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bookViews>
    <workbookView xWindow="0" yWindow="0" windowWidth="20400" windowHeight="7500" tabRatio="798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Accesorio!$A$1:$H$3211</definedName>
    <definedName name="_xlnm._FilterDatabase" localSheetId="0" hidden="1">CAJA!$A$1:$R$375</definedName>
    <definedName name="_xlnm._FilterDatabase" localSheetId="8" hidden="1">CajaAcc!$A$1:$O$4089</definedName>
    <definedName name="_xlnm._FilterDatabase" localSheetId="4" hidden="1">Equipos!$A$3:$F$97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Equipos!$A$4:$A$97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820" i="42" l="1"/>
  <c r="D370" i="7" l="1"/>
  <c r="M254" i="41"/>
  <c r="N254" i="41"/>
  <c r="M255" i="41"/>
  <c r="N255" i="41"/>
  <c r="M256" i="41"/>
  <c r="N256" i="41"/>
  <c r="M257" i="41"/>
  <c r="N257" i="41"/>
  <c r="M248" i="41" l="1"/>
  <c r="N248" i="41"/>
  <c r="M249" i="41"/>
  <c r="N249" i="41"/>
  <c r="M250" i="41"/>
  <c r="N250" i="41"/>
  <c r="M251" i="41"/>
  <c r="N251" i="41"/>
  <c r="M252" i="41"/>
  <c r="N252" i="41"/>
  <c r="M253" i="41"/>
  <c r="N253" i="41"/>
  <c r="M258" i="41"/>
  <c r="N258" i="41"/>
  <c r="M259" i="41"/>
  <c r="N259" i="41"/>
  <c r="M260" i="41"/>
  <c r="N260" i="41"/>
  <c r="M261" i="41"/>
  <c r="N261" i="41"/>
  <c r="D359" i="7" l="1"/>
  <c r="D318" i="7" l="1"/>
  <c r="D346" i="7"/>
  <c r="D334" i="7" l="1"/>
  <c r="M246" i="41" l="1"/>
  <c r="N246" i="41"/>
  <c r="M247" i="41"/>
  <c r="N247" i="41"/>
  <c r="F5" i="25" l="1"/>
  <c r="D301" i="7" l="1"/>
  <c r="R3" i="7" l="1"/>
  <c r="D253" i="7"/>
  <c r="N166" i="41" l="1"/>
  <c r="N167" i="41"/>
  <c r="N168" i="41"/>
  <c r="N169" i="41"/>
  <c r="N170" i="41"/>
  <c r="M165" i="41"/>
  <c r="N165" i="41"/>
  <c r="M166" i="41"/>
  <c r="M182" i="41" l="1"/>
  <c r="D190" i="7" l="1"/>
  <c r="M153" i="41" l="1"/>
  <c r="N153" i="41"/>
  <c r="M154" i="41"/>
  <c r="N154" i="41"/>
  <c r="M155" i="41"/>
  <c r="N155" i="41"/>
  <c r="M157" i="41"/>
  <c r="N157" i="41"/>
  <c r="M158" i="41"/>
  <c r="N158" i="41"/>
  <c r="F3210" i="42"/>
  <c r="F3211" i="42"/>
  <c r="M146" i="41" l="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95" i="41"/>
  <c r="N95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7" i="41"/>
  <c r="M168" i="41"/>
  <c r="M169" i="41"/>
  <c r="M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225" i="41"/>
  <c r="N225" i="41"/>
  <c r="M226" i="41"/>
  <c r="N226" i="41"/>
  <c r="M227" i="41"/>
  <c r="N227" i="41"/>
  <c r="M228" i="41"/>
  <c r="N228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9" i="41"/>
  <c r="N229" i="41"/>
  <c r="M230" i="41"/>
  <c r="N230" i="41"/>
  <c r="M231" i="41"/>
  <c r="N231" i="41"/>
  <c r="M241" i="41"/>
  <c r="N24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2" i="41"/>
  <c r="N242" i="41"/>
  <c r="M243" i="41"/>
  <c r="N243" i="41"/>
  <c r="M244" i="41"/>
  <c r="N244" i="41"/>
  <c r="M245" i="41"/>
  <c r="N245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M4083" i="41"/>
  <c r="N4083" i="41"/>
  <c r="M4084" i="41"/>
  <c r="N4084" i="41"/>
  <c r="M4085" i="41"/>
  <c r="N4085" i="41"/>
  <c r="M4086" i="41"/>
  <c r="N4086" i="41"/>
  <c r="M4087" i="41"/>
  <c r="N4087" i="41"/>
  <c r="M4088" i="41"/>
  <c r="N4088" i="41"/>
  <c r="M4089" i="41"/>
  <c r="N4089" i="41"/>
  <c r="M143" i="41" l="1"/>
  <c r="N143" i="41"/>
  <c r="M129" i="41" l="1"/>
  <c r="N129" i="41"/>
  <c r="M121" i="41"/>
  <c r="N121" i="41"/>
  <c r="M128" i="41"/>
  <c r="N128" i="41"/>
  <c r="M130" i="41"/>
  <c r="N130" i="41"/>
  <c r="M117" i="41"/>
  <c r="N117" i="41"/>
  <c r="M118" i="41"/>
  <c r="N118" i="41"/>
  <c r="M131" i="41"/>
  <c r="N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22" i="41"/>
  <c r="N122" i="41"/>
  <c r="M123" i="41"/>
  <c r="N123" i="41"/>
  <c r="M124" i="41"/>
  <c r="N124" i="41"/>
  <c r="M125" i="41"/>
  <c r="N125" i="41"/>
  <c r="M140" i="41"/>
  <c r="N140" i="41"/>
  <c r="M48" i="41" l="1"/>
  <c r="N48" i="41"/>
  <c r="M49" i="41"/>
  <c r="N49" i="41"/>
  <c r="M50" i="41"/>
  <c r="N50" i="41"/>
  <c r="M51" i="41"/>
  <c r="N51" i="41"/>
  <c r="B86" i="25" l="1"/>
  <c r="B87" i="25"/>
  <c r="B88" i="25"/>
  <c r="B89" i="25"/>
  <c r="B90" i="25"/>
  <c r="B91" i="25"/>
  <c r="B92" i="25"/>
  <c r="B93" i="25"/>
  <c r="B94" i="25"/>
  <c r="B95" i="25"/>
  <c r="B96" i="25"/>
  <c r="D90" i="25"/>
  <c r="D91" i="25"/>
  <c r="D87" i="25"/>
  <c r="M84" i="41" l="1"/>
  <c r="N84" i="41"/>
  <c r="M85" i="41"/>
  <c r="N85" i="41"/>
  <c r="M82" i="41"/>
  <c r="N82" i="41"/>
  <c r="M83" i="41"/>
  <c r="N83" i="41"/>
  <c r="M24" i="41"/>
  <c r="N24" i="41"/>
  <c r="B5" i="25" l="1"/>
  <c r="B38" i="25"/>
  <c r="B54" i="25"/>
  <c r="B56" i="25"/>
  <c r="B84" i="25"/>
  <c r="D97" i="25" l="1"/>
  <c r="B97" i="25"/>
  <c r="F91" i="25" s="1"/>
  <c r="D96" i="25"/>
  <c r="F90" i="25"/>
  <c r="D95" i="25"/>
  <c r="D94" i="25"/>
  <c r="D93" i="25"/>
  <c r="D92" i="25"/>
  <c r="D89" i="25"/>
  <c r="D88" i="25"/>
  <c r="D86" i="25"/>
  <c r="D85" i="25"/>
  <c r="B85" i="25"/>
  <c r="D84" i="25"/>
  <c r="D83" i="25"/>
  <c r="B83" i="25"/>
  <c r="D82" i="25"/>
  <c r="B82" i="25"/>
  <c r="F92" i="25" l="1"/>
  <c r="F96" i="25"/>
  <c r="F93" i="25"/>
  <c r="F83" i="25"/>
  <c r="F84" i="25"/>
  <c r="F88" i="25"/>
  <c r="F94" i="25"/>
  <c r="F85" i="25"/>
  <c r="F89" i="25"/>
  <c r="F95" i="25"/>
  <c r="F82" i="25"/>
  <c r="F86" i="25"/>
  <c r="F87" i="25"/>
  <c r="F97" i="25"/>
  <c r="N145" i="41" l="1"/>
  <c r="M145" i="41"/>
  <c r="N144" i="41"/>
  <c r="M144" i="41"/>
  <c r="N127" i="41"/>
  <c r="M127" i="41"/>
  <c r="N126" i="41"/>
  <c r="M126" i="41"/>
  <c r="N142" i="41"/>
  <c r="M142" i="41"/>
  <c r="N141" i="41"/>
  <c r="M141" i="41"/>
  <c r="N119" i="41"/>
  <c r="M119" i="41"/>
  <c r="N120" i="41"/>
  <c r="M120" i="41"/>
  <c r="N116" i="41"/>
  <c r="M116" i="41"/>
  <c r="N115" i="41"/>
  <c r="M115" i="41"/>
  <c r="N111" i="41"/>
  <c r="M111" i="41"/>
  <c r="N113" i="41"/>
  <c r="M113" i="41"/>
  <c r="N109" i="41"/>
  <c r="M109" i="41"/>
  <c r="N108" i="41"/>
  <c r="M108" i="41"/>
  <c r="N107" i="41"/>
  <c r="M107" i="41"/>
  <c r="N106" i="41"/>
  <c r="M106" i="41"/>
  <c r="N105" i="41"/>
  <c r="M105" i="41"/>
  <c r="N112" i="41"/>
  <c r="M112" i="41"/>
  <c r="N114" i="41"/>
  <c r="M114" i="41"/>
  <c r="N110" i="41"/>
  <c r="M110" i="41"/>
  <c r="N104" i="41"/>
  <c r="M104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103" i="41"/>
  <c r="M103" i="41"/>
  <c r="N96" i="41"/>
  <c r="M96" i="41"/>
  <c r="N94" i="41"/>
  <c r="M94" i="41"/>
  <c r="N86" i="41"/>
  <c r="M86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1" i="25" l="1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D55" i="25"/>
  <c r="B55" i="25"/>
  <c r="D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B19" i="26"/>
  <c r="D19" i="26" s="1"/>
  <c r="F4" i="25"/>
  <c r="U3" i="46"/>
  <c r="A3" i="46"/>
  <c r="D2" i="26"/>
  <c r="S3" i="46" l="1"/>
  <c r="V3" i="46" s="1"/>
  <c r="B20" i="26"/>
  <c r="F2" i="42" l="1"/>
  <c r="F2284" i="42"/>
  <c r="F2612" i="42"/>
  <c r="F2054" i="42"/>
  <c r="F1860" i="42"/>
  <c r="F2988" i="42"/>
  <c r="F1896" i="42"/>
  <c r="F2095" i="42"/>
  <c r="F2751" i="42"/>
  <c r="F3133" i="42"/>
  <c r="F2675" i="42"/>
  <c r="F2948" i="42"/>
  <c r="F2377" i="42"/>
  <c r="F1827" i="42"/>
  <c r="F2265" i="42"/>
  <c r="F42" i="42"/>
  <c r="F1874" i="42"/>
  <c r="F2213" i="42"/>
  <c r="F2688" i="42"/>
  <c r="F1960" i="42"/>
  <c r="F3073" i="42"/>
  <c r="F2387" i="42"/>
  <c r="F2048" i="42"/>
  <c r="F969" i="42"/>
  <c r="F2244" i="42"/>
  <c r="F3159" i="42"/>
  <c r="F2673" i="42"/>
  <c r="F3193" i="42"/>
  <c r="F2045" i="42"/>
  <c r="F2633" i="42"/>
  <c r="F2696" i="42"/>
  <c r="F1872" i="42"/>
  <c r="F2748" i="42"/>
  <c r="F1399" i="42"/>
  <c r="F2965" i="42"/>
  <c r="F1853" i="42"/>
  <c r="F3153" i="42"/>
  <c r="F989" i="42"/>
  <c r="F2739" i="42"/>
  <c r="F3087" i="42"/>
  <c r="F2752" i="42"/>
  <c r="F2423" i="42"/>
  <c r="F2286" i="42"/>
  <c r="F3088" i="42"/>
  <c r="F2275" i="42"/>
  <c r="F2231" i="42"/>
  <c r="F2747" i="42"/>
  <c r="F1293" i="42"/>
  <c r="F1879" i="42"/>
  <c r="F66" i="42"/>
  <c r="F1628" i="42"/>
  <c r="F3101" i="42"/>
  <c r="F3197" i="42"/>
  <c r="F2803" i="42"/>
  <c r="F2692" i="42"/>
  <c r="F2191" i="42"/>
  <c r="F2243" i="42"/>
  <c r="F1240" i="42"/>
  <c r="F2470" i="42"/>
  <c r="F2863" i="42"/>
  <c r="F2468" i="42"/>
  <c r="F2768" i="42"/>
  <c r="F1377" i="42"/>
  <c r="F1631" i="42"/>
  <c r="F3104" i="42"/>
  <c r="F3053" i="42"/>
  <c r="F2257" i="42"/>
  <c r="F2628" i="42"/>
  <c r="F2024" i="42"/>
  <c r="F3145" i="42"/>
  <c r="F1419" i="42"/>
  <c r="F2813" i="42"/>
  <c r="F2259" i="42"/>
  <c r="F2643" i="42"/>
  <c r="F2743" i="42"/>
  <c r="F1790" i="42"/>
  <c r="F2149" i="42"/>
  <c r="F1398" i="42"/>
  <c r="F2209" i="42"/>
  <c r="F2429" i="42"/>
  <c r="F2861" i="42"/>
  <c r="F2352" i="42"/>
  <c r="F2130" i="42"/>
  <c r="F2071" i="42"/>
  <c r="F1255" i="42"/>
  <c r="F2779" i="42"/>
  <c r="F2228" i="42"/>
  <c r="F2831" i="42"/>
  <c r="F3024" i="42"/>
  <c r="F2205" i="42"/>
  <c r="F982" i="42"/>
  <c r="F2691" i="42"/>
  <c r="F1905" i="42"/>
  <c r="F2551" i="42"/>
  <c r="F2408" i="42"/>
  <c r="F2541" i="42"/>
  <c r="F2017" i="42"/>
  <c r="F254" i="42"/>
  <c r="F975" i="42"/>
  <c r="F2563" i="42"/>
  <c r="F1923" i="42"/>
  <c r="F2669" i="42"/>
  <c r="F289" i="42"/>
  <c r="F2983" i="42"/>
  <c r="F2817" i="42"/>
  <c r="F2441" i="42"/>
  <c r="F801" i="42"/>
  <c r="F2393" i="42"/>
  <c r="F2556" i="42"/>
  <c r="F2304" i="42"/>
  <c r="F2706" i="42"/>
  <c r="F2502" i="42"/>
  <c r="F2710" i="42"/>
  <c r="F2481" i="42"/>
  <c r="F3185" i="42"/>
  <c r="F394" i="42"/>
  <c r="F1913" i="42"/>
  <c r="F1992" i="42"/>
  <c r="F2033" i="42"/>
  <c r="F3016" i="42"/>
  <c r="F2865" i="42"/>
  <c r="F2469" i="42"/>
  <c r="F1920" i="42"/>
  <c r="F2348" i="42"/>
  <c r="F3174" i="42"/>
  <c r="F2249" i="42"/>
  <c r="F2630" i="42"/>
  <c r="F1121" i="42"/>
  <c r="F3121" i="42"/>
  <c r="F2589" i="42"/>
  <c r="F2994" i="42"/>
  <c r="F1199" i="42"/>
  <c r="F2145" i="42"/>
  <c r="F2189" i="42"/>
  <c r="F3113" i="42"/>
  <c r="F810" i="42"/>
  <c r="F906" i="42"/>
  <c r="F2993" i="42"/>
  <c r="F3124" i="42"/>
  <c r="F3020" i="42"/>
  <c r="F1993" i="42"/>
  <c r="F1767" i="42"/>
  <c r="F309" i="42"/>
  <c r="F2373" i="42"/>
  <c r="F1175" i="42"/>
  <c r="F2853" i="42"/>
  <c r="F2797" i="42"/>
  <c r="F2357" i="42"/>
  <c r="F3209" i="42"/>
  <c r="F1363" i="42"/>
  <c r="F3168" i="42"/>
  <c r="F967" i="42"/>
  <c r="F2668" i="42"/>
  <c r="F1961" i="42"/>
  <c r="F1371" i="42"/>
  <c r="F929" i="42"/>
  <c r="F2602" i="42"/>
  <c r="F1771" i="42"/>
  <c r="F430" i="42"/>
  <c r="F2317" i="42"/>
  <c r="F2709" i="42"/>
  <c r="F2888" i="42"/>
  <c r="F845" i="42"/>
  <c r="F1603" i="42"/>
  <c r="F2312" i="42"/>
  <c r="F1852" i="42"/>
  <c r="F54" i="42"/>
  <c r="F2700" i="42"/>
  <c r="F3128" i="42"/>
  <c r="F2804" i="42"/>
  <c r="F2129" i="42"/>
  <c r="F2860" i="42"/>
  <c r="F2411" i="42"/>
  <c r="F3108" i="42"/>
  <c r="F2437" i="42"/>
  <c r="F2049" i="42"/>
  <c r="F2953" i="42"/>
  <c r="F2943" i="42"/>
  <c r="F2291" i="42"/>
  <c r="F2444" i="42"/>
  <c r="F1933" i="42"/>
  <c r="F2508" i="42"/>
  <c r="F1977" i="42"/>
  <c r="F3023" i="42"/>
  <c r="F2555" i="42"/>
  <c r="F2524" i="42"/>
  <c r="F2756" i="42"/>
  <c r="F2521" i="42"/>
  <c r="F1574" i="42"/>
  <c r="F2337" i="42"/>
  <c r="F2547" i="42"/>
  <c r="F3041" i="42"/>
  <c r="F2596" i="42"/>
  <c r="F2172" i="42"/>
  <c r="F3083" i="42"/>
  <c r="F2331" i="42"/>
  <c r="F2528" i="42"/>
  <c r="F1925" i="42"/>
  <c r="F1485" i="42"/>
  <c r="F2505" i="42"/>
  <c r="F1627" i="42"/>
  <c r="F2581" i="42"/>
  <c r="F1163" i="42"/>
  <c r="F2445" i="42"/>
  <c r="F2076" i="42"/>
  <c r="F2495" i="42"/>
  <c r="F2320" i="42"/>
  <c r="F2237" i="42"/>
  <c r="F1000" i="42"/>
  <c r="F2455" i="42"/>
  <c r="F2548" i="42"/>
  <c r="F1969" i="42"/>
  <c r="F2299" i="42"/>
  <c r="F2641" i="42"/>
  <c r="F2950" i="42"/>
  <c r="F2180" i="42"/>
  <c r="F1867" i="42"/>
  <c r="F1185" i="42"/>
  <c r="F2725" i="42"/>
  <c r="F2310" i="42"/>
  <c r="F1259" i="42"/>
  <c r="F2381" i="42"/>
  <c r="F3132" i="42"/>
  <c r="F2689" i="42"/>
  <c r="F187" i="42"/>
  <c r="F2516" i="42"/>
  <c r="F2204" i="42"/>
  <c r="F3081" i="42"/>
  <c r="F3017" i="42"/>
  <c r="F2836" i="42"/>
  <c r="F2332" i="42"/>
  <c r="F2313" i="42"/>
  <c r="F2517" i="42"/>
  <c r="F1318" i="42"/>
  <c r="F3196" i="42"/>
  <c r="F1731" i="42"/>
  <c r="F1719" i="42"/>
  <c r="F2405" i="42"/>
  <c r="F1861" i="42"/>
  <c r="F2497" i="42"/>
  <c r="F1567" i="42"/>
  <c r="F2166" i="42"/>
  <c r="F2301" i="42"/>
  <c r="F2427" i="42"/>
  <c r="F1309" i="42"/>
  <c r="F1931" i="42"/>
  <c r="F2144" i="42"/>
  <c r="F2864" i="42"/>
  <c r="F2309" i="42"/>
  <c r="F2736" i="42"/>
  <c r="F2391" i="42"/>
  <c r="F2105" i="42"/>
  <c r="F2824" i="42"/>
  <c r="F1218" i="42"/>
  <c r="F2248" i="42"/>
  <c r="F1989" i="42"/>
  <c r="F2626" i="42"/>
  <c r="F2104" i="42"/>
  <c r="F2936" i="42"/>
  <c r="F3080" i="42"/>
  <c r="F2884" i="42"/>
  <c r="F2027" i="42"/>
  <c r="F2224" i="42"/>
  <c r="F1921" i="42"/>
  <c r="F1555" i="42"/>
  <c r="F2806" i="42"/>
  <c r="F2421" i="42"/>
  <c r="F2396" i="42"/>
  <c r="F2961" i="42"/>
  <c r="F3184" i="42"/>
  <c r="F3144" i="42"/>
  <c r="F1007" i="42"/>
  <c r="F1306" i="42"/>
  <c r="F2564" i="42"/>
  <c r="F2608" i="42"/>
  <c r="F1442" i="42"/>
  <c r="F2566" i="42"/>
  <c r="F1378" i="42"/>
  <c r="F2219" i="42"/>
  <c r="F1999" i="42"/>
  <c r="F2369" i="42"/>
  <c r="F1057" i="42"/>
  <c r="F2609" i="42"/>
  <c r="F3142" i="42"/>
  <c r="F3169" i="42"/>
  <c r="F2645" i="42"/>
  <c r="F2880" i="42"/>
  <c r="F1909" i="42"/>
  <c r="F2336" i="42"/>
  <c r="F2667" i="42"/>
  <c r="F1870" i="42"/>
  <c r="F2639" i="42"/>
  <c r="F930" i="42"/>
  <c r="F1256" i="42"/>
  <c r="F2971" i="42"/>
  <c r="F943" i="42"/>
  <c r="F3059" i="42"/>
  <c r="F2625" i="42"/>
  <c r="F1450" i="42"/>
  <c r="F2716" i="42"/>
  <c r="F2808" i="42"/>
  <c r="F2165" i="42"/>
  <c r="F2859" i="42"/>
  <c r="F2616" i="42"/>
  <c r="F2100" i="42"/>
  <c r="F3008" i="42"/>
  <c r="F1774" i="42"/>
  <c r="F2835" i="42"/>
  <c r="F2255" i="42"/>
  <c r="F270" i="42"/>
  <c r="F2929" i="42"/>
  <c r="F2488" i="42"/>
  <c r="F2473" i="42"/>
  <c r="F2828" i="42"/>
  <c r="F2587" i="42"/>
  <c r="F858" i="42"/>
  <c r="F2895" i="42"/>
  <c r="F1796" i="42"/>
  <c r="F1119" i="42"/>
  <c r="F3086" i="42"/>
  <c r="F371" i="42"/>
  <c r="F1988" i="42"/>
  <c r="F2384" i="42"/>
  <c r="F3143" i="42"/>
  <c r="F2264" i="42"/>
  <c r="F2973" i="42"/>
  <c r="F1559" i="42"/>
  <c r="F2676" i="42"/>
  <c r="F3013" i="42"/>
  <c r="F2140" i="42"/>
  <c r="F2485" i="42"/>
  <c r="F1301" i="42"/>
  <c r="F3148" i="42"/>
  <c r="F2868" i="42"/>
  <c r="F3033" i="42"/>
  <c r="F922" i="42"/>
  <c r="F1230" i="42"/>
  <c r="F2560" i="42"/>
  <c r="F258" i="42"/>
  <c r="F3037" i="42"/>
  <c r="F1379" i="42"/>
  <c r="F3089" i="42"/>
  <c r="F2933" i="42"/>
  <c r="F1739" i="42"/>
  <c r="F318" i="42"/>
  <c r="F2397" i="42"/>
  <c r="F3049" i="42"/>
  <c r="F1807" i="42"/>
  <c r="F2875" i="42"/>
  <c r="F2409" i="42"/>
  <c r="F2649" i="42"/>
  <c r="F2412" i="42"/>
  <c r="F75" i="42"/>
  <c r="F3044" i="42"/>
  <c r="F2911" i="42"/>
  <c r="F2947" i="42"/>
  <c r="F990" i="42"/>
  <c r="F2617" i="42"/>
  <c r="F2475" i="42"/>
  <c r="F1640" i="42"/>
  <c r="F1503" i="42"/>
  <c r="F1839" i="42"/>
  <c r="F2681" i="42"/>
  <c r="F2414" i="42"/>
  <c r="F2055" i="42"/>
  <c r="F1693" i="42"/>
  <c r="F1165" i="42"/>
  <c r="F2235" i="42"/>
  <c r="F1235" i="42"/>
  <c r="F1563" i="42"/>
  <c r="F3040" i="42"/>
  <c r="F1303" i="42"/>
  <c r="F2568" i="42"/>
  <c r="F1968" i="42"/>
  <c r="F2772" i="42"/>
  <c r="F1178" i="42"/>
  <c r="F2732" i="42"/>
  <c r="F638" i="42"/>
  <c r="F489" i="42"/>
  <c r="F1370" i="42"/>
  <c r="F3067" i="42"/>
  <c r="F2272" i="42"/>
  <c r="F2647" i="42"/>
  <c r="F2687" i="42"/>
  <c r="F2417" i="42"/>
  <c r="F2065" i="42"/>
  <c r="F2461" i="42"/>
  <c r="F849" i="42"/>
  <c r="F1319" i="42"/>
  <c r="F2619" i="42"/>
  <c r="F322" i="42"/>
  <c r="F1495" i="42"/>
  <c r="F3052" i="42"/>
  <c r="F2447" i="42"/>
  <c r="F3063" i="42"/>
  <c r="F1954" i="42"/>
  <c r="F162" i="42"/>
  <c r="F2784" i="42"/>
  <c r="F2816" i="42"/>
  <c r="F2037" i="42"/>
  <c r="F2773" i="42"/>
  <c r="F2246" i="42"/>
  <c r="F3029" i="42"/>
  <c r="F2015" i="42"/>
  <c r="F1330" i="42"/>
  <c r="F1207" i="42"/>
  <c r="F2899" i="42"/>
  <c r="F559" i="42"/>
  <c r="F2122" i="42"/>
  <c r="F2133" i="42"/>
  <c r="F2945" i="42"/>
  <c r="F419" i="42"/>
  <c r="F1251" i="42"/>
  <c r="F2419" i="42"/>
  <c r="F194" i="42"/>
  <c r="F2893" i="42"/>
  <c r="F3056" i="42"/>
  <c r="F2092" i="42"/>
  <c r="F1928" i="42"/>
  <c r="F1637" i="42"/>
  <c r="F2523" i="42"/>
  <c r="F89" i="42"/>
  <c r="F2499" i="42"/>
  <c r="F2001" i="42"/>
  <c r="F2353" i="42"/>
  <c r="F2901" i="42"/>
  <c r="F2247" i="42"/>
  <c r="F1950" i="42"/>
  <c r="F1938" i="42"/>
  <c r="F3005" i="42"/>
  <c r="F142" i="42"/>
  <c r="F2671" i="42"/>
  <c r="F369" i="42"/>
  <c r="F207" i="42"/>
  <c r="F73" i="42"/>
  <c r="F3014" i="42"/>
  <c r="F2913" i="42"/>
  <c r="F2200" i="42"/>
  <c r="F2465" i="42"/>
  <c r="F2400" i="42"/>
  <c r="F2579" i="42"/>
  <c r="F1023" i="42"/>
  <c r="F2543" i="42"/>
  <c r="F2575" i="42"/>
  <c r="F698" i="42"/>
  <c r="F2147" i="42"/>
  <c r="F273" i="42"/>
  <c r="F3161" i="42"/>
  <c r="F2035" i="42"/>
  <c r="F163" i="42"/>
  <c r="F1972" i="42"/>
  <c r="F1924" i="42"/>
  <c r="F209" i="42"/>
  <c r="F2459" i="42"/>
  <c r="F2375" i="42"/>
  <c r="F1987" i="42"/>
  <c r="F1325" i="42"/>
  <c r="F916" i="42"/>
  <c r="F3076" i="42"/>
  <c r="F46" i="42"/>
  <c r="F2169" i="42"/>
  <c r="F1817" i="42"/>
  <c r="F2121" i="42"/>
  <c r="F1464" i="42"/>
  <c r="F2934" i="42"/>
  <c r="F1850" i="42"/>
  <c r="F1053" i="42"/>
  <c r="F382" i="42"/>
  <c r="F1470" i="42"/>
  <c r="F1076" i="42"/>
  <c r="F2629" i="42"/>
  <c r="F1410" i="42"/>
  <c r="F2964" i="42"/>
  <c r="F439" i="42"/>
  <c r="F2192" i="42"/>
  <c r="F428" i="42"/>
  <c r="F2351" i="42"/>
  <c r="F1029" i="42"/>
  <c r="F2155" i="42"/>
  <c r="F3163" i="42"/>
  <c r="F793" i="42"/>
  <c r="F2344" i="42"/>
  <c r="F2416" i="42"/>
  <c r="F3156" i="42"/>
  <c r="F2296" i="42"/>
  <c r="F2534" i="42"/>
  <c r="F701" i="42"/>
  <c r="F1065" i="42"/>
  <c r="F18" i="42"/>
  <c r="F2632" i="42"/>
  <c r="F2349" i="42"/>
  <c r="F3009" i="42"/>
  <c r="F2040" i="42"/>
  <c r="F3110" i="42"/>
  <c r="F2094" i="42"/>
  <c r="F386" i="42"/>
  <c r="F513" i="42"/>
  <c r="F2012" i="42"/>
  <c r="F2749" i="42"/>
  <c r="F2493" i="42"/>
  <c r="F2148" i="42"/>
  <c r="F2115" i="42"/>
  <c r="F1128" i="42"/>
  <c r="F2664" i="42"/>
  <c r="F779" i="42"/>
  <c r="F799" i="42"/>
  <c r="F1747" i="42"/>
  <c r="F1607" i="42"/>
  <c r="F1278" i="42"/>
  <c r="F2989" i="42"/>
  <c r="F1857" i="42"/>
  <c r="F2907" i="42"/>
  <c r="F2889" i="42"/>
  <c r="F3203" i="42"/>
  <c r="F2588" i="42"/>
  <c r="F2640" i="42"/>
  <c r="F999" i="42"/>
  <c r="F3065" i="42"/>
  <c r="F2365" i="42"/>
  <c r="F59" i="42"/>
  <c r="F69" i="42"/>
  <c r="F3157" i="42"/>
  <c r="F2833" i="42"/>
  <c r="F2342" i="42"/>
  <c r="F2919" i="42"/>
  <c r="F2277" i="42"/>
  <c r="F2552" i="42"/>
  <c r="F2885" i="42"/>
  <c r="F3167" i="42"/>
  <c r="F2295" i="42"/>
  <c r="F3093" i="42"/>
  <c r="F2119" i="42"/>
  <c r="F1539" i="42"/>
  <c r="F1611" i="42"/>
  <c r="F944" i="42"/>
  <c r="F981" i="42"/>
  <c r="F958" i="42"/>
  <c r="F1890" i="42"/>
  <c r="F2653" i="42"/>
  <c r="F97" i="42"/>
  <c r="F2902" i="42"/>
  <c r="F124" i="42"/>
  <c r="F2571" i="42"/>
  <c r="F375" i="42"/>
  <c r="F917" i="42"/>
  <c r="F2900" i="42"/>
  <c r="F2276" i="42"/>
  <c r="F994" i="42"/>
  <c r="F1743" i="42"/>
  <c r="F2260" i="42"/>
  <c r="F2430" i="42"/>
  <c r="F3115" i="42"/>
  <c r="F2685" i="42"/>
  <c r="F3091" i="42"/>
  <c r="F2931" i="42"/>
  <c r="F903" i="42"/>
  <c r="F391" i="42"/>
  <c r="F3043" i="42"/>
  <c r="F1819" i="42"/>
  <c r="F2731" i="42"/>
  <c r="F502" i="42"/>
  <c r="F1595" i="42"/>
  <c r="F2212" i="42"/>
  <c r="F93" i="42"/>
  <c r="F642" i="42"/>
  <c r="F2738" i="42"/>
  <c r="F2029" i="42"/>
  <c r="F2599" i="42"/>
  <c r="F1869" i="42"/>
  <c r="F10" i="42"/>
  <c r="F1526" i="42"/>
  <c r="F2642" i="42"/>
  <c r="F2175" i="42"/>
  <c r="F1666" i="42"/>
  <c r="F2500" i="42"/>
  <c r="F508" i="42"/>
  <c r="F1351" i="42"/>
  <c r="F2845" i="42"/>
  <c r="F2610" i="42"/>
  <c r="F2761" i="42"/>
  <c r="F1620" i="42"/>
  <c r="F850" i="42"/>
  <c r="F2482" i="42"/>
  <c r="F2435" i="42"/>
  <c r="F1842" i="42"/>
  <c r="F2799" i="42"/>
  <c r="F2678" i="42"/>
  <c r="F927" i="42"/>
  <c r="F2680" i="42"/>
  <c r="F1064" i="42"/>
  <c r="F1423" i="42"/>
  <c r="F3007" i="42"/>
  <c r="F1615" i="42"/>
  <c r="F2697" i="42"/>
  <c r="F2576" i="42"/>
  <c r="F2022" i="42"/>
  <c r="F1518" i="42"/>
  <c r="F2038" i="42"/>
  <c r="F1865" i="42"/>
  <c r="F2096" i="42"/>
  <c r="F891" i="42"/>
  <c r="F838" i="42"/>
  <c r="F1388" i="42"/>
  <c r="F2855" i="42"/>
  <c r="F1332" i="42"/>
  <c r="F2178" i="42"/>
  <c r="F2821" i="42"/>
  <c r="F993" i="42"/>
  <c r="F834" i="42"/>
  <c r="F3176" i="42"/>
  <c r="F3021" i="42"/>
  <c r="F2956" i="42"/>
  <c r="F2253" i="42"/>
  <c r="F2744" i="42"/>
  <c r="F2881" i="42"/>
  <c r="F2379" i="42"/>
  <c r="F1170" i="42"/>
  <c r="F2089" i="42"/>
  <c r="F2233" i="42"/>
  <c r="F418" i="42"/>
  <c r="F2137" i="42"/>
  <c r="F3085" i="42"/>
  <c r="F265" i="42"/>
  <c r="F1952" i="42"/>
  <c r="F1679" i="42"/>
  <c r="F1035" i="42"/>
  <c r="F2108" i="42"/>
  <c r="F1288" i="42"/>
  <c r="F2318" i="42"/>
  <c r="F1847" i="42"/>
  <c r="F2258" i="42"/>
  <c r="F1618" i="42"/>
  <c r="F2658" i="42"/>
  <c r="F171" i="42"/>
  <c r="F2333" i="42"/>
  <c r="F1140" i="42"/>
  <c r="F3069" i="42"/>
  <c r="F2063" i="42"/>
  <c r="F310" i="42"/>
  <c r="F3192" i="42"/>
  <c r="F707" i="42"/>
  <c r="F3046" i="42"/>
  <c r="F1758" i="42"/>
  <c r="F1825" i="42"/>
  <c r="F1755" i="42"/>
  <c r="F2285" i="42"/>
  <c r="F1125" i="42"/>
  <c r="F1159" i="42"/>
  <c r="F2159" i="42"/>
  <c r="F1105" i="42"/>
  <c r="F1289" i="42"/>
  <c r="F1984" i="42"/>
  <c r="F1543" i="42"/>
  <c r="F2918" i="42"/>
  <c r="F2655" i="42"/>
  <c r="F2327" i="42"/>
  <c r="F2494" i="42"/>
  <c r="F2621" i="42"/>
  <c r="F1775" i="42"/>
  <c r="F1201" i="42"/>
  <c r="F2713" i="42"/>
  <c r="F14" i="42"/>
  <c r="F1267" i="42"/>
  <c r="F1571" i="42"/>
  <c r="F649" i="42"/>
  <c r="F605" i="42"/>
  <c r="F1086" i="42"/>
  <c r="F1835" i="42"/>
  <c r="F217" i="42"/>
  <c r="F1268" i="42"/>
  <c r="F2476" i="42"/>
  <c r="F2176" i="42"/>
  <c r="F2256" i="42"/>
  <c r="F2839" i="42"/>
  <c r="F1735" i="42"/>
  <c r="F2307" i="42"/>
  <c r="F2720" i="42"/>
  <c r="F1820" i="42"/>
  <c r="F2561" i="42"/>
  <c r="F2491" i="42"/>
  <c r="F2789" i="42"/>
  <c r="F1886" i="42"/>
  <c r="F2825" i="42"/>
  <c r="F2197" i="42"/>
  <c r="F1142" i="42"/>
  <c r="F2032" i="42"/>
  <c r="F2281" i="42"/>
  <c r="F736" i="42"/>
  <c r="F2292" i="42"/>
  <c r="F2217" i="42"/>
  <c r="F1449" i="42"/>
  <c r="F2525" i="42"/>
  <c r="F2315" i="42"/>
  <c r="F3155" i="42"/>
  <c r="F756" i="42"/>
  <c r="F3032" i="42"/>
  <c r="F1508" i="42"/>
  <c r="F3181" i="42"/>
  <c r="F2201" i="42"/>
  <c r="F2573" i="42"/>
  <c r="F2289" i="42"/>
  <c r="F2631" i="42"/>
  <c r="F2371" i="42"/>
  <c r="F2618" i="42"/>
  <c r="F2905" i="42"/>
  <c r="F2341" i="42"/>
  <c r="F1176" i="42"/>
  <c r="F2992" i="42"/>
  <c r="F2376" i="42"/>
  <c r="F2600" i="42"/>
  <c r="F1344" i="42"/>
  <c r="F1678" i="42"/>
  <c r="F83" i="42"/>
  <c r="F2672" i="42"/>
  <c r="F1430" i="42"/>
  <c r="F1726" i="42"/>
  <c r="F1646" i="42"/>
  <c r="F2479" i="42"/>
  <c r="F1307" i="42"/>
  <c r="F1929" i="42"/>
  <c r="F2316" i="42"/>
  <c r="F1191" i="42"/>
  <c r="F2415" i="42"/>
  <c r="F1473" i="42"/>
  <c r="F1231" i="42"/>
  <c r="F1995" i="42"/>
  <c r="F180" i="42"/>
  <c r="F1155" i="42"/>
  <c r="F3182" i="42"/>
  <c r="F135" i="42"/>
  <c r="F758" i="42"/>
  <c r="F1810" i="42"/>
  <c r="F1143" i="42"/>
  <c r="F2004" i="42"/>
  <c r="F445" i="42"/>
  <c r="F1168" i="42"/>
  <c r="F77" i="42"/>
  <c r="F733" i="42"/>
  <c r="F731" i="42"/>
  <c r="F1373" i="42"/>
  <c r="F1280" i="42"/>
  <c r="F1527" i="42"/>
  <c r="F2717" i="42"/>
  <c r="F2537" i="42"/>
  <c r="F774" i="42"/>
  <c r="F3064" i="42"/>
  <c r="F2069" i="42"/>
  <c r="F546" i="42"/>
  <c r="F1750" i="42"/>
  <c r="F1130" i="42"/>
  <c r="F1601" i="42"/>
  <c r="F1639" i="42"/>
  <c r="F2869" i="42"/>
  <c r="F910" i="42"/>
  <c r="F2185" i="42"/>
  <c r="F17" i="42"/>
  <c r="F643" i="42"/>
  <c r="F2572" i="42"/>
  <c r="F1729" i="42"/>
  <c r="F1447" i="42"/>
  <c r="F2107" i="42"/>
  <c r="F3126" i="42"/>
  <c r="F1510" i="42"/>
  <c r="F2356" i="42"/>
  <c r="F630" i="42"/>
  <c r="F1179" i="42"/>
  <c r="F2656" i="42"/>
  <c r="F1716" i="42"/>
  <c r="F3189" i="42"/>
  <c r="F1919" i="42"/>
  <c r="F1590" i="42"/>
  <c r="F1456" i="42"/>
  <c r="F1873" i="42"/>
  <c r="F2832" i="42"/>
  <c r="F1691" i="42"/>
  <c r="F1957" i="42"/>
  <c r="F2483" i="42"/>
  <c r="F147" i="42"/>
  <c r="F2848" i="42"/>
  <c r="F1514" i="42"/>
  <c r="F3191" i="42"/>
  <c r="F2273" i="42"/>
  <c r="F3136" i="42"/>
  <c r="F1766" i="42"/>
  <c r="F1976" i="42"/>
  <c r="F2057" i="42"/>
  <c r="F2188" i="42"/>
  <c r="F2031" i="42"/>
  <c r="F3187" i="42"/>
  <c r="F2141" i="42"/>
  <c r="F2480" i="42"/>
  <c r="F3152" i="42"/>
  <c r="F1705" i="42"/>
  <c r="F3131" i="42"/>
  <c r="F1004" i="42"/>
  <c r="F167" i="42"/>
  <c r="F3141" i="42"/>
  <c r="F1904" i="42"/>
  <c r="F1287" i="42"/>
  <c r="F3150" i="42"/>
  <c r="F2404" i="42"/>
  <c r="F2323" i="42"/>
  <c r="F2914" i="42"/>
  <c r="F1985" i="42"/>
  <c r="F1215" i="42"/>
  <c r="F935" i="42"/>
  <c r="F1079" i="42"/>
  <c r="F288" i="42"/>
  <c r="F1188" i="42"/>
  <c r="F3060" i="42"/>
  <c r="F1652" i="42"/>
  <c r="F1190" i="42"/>
  <c r="F2652" i="42"/>
  <c r="F1900" i="42"/>
  <c r="F2840" i="42"/>
  <c r="F677" i="42"/>
  <c r="F2021" i="42"/>
  <c r="F618" i="42"/>
  <c r="F1291" i="42"/>
  <c r="F1671" i="42"/>
  <c r="F2252" i="42"/>
  <c r="F1327" i="42"/>
  <c r="F496" i="42"/>
  <c r="F1592" i="42"/>
  <c r="F118" i="42"/>
  <c r="F2764" i="42"/>
  <c r="F1435" i="42"/>
  <c r="F1422" i="42"/>
  <c r="F1467" i="42"/>
  <c r="F946" i="42"/>
  <c r="F1708" i="42"/>
  <c r="F2263" i="42"/>
  <c r="F2066" i="42"/>
  <c r="F3204" i="42"/>
  <c r="F1061" i="42"/>
  <c r="F881" i="42"/>
  <c r="F2997" i="42"/>
  <c r="F1889" i="42"/>
  <c r="F1411" i="42"/>
  <c r="F1674" i="42"/>
  <c r="F2925" i="42"/>
  <c r="F2370" i="42"/>
  <c r="F1502" i="42"/>
  <c r="F2087" i="42"/>
  <c r="F888" i="42"/>
  <c r="F2724" i="42"/>
  <c r="F1499" i="42"/>
  <c r="F409" i="42"/>
  <c r="F1431" i="42"/>
  <c r="F1012" i="42"/>
  <c r="F1202" i="42"/>
  <c r="F2704" i="42"/>
  <c r="F349" i="42"/>
  <c r="F2995" i="42"/>
  <c r="F1059" i="42"/>
  <c r="F1880" i="42"/>
  <c r="F1089" i="42"/>
  <c r="F2168" i="42"/>
  <c r="F2230" i="42"/>
  <c r="F1507" i="42"/>
  <c r="F599" i="42"/>
  <c r="F3075" i="42"/>
  <c r="F87" i="42"/>
  <c r="F2346" i="42"/>
  <c r="F2120" i="42"/>
  <c r="F2345" i="42"/>
  <c r="F2735" i="42"/>
  <c r="F2999" i="42"/>
  <c r="F2677" i="42"/>
  <c r="F2820" i="42"/>
  <c r="F2767" i="42"/>
  <c r="F1818" i="42"/>
  <c r="F2623" i="42"/>
  <c r="F509" i="42"/>
  <c r="F3090" i="42"/>
  <c r="F947" i="42"/>
  <c r="F1171" i="42"/>
  <c r="F1448" i="42"/>
  <c r="F181" i="42"/>
  <c r="F3158" i="42"/>
  <c r="F2150" i="42"/>
  <c r="F1072" i="42"/>
  <c r="F1707" i="42"/>
  <c r="F2577" i="42"/>
  <c r="F1963" i="42"/>
  <c r="F495" i="42"/>
  <c r="F1906" i="42"/>
  <c r="F1794" i="42"/>
  <c r="F1764" i="42"/>
  <c r="F1730" i="42"/>
  <c r="F367" i="42"/>
  <c r="F1883" i="42"/>
  <c r="F2267" i="42"/>
  <c r="F723" i="42"/>
  <c r="F1118" i="42"/>
  <c r="F1787" i="42"/>
  <c r="F2976" i="42"/>
  <c r="F2512" i="42"/>
  <c r="F2981" i="42"/>
  <c r="F2928" i="42"/>
  <c r="F2354" i="42"/>
  <c r="F2242" i="42"/>
  <c r="F3119" i="42"/>
  <c r="F2518" i="42"/>
  <c r="F665" i="42"/>
  <c r="F1158" i="42"/>
  <c r="F172" i="42"/>
  <c r="F1594" i="42"/>
  <c r="F1843" i="42"/>
  <c r="F1263" i="42"/>
  <c r="F2203" i="42"/>
  <c r="F379" i="42"/>
  <c r="F1858" i="42"/>
  <c r="F25" i="42"/>
  <c r="F1290" i="42"/>
  <c r="F2927" i="42"/>
  <c r="F2449" i="42"/>
  <c r="F2540" i="42"/>
  <c r="F1342" i="42"/>
  <c r="F955" i="42"/>
  <c r="F2771" i="42"/>
  <c r="F1457" i="42"/>
  <c r="F2081" i="42"/>
  <c r="F1403" i="42"/>
  <c r="F1474" i="42"/>
  <c r="F62" i="42"/>
  <c r="F2174" i="42"/>
  <c r="F1491" i="42"/>
  <c r="F1522" i="42"/>
  <c r="F661" i="42"/>
  <c r="F2509" i="42"/>
  <c r="F2946" i="42"/>
  <c r="F2157" i="42"/>
  <c r="F2288" i="42"/>
  <c r="F2062" i="42"/>
  <c r="F3031" i="42"/>
  <c r="F1553" i="42"/>
  <c r="F1420" i="42"/>
  <c r="F1019" i="42"/>
  <c r="F2363" i="42"/>
  <c r="F2887" i="42"/>
  <c r="F1702" i="42"/>
  <c r="F1721" i="42"/>
  <c r="F1302" i="42"/>
  <c r="F1683" i="42"/>
  <c r="F1971" i="42"/>
  <c r="F1887" i="42"/>
  <c r="F1834" i="42"/>
  <c r="F2187" i="42"/>
  <c r="F2085" i="42"/>
  <c r="F2812" i="42"/>
  <c r="F2077" i="42"/>
  <c r="F51" i="42"/>
  <c r="F1642" i="42"/>
  <c r="F660" i="42"/>
  <c r="F2448" i="42"/>
  <c r="F248" i="42"/>
  <c r="F3082" i="42"/>
  <c r="F174" i="42"/>
  <c r="F2111" i="42"/>
  <c r="F3038" i="42"/>
  <c r="F2980" i="42"/>
  <c r="F2569" i="42"/>
  <c r="F2302" i="42"/>
  <c r="F2451" i="42"/>
  <c r="F3103" i="42"/>
  <c r="F146" i="42"/>
  <c r="F1964" i="42"/>
  <c r="F2959" i="42"/>
  <c r="F2059" i="42"/>
  <c r="F2261" i="42"/>
  <c r="F2019" i="42"/>
  <c r="F2941" i="42"/>
  <c r="F3160" i="42"/>
  <c r="F2118" i="42"/>
  <c r="F2796" i="42"/>
  <c r="F545" i="42"/>
  <c r="F1799" i="42"/>
  <c r="F1697" i="42"/>
  <c r="F1535" i="42"/>
  <c r="F678" i="42"/>
  <c r="F934" i="42"/>
  <c r="F1621" i="42"/>
  <c r="F1660" i="42"/>
  <c r="F1475" i="42"/>
  <c r="F1133" i="42"/>
  <c r="F3079" i="42"/>
  <c r="F420" i="42"/>
  <c r="F1026" i="42"/>
  <c r="F2457" i="42"/>
  <c r="F3077" i="42"/>
  <c r="F829" i="42"/>
  <c r="F1536" i="42"/>
  <c r="F1124" i="42"/>
  <c r="F3004" i="42"/>
  <c r="F3200" i="42"/>
  <c r="F1429" i="42"/>
  <c r="F3071" i="42"/>
  <c r="F177" i="42"/>
  <c r="F1576" i="42"/>
  <c r="F3095" i="42"/>
  <c r="F1844" i="42"/>
  <c r="F3207" i="42"/>
  <c r="F1359" i="42"/>
  <c r="F1943" i="42"/>
  <c r="F2841" i="42"/>
  <c r="F2924" i="42"/>
  <c r="F1227" i="42"/>
  <c r="F2811" i="42"/>
  <c r="F1908" i="42"/>
  <c r="F1619" i="42"/>
  <c r="F2193" i="42"/>
  <c r="F817" i="42"/>
  <c r="F2693" i="42"/>
  <c r="F296" i="42"/>
  <c r="F626" i="42"/>
  <c r="F3179" i="42"/>
  <c r="F815" i="42"/>
  <c r="F1343" i="42"/>
  <c r="F691" i="42"/>
  <c r="F293" i="42"/>
  <c r="F1570" i="42"/>
  <c r="F1582" i="42"/>
  <c r="F2594" i="42"/>
  <c r="F856" i="42"/>
  <c r="F645" i="42"/>
  <c r="F1222" i="42"/>
  <c r="F1384" i="42"/>
  <c r="F1027" i="42"/>
  <c r="F1653" i="42"/>
  <c r="F423" i="42"/>
  <c r="F35" i="42"/>
  <c r="F1541" i="42"/>
  <c r="F468" i="42"/>
  <c r="F3034" i="42"/>
  <c r="F471" i="42"/>
  <c r="F2464" i="42"/>
  <c r="F1334" i="42"/>
  <c r="F1409" i="42"/>
  <c r="F3002" i="42"/>
  <c r="F2199" i="42"/>
  <c r="F1538" i="42"/>
  <c r="F2780" i="42"/>
  <c r="F3186" i="42"/>
  <c r="F2637" i="42"/>
  <c r="F2319" i="42"/>
  <c r="F1948" i="42"/>
  <c r="F941" i="42"/>
  <c r="F1018" i="42"/>
  <c r="F2769" i="42"/>
  <c r="F542" i="42"/>
  <c r="F1483" i="42"/>
  <c r="F2707" i="42"/>
  <c r="F1317" i="42"/>
  <c r="F812" i="42"/>
  <c r="F871" i="42"/>
  <c r="F239" i="42"/>
  <c r="F2538" i="42"/>
  <c r="F2067" i="42"/>
  <c r="F2527" i="42"/>
  <c r="F554" i="42"/>
  <c r="F2777" i="42"/>
  <c r="F1350" i="42"/>
  <c r="F950" i="42"/>
  <c r="F410" i="42"/>
  <c r="F2842" i="42"/>
  <c r="F2399" i="42"/>
  <c r="F2898" i="42"/>
  <c r="F1718" i="42"/>
  <c r="F2977" i="42"/>
  <c r="F2179" i="42"/>
  <c r="F2758" i="42"/>
  <c r="F2557" i="42"/>
  <c r="F3025" i="42"/>
  <c r="F1479" i="42"/>
  <c r="F1667" i="42"/>
  <c r="F1806" i="42"/>
  <c r="F1225" i="42"/>
  <c r="F2225" i="42"/>
  <c r="F2010" i="42"/>
  <c r="F393" i="42"/>
  <c r="F3062" i="42"/>
  <c r="F41" i="42"/>
  <c r="F342" i="42"/>
  <c r="F2142" i="42"/>
  <c r="F544" i="42"/>
  <c r="F783" i="42"/>
  <c r="F1848" i="42"/>
  <c r="F1768" i="42"/>
  <c r="F2662" i="42"/>
  <c r="F1610" i="42"/>
  <c r="F2740" i="42"/>
  <c r="F1648" i="42"/>
  <c r="F1665" i="42"/>
  <c r="F2466" i="42"/>
  <c r="F2530" i="42"/>
  <c r="F1788" i="42"/>
  <c r="F1944" i="42"/>
  <c r="F105" i="42"/>
  <c r="F1193" i="42"/>
  <c r="F2648" i="42"/>
  <c r="F1793" i="42"/>
  <c r="F741" i="42"/>
  <c r="F2216" i="42"/>
  <c r="F895" i="42"/>
  <c r="F761" i="42"/>
  <c r="F3035" i="42"/>
  <c r="F2957" i="42"/>
  <c r="F1390" i="42"/>
  <c r="F425" i="42"/>
  <c r="F2239" i="42"/>
  <c r="F2311" i="42"/>
  <c r="F2014" i="42"/>
  <c r="F456" i="42"/>
  <c r="F560" i="42"/>
  <c r="F39" i="42"/>
  <c r="F224" i="42"/>
  <c r="F1160" i="42"/>
  <c r="F234" i="42"/>
  <c r="F1635" i="42"/>
  <c r="F1636" i="42"/>
  <c r="F1408" i="42"/>
  <c r="F2458" i="42"/>
  <c r="F178" i="42"/>
  <c r="F1376" i="42"/>
  <c r="F1114" i="42"/>
  <c r="F2425" i="42"/>
  <c r="F2802" i="42"/>
  <c r="F1111" i="42"/>
  <c r="F1903" i="42"/>
  <c r="F1659" i="42"/>
  <c r="F537" i="42"/>
  <c r="F782" i="42"/>
  <c r="F1728" i="42"/>
  <c r="F1487" i="42"/>
  <c r="F2113" i="42"/>
  <c r="F361" i="42"/>
  <c r="F2805" i="42"/>
  <c r="F115" i="42"/>
  <c r="F3137" i="42"/>
  <c r="F1583" i="42"/>
  <c r="F2215" i="42"/>
  <c r="F1803" i="42"/>
  <c r="F1055" i="42"/>
  <c r="F2082" i="42"/>
  <c r="F1134" i="42"/>
  <c r="F1497" i="42"/>
  <c r="F1031" i="42"/>
  <c r="F1596" i="42"/>
  <c r="F308" i="42"/>
  <c r="F2388" i="42"/>
  <c r="F2214" i="42"/>
  <c r="F1946" i="42"/>
  <c r="F2335" i="42"/>
  <c r="F2438" i="42"/>
  <c r="F2972" i="42"/>
  <c r="F1131" i="42"/>
  <c r="F2207" i="42"/>
  <c r="F1632" i="42"/>
  <c r="F706" i="42"/>
  <c r="F2432" i="42"/>
  <c r="F1575" i="42"/>
  <c r="F421" i="42"/>
  <c r="F1098" i="42"/>
  <c r="F1982" i="42"/>
  <c r="F3173" i="42"/>
  <c r="F2606" i="42"/>
  <c r="F2134" i="42"/>
  <c r="F49" i="42"/>
  <c r="F212" i="42"/>
  <c r="F2597" i="42"/>
  <c r="F2294" i="42"/>
  <c r="F1494" i="42"/>
  <c r="F1445" i="42"/>
  <c r="F2728" i="42"/>
  <c r="F974" i="42"/>
  <c r="F267" i="42"/>
  <c r="F164" i="42"/>
  <c r="F2028" i="42"/>
  <c r="F1973" i="42"/>
  <c r="F2486" i="42"/>
  <c r="F2374" i="42"/>
  <c r="F781" i="42"/>
  <c r="F2164" i="42"/>
  <c r="F988" i="42"/>
  <c r="F3054" i="42"/>
  <c r="F913" i="42"/>
  <c r="F2487" i="42"/>
  <c r="F2355" i="42"/>
  <c r="F1346" i="42"/>
  <c r="F1945" i="42"/>
  <c r="F2000" i="42"/>
  <c r="F1531" i="42"/>
  <c r="F1254" i="42"/>
  <c r="F1075" i="42"/>
  <c r="F106" i="42"/>
  <c r="F1885" i="42"/>
  <c r="F3030" i="42"/>
  <c r="F2558" i="42"/>
  <c r="F1077" i="42"/>
  <c r="F847" i="42"/>
  <c r="F2741" i="42"/>
  <c r="F2146" i="42"/>
  <c r="F896" i="42"/>
  <c r="F1208" i="42"/>
  <c r="F951" i="42"/>
  <c r="F123" i="42"/>
  <c r="F647" i="42"/>
  <c r="F705" i="42"/>
  <c r="F1205" i="42"/>
  <c r="F1801" i="42"/>
  <c r="F2156" i="42"/>
  <c r="F19" i="42"/>
  <c r="F1180" i="42"/>
  <c r="F622" i="42"/>
  <c r="F1549" i="42"/>
  <c r="F996" i="42"/>
  <c r="F2585" i="42"/>
  <c r="F2305" i="42"/>
  <c r="F840" i="42"/>
  <c r="F3149" i="42"/>
  <c r="F663" i="42"/>
  <c r="F1561" i="42"/>
  <c r="F2279" i="42"/>
  <c r="F1714" i="42"/>
  <c r="F524" i="42"/>
  <c r="F3001" i="42"/>
  <c r="F2635" i="42"/>
  <c r="F1593" i="42"/>
  <c r="F302" i="42"/>
  <c r="F246" i="42"/>
  <c r="F725" i="42"/>
  <c r="F3072" i="42"/>
  <c r="F3000" i="42"/>
  <c r="F1282" i="42"/>
  <c r="F2489" i="42"/>
  <c r="F2891" i="42"/>
  <c r="F1458" i="42"/>
  <c r="F1224" i="42"/>
  <c r="F2986" i="42"/>
  <c r="F2041" i="42"/>
  <c r="F316" i="42"/>
  <c r="F1617" i="42"/>
  <c r="F1147" i="42"/>
  <c r="F472" i="42"/>
  <c r="F1273" i="42"/>
  <c r="F306" i="42"/>
  <c r="F3078" i="42"/>
  <c r="F2809" i="42"/>
  <c r="F2952" i="42"/>
  <c r="F2051" i="42"/>
  <c r="F1875" i="42"/>
  <c r="F2781" i="42"/>
  <c r="F446" i="42"/>
  <c r="F3036" i="42"/>
  <c r="F1088" i="42"/>
  <c r="F1468" i="42"/>
  <c r="F804" i="42"/>
  <c r="F1341" i="42"/>
  <c r="F2127" i="42"/>
  <c r="F2070" i="42"/>
  <c r="F1947" i="42"/>
  <c r="F193" i="42"/>
  <c r="F2454" i="42"/>
  <c r="F3084" i="42"/>
  <c r="F2511" i="42"/>
  <c r="F1965" i="42"/>
  <c r="F1272" i="42"/>
  <c r="F2402" i="42"/>
  <c r="F125" i="42"/>
  <c r="F45" i="42"/>
  <c r="F1052" i="42"/>
  <c r="F3015" i="42"/>
  <c r="F95" i="42"/>
  <c r="F1250" i="42"/>
  <c r="F901" i="42"/>
  <c r="F1849" i="42"/>
  <c r="F1623" i="42"/>
  <c r="F1005" i="42"/>
  <c r="F2510" i="42"/>
  <c r="F1914" i="42"/>
  <c r="F909" i="42"/>
  <c r="F2574" i="42"/>
  <c r="F377" i="42"/>
  <c r="F208" i="42"/>
  <c r="F2837" i="42"/>
  <c r="F819" i="42"/>
  <c r="F766" i="42"/>
  <c r="F28" i="42"/>
  <c r="F780" i="42"/>
  <c r="F328" i="42"/>
  <c r="F1382" i="42"/>
  <c r="F2636" i="42"/>
  <c r="F889" i="42"/>
  <c r="F1048" i="42"/>
  <c r="F2847" i="42"/>
  <c r="F519" i="42"/>
  <c r="F198" i="42"/>
  <c r="F1871" i="42"/>
  <c r="F861" i="42"/>
  <c r="F1680" i="42"/>
  <c r="F2979" i="42"/>
  <c r="F173" i="42"/>
  <c r="F1996" i="42"/>
  <c r="F1990" i="42"/>
  <c r="F494" i="42"/>
  <c r="F521" i="42"/>
  <c r="F589" i="42"/>
  <c r="F1687" i="42"/>
  <c r="F1533" i="42"/>
  <c r="F2583" i="42"/>
  <c r="F1902" i="42"/>
  <c r="F709" i="42"/>
  <c r="F575" i="42"/>
  <c r="F787" i="42"/>
  <c r="F1438" i="42"/>
  <c r="F1762" i="42"/>
  <c r="F2116" i="42"/>
  <c r="F436" i="42"/>
  <c r="F1981" i="42"/>
  <c r="F348" i="42"/>
  <c r="F458" i="42"/>
  <c r="F122" i="42"/>
  <c r="F3183" i="42"/>
  <c r="F1681" i="42"/>
  <c r="F1181" i="42"/>
  <c r="F715" i="42"/>
  <c r="F2514" i="42"/>
  <c r="F121" i="42"/>
  <c r="F114" i="42"/>
  <c r="F708" i="42"/>
  <c r="F317" i="42"/>
  <c r="F2535" i="42"/>
  <c r="F2698" i="42"/>
  <c r="F3123" i="42"/>
  <c r="F2167" i="42"/>
  <c r="F2080" i="42"/>
  <c r="F1471" i="42"/>
  <c r="F1033" i="42"/>
  <c r="F2222" i="42"/>
  <c r="F1246" i="42"/>
  <c r="F2090" i="42"/>
  <c r="F2386" i="42"/>
  <c r="F1612" i="42"/>
  <c r="F2867" i="42"/>
  <c r="F1912" i="42"/>
  <c r="F92" i="42"/>
  <c r="F1749" i="42"/>
  <c r="F222" i="42"/>
  <c r="F383" i="42"/>
  <c r="F202" i="42"/>
  <c r="F1258" i="42"/>
  <c r="F182" i="42"/>
  <c r="F534" i="42"/>
  <c r="F912" i="42"/>
  <c r="F1174" i="42"/>
  <c r="F1277" i="42"/>
  <c r="F986" i="42"/>
  <c r="F470" i="42"/>
  <c r="F2229" i="42"/>
  <c r="F2604" i="42"/>
  <c r="F2221" i="42"/>
  <c r="F703" i="42"/>
  <c r="F1588" i="42"/>
  <c r="F674" i="42"/>
  <c r="F2990" i="42"/>
  <c r="F739" i="42"/>
  <c r="F1598" i="42"/>
  <c r="F1551" i="42"/>
  <c r="F1663" i="42"/>
  <c r="F612" i="42"/>
  <c r="F3107" i="42"/>
  <c r="F971" i="42"/>
  <c r="F290" i="42"/>
  <c r="F1641" i="42"/>
  <c r="F448" i="42"/>
  <c r="F1407" i="42"/>
  <c r="F2539" i="42"/>
  <c r="F1421" i="42"/>
  <c r="F2567" i="42"/>
  <c r="F1932" i="42"/>
  <c r="F1915" i="42"/>
  <c r="F2844" i="42"/>
  <c r="F1805" i="42"/>
  <c r="F411" i="42"/>
  <c r="F2442" i="42"/>
  <c r="F985" i="42"/>
  <c r="F507" i="42"/>
  <c r="F1832" i="42"/>
  <c r="F140" i="42"/>
  <c r="F1262" i="42"/>
  <c r="F3147" i="42"/>
  <c r="F1248" i="42"/>
  <c r="F2829" i="42"/>
  <c r="F341" i="42"/>
  <c r="F1050" i="42"/>
  <c r="F1353" i="42"/>
  <c r="F657" i="42"/>
  <c r="F22" i="42"/>
  <c r="F72" i="42"/>
  <c r="F2788" i="42"/>
  <c r="F1940" i="42"/>
  <c r="F1461" i="42"/>
  <c r="F1270" i="42"/>
  <c r="F378" i="42"/>
  <c r="F1927" i="42"/>
  <c r="F1979" i="42"/>
  <c r="F2047" i="42"/>
  <c r="F340" i="42"/>
  <c r="F1997" i="42"/>
  <c r="F915" i="42"/>
  <c r="F1387" i="42"/>
  <c r="F1930" i="42"/>
  <c r="F1608" i="42"/>
  <c r="F1366" i="42"/>
  <c r="F161" i="42"/>
  <c r="F2603" i="42"/>
  <c r="F2657" i="42"/>
  <c r="F835" i="42"/>
  <c r="F96" i="42"/>
  <c r="F487" i="42"/>
  <c r="F2139" i="42"/>
  <c r="F2424" i="42"/>
  <c r="F2018" i="42"/>
  <c r="F1070" i="42"/>
  <c r="F1095" i="42"/>
  <c r="F966" i="42"/>
  <c r="F2515" i="42"/>
  <c r="F2477" i="42"/>
  <c r="F2433" i="42"/>
  <c r="F1791" i="42"/>
  <c r="F460" i="42"/>
  <c r="F52" i="42"/>
  <c r="F893" i="42"/>
  <c r="F441" i="42"/>
  <c r="F2436" i="42"/>
  <c r="F2549" i="42"/>
  <c r="F2903" i="42"/>
  <c r="F1127" i="42"/>
  <c r="F550" i="42"/>
  <c r="F818" i="42"/>
  <c r="F1770" i="42"/>
  <c r="F2553" i="42"/>
  <c r="F2161" i="42"/>
  <c r="F1878" i="42"/>
  <c r="F3130" i="42"/>
  <c r="F1404" i="42"/>
  <c r="F1195" i="42"/>
  <c r="F2280" i="42"/>
  <c r="F2962" i="42"/>
  <c r="F2866" i="42"/>
  <c r="F3154" i="42"/>
  <c r="F1436" i="42"/>
  <c r="F1769" i="42"/>
  <c r="F2737" i="42"/>
  <c r="F2897" i="42"/>
  <c r="F637" i="42"/>
  <c r="F2347" i="42"/>
  <c r="F1519" i="42"/>
  <c r="F1983" i="42"/>
  <c r="F1016" i="42"/>
  <c r="F1357" i="42"/>
  <c r="F522" i="42"/>
  <c r="F1498" i="42"/>
  <c r="F401" i="42"/>
  <c r="F1578" i="42"/>
  <c r="F1365" i="42"/>
  <c r="F1877" i="42"/>
  <c r="F354" i="42"/>
  <c r="F1591" i="42"/>
  <c r="F1647" i="42"/>
  <c r="F3125" i="42"/>
  <c r="F973" i="42"/>
  <c r="F287" i="42"/>
  <c r="F2852" i="42"/>
  <c r="F1757" i="42"/>
  <c r="F2303" i="42"/>
  <c r="F2722" i="42"/>
  <c r="F806" i="42"/>
  <c r="F169" i="42"/>
  <c r="F2334" i="42"/>
  <c r="F3047" i="42"/>
  <c r="F2858" i="42"/>
  <c r="F1017" i="42"/>
  <c r="F1219" i="42"/>
  <c r="F2474" i="42"/>
  <c r="F666" i="42"/>
  <c r="F722" i="42"/>
  <c r="F479" i="42"/>
  <c r="F1006" i="42"/>
  <c r="F1746" i="42"/>
  <c r="F1599" i="42"/>
  <c r="F667" i="42"/>
  <c r="F98" i="42"/>
  <c r="F3096" i="42"/>
  <c r="F336" i="42"/>
  <c r="F256" i="42"/>
  <c r="F724" i="42"/>
  <c r="F398" i="42"/>
  <c r="F465" i="42"/>
  <c r="F1229" i="42"/>
  <c r="F2776" i="42"/>
  <c r="F1897" i="42"/>
  <c r="F2969" i="42"/>
  <c r="F1283" i="42"/>
  <c r="F1367" i="42"/>
  <c r="F997" i="42"/>
  <c r="F1846" i="42"/>
  <c r="F1717" i="42"/>
  <c r="F914" i="42"/>
  <c r="F2194" i="42"/>
  <c r="F1172" i="42"/>
  <c r="F1655" i="42"/>
  <c r="F1082" i="42"/>
  <c r="F2896" i="42"/>
  <c r="F2314" i="42"/>
  <c r="F1389" i="42"/>
  <c r="F1266" i="42"/>
  <c r="F1804" i="42"/>
  <c r="F399" i="42"/>
  <c r="F1895" i="42"/>
  <c r="F2791" i="42"/>
  <c r="F1094" i="42"/>
  <c r="F526" i="42"/>
  <c r="F1724" i="42"/>
  <c r="F473" i="42"/>
  <c r="F2613" i="42"/>
  <c r="F1759" i="42"/>
  <c r="F2650" i="42"/>
  <c r="F2143" i="42"/>
  <c r="F461" i="42"/>
  <c r="F329" i="42"/>
  <c r="F2819" i="42"/>
  <c r="F271" i="42"/>
  <c r="F2220" i="42"/>
  <c r="F335" i="42"/>
  <c r="F2923" i="42"/>
  <c r="F2665" i="42"/>
  <c r="F2124" i="42"/>
  <c r="F963" i="42"/>
  <c r="F2985" i="42"/>
  <c r="F1331" i="42"/>
  <c r="F2068" i="42"/>
  <c r="F1633" i="42"/>
  <c r="F956" i="42"/>
  <c r="F2718" i="42"/>
  <c r="F358" i="42"/>
  <c r="F2360" i="42"/>
  <c r="F218" i="42"/>
  <c r="F601" i="42"/>
  <c r="F1066" i="42"/>
  <c r="F2382" i="42"/>
  <c r="F2554" i="42"/>
  <c r="F1372" i="42"/>
  <c r="F1579" i="42"/>
  <c r="F954" i="42"/>
  <c r="F3202" i="42"/>
  <c r="F2684" i="42"/>
  <c r="F225" i="42"/>
  <c r="F1416" i="42"/>
  <c r="F1232" i="42"/>
  <c r="F165" i="42"/>
  <c r="F2322" i="42"/>
  <c r="F347" i="42"/>
  <c r="F2372" i="42"/>
  <c r="F1975" i="42"/>
  <c r="F2862" i="42"/>
  <c r="F2182" i="42"/>
  <c r="F921" i="42"/>
  <c r="F1802" i="42"/>
  <c r="F2759" i="42"/>
  <c r="F2196" i="42"/>
  <c r="F2084" i="42"/>
  <c r="F1187" i="42"/>
  <c r="F1645" i="42"/>
  <c r="F1489" i="42"/>
  <c r="F3151" i="42"/>
  <c r="F2472" i="42"/>
  <c r="F2287" i="42"/>
  <c r="F359" i="42"/>
  <c r="F532" i="42"/>
  <c r="F2873" i="42"/>
  <c r="F2211" i="42"/>
  <c r="F1374" i="42"/>
  <c r="F1393" i="42"/>
  <c r="F1096" i="42"/>
  <c r="F500" i="42"/>
  <c r="F641" i="42"/>
  <c r="F890" i="42"/>
  <c r="F2622" i="42"/>
  <c r="F55" i="42"/>
  <c r="F2467" i="42"/>
  <c r="F126" i="42"/>
  <c r="F991" i="42"/>
  <c r="F1100" i="42"/>
  <c r="F3120" i="42"/>
  <c r="F3039" i="42"/>
  <c r="F488" i="42"/>
  <c r="F1210" i="42"/>
  <c r="F139" i="42"/>
  <c r="F2624" i="42"/>
  <c r="F99" i="42"/>
  <c r="F578" i="42"/>
  <c r="F1795" i="42"/>
  <c r="F1101" i="42"/>
  <c r="F119" i="42"/>
  <c r="F632" i="42"/>
  <c r="F1751" i="42"/>
  <c r="F1014" i="42"/>
  <c r="F767" i="42"/>
  <c r="F1305" i="42"/>
  <c r="F2960" i="42"/>
  <c r="F2109" i="42"/>
  <c r="F3105" i="42"/>
  <c r="F721" i="42"/>
  <c r="F1063" i="42"/>
  <c r="F2723" i="42"/>
  <c r="F274" i="42"/>
  <c r="F948" i="42"/>
  <c r="F2570" i="42"/>
  <c r="F822" i="42"/>
  <c r="F2598" i="42"/>
  <c r="F1715" i="42"/>
  <c r="F3205" i="42"/>
  <c r="F3171" i="42"/>
  <c r="F2857" i="42"/>
  <c r="F1780" i="42"/>
  <c r="F1156" i="42"/>
  <c r="F1424" i="42"/>
  <c r="F1433" i="42"/>
  <c r="F1463" i="42"/>
  <c r="F628" i="42"/>
  <c r="F3048" i="42"/>
  <c r="F327" i="42"/>
  <c r="F2330" i="42"/>
  <c r="F746" i="42"/>
  <c r="F1126" i="42"/>
  <c r="F387" i="42"/>
  <c r="F2584" i="42"/>
  <c r="F1864" i="42"/>
  <c r="F356" i="42"/>
  <c r="F144" i="42"/>
  <c r="F2177" i="42"/>
  <c r="F839" i="42"/>
  <c r="F2770" i="42"/>
  <c r="F1144" i="42"/>
  <c r="F1241" i="42"/>
  <c r="F1856" i="42"/>
  <c r="F2343" i="42"/>
  <c r="F1504" i="42"/>
  <c r="F785" i="42"/>
  <c r="F213" i="42"/>
  <c r="F1955" i="42"/>
  <c r="F925" i="42"/>
  <c r="F1132" i="42"/>
  <c r="F1696" i="42"/>
  <c r="F275" i="42"/>
  <c r="F1226" i="42"/>
  <c r="F1284" i="42"/>
  <c r="F2955" i="42"/>
  <c r="F689" i="42"/>
  <c r="F1011" i="42"/>
  <c r="F1898" i="42"/>
  <c r="F2240" i="42"/>
  <c r="F1935" i="42"/>
  <c r="F1322" i="42"/>
  <c r="F1732" i="42"/>
  <c r="F582" i="42"/>
  <c r="F1297" i="42"/>
  <c r="F2699" i="42"/>
  <c r="F2565" i="42"/>
  <c r="F63" i="42"/>
  <c r="F3011" i="42"/>
  <c r="F313" i="42"/>
  <c r="F1685" i="42"/>
  <c r="F1135" i="42"/>
  <c r="F2208" i="42"/>
  <c r="F331" i="42"/>
  <c r="F160" i="42"/>
  <c r="F30" i="42"/>
  <c r="F2227" i="42"/>
  <c r="F384" i="42"/>
  <c r="F153" i="42"/>
  <c r="F1413" i="42"/>
  <c r="F1584" i="42"/>
  <c r="F594" i="42"/>
  <c r="F1777" i="42"/>
  <c r="F983" i="42"/>
  <c r="F745" i="42"/>
  <c r="F85" i="42"/>
  <c r="F1709" i="42"/>
  <c r="F1335" i="42"/>
  <c r="F864" i="42"/>
  <c r="F2471" i="42"/>
  <c r="F1220" i="42"/>
  <c r="F1189" i="42"/>
  <c r="F2138" i="42"/>
  <c r="F2578" i="42"/>
  <c r="F440" i="42"/>
  <c r="F548" i="42"/>
  <c r="F2052" i="42"/>
  <c r="F1381" i="42"/>
  <c r="F486" i="42"/>
  <c r="F261" i="42"/>
  <c r="F872" i="42"/>
  <c r="F264" i="42"/>
  <c r="F1211" i="42"/>
  <c r="F1295" i="42"/>
  <c r="F249" i="42"/>
  <c r="F3027" i="42"/>
  <c r="F2536" i="42"/>
  <c r="F614" i="42"/>
  <c r="F1446" i="42"/>
  <c r="F1358" i="42"/>
  <c r="F1701" i="42"/>
  <c r="F654" i="42"/>
  <c r="F64" i="42"/>
  <c r="F1823" i="42"/>
  <c r="F1723" i="42"/>
  <c r="F734" i="42"/>
  <c r="F2926" i="42"/>
  <c r="F2406" i="42"/>
  <c r="F2492" i="42"/>
  <c r="F1493" i="42"/>
  <c r="F2958" i="42"/>
  <c r="F434" i="42"/>
  <c r="F3178" i="42"/>
  <c r="F859" i="42"/>
  <c r="F795" i="42"/>
  <c r="F591" i="42"/>
  <c r="F1713" i="42"/>
  <c r="F797" i="42"/>
  <c r="F2886" i="42"/>
  <c r="F1840" i="42"/>
  <c r="F175" i="42"/>
  <c r="F832" i="42"/>
  <c r="F2894" i="42"/>
  <c r="F1123" i="42"/>
  <c r="F2695" i="42"/>
  <c r="F79" i="42"/>
  <c r="F565" i="42"/>
  <c r="F1212" i="42"/>
  <c r="F503" i="42"/>
  <c r="F671" i="42"/>
  <c r="F636" i="42"/>
  <c r="F753" i="42"/>
  <c r="F800" i="42"/>
  <c r="F1656" i="42"/>
  <c r="F2340" i="42"/>
  <c r="F848" i="42"/>
  <c r="F2153" i="42"/>
  <c r="F1129" i="42"/>
  <c r="F2546" i="42"/>
  <c r="F1300" i="42"/>
  <c r="F1894" i="42"/>
  <c r="F2490" i="42"/>
  <c r="F2930" i="42"/>
  <c r="F2974" i="42"/>
  <c r="F621" i="42"/>
  <c r="F2850" i="42"/>
  <c r="F1516" i="42"/>
  <c r="F870" i="42"/>
  <c r="F2218" i="42"/>
  <c r="F2760" i="42"/>
  <c r="F719" i="42"/>
  <c r="F76" i="42"/>
  <c r="F998" i="42"/>
  <c r="F1512" i="42"/>
  <c r="F744" i="42"/>
  <c r="F2507" i="42"/>
  <c r="F206" i="42"/>
  <c r="F192" i="42"/>
  <c r="F190" i="42"/>
  <c r="F1899" i="42"/>
  <c r="F2975" i="42"/>
  <c r="F1466" i="42"/>
  <c r="F1868" i="42"/>
  <c r="F2163" i="42"/>
  <c r="F262" i="42"/>
  <c r="F2132" i="42"/>
  <c r="F2714" i="42"/>
  <c r="F1690" i="42"/>
  <c r="F1347" i="42"/>
  <c r="F2703" i="42"/>
  <c r="F3127" i="42"/>
  <c r="F1192" i="42"/>
  <c r="F1854" i="42"/>
  <c r="F36" i="42"/>
  <c r="F2733" i="42"/>
  <c r="F572" i="42"/>
  <c r="F237" i="42"/>
  <c r="F2593" i="42"/>
  <c r="F1654" i="42"/>
  <c r="F1275" i="42"/>
  <c r="F2460" i="42"/>
  <c r="F2250" i="42"/>
  <c r="F242" i="42"/>
  <c r="F2917" i="42"/>
  <c r="F886" i="42"/>
  <c r="F1368" i="42"/>
  <c r="F3109" i="42"/>
  <c r="F711" i="42"/>
  <c r="F3003" i="42"/>
  <c r="F2605" i="42"/>
  <c r="F1605" i="42"/>
  <c r="F1991" i="42"/>
  <c r="F1139" i="42"/>
  <c r="F2785" i="42"/>
  <c r="F2830" i="42"/>
  <c r="F1038" i="42"/>
  <c r="F655" i="42"/>
  <c r="F2013" i="42"/>
  <c r="F1073" i="42"/>
  <c r="F2967" i="42"/>
  <c r="F3098" i="42"/>
  <c r="F1068" i="42"/>
  <c r="F541" i="42"/>
  <c r="F71" i="42"/>
  <c r="F1439" i="42"/>
  <c r="F786" i="42"/>
  <c r="F2011" i="42"/>
  <c r="F2793" i="42"/>
  <c r="F70" i="42"/>
  <c r="F1009" i="42"/>
  <c r="F928" i="42"/>
  <c r="F792" i="42"/>
  <c r="F1625" i="42"/>
  <c r="F1040" i="42"/>
  <c r="F101" i="42"/>
  <c r="F1102" i="42"/>
  <c r="F1025" i="42"/>
  <c r="F2854" i="42"/>
  <c r="F938" i="42"/>
  <c r="F1740" i="42"/>
  <c r="F2025" i="42"/>
  <c r="F1548" i="42"/>
  <c r="F2463" i="42"/>
  <c r="F113" i="42"/>
  <c r="F431" i="42"/>
  <c r="F1626" i="42"/>
  <c r="F1478" i="42"/>
  <c r="F26" i="42"/>
  <c r="F2361" i="42"/>
  <c r="F2410" i="42"/>
  <c r="F788" i="42"/>
  <c r="F433" i="42"/>
  <c r="F760" i="42"/>
  <c r="F980" i="42"/>
  <c r="F1695" i="42"/>
  <c r="F3" i="42"/>
  <c r="F798" i="42"/>
  <c r="F314" i="42"/>
  <c r="F569" i="42"/>
  <c r="F952" i="42"/>
  <c r="F714" i="42"/>
  <c r="F373" i="42"/>
  <c r="F2074" i="42"/>
  <c r="F1150" i="42"/>
  <c r="F1243" i="42"/>
  <c r="F326" i="42"/>
  <c r="F696" i="42"/>
  <c r="F679" i="42"/>
  <c r="F1103" i="42"/>
  <c r="F2542" i="42"/>
  <c r="F2595" i="42"/>
  <c r="F549" i="42"/>
  <c r="F765" i="42"/>
  <c r="F2093" i="42"/>
  <c r="F1120" i="42"/>
  <c r="F978" i="42"/>
  <c r="F936" i="42"/>
  <c r="F571" i="42"/>
  <c r="F1071" i="42"/>
  <c r="F2039" i="42"/>
  <c r="F1380" i="42"/>
  <c r="F3050" i="42"/>
  <c r="F1316" i="42"/>
  <c r="F556" i="42"/>
  <c r="F1916" i="42"/>
  <c r="F3114" i="42"/>
  <c r="F1292" i="42"/>
  <c r="F3117" i="42"/>
  <c r="F3092" i="42"/>
  <c r="F1116" i="42"/>
  <c r="F775" i="42"/>
  <c r="F2366" i="42"/>
  <c r="F2910" i="42"/>
  <c r="F2519" i="42"/>
  <c r="F2446" i="42"/>
  <c r="F2727" i="42"/>
  <c r="F1558" i="42"/>
  <c r="F718" i="42"/>
  <c r="F449" i="42"/>
  <c r="F1194" i="42"/>
  <c r="F372" i="42"/>
  <c r="F1045" i="42"/>
  <c r="F1967" i="42"/>
  <c r="F511" i="42"/>
  <c r="F1361" i="42"/>
  <c r="F1146" i="42"/>
  <c r="F1520" i="42"/>
  <c r="F926" i="42"/>
  <c r="F687" i="42"/>
  <c r="F1815" i="42"/>
  <c r="F920" i="42"/>
  <c r="F1926" i="42"/>
  <c r="F680" i="42"/>
  <c r="F357" i="42"/>
  <c r="F1490" i="42"/>
  <c r="F464" i="42"/>
  <c r="F1765" i="42"/>
  <c r="F2407" i="42"/>
  <c r="F1677" i="42"/>
  <c r="F499" i="42"/>
  <c r="F1051" i="42"/>
  <c r="F2383" i="42"/>
  <c r="F1738" i="42"/>
  <c r="F3201" i="42"/>
  <c r="F2126" i="42"/>
  <c r="F1099" i="42"/>
  <c r="F882" i="42"/>
  <c r="F539" i="42"/>
  <c r="F1564" i="42"/>
  <c r="F1776" i="42"/>
  <c r="F2073" i="42"/>
  <c r="F2686" i="42"/>
  <c r="F2234" i="42"/>
  <c r="F634" i="42"/>
  <c r="F3170" i="42"/>
  <c r="F607" i="42"/>
  <c r="F2186" i="42"/>
  <c r="F1703" i="42"/>
  <c r="F1385" i="42"/>
  <c r="F415" i="42"/>
  <c r="F432" i="42"/>
  <c r="F312" i="42"/>
  <c r="F1742" i="42"/>
  <c r="F624" i="42"/>
  <c r="F763" i="42"/>
  <c r="F2496" i="42"/>
  <c r="F197" i="42"/>
  <c r="F323" i="42"/>
  <c r="F1477" i="42"/>
  <c r="F538" i="42"/>
  <c r="F1405" i="42"/>
  <c r="F754" i="42"/>
  <c r="F2394" i="42"/>
  <c r="F1569" i="42"/>
  <c r="F1534" i="42"/>
  <c r="F574" i="42"/>
  <c r="F155" i="42"/>
  <c r="F629" i="42"/>
  <c r="F2339" i="42"/>
  <c r="F1264" i="42"/>
  <c r="F1797" i="42"/>
  <c r="F303" i="42"/>
  <c r="F61" i="42"/>
  <c r="F452" i="42"/>
  <c r="F852" i="42"/>
  <c r="F68" i="42"/>
  <c r="F1602" i="42"/>
  <c r="F2601" i="42"/>
  <c r="F1041" i="42"/>
  <c r="F3172" i="42"/>
  <c r="F2434" i="42"/>
  <c r="F627" i="42"/>
  <c r="F1700" i="42"/>
  <c r="F1907" i="42"/>
  <c r="F843" i="42"/>
  <c r="F2413" i="42"/>
  <c r="F2754" i="42"/>
  <c r="F3180" i="42"/>
  <c r="F3068" i="42"/>
  <c r="F1122" i="42"/>
  <c r="F5" i="42"/>
  <c r="F602" i="42"/>
  <c r="F968" i="42"/>
  <c r="F2856" i="42"/>
  <c r="F1279" i="42"/>
  <c r="F536" i="42"/>
  <c r="F283" i="42"/>
  <c r="F1145" i="42"/>
  <c r="F200" i="42"/>
  <c r="F1682" i="42"/>
  <c r="F2882" i="42"/>
  <c r="F2938" i="42"/>
  <c r="F2053" i="42"/>
  <c r="F898" i="42"/>
  <c r="F620" i="42"/>
  <c r="F2328" i="42"/>
  <c r="F1106" i="42"/>
  <c r="F128" i="42"/>
  <c r="F2674" i="42"/>
  <c r="F1481" i="42"/>
  <c r="F2136" i="42"/>
  <c r="F3097" i="42"/>
  <c r="F2103" i="42"/>
  <c r="F1501" i="42"/>
  <c r="F1024" i="42"/>
  <c r="F1345" i="42"/>
  <c r="F1546" i="42"/>
  <c r="F501" i="42"/>
  <c r="F260" i="42"/>
  <c r="F3061" i="42"/>
  <c r="F2266" i="42"/>
  <c r="F1581" i="42"/>
  <c r="F2719" i="42"/>
  <c r="F2614" i="42"/>
  <c r="F2963" i="42"/>
  <c r="F482" i="42"/>
  <c r="F1509" i="42"/>
  <c r="F1517" i="42"/>
  <c r="F2367" i="42"/>
  <c r="F771" i="42"/>
  <c r="F2690" i="42"/>
  <c r="F3116" i="42"/>
  <c r="F837" i="42"/>
  <c r="F1257" i="42"/>
  <c r="F2694" i="42"/>
  <c r="F2580" i="42"/>
  <c r="F597" i="42"/>
  <c r="F2904" i="42"/>
  <c r="F2746" i="42"/>
  <c r="F2123" i="42"/>
  <c r="F2937" i="42"/>
  <c r="F2079" i="42"/>
  <c r="F2195" i="42"/>
  <c r="F407" i="42"/>
  <c r="F435" i="42"/>
  <c r="F2715" i="42"/>
  <c r="F2271" i="42"/>
  <c r="F514" i="42"/>
  <c r="F236" i="42"/>
  <c r="F2268" i="42"/>
  <c r="F1918" i="42"/>
  <c r="F653" i="42"/>
  <c r="F227" i="42"/>
  <c r="F1624" i="42"/>
  <c r="F204" i="42"/>
  <c r="F416" i="42"/>
  <c r="F1488" i="42"/>
  <c r="F3051" i="42"/>
  <c r="F405" i="42"/>
  <c r="F2838" i="42"/>
  <c r="F2106" i="42"/>
  <c r="F2654" i="42"/>
  <c r="F676" i="42"/>
  <c r="F1513" i="42"/>
  <c r="F590" i="42"/>
  <c r="F300" i="42"/>
  <c r="F2940" i="42"/>
  <c r="F337" i="42"/>
  <c r="F2198" i="42"/>
  <c r="F717" i="42"/>
  <c r="F1782" i="42"/>
  <c r="F2431" i="42"/>
  <c r="F1585" i="42"/>
  <c r="F3066" i="42"/>
  <c r="F2730" i="42"/>
  <c r="F1453" i="42"/>
  <c r="F688" i="42"/>
  <c r="F1589" i="42"/>
  <c r="F540" i="42"/>
  <c r="F116" i="42"/>
  <c r="F80" i="42"/>
  <c r="F675" i="42"/>
  <c r="F1792" i="42"/>
  <c r="F3012" i="42"/>
  <c r="F2190" i="42"/>
  <c r="F1391" i="42"/>
  <c r="F1779" i="42"/>
  <c r="F1441" i="42"/>
  <c r="F1876" i="42"/>
  <c r="F743" i="42"/>
  <c r="F2807" i="42"/>
  <c r="F1060" i="42"/>
  <c r="F2660" i="42"/>
  <c r="F633" i="42"/>
  <c r="F2091" i="42"/>
  <c r="F1704" i="42"/>
  <c r="F1911" i="42"/>
  <c r="F1893" i="42"/>
  <c r="F1203" i="42"/>
  <c r="F2745" i="42"/>
  <c r="F555" i="42"/>
  <c r="F447" i="42"/>
  <c r="F56" i="42"/>
  <c r="F37" i="42"/>
  <c r="F2254" i="42"/>
  <c r="F1087" i="42"/>
  <c r="F43" i="42"/>
  <c r="F1323" i="42"/>
  <c r="F231" i="42"/>
  <c r="F611" i="42"/>
  <c r="F2644" i="42"/>
  <c r="F1668" i="42"/>
  <c r="F2800" i="42"/>
  <c r="F728" i="42"/>
  <c r="F2876" i="42"/>
  <c r="F339" i="42"/>
  <c r="F564" i="42"/>
  <c r="F1980" i="42"/>
  <c r="F1986" i="42"/>
  <c r="F1597" i="42"/>
  <c r="F902" i="42"/>
  <c r="F2590" i="42"/>
  <c r="F2008" i="42"/>
  <c r="F1891" i="42"/>
  <c r="F2046" i="42"/>
  <c r="F1261" i="42"/>
  <c r="F2262" i="42"/>
  <c r="F245" i="42"/>
  <c r="F566" i="42"/>
  <c r="F1069" i="42"/>
  <c r="F2061" i="42"/>
  <c r="F103" i="42"/>
  <c r="F189" i="42"/>
  <c r="F904" i="42"/>
  <c r="F686" i="42"/>
  <c r="F1228" i="42"/>
  <c r="F343" i="42"/>
  <c r="F965" i="42"/>
  <c r="F1177" i="42"/>
  <c r="F2042" i="42"/>
  <c r="F984" i="42"/>
  <c r="F1352" i="42"/>
  <c r="F2026" i="42"/>
  <c r="F333" i="42"/>
  <c r="F2763" i="42"/>
  <c r="F2452" i="42"/>
  <c r="F1958" i="42"/>
  <c r="F2921" i="42"/>
  <c r="F1836" i="42"/>
  <c r="F235" i="42"/>
  <c r="F143" i="42"/>
  <c r="F2935" i="42"/>
  <c r="F272" i="42"/>
  <c r="F2531" i="42"/>
  <c r="F2562" i="42"/>
  <c r="F1043" i="42"/>
  <c r="F1694" i="42"/>
  <c r="F40" i="42"/>
  <c r="F1745" i="42"/>
  <c r="F1247" i="42"/>
  <c r="F957" i="42"/>
  <c r="F3022" i="42"/>
  <c r="F1417" i="42"/>
  <c r="F842" i="42"/>
  <c r="F1953" i="42"/>
  <c r="F1630" i="42"/>
  <c r="F1242" i="42"/>
  <c r="F662" i="42"/>
  <c r="F2982" i="42"/>
  <c r="F2532" i="42"/>
  <c r="F1426" i="42"/>
  <c r="F1966" i="42"/>
  <c r="F3010" i="42"/>
  <c r="F1085" i="42"/>
  <c r="F1349" i="42"/>
  <c r="F1200" i="42"/>
  <c r="F2786" i="42"/>
  <c r="F931" i="42"/>
  <c r="F2251" i="42"/>
  <c r="F830" i="42"/>
  <c r="F987" i="42"/>
  <c r="F2942" i="42"/>
  <c r="F1684" i="42"/>
  <c r="F1328" i="42"/>
  <c r="F137" i="42"/>
  <c r="F33" i="42"/>
  <c r="F1783" i="42"/>
  <c r="F2389" i="42"/>
  <c r="F568" i="42"/>
  <c r="F1785" i="42"/>
  <c r="F923" i="42"/>
  <c r="F2651" i="42"/>
  <c r="F345" i="42"/>
  <c r="F1622" i="42"/>
  <c r="F2102" i="42"/>
  <c r="F1154" i="42"/>
  <c r="F1161" i="42"/>
  <c r="F773" i="42"/>
  <c r="F2712" i="42"/>
  <c r="F585" i="42"/>
  <c r="F1412" i="42"/>
  <c r="F3102" i="42"/>
  <c r="F2801" i="42"/>
  <c r="F3164" i="42"/>
  <c r="F1460" i="42"/>
  <c r="F652" i="42"/>
  <c r="F794" i="42"/>
  <c r="F1034" i="42"/>
  <c r="F690" i="42"/>
  <c r="F2453" i="42"/>
  <c r="F2020" i="42"/>
  <c r="F210" i="42"/>
  <c r="F291" i="42"/>
  <c r="F1067" i="42"/>
  <c r="F1720" i="42"/>
  <c r="F86" i="42"/>
  <c r="F1329" i="42"/>
  <c r="F220" i="42"/>
  <c r="F841" i="42"/>
  <c r="F631" i="42"/>
  <c r="F1789" i="42"/>
  <c r="F900" i="42"/>
  <c r="F241" i="42"/>
  <c r="F1941" i="42"/>
  <c r="F24" i="42"/>
  <c r="F2206" i="42"/>
  <c r="F454" i="42"/>
  <c r="F738" i="42"/>
  <c r="F2392" i="42"/>
  <c r="F862" i="42"/>
  <c r="F1616" i="42"/>
  <c r="F1173" i="42"/>
  <c r="F979" i="42"/>
  <c r="F2223" i="42"/>
  <c r="F1182" i="42"/>
  <c r="F2533" i="42"/>
  <c r="F250" i="42"/>
  <c r="F266" i="42"/>
  <c r="F334" i="42"/>
  <c r="F1444" i="42"/>
  <c r="F1348" i="42"/>
  <c r="F976" i="42"/>
  <c r="F286" i="42"/>
  <c r="F263" i="42"/>
  <c r="F2362" i="42"/>
  <c r="F2922" i="42"/>
  <c r="F3139" i="42"/>
  <c r="F878" i="42"/>
  <c r="F883" i="42"/>
  <c r="F1340" i="42"/>
  <c r="F1521" i="42"/>
  <c r="F2970" i="42"/>
  <c r="F603" i="42"/>
  <c r="F3138" i="42"/>
  <c r="F1580" i="42"/>
  <c r="F2016" i="42"/>
  <c r="F1162" i="42"/>
  <c r="F374" i="42"/>
  <c r="F3006" i="42"/>
  <c r="F2932" i="42"/>
  <c r="F2782" i="42"/>
  <c r="F424" i="42"/>
  <c r="F110" i="42"/>
  <c r="F1833" i="42"/>
  <c r="F3106" i="42"/>
  <c r="F1362" i="42"/>
  <c r="F2646" i="42"/>
  <c r="F282" i="42"/>
  <c r="F1733" i="42"/>
  <c r="F60" i="42"/>
  <c r="F2418" i="42"/>
  <c r="F899" i="42"/>
  <c r="F1333" i="42"/>
  <c r="F57" i="42"/>
  <c r="F3140" i="42"/>
  <c r="F2162" i="42"/>
  <c r="F344" i="42"/>
  <c r="F2226" i="42"/>
  <c r="F2991" i="42"/>
  <c r="F945" i="42"/>
  <c r="F253" i="42"/>
  <c r="F395" i="42"/>
  <c r="F737" i="42"/>
  <c r="F497" i="42"/>
  <c r="F1153" i="42"/>
  <c r="F769" i="42"/>
  <c r="F1354" i="42"/>
  <c r="F894" i="42"/>
  <c r="F1542" i="42"/>
  <c r="F962" i="42"/>
  <c r="F2117" i="42"/>
  <c r="F530" i="42"/>
  <c r="F1962" i="42"/>
  <c r="F1432" i="42"/>
  <c r="F2795" i="42"/>
  <c r="F2877" i="42"/>
  <c r="F188" i="42"/>
  <c r="F3028" i="42"/>
  <c r="F437" i="42"/>
  <c r="F1044" i="42"/>
  <c r="F278" i="42"/>
  <c r="F1676" i="42"/>
  <c r="F467" i="42"/>
  <c r="F211" i="42"/>
  <c r="F802" i="42"/>
  <c r="F681" i="42"/>
  <c r="F130" i="42"/>
  <c r="F157" i="42"/>
  <c r="F1183" i="42"/>
  <c r="F616" i="42"/>
  <c r="F1298" i="42"/>
  <c r="F535" i="42"/>
  <c r="F1115" i="42"/>
  <c r="F1661" i="42"/>
  <c r="F619" i="42"/>
  <c r="F897" i="42"/>
  <c r="F498" i="42"/>
  <c r="F127" i="42"/>
  <c r="F100" i="42"/>
  <c r="F1692" i="42"/>
  <c r="F791" i="42"/>
  <c r="F518" i="42"/>
  <c r="F2504" i="42"/>
  <c r="F814" i="42"/>
  <c r="F1761" i="42"/>
  <c r="F491" i="42"/>
  <c r="F2966" i="42"/>
  <c r="F3166" i="42"/>
  <c r="F3018" i="42"/>
  <c r="F12" i="42"/>
  <c r="F2308" i="42"/>
  <c r="F1532" i="42"/>
  <c r="F664" i="42"/>
  <c r="F1951" i="42"/>
  <c r="F992" i="42"/>
  <c r="F699" i="42"/>
  <c r="F1809" i="42"/>
  <c r="F592" i="42"/>
  <c r="F1778" i="42"/>
  <c r="F1214" i="42"/>
  <c r="F2872" i="42"/>
  <c r="F2114" i="42"/>
  <c r="F233" i="42"/>
  <c r="F3122" i="42"/>
  <c r="F789" i="42"/>
  <c r="F2274" i="42"/>
  <c r="F2503" i="42"/>
  <c r="F214" i="42"/>
  <c r="F20" i="42"/>
  <c r="F1294" i="42"/>
  <c r="F406" i="42"/>
  <c r="F692" i="42"/>
  <c r="F1221" i="42"/>
  <c r="F2815" i="42"/>
  <c r="F2846" i="42"/>
  <c r="F2151" i="42"/>
  <c r="F2401" i="42"/>
  <c r="F1949" i="42"/>
  <c r="F1686" i="42"/>
  <c r="F3057" i="42"/>
  <c r="F2783" i="42"/>
  <c r="F1217" i="42"/>
  <c r="F325" i="42"/>
  <c r="F1552" i="42"/>
  <c r="F136" i="42"/>
  <c r="F1939" i="42"/>
  <c r="F2324" i="42"/>
  <c r="F1544" i="42"/>
  <c r="F1974" i="42"/>
  <c r="F595" i="42"/>
  <c r="F324" i="42"/>
  <c r="F2520" i="42"/>
  <c r="F808" i="42"/>
  <c r="F150" i="42"/>
  <c r="F2810" i="42"/>
  <c r="F380" i="42"/>
  <c r="F2765" i="42"/>
  <c r="F2380" i="42"/>
  <c r="F876" i="42"/>
  <c r="F1452" i="42"/>
  <c r="F132" i="42"/>
  <c r="F31" i="42"/>
  <c r="F1851" i="42"/>
  <c r="F1237" i="42"/>
  <c r="F2007" i="42"/>
  <c r="F1650" i="42"/>
  <c r="F2290" i="42"/>
  <c r="F2968" i="42"/>
  <c r="F2350" i="42"/>
  <c r="F134" i="42"/>
  <c r="F145" i="42"/>
  <c r="F1830" i="42"/>
  <c r="F3188" i="42"/>
  <c r="F1845" i="42"/>
  <c r="F1917" i="42"/>
  <c r="F2283" i="42"/>
  <c r="F844" i="42"/>
  <c r="F1137" i="42"/>
  <c r="F1565" i="42"/>
  <c r="F3045" i="42"/>
  <c r="F816" i="42"/>
  <c r="F1326" i="42"/>
  <c r="F459" i="42"/>
  <c r="F1138" i="42"/>
  <c r="F713" i="42"/>
  <c r="F141" i="42"/>
  <c r="F321" i="42"/>
  <c r="F120" i="42"/>
  <c r="F3135" i="42"/>
  <c r="F1209" i="42"/>
  <c r="F1881" i="42"/>
  <c r="F400" i="42"/>
  <c r="F1091" i="42"/>
  <c r="F2378" i="42"/>
  <c r="F2949" i="42"/>
  <c r="F1754" i="42"/>
  <c r="F1736" i="42"/>
  <c r="F1506" i="42"/>
  <c r="F2742" i="42"/>
  <c r="F803" i="42"/>
  <c r="F879" i="42"/>
  <c r="F1712" i="42"/>
  <c r="F960" i="42"/>
  <c r="F613" i="42"/>
  <c r="F1338" i="42"/>
  <c r="F552" i="42"/>
  <c r="F360" i="42"/>
  <c r="F2056" i="42"/>
  <c r="F887" i="42"/>
  <c r="F531" i="42"/>
  <c r="F1454" i="42"/>
  <c r="F673" i="42"/>
  <c r="F1239" i="42"/>
  <c r="F2978" i="42"/>
  <c r="F427" i="42"/>
  <c r="F2702" i="42"/>
  <c r="F2135" i="42"/>
  <c r="F1500" i="42"/>
  <c r="F1662" i="42"/>
  <c r="F1084" i="42"/>
  <c r="F1036" i="42"/>
  <c r="F2851" i="42"/>
  <c r="F588" i="42"/>
  <c r="F3099" i="42"/>
  <c r="F1265" i="42"/>
  <c r="F1586" i="42"/>
  <c r="F2586" i="42"/>
  <c r="F1524" i="42"/>
  <c r="F1157" i="42"/>
  <c r="F1937" i="42"/>
  <c r="F933" i="42"/>
  <c r="F1198" i="42"/>
  <c r="F750" i="42"/>
  <c r="F2443" i="42"/>
  <c r="F2060" i="42"/>
  <c r="F1427" i="42"/>
  <c r="F469" i="42"/>
  <c r="F1734" i="42"/>
  <c r="F639" i="42"/>
  <c r="F2822" i="42"/>
  <c r="F2034" i="42"/>
  <c r="F949" i="42"/>
  <c r="F2245" i="42"/>
  <c r="F1550" i="42"/>
  <c r="F1970" i="42"/>
  <c r="F2023" i="42"/>
  <c r="F1039" i="42"/>
  <c r="F2544" i="42"/>
  <c r="F91" i="42"/>
  <c r="F697" i="42"/>
  <c r="F584" i="42"/>
  <c r="F1022" i="42"/>
  <c r="F2683" i="42"/>
  <c r="F853" i="42"/>
  <c r="F1496" i="42"/>
  <c r="F1269" i="42"/>
  <c r="F107" i="42"/>
  <c r="F1136" i="42"/>
  <c r="F346" i="42"/>
  <c r="F2358" i="42"/>
  <c r="F1310" i="42"/>
  <c r="F776" i="42"/>
  <c r="F1151" i="42"/>
  <c r="F32" i="42"/>
  <c r="F255" i="42"/>
  <c r="F868" i="42"/>
  <c r="F1386" i="42"/>
  <c r="F1037" i="42"/>
  <c r="F1956" i="42"/>
  <c r="F1710" i="42"/>
  <c r="F298" i="42"/>
  <c r="F2036" i="42"/>
  <c r="F757" i="42"/>
  <c r="F443" i="42"/>
  <c r="F1942" i="42"/>
  <c r="F2890" i="42"/>
  <c r="F2611" i="42"/>
  <c r="F463" i="42"/>
  <c r="F2682" i="42"/>
  <c r="F644" i="42"/>
  <c r="F2440" i="42"/>
  <c r="F867" i="42"/>
  <c r="F2661" i="42"/>
  <c r="F755" i="42"/>
  <c r="F2326" i="42"/>
  <c r="F730" i="42"/>
  <c r="F2545" i="42"/>
  <c r="F2368" i="42"/>
  <c r="F2818" i="42"/>
  <c r="F1689" i="42"/>
  <c r="F1587" i="42"/>
  <c r="F732" i="42"/>
  <c r="F1110" i="42"/>
  <c r="F229" i="42"/>
  <c r="F884" i="42"/>
  <c r="F2426" i="42"/>
  <c r="F596" i="42"/>
  <c r="F1813" i="42"/>
  <c r="F90" i="42"/>
  <c r="F2778" i="42"/>
  <c r="F462" i="42"/>
  <c r="F1472" i="42"/>
  <c r="F444" i="42"/>
  <c r="F640" i="42"/>
  <c r="F2790" i="42"/>
  <c r="F338" i="42"/>
  <c r="F429" i="42"/>
  <c r="F558" i="42"/>
  <c r="F752" i="42"/>
  <c r="F615" i="42"/>
  <c r="F2428" i="42"/>
  <c r="F285" i="42"/>
  <c r="F623" i="42"/>
  <c r="F332" i="42"/>
  <c r="F392" i="42"/>
  <c r="F1554" i="42"/>
  <c r="F1271" i="42"/>
  <c r="F2462" i="42"/>
  <c r="F2607" i="42"/>
  <c r="F580" i="42"/>
  <c r="F2582" i="42"/>
  <c r="F1058" i="42"/>
  <c r="F1484" i="42"/>
  <c r="F543" i="42"/>
  <c r="F2659" i="42"/>
  <c r="F2794" i="42"/>
  <c r="F3074" i="42"/>
  <c r="F34" i="42"/>
  <c r="F2099" i="42"/>
  <c r="F1394" i="42"/>
  <c r="F2526" i="42"/>
  <c r="F1888" i="42"/>
  <c r="F658" i="42"/>
  <c r="F557" i="42"/>
  <c r="F2592" i="42"/>
  <c r="F6" i="42"/>
  <c r="F625" i="42"/>
  <c r="F1828" i="42"/>
  <c r="F205" i="42"/>
  <c r="F1080" i="42"/>
  <c r="F1841" i="42"/>
  <c r="F833" i="42"/>
  <c r="F2620" i="42"/>
  <c r="F2125" i="42"/>
  <c r="F2753" i="42"/>
  <c r="F417" i="42"/>
  <c r="F474" i="42"/>
  <c r="F1814" i="42"/>
  <c r="F2774" i="42"/>
  <c r="F959" i="42"/>
  <c r="F1028" i="42"/>
  <c r="F1838" i="42"/>
  <c r="F396" i="42"/>
  <c r="F770" i="42"/>
  <c r="F402" i="42"/>
  <c r="F523" i="42"/>
  <c r="F226" i="42"/>
  <c r="F184" i="42"/>
  <c r="F311" i="42"/>
  <c r="F2705" i="42"/>
  <c r="F129" i="42"/>
  <c r="F762" i="42"/>
  <c r="F2734" i="42"/>
  <c r="F149" i="42"/>
  <c r="F483" i="42"/>
  <c r="F276" i="42"/>
  <c r="F2009" i="42"/>
  <c r="F2871" i="42"/>
  <c r="F860" i="42"/>
  <c r="F1492" i="42"/>
  <c r="F593" i="42"/>
  <c r="F2721" i="42"/>
  <c r="F1821" i="42"/>
  <c r="F362" i="42"/>
  <c r="F1741" i="42"/>
  <c r="F81" i="42"/>
  <c r="F1540" i="42"/>
  <c r="F492" i="42"/>
  <c r="F319" i="42"/>
  <c r="F726" i="42"/>
  <c r="F1260" i="42"/>
  <c r="F742" i="42"/>
  <c r="F1244" i="42"/>
  <c r="F1613" i="42"/>
  <c r="F1236" i="42"/>
  <c r="F1054" i="42"/>
  <c r="F1013" i="42"/>
  <c r="F2078" i="42"/>
  <c r="F1311" i="42"/>
  <c r="F685" i="42"/>
  <c r="F320" i="42"/>
  <c r="F2615" i="42"/>
  <c r="F3198" i="42"/>
  <c r="F2173" i="42"/>
  <c r="F3206" i="42"/>
  <c r="F2321" i="42"/>
  <c r="F1800" i="42"/>
  <c r="F451" i="42"/>
  <c r="F1824" i="42"/>
  <c r="F297" i="42"/>
  <c r="F2915" i="42"/>
  <c r="F366" i="42"/>
  <c r="F2944" i="42"/>
  <c r="F216" i="42"/>
  <c r="F3111" i="42"/>
  <c r="F1312" i="42"/>
  <c r="F1001" i="42"/>
  <c r="F553" i="42"/>
  <c r="F836" i="42"/>
  <c r="F2939" i="42"/>
  <c r="F2422" i="42"/>
  <c r="F2270" i="42"/>
  <c r="F1315" i="42"/>
  <c r="F82" i="42"/>
  <c r="F759" i="42"/>
  <c r="F438" i="42"/>
  <c r="F1644" i="42"/>
  <c r="F280" i="42"/>
  <c r="F1083" i="42"/>
  <c r="F2005" i="42"/>
  <c r="F2726" i="42"/>
  <c r="F1395" i="42"/>
  <c r="F1829" i="42"/>
  <c r="F281" i="42"/>
  <c r="F1515" i="42"/>
  <c r="F1167" i="42"/>
  <c r="F919" i="42"/>
  <c r="F1010" i="42"/>
  <c r="F2984" i="42"/>
  <c r="F152" i="42"/>
  <c r="F1197" i="42"/>
  <c r="F476" i="42"/>
  <c r="F651" i="42"/>
  <c r="F1308" i="42"/>
  <c r="F305" i="42"/>
  <c r="F510" i="42"/>
  <c r="F1786" i="42"/>
  <c r="F1781" i="42"/>
  <c r="F600" i="42"/>
  <c r="F1418" i="42"/>
  <c r="F1760" i="42"/>
  <c r="F940" i="42"/>
  <c r="F1008" i="42"/>
  <c r="F2506" i="42"/>
  <c r="F2232" i="42"/>
  <c r="F16" i="42"/>
  <c r="F1699" i="42"/>
  <c r="F1097" i="42"/>
  <c r="F2996" i="42"/>
  <c r="F196" i="42"/>
  <c r="F1936" i="42"/>
  <c r="F1822" i="42"/>
  <c r="F576" i="42"/>
  <c r="F1186" i="42"/>
  <c r="F1360" i="42"/>
  <c r="F646" i="42"/>
  <c r="F702" i="42"/>
  <c r="F1274" i="42"/>
  <c r="F1078" i="42"/>
  <c r="F1862" i="42"/>
  <c r="F228" i="42"/>
  <c r="F1826" i="42"/>
  <c r="F1093" i="42"/>
  <c r="F353" i="42"/>
  <c r="F1092" i="42"/>
  <c r="F2439" i="42"/>
  <c r="F485" i="42"/>
  <c r="F2420" i="42"/>
  <c r="F2131" i="42"/>
  <c r="F156" i="42"/>
  <c r="F1737" i="42"/>
  <c r="F826" i="42"/>
  <c r="F65" i="42"/>
  <c r="F1369" i="42"/>
  <c r="F2798" i="42"/>
  <c r="F2160" i="42"/>
  <c r="F527" i="42"/>
  <c r="F1141" i="42"/>
  <c r="F88" i="42"/>
  <c r="F609" i="42"/>
  <c r="F1113" i="42"/>
  <c r="F911" i="42"/>
  <c r="F2708" i="42"/>
  <c r="F1062" i="42"/>
  <c r="F529" i="42"/>
  <c r="F2501" i="42"/>
  <c r="F672" i="42"/>
  <c r="F44" i="42"/>
  <c r="F154" i="42"/>
  <c r="F490" i="42"/>
  <c r="F23" i="42"/>
  <c r="F2338" i="42"/>
  <c r="F2064" i="42"/>
  <c r="F1859" i="42"/>
  <c r="F1401" i="42"/>
  <c r="F1572" i="42"/>
  <c r="F972" i="42"/>
  <c r="F1304" i="42"/>
  <c r="F3162" i="42"/>
  <c r="F259" i="42"/>
  <c r="F516" i="42"/>
  <c r="F2456" i="42"/>
  <c r="F232" i="42"/>
  <c r="F939" i="42"/>
  <c r="F186" i="42"/>
  <c r="F404" i="42"/>
  <c r="F740" i="42"/>
  <c r="F1537" i="42"/>
  <c r="F422" i="42"/>
  <c r="F1042" i="42"/>
  <c r="F577" i="42"/>
  <c r="F1021" i="42"/>
  <c r="F1459" i="42"/>
  <c r="F3134" i="42"/>
  <c r="F2679" i="42"/>
  <c r="F932" i="42"/>
  <c r="F15" i="42"/>
  <c r="F2823" i="42"/>
  <c r="F749" i="42"/>
  <c r="F961" i="42"/>
  <c r="F1383" i="42"/>
  <c r="F388" i="42"/>
  <c r="F148" i="42"/>
  <c r="F561" i="42"/>
  <c r="F3058" i="42"/>
  <c r="F1657" i="42"/>
  <c r="F515" i="42"/>
  <c r="F1831" i="42"/>
  <c r="F1566" i="42"/>
  <c r="F3100" i="42"/>
  <c r="F1784" i="42"/>
  <c r="F390" i="42"/>
  <c r="F2101" i="42"/>
  <c r="F505" i="42"/>
  <c r="F1213" i="42"/>
  <c r="F710" i="42"/>
  <c r="F3177" i="42"/>
  <c r="F2663" i="42"/>
  <c r="F159" i="42"/>
  <c r="F851" i="42"/>
  <c r="F1756" i="42"/>
  <c r="F2827" i="42"/>
  <c r="F2912" i="42"/>
  <c r="F1112" i="42"/>
  <c r="F2202" i="42"/>
  <c r="F2282" i="42"/>
  <c r="F1994" i="42"/>
  <c r="F1808" i="42"/>
  <c r="F551" i="42"/>
  <c r="F1614" i="42"/>
  <c r="F873" i="42"/>
  <c r="F2792" i="42"/>
  <c r="F2098" i="42"/>
  <c r="F1748" i="42"/>
  <c r="F102" i="42"/>
  <c r="F2559" i="42"/>
  <c r="F2909" i="42"/>
  <c r="F1233" i="42"/>
  <c r="F604" i="42"/>
  <c r="F1148" i="42"/>
  <c r="F493" i="42"/>
  <c r="F2110" i="42"/>
  <c r="F1922" i="42"/>
  <c r="F2883" i="42"/>
  <c r="F50" i="42"/>
  <c r="F1425" i="42"/>
  <c r="F563" i="42"/>
  <c r="F1245" i="42"/>
  <c r="F1320" i="42"/>
  <c r="F484" i="42"/>
  <c r="F807" i="42"/>
  <c r="F111" i="42"/>
  <c r="F2241" i="42"/>
  <c r="F617" i="42"/>
  <c r="F3042" i="42"/>
  <c r="F277" i="42"/>
  <c r="F579" i="42"/>
  <c r="F2775" i="42"/>
  <c r="F1882" i="42"/>
  <c r="F2522" i="42"/>
  <c r="F610" i="42"/>
  <c r="F176" i="42"/>
  <c r="F1465" i="42"/>
  <c r="F777" i="42"/>
  <c r="F1104" i="42"/>
  <c r="F48" i="42"/>
  <c r="F453" i="42"/>
  <c r="F2003" i="42"/>
  <c r="F520" i="42"/>
  <c r="F670" i="42"/>
  <c r="F2086" i="42"/>
  <c r="F166" i="42"/>
  <c r="F1547" i="42"/>
  <c r="F573" i="42"/>
  <c r="F525" i="42"/>
  <c r="F2874" i="42"/>
  <c r="F1397" i="42"/>
  <c r="F1884" i="42"/>
  <c r="F892" i="42"/>
  <c r="F809" i="42"/>
  <c r="F78" i="42"/>
  <c r="F1081" i="42"/>
  <c r="F1568" i="42"/>
  <c r="F1486" i="42"/>
  <c r="F854" i="42"/>
  <c r="F2329" i="42"/>
  <c r="F1321" i="42"/>
  <c r="F1675" i="42"/>
  <c r="F659" i="42"/>
  <c r="F1978" i="42"/>
  <c r="F1557" i="42"/>
  <c r="F2513" i="42"/>
  <c r="F772" i="42"/>
  <c r="F351" i="42"/>
  <c r="F598" i="42"/>
  <c r="F2529" i="42"/>
  <c r="F1032" i="42"/>
  <c r="F3070" i="42"/>
  <c r="F606" i="42"/>
  <c r="F1643" i="42"/>
  <c r="F747" i="42"/>
  <c r="F1455" i="42"/>
  <c r="F2849" i="42"/>
  <c r="F109" i="42"/>
  <c r="F2403" i="42"/>
  <c r="F450" i="42"/>
  <c r="F1415" i="42"/>
  <c r="F869" i="42"/>
  <c r="F2550" i="42"/>
  <c r="F269" i="42"/>
  <c r="F2006" i="42"/>
  <c r="F827" i="42"/>
  <c r="F403" i="42"/>
  <c r="F2306" i="42"/>
  <c r="F1545" i="42"/>
  <c r="F3175" i="42"/>
  <c r="F2954" i="42"/>
  <c r="F203" i="42"/>
  <c r="F1056" i="42"/>
  <c r="F1577" i="42"/>
  <c r="F2908" i="42"/>
  <c r="F2269" i="42"/>
  <c r="F11" i="42"/>
  <c r="F937" i="42"/>
  <c r="F1727" i="42"/>
  <c r="F704" i="42"/>
  <c r="F1206" i="42"/>
  <c r="F964" i="42"/>
  <c r="F1673" i="42"/>
  <c r="F355" i="42"/>
  <c r="F3094" i="42"/>
  <c r="F1910" i="42"/>
  <c r="F385" i="42"/>
  <c r="F635" i="42"/>
  <c r="F457" i="42"/>
  <c r="F363" i="42"/>
  <c r="F481" i="42"/>
  <c r="F1901" i="42"/>
  <c r="F1688" i="42"/>
  <c r="F1234" i="42"/>
  <c r="F2050" i="42"/>
  <c r="F243" i="42"/>
  <c r="F2920" i="42"/>
  <c r="F1169" i="42"/>
  <c r="F1606" i="42"/>
  <c r="F2058" i="42"/>
  <c r="F2750" i="42"/>
  <c r="F683" i="42"/>
  <c r="F94" i="42"/>
  <c r="F426" i="42"/>
  <c r="F1480" i="42"/>
  <c r="F533" i="42"/>
  <c r="F3208" i="42"/>
  <c r="F84" i="42"/>
  <c r="F1604" i="42"/>
  <c r="F863" i="42"/>
  <c r="F1609" i="42"/>
  <c r="F918" i="42"/>
  <c r="F251" i="42"/>
  <c r="F1281" i="42"/>
  <c r="F478" i="42"/>
  <c r="F238" i="42"/>
  <c r="F1396" i="42"/>
  <c r="F1772" i="42"/>
  <c r="F1152" i="42"/>
  <c r="F1451" i="42"/>
  <c r="F475" i="42"/>
  <c r="F2181" i="42"/>
  <c r="F1443" i="42"/>
  <c r="F517" i="42"/>
  <c r="F108" i="42"/>
  <c r="F3195" i="42"/>
  <c r="F875" i="42"/>
  <c r="F1698" i="42"/>
  <c r="F1314" i="42"/>
  <c r="F381" i="42"/>
  <c r="F455" i="42"/>
  <c r="F811" i="42"/>
  <c r="F131" i="42"/>
  <c r="F2112" i="42"/>
  <c r="F877" i="42"/>
  <c r="F9" i="42"/>
  <c r="F2951" i="42"/>
  <c r="F1892" i="42"/>
  <c r="F304" i="42"/>
  <c r="F1108" i="42"/>
  <c r="F751" i="42"/>
  <c r="F1998" i="42"/>
  <c r="F352" i="42"/>
  <c r="F1798" i="42"/>
  <c r="F1959" i="42"/>
  <c r="F2236" i="42"/>
  <c r="F695" i="42"/>
  <c r="F1638" i="42"/>
  <c r="F1763" i="42"/>
  <c r="F170" i="42"/>
  <c r="F1706" i="42"/>
  <c r="F284" i="42"/>
  <c r="F1046" i="42"/>
  <c r="F953" i="42"/>
  <c r="F831" i="42"/>
  <c r="F1355" i="42"/>
  <c r="F2385" i="42"/>
  <c r="F53" i="42"/>
  <c r="F215" i="42"/>
  <c r="F547" i="42"/>
  <c r="F1528" i="42"/>
  <c r="F562" i="42"/>
  <c r="F2044" i="42"/>
  <c r="F2398" i="42"/>
  <c r="F1337" i="42"/>
  <c r="F586" i="42"/>
  <c r="F2128" i="42"/>
  <c r="F2729" i="42"/>
  <c r="F2757" i="42"/>
  <c r="F301" i="42"/>
  <c r="F3112" i="42"/>
  <c r="F1649" i="42"/>
  <c r="F2364" i="42"/>
  <c r="F1296" i="42"/>
  <c r="F1392" i="42"/>
  <c r="F1020" i="42"/>
  <c r="F504" i="42"/>
  <c r="F117" i="42"/>
  <c r="F3165" i="42"/>
  <c r="F315" i="42"/>
  <c r="F1651" i="42"/>
  <c r="F796" i="42"/>
  <c r="F2627" i="42"/>
  <c r="F567" i="42"/>
  <c r="F650" i="42"/>
  <c r="F1752" i="42"/>
  <c r="F768" i="42"/>
  <c r="F201" i="42"/>
  <c r="F1324" i="42"/>
  <c r="F2666" i="42"/>
  <c r="F364" i="42"/>
  <c r="F1560" i="42"/>
  <c r="F133" i="42"/>
  <c r="F2701" i="42"/>
  <c r="F1428" i="42"/>
  <c r="F191" i="42"/>
  <c r="F846" i="42"/>
  <c r="F1276" i="42"/>
  <c r="F2826" i="42"/>
  <c r="F1364" i="42"/>
  <c r="F2670" i="42"/>
  <c r="F1863" i="42"/>
  <c r="F2450" i="42"/>
  <c r="F27" i="42"/>
  <c r="F669" i="42"/>
  <c r="F720" i="42"/>
  <c r="F865" i="42"/>
  <c r="F1629" i="42"/>
  <c r="F729" i="42"/>
  <c r="F185" i="42"/>
  <c r="F1855" i="42"/>
  <c r="F2002" i="42"/>
  <c r="F2043" i="42"/>
  <c r="F1812" i="42"/>
  <c r="F570" i="42"/>
  <c r="F1252" i="42"/>
  <c r="F2711" i="42"/>
  <c r="F866" i="42"/>
  <c r="F370" i="42"/>
  <c r="F1356" i="42"/>
  <c r="F668" i="42"/>
  <c r="F3019" i="42"/>
  <c r="F805" i="42"/>
  <c r="F2184" i="42"/>
  <c r="F700" i="42"/>
  <c r="F1658" i="42"/>
  <c r="F2787" i="42"/>
  <c r="F442" i="42"/>
  <c r="F240" i="42"/>
  <c r="F1003" i="42"/>
  <c r="F2297" i="42"/>
  <c r="F1664" i="42"/>
  <c r="F414" i="42"/>
  <c r="F413" i="42"/>
  <c r="F295" i="42"/>
  <c r="F2834" i="42"/>
  <c r="F1149" i="42"/>
  <c r="F1286" i="42"/>
  <c r="F1437" i="42"/>
  <c r="F764" i="42"/>
  <c r="F2638" i="42"/>
  <c r="F970" i="42"/>
  <c r="F2183" i="42"/>
  <c r="F1744" i="42"/>
  <c r="F1406" i="42"/>
  <c r="F350" i="42"/>
  <c r="F1223" i="42"/>
  <c r="F1934" i="42"/>
  <c r="F480" i="42"/>
  <c r="F2072" i="42"/>
  <c r="F307" i="42"/>
  <c r="F58" i="42"/>
  <c r="F221" i="42"/>
  <c r="F1573" i="42"/>
  <c r="F2916" i="42"/>
  <c r="F1669" i="42"/>
  <c r="F581" i="42"/>
  <c r="F1722" i="42"/>
  <c r="F656" i="42"/>
  <c r="F2170" i="42"/>
  <c r="F1164" i="42"/>
  <c r="F1249" i="42"/>
  <c r="F885" i="42"/>
  <c r="F684" i="42"/>
  <c r="F1299" i="42"/>
  <c r="F1811" i="42"/>
  <c r="F376" i="42"/>
  <c r="F1511" i="42"/>
  <c r="F995" i="42"/>
  <c r="F1670" i="42"/>
  <c r="F1117" i="42"/>
  <c r="F857" i="42"/>
  <c r="F855" i="42"/>
  <c r="F1753" i="42"/>
  <c r="F2075" i="42"/>
  <c r="F2591" i="42"/>
  <c r="F223" i="42"/>
  <c r="F1600" i="42"/>
  <c r="F2998" i="42"/>
  <c r="F2083" i="42"/>
  <c r="F2154" i="42"/>
  <c r="F1107" i="42"/>
  <c r="F2762" i="42"/>
  <c r="F2097" i="42"/>
  <c r="F252" i="42"/>
  <c r="F2158" i="42"/>
  <c r="F1196" i="42"/>
  <c r="F2484" i="42"/>
  <c r="F1253" i="42"/>
  <c r="F1525" i="42"/>
  <c r="F648" i="42"/>
  <c r="F1523" i="42"/>
  <c r="F4" i="42"/>
  <c r="F3199" i="42"/>
  <c r="F1672" i="42"/>
  <c r="F1816" i="42"/>
  <c r="F1866" i="42"/>
  <c r="F477" i="42"/>
  <c r="F3118" i="42"/>
  <c r="F412" i="42"/>
  <c r="F874" i="42"/>
  <c r="F2634" i="42"/>
  <c r="F1469" i="42"/>
  <c r="F408" i="42"/>
  <c r="F735" i="42"/>
  <c r="F1074" i="42"/>
  <c r="F2892" i="42"/>
  <c r="F2870" i="42"/>
  <c r="F3190" i="42"/>
  <c r="F368" i="42"/>
  <c r="F908" i="42"/>
  <c r="F1184" i="42"/>
  <c r="F3026" i="42"/>
  <c r="F821" i="42"/>
  <c r="F244" i="42"/>
  <c r="F1216" i="42"/>
  <c r="F1049" i="42"/>
  <c r="F528" i="42"/>
  <c r="F2171" i="42"/>
  <c r="F712" i="42"/>
  <c r="F512" i="42"/>
  <c r="F1530" i="42"/>
  <c r="F13" i="42"/>
  <c r="F8" i="42"/>
  <c r="F2843" i="42"/>
  <c r="F583" i="42"/>
  <c r="F784" i="42"/>
  <c r="F1562" i="42"/>
  <c r="F2293" i="42"/>
  <c r="F1482" i="42"/>
  <c r="F2088" i="42"/>
  <c r="F138" i="42"/>
  <c r="F29" i="42"/>
  <c r="F824" i="42"/>
  <c r="F199" i="42"/>
  <c r="F2238" i="42"/>
  <c r="F168" i="42"/>
  <c r="F1440" i="42"/>
  <c r="F247" i="42"/>
  <c r="F977" i="42"/>
  <c r="F466" i="42"/>
  <c r="F67" i="42"/>
  <c r="F112" i="42"/>
  <c r="F279" i="42"/>
  <c r="F825" i="42"/>
  <c r="F292" i="42"/>
  <c r="F1047" i="42"/>
  <c r="F682" i="42"/>
  <c r="F1030" i="42"/>
  <c r="F727" i="42"/>
  <c r="F905" i="42"/>
  <c r="F693" i="42"/>
  <c r="F924" i="42"/>
  <c r="F219" i="42"/>
  <c r="F1166" i="42"/>
  <c r="F74" i="42"/>
  <c r="F47" i="42"/>
  <c r="F1400" i="42"/>
  <c r="F1529" i="42"/>
  <c r="F2766" i="42"/>
  <c r="F1434" i="42"/>
  <c r="F299" i="42"/>
  <c r="F104" i="42"/>
  <c r="F2906" i="42"/>
  <c r="F1711" i="42"/>
  <c r="F1285" i="42"/>
  <c r="F907" i="42"/>
  <c r="F2390" i="42"/>
  <c r="F389" i="42"/>
  <c r="F365" i="42"/>
  <c r="F151" i="42"/>
  <c r="F1556" i="42"/>
  <c r="F608" i="42"/>
  <c r="F2210" i="42"/>
  <c r="F1476" i="42"/>
  <c r="F1414" i="42"/>
  <c r="F1837" i="42"/>
  <c r="F2278" i="42"/>
  <c r="F2300" i="42"/>
  <c r="F942" i="42"/>
  <c r="F3129" i="42"/>
  <c r="F880" i="42"/>
  <c r="F790" i="42"/>
  <c r="F7" i="42"/>
  <c r="F1002" i="42"/>
  <c r="F2879" i="42"/>
  <c r="F1109" i="42"/>
  <c r="F1725" i="42"/>
  <c r="F179" i="42"/>
  <c r="F2395" i="42"/>
  <c r="F21" i="42"/>
  <c r="F2325" i="42"/>
  <c r="F1634" i="42"/>
  <c r="F268" i="42"/>
  <c r="F158" i="42"/>
  <c r="F587" i="42"/>
  <c r="F1204" i="42"/>
  <c r="F778" i="42"/>
  <c r="F38" i="42"/>
  <c r="F2814" i="42"/>
  <c r="F1336" i="42"/>
  <c r="F1375" i="42"/>
  <c r="F330" i="42"/>
  <c r="F748" i="42"/>
  <c r="F2030" i="42"/>
  <c r="F1339" i="42"/>
  <c r="F506" i="42"/>
  <c r="F716" i="42"/>
  <c r="F2755" i="42"/>
  <c r="F2498" i="42"/>
  <c r="F294" i="42"/>
  <c r="F2878" i="42"/>
  <c r="F2359" i="42"/>
  <c r="F2478" i="42"/>
  <c r="F1313" i="42"/>
  <c r="F397" i="42"/>
  <c r="F694" i="42"/>
  <c r="F1238" i="42"/>
  <c r="F3146" i="42"/>
  <c r="F2987" i="42"/>
  <c r="F1462" i="42"/>
  <c r="F1505" i="42"/>
  <c r="F3194" i="42"/>
  <c r="F1402" i="42"/>
  <c r="F823" i="42"/>
  <c r="F1090" i="42"/>
  <c r="F1015" i="42"/>
  <c r="F2298" i="42"/>
  <c r="F1773" i="42"/>
  <c r="F828" i="42"/>
  <c r="F230" i="42"/>
  <c r="F195" i="42"/>
  <c r="F183" i="42"/>
  <c r="F3055" i="42"/>
  <c r="F257" i="42"/>
  <c r="F813" i="42"/>
  <c r="F2152" i="42"/>
  <c r="H1" i="42" l="1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<sst xmlns="http://schemas.openxmlformats.org/spreadsheetml/2006/main" count="13537" uniqueCount="6641">
  <si>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</si>
  <si>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</si>
  <si>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</si>
  <si>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</si>
  <si>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</si>
  <si>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</si>
  <si>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</si>
  <si>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</si>
  <si>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</si>
  <si>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</si>
  <si>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</si>
  <si>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</si>
  <si>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</si>
  <si>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</si>
  <si>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</si>
  <si>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</si>
  <si>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</si>
  <si>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</si>
  <si>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</si>
  <si>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</si>
  <si>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</si>
  <si>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</si>
  <si>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</si>
  <si>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</si>
  <si>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</si>
  <si>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</si>
  <si>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</si>
  <si>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</si>
  <si>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</si>
  <si>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</si>
  <si>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</si>
  <si>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</si>
  <si>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</si>
  <si>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</si>
  <si>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</si>
  <si>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</si>
  <si>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</si>
  <si>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</si>
  <si>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</si>
  <si>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</si>
  <si>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</si>
  <si>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</si>
  <si>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</si>
  <si>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</si>
  <si>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</si>
  <si>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</si>
  <si>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</si>
  <si>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</si>
  <si>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</si>
  <si>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</si>
  <si>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</si>
  <si>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</si>
  <si>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</si>
  <si>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</si>
  <si>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</si>
  <si>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</si>
  <si>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</si>
  <si>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</si>
  <si>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</si>
  <si>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</si>
  <si>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</si>
  <si>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</si>
  <si>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</si>
  <si>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</si>
  <si>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</si>
  <si>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</si>
  <si>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</si>
  <si>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</si>
  <si>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</si>
  <si>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</si>
  <si>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</si>
  <si>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</si>
  <si>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</si>
  <si>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</si>
  <si>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</si>
  <si>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</si>
  <si>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</si>
  <si>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</si>
  <si>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</si>
  <si>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</si>
  <si>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</si>
  <si>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</si>
  <si>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</si>
  <si>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</si>
  <si>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</si>
  <si>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</si>
  <si>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</si>
  <si>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</si>
  <si>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</si>
  <si>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</si>
  <si>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</si>
  <si>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</si>
  <si>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</si>
  <si>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</si>
  <si>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</si>
  <si>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</si>
  <si>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</si>
  <si>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</si>
  <si>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</si>
  <si>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</si>
  <si>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</si>
  <si>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</si>
  <si>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</si>
  <si>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</si>
  <si>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</si>
  <si>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</si>
  <si>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</si>
  <si>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</si>
  <si>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</si>
  <si>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</si>
  <si>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</si>
  <si>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</si>
  <si>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</si>
  <si>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</si>
  <si>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</si>
  <si>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</si>
  <si>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</si>
  <si>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</si>
  <si>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</si>
  <si>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</si>
  <si>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</si>
  <si>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</si>
  <si>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</si>
  <si>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</si>
  <si>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</si>
  <si>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</si>
  <si>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</si>
  <si>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</si>
  <si>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</si>
  <si>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</si>
  <si>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</si>
  <si>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</si>
  <si>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</si>
  <si>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</si>
  <si>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</si>
  <si>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</si>
  <si>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</si>
  <si>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</si>
  <si>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</si>
  <si>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</si>
  <si>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</si>
  <si>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</si>
  <si>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</si>
  <si>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</si>
  <si>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</si>
  <si>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</si>
  <si>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</si>
  <si>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</si>
  <si>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</si>
  <si>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</si>
  <si>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</si>
  <si>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</si>
  <si>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</si>
  <si>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</si>
  <si>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</si>
  <si>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</si>
  <si>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</si>
  <si>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</si>
  <si>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</si>
  <si>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</si>
  <si>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</si>
  <si>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</si>
  <si>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</si>
  <si>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</si>
  <si>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</si>
  <si>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</si>
  <si>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</si>
  <si>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</si>
  <si>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</si>
  <si>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</si>
  <si>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</si>
  <si>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</si>
  <si>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</si>
  <si>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</si>
  <si>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</si>
  <si>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</si>
  <si>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</si>
  <si>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</si>
  <si>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</si>
  <si>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</si>
  <si>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</si>
  <si>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</si>
  <si>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</si>
  <si>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</si>
  <si>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</si>
  <si>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</si>
  <si>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</si>
  <si>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</si>
  <si>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</si>
  <si>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</si>
  <si>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</si>
  <si>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</si>
  <si>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</si>
  <si>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</si>
  <si>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</si>
  <si>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</si>
  <si>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</si>
  <si>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</si>
  <si>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</si>
  <si>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</si>
  <si>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</si>
  <si>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</si>
  <si>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</si>
  <si>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</si>
  <si>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</si>
  <si>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</si>
  <si>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</si>
  <si>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</si>
  <si>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</si>
  <si>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</si>
  <si>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</si>
  <si>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</si>
  <si>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</si>
  <si>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</si>
  <si>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</si>
  <si>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</si>
  <si>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</si>
  <si>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</si>
  <si>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</si>
  <si>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</si>
  <si>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</si>
  <si>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</si>
  <si>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</si>
  <si>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</si>
  <si>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</si>
  <si>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</si>
  <si>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</si>
  <si>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</si>
  <si>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</si>
  <si>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</si>
  <si>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</si>
  <si>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</si>
  <si>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</si>
  <si>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</si>
  <si>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</si>
  <si>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</si>
  <si>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</si>
  <si>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</si>
  <si>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</si>
  <si>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</si>
  <si>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</si>
  <si>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</si>
  <si>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</si>
  <si>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</si>
  <si>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</si>
  <si>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</si>
  <si>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</si>
  <si>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</si>
  <si>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</si>
  <si>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</si>
  <si>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</si>
  <si>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</si>
  <si>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</si>
  <si>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</si>
  <si>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</si>
  <si>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</si>
  <si>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</si>
  <si>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</si>
  <si>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</si>
  <si>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</si>
  <si>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</si>
  <si>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</si>
  <si>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</si>
  <si>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</si>
  <si>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</si>
  <si>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</si>
  <si>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</si>
  <si>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</si>
  <si>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</si>
  <si>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</si>
  <si>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</si>
  <si>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</si>
  <si>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</si>
  <si>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</si>
  <si>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</si>
  <si>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</si>
  <si>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</si>
  <si>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</si>
  <si>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</si>
  <si>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</si>
  <si>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</si>
  <si>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</si>
  <si>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</si>
  <si>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</si>
  <si>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</si>
  <si>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</si>
  <si>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</si>
  <si>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</si>
  <si>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</si>
  <si>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</si>
  <si>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</si>
  <si>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</si>
  <si>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</si>
  <si>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</si>
  <si>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</si>
  <si>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</si>
  <si>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</si>
  <si>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</si>
  <si>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</si>
  <si>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</si>
  <si>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</si>
  <si>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</si>
  <si>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</si>
  <si>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</si>
  <si>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</si>
  <si>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</si>
  <si>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</si>
  <si>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</si>
  <si>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</si>
  <si>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</si>
  <si>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</si>
  <si>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</si>
  <si>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</si>
  <si>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</si>
  <si>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</si>
  <si>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</si>
  <si>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</si>
  <si>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</si>
  <si>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</si>
  <si>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</si>
  <si>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</si>
  <si>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</si>
  <si>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</si>
  <si>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</si>
  <si>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</si>
  <si>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</si>
  <si>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</si>
  <si>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</si>
  <si>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</si>
  <si>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</si>
  <si>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</si>
  <si>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</si>
  <si>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</si>
  <si>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</si>
  <si>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</si>
  <si>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</si>
  <si>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</si>
  <si>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</si>
  <si>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</si>
  <si>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</si>
  <si>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</si>
  <si>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</si>
  <si>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</si>
  <si>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</si>
  <si>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</si>
  <si>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</si>
  <si>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</si>
  <si>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</si>
  <si>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</si>
  <si>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</si>
  <si>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</si>
  <si>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</si>
  <si>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</si>
  <si>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</si>
  <si>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</si>
  <si>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</si>
  <si>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</si>
  <si>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</si>
  <si>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</si>
  <si>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</si>
  <si>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</si>
  <si>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</si>
  <si>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</si>
  <si>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</si>
  <si>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</si>
  <si>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</si>
  <si>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</si>
  <si>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</si>
  <si>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</si>
  <si>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</si>
  <si>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</si>
  <si>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</si>
  <si>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</si>
  <si>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</si>
  <si>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</si>
  <si>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</si>
  <si>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</si>
  <si>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</si>
  <si>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</si>
  <si>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</si>
  <si>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</si>
  <si>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</si>
  <si>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</si>
  <si>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</si>
  <si>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</si>
  <si>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</si>
  <si>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</si>
  <si>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</si>
  <si>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</si>
  <si>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</si>
  <si>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</si>
  <si>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</si>
  <si>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</si>
  <si>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</si>
  <si>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</si>
  <si>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</si>
  <si>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</si>
  <si>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</si>
  <si>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</si>
  <si>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</si>
  <si>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</si>
  <si>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</si>
  <si>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</si>
  <si>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</si>
  <si>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</si>
  <si>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</si>
  <si>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</si>
  <si>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</si>
  <si>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</si>
  <si>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</si>
  <si>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</si>
  <si>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</si>
  <si>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</si>
  <si>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</si>
  <si>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</si>
  <si>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</si>
  <si>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</si>
  <si>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</si>
  <si>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</si>
  <si>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</si>
  <si>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</si>
  <si>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</si>
  <si>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</si>
  <si>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</si>
  <si>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</si>
  <si>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</si>
  <si>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</si>
  <si>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</si>
  <si>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</si>
  <si>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</si>
  <si>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</si>
  <si>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</si>
  <si>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</si>
  <si>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</si>
  <si>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</si>
  <si>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</si>
  <si>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</si>
  <si>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</si>
  <si>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</si>
  <si>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</si>
  <si>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</si>
  <si>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</si>
  <si>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</si>
  <si>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</si>
  <si>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</si>
  <si>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</si>
  <si>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</si>
  <si>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</si>
  <si>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</si>
  <si>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</si>
  <si>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</si>
  <si>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</si>
  <si>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</si>
  <si>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</si>
  <si>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</si>
  <si>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</si>
  <si>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</si>
  <si>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</si>
  <si>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</si>
  <si>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</si>
  <si>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</si>
  <si>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</si>
  <si>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</si>
  <si>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</si>
  <si>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</si>
  <si>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</si>
  <si>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</si>
  <si>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</si>
  <si>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</si>
  <si>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</si>
  <si>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</si>
  <si>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</si>
  <si>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</si>
  <si>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</si>
  <si>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</si>
  <si>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</si>
  <si>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</si>
  <si>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</si>
  <si>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</si>
  <si>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</si>
  <si>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</si>
  <si>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</si>
  <si>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</si>
  <si>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</si>
  <si>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</si>
  <si>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</si>
  <si>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</si>
  <si>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</si>
  <si>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</si>
  <si>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</si>
  <si>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</si>
  <si>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</si>
  <si>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</si>
  <si>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</si>
  <si>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</si>
  <si>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</si>
  <si>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</si>
  <si>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</si>
  <si>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</si>
  <si>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</si>
  <si>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</si>
  <si>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</si>
  <si>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</si>
  <si>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</si>
  <si>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</si>
  <si>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</si>
  <si>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</si>
  <si>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</si>
  <si>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</si>
  <si>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</si>
  <si>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</si>
  <si>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</si>
  <si>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</si>
  <si>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</si>
  <si>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</si>
  <si>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</si>
  <si>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</si>
  <si>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</si>
  <si>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</si>
  <si>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</si>
  <si>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</si>
  <si>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</si>
  <si>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</si>
  <si>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</si>
  <si>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</si>
  <si>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</si>
  <si>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</si>
  <si>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</si>
  <si>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</si>
  <si>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</si>
  <si>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</si>
  <si>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</si>
  <si>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</si>
  <si>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</si>
  <si>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</si>
  <si>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</si>
  <si>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</si>
  <si>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</si>
  <si>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</si>
  <si>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</si>
  <si>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</si>
  <si>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</si>
  <si>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</si>
  <si>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</si>
  <si>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</si>
  <si>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</si>
  <si>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</si>
  <si>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</si>
  <si>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</si>
  <si>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</si>
  <si>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</si>
  <si>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</si>
  <si>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</si>
  <si>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</si>
  <si>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</si>
  <si>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</si>
  <si>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</si>
  <si>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</si>
  <si>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</si>
  <si>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</si>
  <si>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</si>
  <si>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</si>
  <si>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</si>
  <si>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</si>
  <si>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</si>
  <si>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</si>
  <si>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</si>
  <si>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</si>
  <si>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</si>
  <si>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</si>
  <si>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</si>
  <si>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</si>
  <si>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</si>
  <si>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</si>
  <si>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</si>
  <si>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</si>
  <si>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</si>
  <si>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</si>
  <si>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</si>
  <si>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</si>
  <si>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</si>
  <si>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</si>
  <si>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</si>
  <si>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</si>
  <si>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</si>
  <si>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</si>
  <si>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</si>
  <si>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</si>
  <si>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</si>
  <si>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</si>
  <si>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</si>
  <si>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</si>
  <si>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</si>
  <si>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</si>
  <si>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</si>
  <si>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</si>
  <si>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</si>
  <si>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</si>
  <si>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</si>
  <si>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</si>
  <si>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</si>
  <si>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</si>
  <si>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</si>
  <si>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</si>
  <si>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</si>
  <si>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</si>
  <si>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</si>
  <si>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</si>
  <si>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</si>
  <si>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</si>
  <si>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</si>
  <si>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</si>
  <si>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</si>
  <si>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</si>
  <si>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</si>
  <si>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</si>
  <si>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</si>
  <si>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</si>
  <si>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</si>
  <si>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</si>
  <si>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</si>
  <si>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</si>
  <si>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</si>
  <si>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</si>
  <si>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</si>
  <si>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</si>
  <si>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</si>
  <si>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</si>
  <si>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</si>
  <si>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</si>
  <si>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</si>
  <si>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</si>
  <si>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</si>
  <si>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</si>
  <si>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</si>
  <si>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</si>
  <si>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</si>
  <si>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</si>
  <si>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</si>
  <si>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</si>
  <si>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</si>
  <si>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</si>
  <si>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</si>
  <si>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</si>
  <si>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</si>
  <si>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</si>
  <si>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</si>
  <si>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</si>
  <si>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</si>
  <si>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</si>
  <si>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</si>
  <si>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</si>
  <si>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</si>
  <si>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</si>
  <si>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</si>
  <si>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</si>
  <si>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</si>
  <si>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</si>
  <si>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</si>
  <si>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</si>
  <si>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</si>
  <si>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</si>
  <si>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</si>
  <si>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</si>
  <si>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</si>
  <si>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</si>
  <si>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</si>
  <si>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</si>
  <si>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</si>
  <si>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</si>
  <si>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</si>
  <si>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</si>
  <si>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</si>
  <si>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</si>
  <si>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</si>
  <si>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</si>
  <si>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</si>
  <si>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</si>
  <si>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</si>
  <si>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</si>
  <si>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</si>
  <si>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</si>
  <si>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</si>
  <si>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</si>
  <si>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</si>
  <si>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</si>
  <si>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</si>
  <si>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</si>
  <si>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</si>
  <si>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</si>
  <si>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</si>
  <si>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</si>
  <si>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</si>
  <si>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</si>
  <si>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</si>
  <si>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</si>
  <si>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</si>
  <si>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</si>
  <si>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</si>
  <si>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</si>
  <si>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</si>
  <si>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</si>
  <si>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</si>
  <si>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</si>
  <si>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</si>
  <si>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</si>
  <si>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</si>
  <si>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</si>
  <si>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</si>
  <si>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</si>
  <si>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</si>
  <si>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</si>
  <si>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</si>
  <si>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</si>
  <si>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</si>
  <si>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</si>
  <si>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</si>
  <si>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</si>
  <si>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</si>
  <si>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</si>
  <si>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</si>
  <si>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</si>
  <si>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</si>
  <si>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</si>
  <si>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</si>
  <si>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</si>
  <si>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</si>
  <si>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</si>
  <si>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</si>
  <si>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</si>
  <si>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</si>
  <si>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</si>
  <si>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</si>
  <si>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</si>
  <si>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</si>
  <si>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</si>
  <si>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</si>
  <si>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</si>
  <si>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</si>
  <si>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</si>
  <si>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</si>
  <si>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</si>
  <si>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</si>
  <si>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</si>
  <si>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</si>
  <si>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</si>
  <si>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</si>
  <si>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</si>
  <si>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</si>
  <si>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</si>
  <si>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</si>
  <si>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</si>
  <si>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</si>
  <si>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</si>
  <si>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</si>
  <si>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</si>
  <si>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</si>
  <si>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</si>
  <si>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</si>
  <si>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</si>
  <si>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</si>
  <si>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</si>
  <si>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</si>
  <si>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</si>
  <si>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</si>
  <si>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</si>
  <si>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</si>
  <si>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</si>
  <si>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</si>
  <si>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</si>
  <si>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</si>
  <si>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</si>
  <si>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</si>
  <si>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</si>
  <si>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</si>
  <si>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</si>
  <si>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</si>
  <si>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</si>
  <si>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</si>
  <si>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</si>
  <si>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</si>
  <si>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</si>
  <si>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</si>
  <si>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</si>
  <si>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</si>
  <si>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</si>
  <si>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</si>
  <si>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</si>
  <si>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</si>
  <si>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</si>
  <si>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</si>
  <si>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</si>
  <si>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</si>
  <si>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</si>
  <si>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</si>
  <si>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</si>
  <si>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</si>
  <si>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</si>
  <si>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</si>
  <si>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</si>
  <si>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</si>
  <si>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</si>
  <si>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</si>
  <si>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</si>
  <si>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</si>
  <si>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</si>
  <si>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</si>
  <si>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</si>
  <si>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</si>
  <si>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</si>
  <si>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</si>
  <si>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</si>
  <si>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</si>
  <si>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</si>
  <si>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</si>
  <si>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</si>
  <si>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</si>
  <si>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</si>
  <si>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</si>
  <si>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</si>
  <si>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</si>
  <si>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</si>
  <si>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</si>
  <si>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</si>
  <si>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</si>
  <si>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</si>
  <si>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</si>
  <si>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</si>
  <si>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</si>
  <si>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</si>
  <si>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</si>
  <si>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</si>
  <si>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</si>
  <si>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</si>
  <si>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</si>
  <si>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</si>
  <si>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</si>
  <si>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</si>
  <si>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</si>
  <si>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</si>
  <si>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</si>
  <si>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</si>
  <si>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</si>
  <si>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</si>
  <si>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</si>
  <si>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</si>
  <si>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</si>
  <si>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</si>
  <si>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</si>
  <si>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</si>
  <si>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</si>
  <si>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</si>
  <si>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</si>
  <si>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</si>
  <si>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</si>
  <si>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</si>
  <si>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</si>
  <si>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</si>
  <si>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</si>
  <si>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</si>
  <si>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</si>
  <si>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</si>
  <si>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</si>
  <si>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</si>
  <si>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</si>
  <si>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</si>
  <si>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</si>
  <si>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</si>
  <si>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</si>
  <si>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</si>
  <si>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</si>
  <si>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</si>
  <si>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</si>
  <si>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</si>
  <si>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</si>
  <si>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</si>
  <si>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</si>
  <si>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</si>
  <si>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</si>
  <si>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</si>
  <si>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</si>
  <si>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</si>
  <si>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</si>
  <si>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</si>
  <si>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</si>
  <si>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</si>
  <si>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</si>
  <si>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</si>
  <si>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</si>
  <si>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</si>
  <si>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</si>
  <si>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</si>
  <si>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</si>
  <si>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</si>
  <si>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</si>
  <si>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</si>
  <si>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</si>
  <si>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</si>
  <si>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</si>
  <si>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</si>
  <si>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</si>
  <si>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</si>
  <si>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</si>
  <si>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</si>
  <si>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</si>
  <si>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</si>
  <si>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</si>
  <si>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</si>
  <si>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</si>
  <si>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</si>
  <si>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</si>
  <si>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</si>
  <si>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</si>
  <si>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</si>
  <si>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</si>
  <si>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</si>
  <si>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</si>
  <si>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</si>
  <si>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</si>
  <si>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</si>
  <si>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</si>
  <si>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</si>
  <si>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</si>
  <si>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</si>
  <si>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</si>
  <si>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</si>
  <si>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</si>
  <si>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</si>
  <si>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</si>
  <si>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</si>
  <si>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</si>
  <si>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</si>
  <si>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</si>
  <si>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</si>
  <si>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</si>
  <si>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</si>
  <si>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</si>
  <si>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</si>
  <si>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</si>
  <si>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</si>
  <si>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</si>
  <si>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</si>
  <si>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</si>
  <si>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</si>
  <si>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</si>
  <si>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</si>
  <si>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</si>
  <si>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</si>
  <si>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</si>
  <si>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</si>
  <si>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</si>
  <si>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</si>
  <si>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</si>
  <si>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</si>
  <si>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</si>
  <si>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</si>
  <si>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</si>
  <si>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</si>
  <si>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</si>
  <si>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</si>
  <si>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</si>
  <si>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</si>
  <si>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</si>
  <si>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</si>
  <si>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</si>
  <si>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</si>
  <si>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</si>
  <si>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</si>
  <si>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</si>
  <si>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</si>
  <si>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</si>
  <si>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</si>
  <si>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</si>
  <si>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</si>
  <si>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</si>
  <si>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</si>
  <si>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</si>
  <si>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</si>
  <si>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</si>
  <si>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</si>
  <si>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</si>
  <si>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</si>
  <si>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</si>
  <si>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</si>
  <si>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</si>
  <si>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</si>
  <si>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</si>
  <si>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</si>
  <si>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</si>
  <si>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</si>
  <si>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</si>
  <si>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</si>
  <si>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</si>
  <si>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</si>
  <si>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</si>
  <si>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</si>
  <si>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</si>
  <si>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</si>
  <si>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</si>
  <si>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</si>
  <si>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</si>
  <si>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</si>
  <si>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</si>
  <si>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</si>
  <si>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</si>
  <si>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</si>
  <si>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</si>
  <si>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</si>
  <si>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</si>
  <si>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</si>
  <si>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</si>
  <si>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</si>
  <si>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</si>
  <si>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</si>
  <si>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</si>
  <si>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</si>
  <si>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</si>
  <si>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</si>
  <si>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</si>
  <si>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</si>
  <si>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</si>
  <si>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</si>
  <si>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</si>
  <si>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</si>
  <si>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</si>
  <si>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</si>
  <si>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</si>
  <si>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</si>
  <si>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</si>
  <si>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</si>
  <si>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</si>
  <si>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</si>
  <si>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</si>
  <si>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</si>
  <si>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</si>
  <si>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</si>
  <si>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</si>
  <si>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</si>
  <si>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</si>
  <si>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</si>
  <si>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</si>
  <si>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</si>
  <si>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</si>
  <si>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</si>
  <si>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</si>
  <si>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</si>
  <si>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</si>
  <si>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</si>
  <si>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</si>
  <si>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</si>
  <si>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</si>
  <si>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</si>
  <si>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</si>
  <si>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</si>
  <si>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</si>
  <si>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</si>
  <si>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</si>
  <si>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</si>
  <si>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</si>
  <si>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</si>
  <si>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</si>
  <si>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</si>
  <si>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</si>
  <si>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</si>
  <si>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</si>
  <si>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</si>
  <si>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</si>
  <si>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</si>
  <si>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</si>
  <si>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</si>
  <si>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</si>
  <si>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</si>
  <si>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</si>
  <si>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</si>
  <si>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</si>
  <si>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</si>
  <si>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</si>
  <si>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</si>
  <si>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</si>
  <si>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</si>
  <si>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</si>
  <si>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</si>
  <si>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</si>
  <si>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</si>
  <si>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</si>
  <si>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</si>
  <si>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</si>
  <si>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</si>
  <si>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</si>
  <si>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</si>
  <si>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</si>
  <si>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</si>
  <si>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</si>
  <si>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</si>
  <si>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</si>
  <si>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</si>
  <si>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</si>
  <si>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</si>
  <si>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</si>
  <si>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</si>
  <si>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</si>
  <si>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</si>
  <si>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</si>
  <si>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</si>
  <si>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</si>
  <si>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</si>
  <si>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</si>
  <si>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</si>
  <si>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</si>
  <si>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</si>
  <si>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</si>
  <si>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</si>
  <si>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</si>
  <si>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</si>
  <si>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</si>
  <si>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</si>
  <si>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</si>
  <si>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</si>
  <si>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</si>
  <si>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</si>
  <si>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</si>
  <si>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</si>
  <si>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</si>
  <si>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</si>
  <si>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</si>
  <si>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</si>
  <si>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</si>
  <si>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</si>
  <si>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</si>
  <si>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</si>
  <si>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</si>
  <si>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</si>
  <si>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</si>
  <si>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</si>
  <si>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</si>
  <si>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</si>
  <si>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</si>
  <si>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</si>
  <si>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</si>
  <si>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</si>
  <si>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</si>
  <si>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</si>
  <si>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</si>
  <si>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</si>
  <si>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</si>
  <si>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</si>
  <si>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</si>
  <si>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</si>
  <si>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</si>
  <si>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</si>
  <si>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</si>
  <si>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</si>
  <si>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</si>
  <si>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</si>
  <si>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</si>
  <si>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</si>
  <si>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</si>
  <si>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</si>
  <si>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</si>
  <si>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</si>
  <si>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</si>
  <si>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</si>
  <si>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</si>
  <si>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</si>
  <si>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</si>
  <si>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</si>
  <si>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</si>
  <si>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</si>
  <si>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</si>
  <si>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</si>
  <si>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</si>
  <si>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</si>
  <si>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</si>
  <si>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</si>
  <si>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</si>
  <si>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</si>
  <si>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</si>
  <si>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</si>
  <si>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</si>
  <si>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</si>
  <si>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</si>
  <si>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</si>
  <si>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</si>
  <si>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</si>
  <si>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</si>
  <si>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</si>
  <si>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</si>
  <si>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</si>
  <si>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</si>
  <si>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</si>
  <si>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</si>
  <si>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</si>
  <si>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</si>
  <si>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</si>
  <si>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</si>
  <si>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</si>
  <si>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</si>
  <si>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</si>
  <si>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</si>
  <si>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</si>
  <si>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</si>
  <si>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</si>
  <si>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</si>
  <si>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</si>
  <si>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</si>
  <si>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</si>
  <si>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</si>
  <si>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</si>
  <si>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</si>
  <si>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</si>
  <si>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</si>
  <si>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</si>
  <si>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</si>
  <si>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</si>
  <si>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</si>
  <si>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</si>
  <si>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</si>
  <si>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</si>
  <si>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</si>
  <si>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</si>
  <si>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</si>
  <si>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</si>
  <si>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</si>
  <si>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</si>
  <si>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</si>
  <si>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</si>
  <si>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</si>
  <si>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</si>
  <si>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</si>
  <si>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</si>
  <si>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</si>
  <si>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</si>
  <si>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</si>
  <si>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</si>
  <si>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</si>
  <si>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</si>
  <si>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</si>
  <si>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</si>
  <si>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</si>
  <si>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</si>
  <si>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</si>
  <si>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</si>
  <si>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</si>
  <si>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</si>
  <si>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</si>
  <si>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</si>
  <si>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</si>
  <si>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</si>
  <si>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</si>
  <si>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</si>
  <si>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</si>
  <si>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</si>
  <si>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</si>
  <si>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</si>
  <si>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</si>
  <si>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</si>
  <si>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</si>
  <si>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</si>
  <si>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</si>
  <si>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</si>
  <si>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</si>
  <si>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</si>
  <si>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</si>
  <si>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</si>
  <si>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</si>
  <si>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</si>
  <si>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</si>
  <si>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</si>
  <si>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</si>
  <si>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</si>
  <si>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</si>
  <si>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</si>
  <si>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</si>
  <si>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</si>
  <si>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</si>
  <si>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</si>
  <si>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</si>
  <si>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</si>
  <si>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</si>
  <si>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</si>
  <si>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</si>
  <si>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</si>
  <si>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</si>
  <si>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</si>
  <si>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</si>
  <si>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</si>
  <si>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</si>
  <si>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</si>
  <si>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</si>
  <si>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</si>
  <si>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</si>
  <si>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</si>
  <si>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</si>
  <si>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</si>
  <si>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</si>
  <si>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</si>
  <si>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</si>
  <si>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</si>
  <si>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</si>
  <si>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</si>
  <si>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</si>
  <si>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</si>
  <si>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</si>
  <si>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</si>
  <si>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</si>
  <si>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</si>
  <si>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</si>
  <si>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</si>
  <si>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</si>
  <si>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</si>
  <si>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</si>
  <si>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</si>
  <si>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</si>
  <si>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</si>
  <si>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</si>
  <si>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</si>
  <si>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</si>
  <si>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</si>
  <si>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</si>
  <si>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</si>
  <si>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</si>
  <si>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</si>
  <si>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</si>
  <si>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</si>
  <si>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</si>
  <si>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</si>
  <si>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</si>
  <si>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</si>
  <si>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</si>
  <si>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</si>
  <si>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</si>
  <si>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</si>
  <si>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</si>
  <si>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</si>
  <si>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</si>
  <si>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</si>
  <si>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</si>
  <si>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</si>
  <si>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</si>
  <si>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</si>
  <si>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</si>
  <si>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</si>
  <si>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</si>
  <si>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</si>
  <si>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</si>
  <si>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</si>
  <si>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</si>
  <si>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</si>
  <si>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</si>
  <si>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</si>
  <si>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</si>
  <si>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</si>
  <si>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</si>
  <si>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</si>
  <si>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</si>
  <si>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</si>
  <si>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</si>
  <si>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</si>
  <si>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</si>
  <si>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</si>
  <si>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</si>
  <si>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</si>
  <si>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</si>
  <si>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</si>
  <si>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</si>
  <si>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</si>
  <si>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</si>
  <si>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</si>
  <si>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</si>
  <si>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</si>
  <si>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</si>
  <si>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</si>
  <si>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</si>
  <si>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</si>
  <si>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</si>
  <si>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</si>
  <si>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</si>
  <si>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</si>
  <si>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</si>
  <si>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</si>
  <si>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</si>
  <si>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</si>
  <si>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</si>
  <si>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</si>
  <si>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</si>
  <si>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</si>
  <si>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</si>
  <si>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</si>
  <si>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</si>
  <si>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</si>
  <si>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</si>
  <si>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</si>
  <si>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</si>
  <si>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</si>
  <si>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</si>
  <si>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</si>
  <si>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</si>
  <si>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</si>
  <si>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</si>
  <si>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</si>
  <si>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</si>
  <si>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</si>
  <si>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</si>
  <si>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</si>
  <si>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</si>
  <si>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</si>
  <si>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</si>
  <si>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</si>
  <si>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</si>
  <si>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</si>
  <si>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</si>
  <si>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</si>
  <si>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</si>
  <si>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</si>
  <si>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</si>
  <si>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</si>
  <si>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</si>
  <si>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</si>
  <si>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</si>
  <si>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</si>
  <si>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</si>
  <si>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</si>
  <si>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</si>
  <si>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</si>
  <si>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</si>
  <si>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</si>
  <si>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</si>
  <si>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</si>
  <si>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</si>
  <si>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</si>
  <si>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</si>
  <si>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</si>
  <si>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</si>
  <si>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</si>
  <si>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</si>
  <si>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</si>
  <si>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</si>
  <si>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</si>
  <si>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</si>
  <si>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</si>
  <si>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</si>
  <si>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</si>
  <si>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</si>
  <si>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</si>
  <si>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</si>
  <si>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</si>
  <si>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</si>
  <si>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</si>
  <si>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</si>
  <si>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</si>
  <si>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</si>
  <si>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</si>
  <si>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</si>
  <si>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</si>
  <si>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</si>
  <si>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</si>
  <si>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</si>
  <si>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</si>
  <si>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</si>
  <si>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</si>
  <si>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</si>
  <si>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</si>
  <si>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</si>
  <si>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</si>
  <si>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</si>
  <si>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</si>
  <si>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</si>
  <si>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</si>
  <si>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</si>
  <si>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</si>
  <si>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</si>
  <si>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</si>
  <si>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</si>
  <si>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</si>
  <si>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</si>
  <si>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</si>
  <si>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</si>
  <si>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</si>
  <si>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</si>
  <si>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</si>
  <si>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</si>
  <si>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</si>
  <si>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</si>
  <si>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</si>
  <si>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</si>
  <si>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</si>
  <si>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</si>
  <si>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</si>
  <si>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</si>
  <si>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</si>
  <si>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</si>
  <si>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</si>
  <si>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</si>
  <si>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</si>
  <si>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</si>
  <si>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</si>
  <si>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</si>
  <si>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</si>
  <si>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</si>
  <si>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</si>
  <si>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</si>
  <si>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</si>
  <si>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</si>
  <si>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</si>
  <si>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</si>
  <si>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</si>
  <si>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</si>
  <si>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</si>
  <si>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</si>
  <si>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</si>
  <si>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</si>
  <si>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</si>
  <si>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</si>
  <si>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</si>
  <si>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</si>
  <si>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</si>
  <si>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</si>
  <si>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</si>
  <si>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</si>
  <si>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</si>
  <si>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</si>
  <si>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</si>
  <si>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</si>
  <si>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</si>
  <si>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</si>
  <si>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</si>
  <si>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</si>
  <si>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</si>
  <si>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</si>
  <si>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</si>
  <si>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</si>
  <si>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</si>
  <si>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</si>
  <si>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</si>
  <si>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</si>
  <si>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</si>
  <si>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</si>
  <si>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</si>
  <si>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</si>
  <si>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</si>
  <si>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</si>
  <si>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</si>
  <si>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</si>
  <si>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</si>
  <si>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</si>
  <si>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</si>
  <si>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</si>
  <si>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</si>
  <si>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</si>
  <si>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</si>
  <si>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</si>
  <si>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</si>
  <si>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</si>
  <si>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</si>
  <si>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</si>
  <si>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</si>
  <si>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</si>
  <si>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</si>
  <si>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</si>
  <si>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</si>
  <si>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</si>
  <si>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</si>
  <si>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</si>
  <si>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</si>
  <si>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</si>
  <si>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</si>
  <si>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</si>
  <si>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</si>
  <si>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</si>
  <si>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</si>
  <si>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</si>
  <si>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</si>
  <si>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</si>
  <si>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</si>
  <si>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</si>
  <si>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</si>
  <si>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</si>
  <si>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</si>
  <si>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</si>
  <si>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</si>
  <si>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</si>
  <si>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</si>
  <si>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</si>
  <si>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</si>
  <si>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</si>
  <si>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</si>
  <si>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</si>
  <si>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</si>
  <si>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</si>
  <si>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</si>
  <si>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</si>
  <si>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</si>
  <si>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</si>
  <si>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</si>
  <si>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</si>
  <si>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</si>
  <si>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</si>
  <si>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</si>
  <si>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</si>
  <si>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</si>
  <si>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</si>
  <si>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</si>
  <si>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</si>
  <si>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</si>
  <si>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</si>
  <si>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</si>
  <si>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</si>
  <si>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</si>
  <si>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</si>
  <si>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</si>
  <si>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</si>
  <si>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</si>
  <si>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</si>
  <si>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</si>
  <si>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</si>
  <si>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</si>
  <si>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</si>
  <si>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</si>
  <si>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</si>
  <si>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</si>
  <si>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</si>
  <si>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</si>
  <si>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</si>
  <si>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</si>
  <si>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</si>
  <si>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</si>
  <si>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</si>
  <si>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</si>
  <si>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</si>
  <si>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</si>
  <si>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</si>
  <si>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</si>
  <si>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</si>
  <si>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</si>
  <si>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</si>
  <si>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</si>
  <si>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</si>
  <si>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</si>
  <si>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</si>
  <si>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</si>
  <si>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</si>
  <si>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</si>
  <si>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</si>
  <si>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</si>
  <si>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</si>
  <si>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</si>
  <si>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</si>
  <si>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</si>
  <si>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</si>
  <si>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</si>
  <si>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</si>
  <si>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</si>
  <si>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</si>
  <si>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</si>
  <si>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</si>
  <si>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</si>
  <si>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</si>
  <si>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</si>
  <si>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</si>
  <si>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</si>
  <si>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</si>
  <si>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</si>
  <si>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</si>
  <si>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</si>
  <si>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</si>
  <si>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</si>
  <si>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</si>
  <si>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</si>
  <si>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</si>
  <si>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</si>
  <si>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</si>
  <si>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</si>
  <si>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</si>
  <si>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</si>
  <si>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</si>
  <si>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</si>
  <si>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</si>
  <si>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</si>
  <si>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</si>
  <si>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</si>
  <si>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</si>
  <si>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</si>
  <si>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</si>
  <si>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</si>
  <si>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</si>
  <si>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</si>
  <si>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</si>
  <si>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</si>
  <si>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</si>
  <si>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</si>
  <si>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</si>
  <si>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</si>
  <si>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</si>
  <si>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</si>
  <si>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</si>
  <si>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</si>
  <si>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</si>
  <si>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</si>
  <si>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</si>
  <si>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</si>
  <si>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</si>
  <si>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</si>
  <si>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</si>
  <si>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</si>
  <si>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</si>
  <si>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</si>
  <si>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</si>
  <si>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</si>
  <si>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</si>
  <si>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</si>
  <si>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</si>
  <si>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</si>
  <si>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</si>
  <si>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</si>
  <si>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</si>
  <si>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</si>
  <si>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</si>
  <si>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</si>
  <si>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</si>
  <si>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</si>
  <si>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</si>
  <si>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</si>
  <si>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</si>
  <si>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</si>
  <si>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</si>
  <si>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</si>
  <si>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</si>
  <si>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</si>
  <si>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</si>
  <si>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</si>
  <si>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</si>
  <si>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</si>
  <si>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</si>
  <si>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</si>
  <si>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</si>
  <si>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</si>
  <si>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</si>
  <si>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</si>
  <si>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</si>
  <si>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</si>
  <si>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</si>
  <si>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</si>
  <si>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</si>
  <si>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</si>
  <si>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</si>
  <si>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</si>
  <si>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</si>
  <si>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</si>
  <si>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</si>
  <si>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</si>
  <si>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</si>
  <si>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</si>
  <si>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</si>
  <si>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</si>
  <si>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</si>
  <si>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</si>
  <si>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</si>
  <si>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</si>
  <si>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</si>
  <si>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</si>
  <si>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</si>
  <si>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</si>
  <si>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</si>
  <si>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</si>
  <si>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</si>
  <si>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</si>
  <si>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</si>
  <si>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</si>
  <si>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</si>
  <si>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</si>
  <si>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</si>
  <si>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</si>
  <si>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</si>
  <si>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</si>
  <si>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</si>
  <si>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</si>
  <si>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</si>
  <si>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</si>
  <si>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</si>
  <si>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</si>
  <si>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</si>
  <si>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</si>
  <si>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</si>
  <si>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</si>
  <si>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</si>
  <si>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</si>
  <si>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</si>
  <si>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</si>
  <si>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</si>
  <si>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</si>
  <si>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</si>
  <si>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</si>
  <si>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</si>
  <si>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</si>
  <si>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</si>
  <si>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</si>
  <si>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</si>
  <si>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</si>
  <si>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</si>
  <si>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</si>
  <si>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</si>
  <si>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</si>
  <si>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</si>
  <si>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</si>
  <si>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</si>
  <si>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</si>
  <si>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</si>
  <si>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</si>
  <si>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</si>
  <si>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</si>
  <si>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</si>
  <si>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</si>
  <si>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</si>
  <si>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</si>
  <si>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</si>
  <si>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</si>
  <si>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</si>
  <si>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</si>
  <si>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</si>
  <si>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</si>
  <si>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</si>
  <si>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</si>
  <si>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</si>
  <si>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</si>
  <si>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</si>
  <si>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</si>
  <si>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</si>
  <si>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</si>
  <si>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</si>
  <si>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</si>
  <si>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</si>
  <si>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</si>
  <si>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</si>
  <si>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</si>
  <si>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</si>
  <si>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</si>
  <si>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</si>
  <si>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</si>
  <si>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</si>
  <si>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</si>
  <si>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</si>
  <si>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</si>
  <si>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</si>
  <si>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</si>
  <si>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</si>
  <si>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</si>
  <si>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</si>
  <si>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</si>
  <si>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</si>
  <si>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</si>
  <si>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</si>
  <si>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</si>
  <si>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</si>
  <si>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</si>
  <si>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</si>
  <si>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</si>
  <si>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</si>
  <si>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</si>
  <si>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</si>
  <si>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</si>
  <si>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</si>
  <si>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</si>
  <si>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</si>
  <si>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</si>
  <si>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</si>
  <si>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</si>
  <si>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</si>
  <si>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</si>
  <si>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</si>
  <si>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</si>
  <si>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</si>
  <si>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</si>
  <si>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</si>
  <si>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</si>
  <si>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</si>
  <si>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</si>
  <si>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</si>
  <si>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</si>
  <si>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</si>
  <si>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</si>
  <si>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</si>
  <si>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</si>
  <si>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</si>
  <si>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</si>
  <si>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</si>
  <si>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</si>
  <si>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</si>
  <si>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</si>
  <si>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</si>
  <si>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</si>
  <si>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</si>
  <si>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</si>
  <si>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</si>
  <si>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</si>
  <si>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</si>
  <si>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</si>
  <si>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</si>
  <si>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</si>
  <si>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</si>
  <si>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</si>
  <si>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</si>
  <si>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</si>
  <si>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</si>
  <si>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</si>
  <si>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</si>
  <si>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</si>
  <si>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</si>
  <si>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</si>
  <si>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</si>
  <si>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</si>
  <si>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</si>
  <si>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</si>
  <si>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</si>
  <si>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</si>
  <si>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</si>
  <si>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</si>
  <si>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</si>
  <si>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</si>
  <si>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</si>
  <si>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</si>
  <si>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</si>
  <si>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</si>
  <si>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</si>
  <si>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</si>
  <si>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</si>
  <si>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</si>
  <si>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</si>
  <si>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</si>
  <si>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</si>
  <si>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</si>
  <si>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</si>
  <si>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</si>
  <si>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</si>
  <si>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</si>
  <si>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</si>
  <si>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</si>
  <si>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</si>
  <si>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</si>
  <si>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</si>
  <si>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</si>
  <si>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</si>
  <si>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</si>
  <si>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</si>
  <si>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</si>
  <si>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</si>
  <si>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</si>
  <si>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</si>
  <si>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</si>
  <si>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</si>
  <si>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</si>
  <si>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</si>
  <si>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</si>
  <si>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</si>
  <si>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</si>
  <si>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</si>
  <si>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</si>
  <si>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</si>
  <si>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</si>
  <si>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</si>
  <si>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</si>
  <si>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</si>
  <si>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</si>
  <si>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</si>
  <si>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</si>
  <si>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</si>
  <si>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</si>
  <si>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</si>
  <si>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</si>
  <si>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</si>
  <si>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</si>
  <si>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</si>
  <si>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</si>
  <si>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</si>
  <si>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</si>
  <si>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</si>
  <si>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</si>
  <si>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</si>
  <si>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</si>
  <si>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</si>
  <si>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</si>
  <si>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</si>
  <si>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</si>
  <si>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</si>
  <si>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</si>
  <si>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</si>
  <si>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</si>
  <si>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</si>
  <si>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</si>
  <si>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</si>
  <si>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</si>
  <si>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</si>
  <si>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</si>
  <si>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</si>
  <si>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</si>
  <si>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</si>
  <si>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</si>
  <si>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</si>
  <si>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</si>
  <si>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</si>
  <si>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</si>
  <si>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</si>
  <si>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</si>
  <si>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</si>
  <si>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</si>
  <si>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</si>
  <si>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</si>
  <si>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</si>
  <si>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</si>
  <si>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</si>
  <si>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</si>
  <si>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</si>
  <si>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</si>
  <si>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</si>
  <si>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</si>
  <si>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</si>
  <si>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</si>
  <si>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</si>
  <si>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</si>
  <si>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</si>
  <si>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</si>
  <si>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</si>
  <si>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</si>
  <si>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</si>
  <si>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</si>
  <si>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</si>
  <si>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</si>
  <si>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</si>
  <si>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</si>
  <si>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</si>
  <si>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</si>
  <si>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</si>
  <si>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</si>
  <si>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</si>
  <si>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</si>
  <si>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</si>
  <si>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</si>
  <si>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</si>
  <si>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</si>
  <si>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</si>
  <si>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</si>
  <si>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</si>
  <si>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</si>
  <si>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</si>
  <si>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</si>
  <si>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</si>
  <si>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</si>
  <si>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</si>
  <si>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</si>
  <si>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</si>
  <si>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</si>
  <si>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</si>
  <si>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</si>
  <si>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</si>
  <si>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</si>
  <si>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</si>
  <si>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</si>
  <si>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</si>
  <si>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</si>
  <si>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</si>
  <si>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</si>
  <si>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</si>
  <si>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</si>
  <si>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</si>
  <si>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</si>
  <si>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</si>
  <si>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</si>
  <si>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</si>
  <si>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</si>
  <si>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</si>
  <si>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</si>
  <si>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</si>
  <si>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</si>
  <si>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</si>
  <si>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</si>
  <si>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</si>
  <si>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</si>
  <si>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</si>
  <si>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</si>
  <si>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</si>
  <si>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</si>
  <si>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</si>
  <si>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</si>
  <si>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</si>
  <si>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</si>
  <si>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</si>
  <si>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</si>
  <si>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</si>
  <si>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</si>
  <si>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</si>
  <si>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</si>
  <si>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</si>
  <si>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</si>
  <si>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</si>
  <si>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</si>
  <si>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</si>
  <si>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</si>
  <si>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</si>
  <si>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</si>
  <si>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</si>
  <si>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</si>
  <si>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</si>
  <si>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</si>
  <si>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</si>
  <si>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</si>
  <si>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</si>
  <si>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</si>
  <si>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</si>
  <si>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</si>
  <si>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</si>
  <si>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</si>
  <si>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</si>
  <si>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</si>
  <si>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</si>
  <si>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</si>
  <si>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</si>
  <si>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</si>
  <si>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</si>
  <si>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</si>
  <si>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</si>
  <si>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</si>
  <si>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</si>
  <si>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</si>
  <si>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</si>
  <si>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</si>
  <si>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</si>
  <si>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</si>
  <si>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</si>
  <si>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</si>
  <si>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</si>
  <si>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</si>
  <si>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</si>
  <si>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</si>
  <si>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</si>
  <si>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</si>
  <si>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</si>
  <si>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</si>
  <si>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</si>
  <si>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</si>
  <si>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</si>
  <si>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</si>
  <si>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</si>
  <si>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</si>
  <si>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</si>
  <si>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</si>
  <si>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</si>
  <si>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</si>
  <si>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</si>
  <si>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</si>
  <si>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</si>
  <si>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</si>
  <si>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</si>
  <si>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</si>
  <si>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</si>
  <si>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</si>
  <si>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</si>
  <si>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</si>
  <si>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</si>
  <si>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</si>
  <si>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</si>
  <si>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</si>
  <si>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</si>
  <si>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</si>
  <si>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</si>
  <si>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</si>
  <si>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</si>
  <si>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</si>
  <si>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</si>
  <si>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</si>
  <si>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</si>
  <si>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</si>
  <si>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</si>
  <si>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</si>
  <si>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</si>
  <si>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</si>
  <si>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</si>
  <si>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</si>
  <si>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</si>
  <si>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</si>
  <si>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</si>
  <si>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</si>
  <si>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</si>
  <si>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</si>
  <si>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</si>
  <si>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</si>
  <si>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</si>
  <si>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</si>
  <si>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</si>
  <si>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</si>
  <si>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</si>
  <si>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</si>
  <si>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</si>
  <si>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</si>
  <si>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</si>
  <si>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</si>
  <si>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</si>
  <si>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</si>
  <si>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</si>
  <si>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</si>
  <si>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</si>
  <si>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</si>
  <si>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</si>
  <si>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</si>
  <si>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</si>
  <si>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</si>
  <si>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</si>
  <si>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</si>
  <si>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</si>
  <si>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</si>
  <si>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</si>
  <si>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</si>
  <si>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</si>
  <si>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</si>
  <si>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</si>
  <si>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</si>
  <si>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</si>
  <si>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</si>
  <si>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</si>
  <si>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</si>
  <si>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</si>
  <si>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</si>
  <si>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</si>
  <si>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</si>
  <si>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</si>
  <si>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</si>
  <si>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</si>
  <si>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</si>
  <si>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</si>
  <si>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</si>
  <si>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</si>
  <si>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</si>
  <si>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</si>
  <si>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</si>
  <si>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</si>
  <si>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</si>
  <si>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</si>
  <si>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</si>
  <si>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</si>
  <si>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</si>
  <si>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</si>
  <si>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</si>
  <si>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</si>
  <si>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</si>
  <si>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</si>
  <si>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</si>
  <si>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</si>
  <si>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</si>
  <si>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</si>
  <si>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</si>
  <si>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</si>
  <si>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</si>
  <si>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</si>
  <si>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</si>
  <si>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</si>
  <si>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</si>
  <si>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</si>
  <si>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</si>
  <si>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</si>
  <si>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</si>
  <si>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</si>
  <si>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</si>
  <si>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</si>
  <si>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</si>
  <si>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</si>
  <si>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</si>
  <si>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</si>
  <si>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</si>
  <si>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</si>
  <si>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</si>
  <si>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</si>
  <si>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</si>
  <si>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</si>
  <si>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</si>
  <si>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</si>
  <si>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</si>
  <si>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</si>
  <si>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</si>
  <si>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</si>
  <si>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</si>
  <si>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</si>
  <si>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</si>
  <si>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</si>
  <si>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</si>
  <si>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</si>
  <si>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</si>
  <si>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</si>
  <si>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</si>
  <si>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</si>
  <si>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</si>
  <si>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</si>
  <si>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</si>
  <si>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</si>
  <si>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</si>
  <si>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</si>
  <si>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</si>
  <si>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</si>
  <si>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</si>
  <si>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</si>
  <si>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</si>
  <si>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</si>
  <si>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</si>
  <si>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</si>
  <si>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</si>
  <si>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</si>
  <si>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</si>
  <si>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</si>
  <si>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</si>
  <si>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</si>
  <si>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</si>
  <si>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</si>
  <si>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</si>
  <si>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</si>
  <si>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</si>
  <si>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</si>
  <si>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</si>
  <si>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</si>
  <si>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</si>
  <si>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</si>
  <si>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</si>
  <si>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</si>
  <si>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</si>
  <si>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</si>
  <si>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</si>
  <si>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</si>
  <si>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</si>
  <si>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</si>
  <si>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</si>
  <si>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</si>
  <si>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</si>
  <si>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</si>
  <si>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</si>
  <si>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</si>
  <si>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</si>
  <si>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</si>
  <si>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</si>
  <si>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</si>
  <si>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</si>
  <si>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</si>
  <si>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</si>
  <si>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</si>
  <si>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</si>
  <si>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</si>
  <si>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</si>
  <si>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</si>
  <si>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</si>
  <si>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</si>
  <si>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</si>
  <si>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</si>
  <si>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</si>
  <si>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</si>
  <si>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</si>
  <si>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</si>
  <si>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</si>
  <si>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</si>
  <si>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</si>
  <si>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</si>
  <si>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</si>
  <si>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</si>
  <si>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</si>
  <si>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</si>
  <si>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</si>
  <si>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</si>
  <si>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</si>
  <si>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</si>
  <si>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</si>
  <si>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</si>
  <si>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</si>
  <si>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</si>
  <si>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</si>
  <si>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</si>
  <si>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</si>
  <si>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</si>
  <si>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</si>
  <si>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</si>
  <si>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</si>
  <si>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</si>
  <si>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</si>
  <si>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</si>
  <si>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</si>
  <si>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</si>
  <si>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</si>
  <si>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</si>
  <si>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</si>
  <si>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</si>
  <si>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</si>
  <si>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</si>
  <si>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</si>
  <si>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</si>
  <si>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</si>
  <si>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</si>
  <si>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</si>
  <si>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</si>
  <si>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</si>
  <si>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</si>
  <si>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</si>
  <si>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</si>
  <si>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</si>
  <si>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</si>
  <si>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</si>
  <si>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</si>
  <si>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</si>
  <si>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</si>
  <si>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</si>
  <si>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</si>
  <si>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</si>
  <si>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</si>
  <si>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</si>
  <si>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</si>
  <si>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</si>
  <si>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</si>
  <si>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</si>
  <si>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</si>
  <si>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</si>
  <si>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</si>
  <si>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</si>
  <si>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</si>
  <si>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</si>
  <si>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</si>
  <si>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</si>
  <si>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</si>
  <si>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</si>
  <si>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</si>
  <si>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</si>
  <si>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</si>
  <si>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</si>
  <si>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</si>
  <si>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</si>
  <si>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</si>
  <si>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</si>
  <si>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</si>
  <si>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</si>
  <si>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</si>
  <si>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</si>
  <si>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</si>
  <si>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</si>
  <si>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</si>
  <si>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</si>
  <si>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</si>
  <si>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</si>
  <si>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</si>
  <si>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</si>
  <si>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</si>
  <si>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</si>
  <si>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</si>
  <si>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</si>
  <si>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</si>
  <si>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</si>
  <si>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</si>
  <si>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</si>
  <si>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</si>
  <si>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</si>
  <si>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</si>
  <si>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</si>
  <si>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</si>
  <si>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</si>
  <si>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</si>
  <si>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</si>
  <si>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</si>
  <si>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</si>
  <si>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</si>
  <si>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</si>
  <si>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</si>
  <si>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</si>
  <si>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</si>
  <si>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</si>
  <si>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</si>
  <si>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</si>
  <si>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</si>
  <si>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</si>
  <si>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</si>
  <si>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</si>
  <si>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</si>
  <si>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</si>
  <si>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</si>
  <si>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</si>
  <si>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</si>
  <si>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</si>
  <si>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</si>
  <si>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</si>
  <si>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</si>
  <si>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</si>
  <si>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</si>
  <si>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</si>
  <si>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</si>
  <si>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</si>
  <si>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</si>
  <si>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</si>
  <si>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</si>
  <si>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</si>
  <si>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</si>
  <si>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</si>
  <si>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</si>
  <si>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</si>
  <si>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</si>
  <si>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</si>
  <si>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</si>
  <si>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</si>
  <si>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</si>
  <si>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</si>
  <si>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</si>
  <si>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</si>
  <si>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</si>
  <si>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</si>
  <si>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</si>
  <si>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</si>
  <si>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</si>
  <si>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</si>
  <si>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</si>
  <si>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</si>
  <si>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</si>
  <si>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</si>
  <si>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</si>
  <si>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</si>
  <si>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</si>
  <si>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</si>
  <si>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</si>
  <si>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</si>
  <si>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</si>
  <si>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</si>
  <si>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</si>
  <si>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</si>
  <si>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</si>
  <si>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</si>
  <si>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</si>
  <si>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</si>
  <si>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</si>
  <si>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</si>
  <si>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</si>
  <si>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</si>
  <si>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</si>
  <si>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</si>
  <si>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</si>
  <si>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</si>
  <si>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</si>
  <si>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</si>
  <si>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</si>
  <si>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</si>
  <si>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</si>
  <si>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</si>
  <si>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</si>
  <si>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</si>
  <si>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</si>
  <si>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</si>
  <si>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</si>
  <si>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</si>
  <si>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</si>
  <si>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</si>
  <si>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</si>
  <si>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</si>
  <si>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</si>
  <si>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</si>
  <si>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</si>
  <si>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</si>
  <si>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</si>
  <si>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</si>
  <si>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</si>
  <si>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</si>
  <si>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</si>
  <si>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</si>
  <si>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</si>
  <si>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</si>
  <si>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</si>
  <si>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</si>
  <si>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</si>
  <si>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</si>
  <si>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</si>
  <si>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</si>
  <si>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</si>
  <si>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</si>
  <si>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</si>
  <si>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</si>
  <si>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</si>
  <si>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</si>
  <si>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</si>
  <si>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</si>
  <si>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</si>
  <si>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</si>
  <si>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</si>
  <si>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</si>
  <si>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</si>
  <si>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</si>
  <si>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</si>
  <si>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</si>
  <si>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</si>
  <si>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</si>
  <si>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</si>
  <si>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</si>
  <si>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</si>
  <si>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</si>
  <si>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</si>
  <si>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</si>
  <si>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</si>
  <si>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</si>
  <si>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</si>
  <si>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</si>
  <si>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</si>
  <si>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</si>
  <si>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</si>
  <si>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</si>
  <si>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</si>
  <si>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</si>
  <si>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</si>
  <si>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</si>
  <si>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</si>
  <si>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</si>
  <si>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</si>
  <si>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</si>
  <si>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</si>
  <si>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</si>
  <si>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</si>
  <si>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</si>
  <si>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</si>
  <si>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</si>
  <si>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</si>
  <si>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</si>
  <si>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</si>
  <si>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</si>
  <si>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</si>
  <si>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</si>
  <si>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</si>
  <si>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</si>
  <si>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</si>
  <si>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</si>
  <si>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</si>
  <si>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</si>
  <si>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</si>
  <si>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</si>
  <si>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</si>
  <si>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</si>
  <si>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</si>
  <si>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</si>
  <si>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</si>
  <si>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</si>
  <si>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</si>
  <si>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</si>
  <si>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</si>
  <si>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</si>
  <si>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</si>
  <si>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</si>
  <si>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</si>
  <si>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</si>
  <si>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</si>
  <si>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</si>
  <si>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</si>
  <si>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</si>
  <si>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</si>
  <si>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</si>
  <si>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</si>
  <si>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</si>
  <si>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</si>
  <si>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</si>
  <si>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</si>
  <si>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</si>
  <si>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</si>
  <si>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</si>
  <si>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</si>
  <si>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</si>
  <si>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</si>
  <si>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</si>
  <si>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</si>
  <si>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</si>
  <si>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</si>
  <si>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</si>
  <si>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</si>
  <si>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</si>
  <si>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</si>
  <si>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</si>
  <si>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</si>
  <si>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</si>
  <si>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</si>
  <si>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</si>
  <si>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</si>
  <si>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</si>
  <si>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</si>
  <si>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</si>
  <si>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</si>
  <si>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</si>
  <si>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</si>
  <si>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</si>
  <si>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</si>
  <si>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</si>
  <si>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</si>
  <si>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</si>
  <si>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</si>
  <si>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</si>
  <si>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</si>
  <si>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</si>
  <si>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</si>
  <si>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</si>
  <si>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</si>
  <si>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</si>
  <si>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</si>
  <si>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</si>
  <si>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</si>
  <si>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</si>
  <si>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</si>
  <si>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</si>
  <si>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</si>
  <si>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</si>
  <si>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</si>
  <si>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</si>
  <si>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</si>
  <si>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</si>
  <si>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</si>
  <si>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</si>
  <si>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</si>
  <si>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</si>
  <si>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</si>
  <si>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</si>
  <si>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</si>
  <si>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</si>
  <si>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</si>
  <si>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</si>
  <si>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</si>
  <si>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</si>
  <si>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</si>
  <si>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</si>
  <si>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</si>
  <si>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</si>
  <si>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</si>
  <si>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</si>
  <si>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</si>
  <si>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</si>
  <si>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</si>
  <si>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</si>
  <si>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</si>
  <si>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</si>
  <si>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</si>
  <si>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</si>
  <si>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</si>
  <si>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</si>
  <si>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</si>
  <si>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</si>
  <si>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</si>
  <si>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</si>
  <si>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</si>
  <si>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</si>
  <si>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</si>
  <si>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</si>
  <si>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</si>
  <si>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</si>
  <si>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</si>
  <si>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</si>
  <si>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</si>
  <si>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</si>
  <si>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</si>
  <si>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</si>
  <si>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</si>
  <si>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</si>
  <si>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</si>
  <si>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</si>
  <si>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</si>
  <si>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</si>
  <si>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</si>
  <si>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</si>
  <si>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</si>
  <si>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</si>
  <si>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</si>
  <si>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</si>
  <si>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</si>
  <si>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</si>
  <si>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</si>
  <si>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</si>
  <si>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</si>
  <si>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</si>
  <si>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</si>
  <si>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</si>
  <si>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</si>
  <si>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</si>
  <si>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</si>
  <si>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</si>
  <si>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</si>
  <si>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</si>
  <si>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</si>
  <si>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</si>
  <si>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</si>
  <si>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</si>
  <si>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</si>
  <si>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</si>
  <si>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</si>
  <si>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</si>
  <si>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</si>
  <si>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</si>
  <si>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</si>
  <si>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</si>
  <si>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</si>
  <si>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</si>
  <si>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</si>
  <si>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</si>
  <si>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</si>
  <si>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</si>
  <si>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</si>
  <si>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</si>
  <si>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</si>
  <si>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</si>
  <si>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</si>
  <si>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</si>
  <si>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</si>
  <si>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</si>
  <si>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</si>
  <si>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</si>
  <si>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</si>
  <si>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</si>
  <si>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</si>
  <si>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</si>
  <si>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</si>
  <si>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</si>
  <si>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</si>
  <si>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</si>
  <si>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</si>
  <si>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</si>
  <si>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</si>
  <si>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</si>
  <si>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</si>
  <si>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</si>
  <si>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</si>
  <si>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</si>
  <si>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</si>
  <si>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</si>
  <si>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</si>
  <si>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</si>
  <si>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</si>
  <si>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</si>
  <si>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</si>
  <si>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</si>
  <si>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</si>
  <si>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</si>
  <si>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</si>
  <si>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</si>
  <si>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</si>
  <si>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</si>
  <si>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</si>
  <si>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</si>
  <si>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</si>
  <si>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</si>
  <si>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</si>
  <si>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</si>
  <si>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</si>
  <si>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</si>
  <si>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</si>
  <si>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</si>
  <si>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</si>
  <si>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</si>
  <si>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</si>
  <si>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</si>
  <si>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</si>
  <si>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</si>
  <si>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</si>
  <si>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</si>
  <si>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</si>
  <si>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</si>
  <si>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</si>
  <si>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</si>
  <si>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</si>
  <si>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</si>
  <si>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</si>
  <si>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</si>
  <si>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</si>
  <si>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</si>
  <si>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</si>
  <si>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</si>
  <si>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</si>
  <si>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</si>
  <si>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</si>
  <si>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</si>
  <si>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</si>
  <si>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</si>
  <si>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</si>
  <si>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</si>
  <si>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</si>
  <si>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</si>
  <si>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</si>
  <si>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</si>
  <si>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</si>
  <si>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</si>
  <si>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</si>
  <si>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</si>
  <si>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</si>
  <si>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</si>
  <si>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</si>
  <si>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</si>
  <si>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</si>
  <si>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</si>
  <si>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</si>
  <si>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</si>
  <si>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</si>
  <si>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</si>
  <si>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</si>
  <si>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</si>
  <si>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</si>
  <si>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</si>
  <si>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</si>
  <si>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</si>
  <si>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</si>
  <si>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</si>
  <si>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</si>
  <si>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</si>
  <si>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</si>
  <si>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</si>
  <si>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</si>
  <si>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</si>
  <si>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</si>
  <si>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</si>
  <si>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</si>
  <si>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</si>
  <si>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</si>
  <si>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</si>
  <si>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</si>
  <si>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</si>
  <si>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</si>
  <si>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</si>
  <si>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</si>
  <si>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</si>
  <si>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</si>
  <si>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</si>
  <si>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</si>
  <si>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</si>
  <si>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</si>
  <si>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</si>
  <si>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</si>
  <si>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</si>
  <si>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</si>
  <si>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</si>
  <si>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</si>
  <si>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</si>
  <si>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</si>
  <si>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</si>
  <si>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</si>
  <si>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</si>
  <si>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</si>
  <si>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</si>
  <si>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</si>
  <si>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</si>
  <si>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</si>
  <si>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</si>
  <si>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</si>
  <si>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</si>
  <si>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</si>
  <si>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</si>
  <si>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</si>
  <si>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</si>
  <si>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</si>
  <si>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</si>
  <si>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</si>
  <si>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</si>
  <si>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</si>
  <si>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</si>
  <si>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</si>
  <si>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</si>
  <si>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</si>
  <si>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</si>
  <si>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</si>
  <si>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</si>
  <si>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</si>
  <si>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</si>
  <si>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</si>
  <si>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</si>
  <si>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</si>
  <si>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</si>
  <si>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</si>
  <si>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</si>
  <si>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</si>
  <si>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</si>
  <si>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</si>
  <si>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</si>
  <si>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</si>
  <si>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</si>
  <si>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</si>
  <si>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</si>
  <si>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</si>
  <si>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</si>
  <si>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</si>
  <si>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</si>
  <si>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</si>
  <si>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</si>
  <si>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</si>
  <si>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</si>
  <si>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</si>
  <si>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</si>
  <si>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</si>
  <si>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</si>
  <si>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</si>
  <si>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</si>
  <si>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</si>
  <si>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</si>
  <si>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</si>
  <si>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</si>
  <si>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</si>
  <si>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</si>
  <si>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</si>
  <si>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</si>
  <si>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</si>
  <si>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</si>
  <si>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</si>
  <si>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</si>
  <si>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</si>
  <si>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</si>
  <si>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</si>
  <si>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</si>
  <si>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</si>
  <si>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</si>
  <si>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</si>
  <si>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</si>
  <si>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</si>
  <si>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</si>
  <si>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</si>
  <si>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</si>
  <si>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</si>
  <si>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</si>
  <si>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</si>
  <si>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</si>
  <si>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</si>
  <si>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</si>
  <si>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</si>
  <si>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</si>
  <si>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</si>
  <si>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</si>
  <si>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</si>
  <si>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</si>
  <si>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</si>
  <si>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</si>
  <si>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</si>
  <si>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</si>
  <si>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</si>
  <si>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</si>
  <si>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</si>
  <si>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</si>
  <si>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</si>
  <si>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</si>
  <si>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</si>
  <si>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</si>
  <si>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</si>
  <si>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</si>
  <si>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</si>
  <si>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</si>
  <si>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</si>
  <si>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</si>
  <si>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</si>
  <si>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</si>
  <si>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</si>
  <si>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</si>
  <si>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</si>
  <si>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</si>
  <si>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</si>
  <si>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</si>
  <si>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</si>
  <si>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</si>
  <si>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</si>
  <si>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</si>
  <si>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</si>
  <si>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</si>
  <si>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</si>
  <si>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</si>
  <si>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</si>
  <si>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</si>
  <si>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</si>
  <si>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</si>
  <si>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</si>
  <si>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</si>
  <si>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</si>
  <si>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</si>
  <si>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</si>
  <si>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</si>
  <si>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</si>
  <si>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</si>
  <si>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</si>
  <si>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</si>
  <si>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</si>
  <si>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</si>
  <si>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</si>
  <si>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</si>
  <si>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</si>
  <si>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</si>
  <si>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</si>
  <si>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</si>
  <si>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</si>
  <si>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</si>
  <si>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</si>
  <si>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</si>
  <si>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</si>
  <si>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</si>
  <si>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</si>
  <si>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</si>
  <si>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</si>
  <si>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</si>
  <si>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</si>
  <si>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</si>
  <si>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</si>
  <si>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</si>
  <si>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</si>
  <si>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</si>
  <si>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</si>
  <si>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</si>
  <si>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</si>
  <si>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</si>
  <si>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</si>
  <si>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</si>
  <si>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</si>
  <si>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</si>
  <si>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</si>
  <si>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</si>
  <si>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</si>
  <si>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</si>
  <si>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</si>
  <si>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</si>
  <si>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</si>
  <si>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</si>
  <si>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</si>
  <si>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</si>
  <si>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</si>
  <si>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</si>
  <si>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</si>
  <si>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</si>
  <si>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</si>
  <si>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</si>
  <si>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</si>
  <si>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</si>
  <si>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</si>
  <si>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</si>
  <si>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</si>
  <si>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</si>
  <si>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</si>
  <si>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</si>
  <si>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</si>
  <si>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</si>
  <si>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</si>
  <si>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</si>
  <si>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</si>
  <si>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</si>
  <si>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</si>
  <si>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</si>
  <si>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</si>
  <si>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</si>
  <si>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</si>
  <si>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</si>
  <si>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</si>
  <si>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</si>
  <si>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</si>
  <si>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</si>
  <si>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</si>
  <si>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</si>
  <si>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</si>
  <si>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</si>
  <si>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</si>
  <si>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</si>
  <si>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</si>
  <si>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</si>
  <si>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</si>
  <si>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</si>
  <si>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</si>
  <si>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</si>
  <si>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</si>
  <si>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</si>
  <si>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</si>
  <si>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</si>
  <si>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</si>
  <si>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</si>
  <si>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</si>
  <si>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</si>
  <si>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</si>
  <si>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</si>
  <si>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</si>
  <si>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</si>
  <si>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</si>
  <si>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</si>
  <si>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</si>
  <si>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</si>
  <si>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</si>
  <si>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</si>
  <si>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</si>
  <si>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</si>
  <si>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</si>
  <si>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</si>
  <si>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</si>
  <si>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</si>
  <si>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</si>
  <si>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</si>
  <si>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</si>
  <si>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</si>
  <si>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</si>
  <si>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</si>
  <si>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</si>
  <si>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</si>
  <si>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</si>
  <si>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</si>
  <si>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</si>
  <si>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</si>
  <si>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</si>
  <si>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</si>
  <si>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</si>
  <si>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</si>
  <si>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</si>
  <si>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</si>
  <si>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</si>
  <si>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</si>
  <si>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</si>
  <si>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</si>
  <si>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</si>
  <si>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</si>
  <si>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</si>
  <si>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</si>
  <si>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</si>
  <si>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</si>
  <si>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</si>
  <si>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</si>
  <si>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</si>
  <si>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</si>
  <si>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</si>
  <si>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</si>
  <si>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</si>
  <si>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</si>
  <si>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</si>
  <si>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</si>
  <si>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</si>
  <si>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</si>
  <si>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</si>
  <si>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</si>
  <si>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</si>
  <si>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</si>
  <si>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</si>
  <si>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</si>
  <si>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</si>
  <si>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</si>
  <si>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</si>
  <si>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</si>
  <si>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</si>
  <si>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</si>
  <si>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</si>
  <si>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</si>
  <si>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</si>
  <si>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</si>
  <si>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</si>
  <si>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</si>
  <si>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</si>
  <si>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</si>
  <si>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</si>
  <si>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</si>
  <si>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</si>
  <si>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</si>
  <si>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</si>
  <si>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</si>
  <si>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</si>
  <si>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</si>
  <si>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</si>
  <si>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</si>
  <si>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</si>
  <si>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</si>
  <si>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</si>
  <si>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</si>
  <si>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</si>
  <si>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</si>
  <si>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</si>
  <si>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</si>
  <si>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</si>
  <si>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</si>
  <si>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</si>
  <si>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</si>
  <si>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</si>
  <si>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</si>
  <si>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</si>
  <si>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</si>
  <si>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</si>
  <si>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</si>
  <si>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</si>
  <si>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</si>
  <si>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</si>
  <si>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</si>
  <si>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</si>
  <si>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</si>
  <si>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</si>
  <si>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</si>
  <si>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</si>
  <si>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</si>
  <si>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</si>
  <si>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</si>
  <si>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</si>
  <si>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</si>
  <si>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</si>
  <si>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</si>
  <si>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</si>
  <si>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</si>
  <si>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</si>
  <si>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</si>
  <si>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</si>
  <si>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</si>
  <si>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</si>
  <si>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</si>
  <si>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</si>
  <si>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</si>
  <si>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</si>
  <si>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</si>
  <si>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</si>
  <si>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</si>
  <si>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</si>
  <si>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</si>
  <si>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</si>
  <si>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</si>
  <si>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</si>
  <si>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</si>
  <si>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</si>
  <si>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</si>
  <si>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</si>
  <si>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</si>
  <si>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</si>
  <si>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</si>
  <si>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</si>
  <si>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</si>
  <si>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</si>
  <si>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</si>
  <si>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</si>
  <si>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</si>
  <si>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</si>
  <si>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</si>
  <si>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</si>
  <si>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</si>
  <si>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</si>
  <si>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</si>
  <si>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</si>
  <si>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</si>
  <si>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</si>
  <si>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</si>
  <si>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</si>
  <si>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</si>
  <si>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</si>
  <si>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</si>
  <si>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</si>
  <si>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</si>
  <si>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</si>
  <si>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</si>
  <si>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</si>
  <si>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</si>
  <si>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</si>
  <si>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</si>
  <si>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</si>
  <si>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</si>
  <si>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</si>
  <si>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</si>
  <si>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</si>
  <si>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</si>
  <si>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</si>
  <si>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</si>
  <si>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</si>
  <si>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</si>
  <si>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</si>
  <si>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</si>
  <si>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</si>
  <si>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</si>
  <si>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</si>
  <si>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</si>
  <si>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</si>
  <si>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</si>
  <si>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</si>
  <si>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</si>
  <si>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</si>
  <si>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</si>
  <si>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</si>
  <si>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</si>
  <si>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</si>
  <si>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</si>
  <si>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</si>
  <si>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</si>
  <si>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</si>
  <si>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</si>
  <si>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</si>
  <si>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</si>
  <si>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</si>
  <si>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</si>
  <si>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</si>
  <si>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</si>
  <si>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</si>
  <si>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</si>
  <si>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</si>
  <si>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</si>
  <si>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</si>
  <si>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</si>
  <si>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</si>
  <si>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</si>
  <si>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</si>
  <si>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</si>
  <si>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</si>
  <si>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</si>
  <si>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</si>
  <si>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</si>
  <si>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</si>
  <si>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</si>
  <si>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</si>
  <si>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</si>
  <si>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</si>
  <si>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</si>
  <si>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</si>
  <si>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</si>
  <si>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</si>
  <si>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</si>
  <si>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</si>
  <si>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</si>
  <si>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</si>
  <si>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</si>
  <si>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</si>
  <si>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</si>
  <si>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</si>
  <si>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</si>
  <si>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</si>
  <si>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</si>
  <si>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</si>
  <si>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</si>
  <si>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</si>
  <si>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</si>
  <si>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</si>
  <si>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</si>
  <si>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</si>
  <si>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</si>
  <si>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</si>
  <si>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</si>
  <si>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</si>
  <si>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</si>
  <si>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</si>
  <si>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</si>
  <si>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</si>
  <si>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</si>
  <si>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</si>
  <si>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</si>
  <si>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</si>
  <si>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</si>
  <si>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</si>
  <si>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</si>
  <si>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</si>
  <si>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</si>
  <si>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</si>
  <si>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</si>
  <si>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</si>
  <si>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</si>
  <si>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</si>
  <si>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</si>
  <si>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</si>
  <si>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</si>
  <si>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</si>
  <si>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</si>
  <si>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</si>
  <si>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</si>
  <si>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</si>
  <si>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</si>
  <si>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</si>
  <si>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</si>
  <si>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</si>
  <si>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</si>
  <si>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</si>
  <si>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</si>
  <si>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</si>
  <si>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</si>
  <si>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</si>
  <si>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</si>
  <si>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</si>
  <si>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</si>
  <si>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</si>
  <si>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</si>
  <si>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</si>
  <si>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</si>
  <si>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</si>
  <si>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</si>
  <si>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</si>
  <si>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</si>
  <si>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</si>
  <si>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</si>
  <si>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</si>
  <si>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</si>
  <si>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</si>
  <si>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</si>
  <si>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</si>
  <si>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</si>
  <si>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</si>
  <si>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</si>
  <si>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</si>
  <si>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</si>
  <si>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</si>
  <si>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</si>
  <si>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</si>
  <si>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</si>
  <si>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</si>
  <si>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</si>
  <si>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</si>
  <si>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</si>
  <si>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</si>
  <si>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</si>
  <si>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</si>
  <si>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</si>
  <si>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</si>
  <si>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</si>
  <si>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</si>
  <si>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</si>
  <si>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</si>
  <si>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</si>
  <si>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</si>
  <si>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</si>
  <si>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</si>
  <si>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</si>
  <si>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</si>
  <si>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</si>
  <si>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</si>
  <si>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</si>
  <si>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</si>
  <si>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</si>
  <si>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</si>
  <si>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</si>
  <si>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</si>
  <si>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</si>
  <si>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</si>
  <si>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</si>
  <si>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</si>
  <si>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</si>
  <si>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</si>
  <si>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</si>
  <si>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</si>
  <si>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</si>
  <si>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</si>
  <si>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</si>
  <si>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</si>
  <si>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</si>
  <si>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</si>
  <si>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</si>
  <si>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</si>
  <si>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</si>
  <si>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</si>
  <si>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</si>
  <si>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</si>
  <si>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</si>
  <si>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</si>
  <si>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</si>
  <si>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</si>
  <si>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</si>
  <si>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</si>
  <si>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</si>
  <si>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</si>
  <si>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</si>
  <si>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</si>
  <si>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</si>
  <si>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</si>
  <si>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</si>
  <si>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</si>
  <si>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</si>
  <si>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</si>
  <si>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</si>
  <si>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</si>
  <si>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</si>
  <si>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</si>
  <si>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</si>
  <si>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</si>
  <si>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</si>
  <si>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</si>
  <si>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</si>
  <si>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</si>
  <si>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</si>
  <si>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</si>
  <si>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</si>
  <si>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</si>
  <si>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</si>
  <si>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</si>
  <si>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</si>
  <si>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</si>
  <si>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</si>
  <si>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</si>
  <si>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</si>
  <si>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</si>
  <si>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</si>
  <si>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</si>
  <si>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</si>
  <si>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</si>
  <si>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</si>
  <si>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</si>
  <si>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</si>
  <si>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</si>
  <si>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</si>
  <si>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</si>
  <si>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</si>
  <si>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</si>
  <si>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</si>
  <si>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</si>
  <si>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</si>
  <si>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</si>
  <si>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</si>
  <si>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</si>
  <si>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</si>
  <si>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</si>
  <si>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</si>
  <si>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</si>
  <si>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</si>
  <si>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</si>
  <si>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</si>
  <si>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</si>
  <si>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</si>
  <si>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</si>
  <si>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</si>
  <si>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</si>
  <si>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</si>
  <si>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</si>
  <si>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</si>
  <si>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</si>
  <si>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</si>
  <si>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</si>
  <si>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</si>
  <si>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</si>
  <si>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</si>
  <si>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</si>
  <si>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</si>
  <si>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</si>
  <si>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</si>
  <si>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</si>
  <si>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</si>
  <si>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</si>
  <si>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</si>
  <si>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</si>
  <si>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</si>
  <si>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</si>
  <si>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</si>
  <si>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</si>
  <si>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</si>
  <si>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</si>
  <si>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</si>
  <si>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</si>
  <si>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</si>
  <si>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</si>
  <si>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</si>
  <si>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</si>
  <si>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</si>
  <si>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</si>
  <si>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</si>
  <si>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</si>
  <si>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</si>
  <si>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</si>
  <si>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</si>
  <si>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</si>
  <si>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</si>
  <si>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</si>
  <si>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</si>
  <si>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</si>
  <si>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</si>
  <si>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</si>
  <si>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</si>
  <si>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</si>
  <si>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</si>
  <si>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</si>
  <si>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</si>
  <si>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</si>
  <si>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</si>
  <si>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</si>
  <si>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</si>
  <si>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</si>
  <si>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</si>
  <si>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</si>
  <si>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</si>
  <si>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</si>
  <si>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</si>
  <si>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</si>
  <si>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</si>
  <si>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</si>
  <si>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</si>
  <si>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</si>
  <si>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</si>
  <si>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</si>
  <si>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</si>
  <si>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</si>
  <si>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</si>
  <si>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</si>
  <si>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</si>
  <si>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</si>
  <si>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</si>
  <si>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</si>
  <si>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</si>
  <si>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</si>
  <si>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</si>
  <si>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</si>
  <si>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</si>
  <si>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</si>
  <si>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</si>
  <si>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</si>
  <si>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</si>
  <si>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</si>
  <si>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</si>
  <si>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</si>
  <si>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</si>
  <si>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</si>
  <si>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</si>
  <si>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</si>
  <si>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</si>
  <si>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</si>
  <si>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</si>
  <si>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</si>
  <si>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</si>
  <si>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</si>
  <si>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</si>
  <si>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</si>
  <si>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</si>
  <si>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</si>
  <si>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</si>
  <si>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</si>
  <si>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</si>
  <si>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</si>
  <si>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</si>
  <si>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</si>
  <si>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</si>
  <si>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</si>
  <si>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</si>
  <si>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</si>
  <si>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</si>
  <si>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</si>
  <si>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</si>
  <si>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</si>
  <si>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</si>
  <si>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</si>
  <si>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</si>
  <si>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</si>
  <si>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</si>
  <si>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</si>
  <si>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</si>
  <si>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</si>
  <si>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</si>
  <si>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</si>
  <si>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</si>
  <si>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</si>
  <si>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</si>
  <si>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</si>
  <si>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</si>
  <si>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</si>
  <si>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</si>
  <si>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</si>
  <si>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</si>
  <si>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</si>
  <si>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</si>
  <si>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</si>
  <si>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</si>
  <si>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</si>
  <si>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</si>
  <si>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</si>
  <si>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</si>
  <si>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</si>
  <si>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</si>
  <si>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</si>
  <si>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</si>
  <si>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</si>
  <si>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</si>
  <si>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</si>
  <si>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</si>
  <si>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</si>
  <si>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</si>
  <si>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</si>
  <si>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</si>
  <si>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</si>
  <si>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</si>
  <si>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</si>
  <si>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</si>
  <si>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</si>
  <si>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</si>
  <si>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</si>
  <si>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</si>
  <si>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</si>
  <si>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</si>
  <si>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</si>
  <si>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</si>
  <si>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</si>
  <si>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</si>
  <si>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</si>
  <si>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</si>
  <si>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</si>
  <si>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</si>
  <si>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</si>
  <si>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</si>
  <si>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</si>
  <si>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</si>
  <si>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</si>
  <si>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</si>
  <si>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</si>
  <si>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</si>
  <si>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</si>
  <si>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</si>
  <si>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</si>
  <si>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</si>
  <si>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</si>
  <si>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</si>
  <si>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</si>
  <si>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</si>
  <si>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</si>
  <si>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</si>
  <si>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</si>
  <si>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</si>
  <si>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</si>
  <si>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</si>
  <si>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</si>
  <si>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</si>
  <si>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</si>
  <si>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</si>
  <si>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</si>
  <si>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</si>
  <si>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</si>
  <si>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</si>
  <si>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</si>
  <si>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</si>
  <si>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</si>
  <si>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</si>
  <si>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</si>
  <si>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</si>
  <si>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</si>
  <si>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</si>
  <si>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</si>
  <si>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</si>
  <si>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</si>
  <si>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</si>
  <si>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</si>
  <si>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</si>
  <si>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</si>
  <si>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</si>
  <si>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</si>
  <si>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</si>
  <si>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</si>
  <si>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</si>
  <si>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</si>
  <si>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</si>
  <si>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</si>
  <si>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</si>
  <si>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</si>
  <si>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</si>
  <si>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</si>
  <si>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</si>
  <si>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</si>
  <si>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</si>
  <si>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</si>
  <si>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</si>
  <si>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</si>
  <si>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</si>
  <si>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</si>
  <si>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</si>
  <si>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</si>
  <si>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</si>
  <si>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</si>
  <si>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</si>
  <si>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</si>
  <si>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</si>
  <si>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</si>
  <si>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</si>
  <si>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</si>
  <si>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</si>
  <si>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</si>
  <si>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</si>
  <si>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</si>
  <si>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</si>
  <si>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</si>
  <si>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</si>
  <si>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</si>
  <si>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</si>
  <si>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</si>
  <si>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</si>
  <si>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</si>
  <si>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</si>
  <si>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</si>
  <si>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</si>
  <si>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</si>
  <si>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</si>
  <si>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</si>
  <si>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</si>
  <si>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</si>
  <si>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</si>
  <si>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</si>
  <si>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</si>
  <si>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</si>
  <si>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</si>
  <si>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</si>
  <si>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</si>
  <si>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</si>
  <si>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</si>
  <si>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</si>
  <si>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</si>
  <si>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</si>
  <si>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</si>
  <si>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</si>
  <si>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</si>
  <si>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</si>
  <si>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</si>
  <si>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</si>
  <si>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</si>
  <si>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</si>
  <si>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</si>
  <si>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</si>
  <si>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</si>
  <si>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</si>
  <si>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</si>
  <si>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</si>
  <si>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</si>
  <si>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</si>
  <si>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</si>
  <si>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</si>
  <si>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</si>
  <si>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</si>
  <si>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</si>
  <si>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</si>
  <si>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</si>
  <si>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</si>
  <si>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</si>
  <si>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</si>
  <si>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</si>
  <si>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</si>
  <si>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</si>
  <si>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</si>
  <si>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</si>
  <si>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</si>
  <si>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</si>
  <si>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</si>
  <si>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</si>
  <si>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</si>
  <si>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</si>
  <si>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</si>
  <si>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</si>
  <si>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</si>
  <si>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</si>
  <si>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</si>
  <si>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</si>
  <si>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</si>
  <si>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</si>
  <si>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</si>
  <si>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</si>
  <si>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</si>
  <si>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</si>
  <si>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</si>
  <si>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</si>
  <si>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</si>
  <si>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</si>
  <si>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</si>
  <si>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</si>
  <si>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</si>
  <si>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</si>
  <si>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</si>
  <si>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</si>
  <si>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</si>
  <si>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</si>
  <si>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</si>
  <si>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</si>
  <si>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</si>
  <si>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</si>
  <si>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</si>
  <si>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</si>
  <si>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</si>
  <si>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</si>
  <si>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</si>
  <si>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</si>
  <si>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</si>
  <si>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</si>
  <si>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</si>
  <si>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</si>
  <si>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</si>
  <si>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</si>
  <si>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</si>
  <si>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</si>
  <si>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</si>
  <si>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</si>
  <si>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</si>
  <si>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</si>
  <si>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</si>
  <si>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</si>
  <si>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</si>
  <si>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</si>
  <si>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</si>
  <si>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</si>
  <si>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</si>
  <si>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</si>
  <si>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</si>
  <si>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</si>
  <si>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</si>
  <si>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</si>
  <si>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</si>
  <si>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</si>
  <si>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</si>
  <si>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</si>
  <si>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</si>
  <si>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</si>
  <si>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</si>
  <si>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</si>
  <si>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</si>
  <si>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</si>
  <si>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</si>
  <si>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</si>
  <si>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</si>
  <si>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</si>
  <si>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</si>
  <si>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</si>
  <si>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</si>
  <si>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</si>
  <si>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</si>
  <si>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</si>
  <si>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</si>
  <si>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</si>
  <si>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</si>
  <si>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</si>
  <si>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</si>
  <si>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</si>
  <si>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</si>
  <si>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</si>
  <si>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</si>
  <si>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</si>
  <si>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</si>
  <si>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</si>
  <si>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</si>
  <si>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</si>
  <si>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</si>
  <si>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</si>
  <si>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</si>
  <si>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</si>
  <si>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</si>
  <si>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</si>
  <si>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</si>
  <si>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</si>
  <si>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</si>
  <si>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</si>
  <si>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</si>
  <si>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</si>
  <si>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</si>
  <si>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</si>
  <si>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</si>
  <si>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</si>
  <si>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</si>
  <si>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</si>
  <si>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</si>
  <si>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</si>
  <si>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</si>
  <si>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</si>
  <si>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</si>
  <si>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</si>
  <si>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</si>
  <si>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</si>
  <si>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</si>
  <si>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</si>
  <si>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</si>
  <si>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</si>
  <si>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</si>
  <si>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</si>
  <si>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</si>
  <si>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</si>
  <si>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</si>
  <si>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</si>
  <si>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</si>
  <si>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</si>
  <si>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</si>
  <si>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</si>
  <si>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</si>
  <si>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</si>
  <si>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</si>
  <si>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</si>
  <si>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</si>
  <si>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</si>
  <si>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</si>
  <si>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</si>
  <si>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</si>
  <si>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</si>
  <si>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</si>
  <si>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</si>
  <si>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</si>
  <si>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</si>
  <si>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</si>
  <si>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</si>
  <si>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</si>
  <si>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</si>
  <si>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</si>
  <si>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</si>
  <si>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</si>
  <si>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</si>
  <si>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</si>
  <si>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</si>
  <si>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</si>
  <si>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</si>
  <si>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</si>
  <si>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</si>
  <si>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</si>
  <si>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</si>
  <si>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</si>
  <si>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</si>
  <si>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</si>
  <si>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</si>
  <si>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</si>
  <si>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</si>
  <si>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</si>
  <si>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</si>
  <si>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</si>
  <si>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</si>
  <si>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</si>
  <si>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</si>
  <si>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</si>
  <si>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</si>
  <si>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</si>
  <si>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</si>
  <si>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</si>
  <si>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</si>
  <si>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</si>
  <si>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</si>
  <si>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</si>
  <si>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</si>
  <si>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</si>
  <si>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</si>
  <si>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</si>
  <si>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</si>
  <si>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</si>
  <si>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</si>
  <si>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</si>
  <si>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</si>
  <si>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</si>
  <si>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</si>
  <si>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</si>
  <si>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</si>
  <si>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</si>
  <si>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</si>
  <si>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</si>
  <si>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</si>
  <si>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</si>
  <si>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</si>
  <si>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</si>
  <si>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</si>
  <si>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</si>
  <si>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</si>
  <si>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</si>
  <si>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</si>
  <si>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</si>
  <si>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</si>
  <si>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</si>
  <si>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</si>
  <si>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</si>
  <si>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</si>
  <si>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</si>
  <si>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</si>
  <si>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</si>
  <si>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</si>
  <si>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</si>
  <si>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</si>
  <si>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</si>
  <si>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</si>
  <si>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</si>
  <si>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</si>
  <si>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</si>
  <si>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</si>
  <si>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</si>
  <si>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</si>
  <si>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</si>
  <si>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</si>
  <si>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</si>
  <si>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</si>
  <si>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</si>
  <si>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</si>
  <si>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</si>
  <si>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</si>
  <si>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</si>
  <si>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</si>
  <si>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</si>
  <si>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</si>
  <si>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</si>
  <si>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</si>
  <si>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</si>
  <si>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</si>
  <si>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</si>
  <si>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</si>
  <si>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</si>
  <si>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</si>
  <si>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</si>
  <si>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</si>
  <si>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</si>
  <si>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</si>
  <si>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</si>
  <si>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</si>
  <si>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</si>
  <si>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</si>
  <si>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</si>
  <si>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</si>
  <si>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</si>
  <si>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</si>
  <si>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</si>
  <si>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</si>
  <si>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</si>
  <si>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</si>
  <si>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</si>
  <si>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</si>
  <si>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</si>
  <si>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</si>
  <si>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</si>
  <si>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</si>
  <si>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</si>
  <si>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</si>
  <si>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</si>
  <si>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</si>
  <si>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</si>
  <si>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</si>
  <si>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</si>
  <si>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</si>
  <si>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</si>
  <si>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</si>
  <si>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</si>
  <si>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</si>
  <si>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</si>
  <si>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</si>
  <si>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</si>
  <si>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</si>
  <si>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</si>
  <si>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</si>
  <si>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</si>
  <si>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</si>
  <si>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</si>
  <si>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</si>
  <si>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</si>
  <si>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</si>
  <si>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</si>
  <si>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</si>
  <si>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</si>
  <si>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</si>
  <si>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</si>
  <si>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</si>
  <si>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</si>
  <si>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</si>
  <si>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</si>
  <si>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</si>
  <si>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</si>
  <si>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</si>
  <si>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</si>
  <si>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</si>
  <si>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</si>
  <si>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</si>
  <si>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</si>
  <si>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</si>
  <si>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</si>
  <si>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</si>
  <si>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</si>
  <si>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</si>
  <si>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</si>
  <si>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</si>
  <si>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</si>
  <si>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</si>
  <si>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</si>
  <si>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</si>
  <si>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</si>
  <si>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</si>
  <si>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</si>
  <si>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</si>
  <si>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</si>
  <si>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</si>
  <si>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</si>
  <si>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</si>
  <si>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</si>
  <si>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</si>
  <si>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</si>
  <si>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</si>
  <si>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</si>
  <si>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</si>
  <si>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</si>
  <si>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</si>
  <si>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</si>
  <si>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</si>
  <si>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</si>
  <si>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</si>
  <si>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</si>
  <si>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</si>
  <si>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</si>
  <si>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</si>
  <si>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</si>
  <si>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</si>
  <si>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</si>
  <si>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</si>
  <si>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</si>
  <si>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</si>
  <si>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</si>
  <si>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</si>
  <si>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</si>
  <si>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</si>
  <si>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</si>
  <si>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</si>
  <si>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</si>
  <si>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</si>
  <si>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</si>
  <si>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</si>
  <si>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</si>
  <si>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</si>
  <si>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</si>
  <si>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</si>
  <si>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</si>
  <si>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</si>
  <si>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</si>
  <si>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</si>
  <si>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</si>
  <si>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</si>
  <si>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</si>
  <si>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</si>
  <si>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</si>
  <si>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</si>
  <si>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</si>
  <si>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</si>
  <si>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</si>
  <si>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</si>
  <si>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</si>
  <si>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</si>
  <si>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</si>
  <si>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</si>
  <si>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</si>
  <si>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</si>
  <si>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</si>
  <si>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</si>
  <si>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</si>
  <si>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</si>
  <si>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</si>
  <si>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</si>
  <si>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</si>
  <si>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</si>
  <si>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</si>
  <si>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</si>
  <si>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</si>
  <si>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</si>
  <si>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</si>
  <si>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</si>
  <si>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</si>
  <si>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</si>
  <si>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</si>
  <si>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</si>
  <si>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</si>
  <si>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</si>
  <si>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</si>
  <si>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</si>
  <si>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</si>
  <si>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</si>
  <si>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</si>
  <si>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</si>
  <si>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</si>
  <si>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</si>
  <si>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</si>
  <si>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</si>
  <si>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</si>
  <si>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</si>
  <si>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</si>
  <si>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</si>
  <si>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</si>
  <si>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</si>
  <si>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</si>
  <si>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</si>
  <si>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</si>
  <si>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</si>
  <si>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</si>
  <si>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</si>
  <si>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</si>
  <si>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</si>
  <si>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</si>
  <si>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</si>
  <si>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</si>
  <si>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</si>
  <si>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</si>
  <si>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</si>
  <si>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</si>
  <si>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</si>
  <si>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</si>
  <si>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</si>
  <si>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</si>
  <si>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</si>
  <si>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</si>
  <si>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</si>
  <si>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</si>
  <si>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</si>
  <si>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</si>
  <si>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</si>
  <si>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</si>
  <si>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</si>
  <si>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</si>
  <si>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</si>
  <si>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</si>
  <si>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</si>
  <si>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</si>
  <si>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</si>
  <si>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</si>
  <si>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</si>
  <si>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</si>
  <si>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</si>
  <si>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</si>
  <si>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</si>
  <si>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</si>
  <si>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</si>
  <si>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</si>
  <si>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</si>
  <si>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</si>
  <si>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</si>
  <si>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</si>
  <si>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</si>
  <si>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</si>
  <si>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</si>
  <si>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</si>
  <si>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</si>
  <si>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</si>
  <si>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</si>
  <si>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</si>
  <si>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</si>
  <si>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</si>
  <si>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</si>
  <si>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</si>
  <si>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</si>
  <si>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</si>
  <si>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</si>
  <si>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</si>
  <si>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</si>
  <si>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</si>
  <si>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</si>
  <si>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</si>
  <si>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</si>
  <si>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</si>
  <si>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</si>
  <si>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</si>
  <si>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</si>
  <si>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</si>
  <si>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</si>
  <si>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</si>
  <si>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</si>
  <si>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</si>
  <si>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</si>
  <si>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</si>
  <si>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</si>
  <si>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</si>
  <si>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</si>
  <si>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</si>
  <si>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</si>
  <si>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</si>
  <si>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</si>
  <si>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</si>
  <si>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</si>
  <si>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</si>
  <si>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</si>
  <si>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</si>
  <si>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</si>
  <si>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</si>
  <si>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</si>
  <si>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</si>
  <si>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</si>
  <si>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</si>
  <si>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</si>
  <si>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</si>
  <si>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</si>
  <si>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</si>
  <si>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</si>
  <si>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</si>
  <si>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</si>
  <si>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</si>
  <si>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</si>
  <si>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</si>
  <si>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</si>
  <si>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</si>
  <si>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</si>
  <si>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</si>
  <si>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</si>
  <si>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</si>
  <si>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</si>
  <si>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</si>
  <si>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</si>
  <si>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</si>
  <si>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</si>
  <si>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</si>
  <si>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</si>
  <si>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</si>
  <si>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</si>
  <si>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</si>
  <si>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</si>
  <si>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</si>
  <si>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</si>
  <si>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</si>
  <si>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</si>
  <si>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</si>
  <si>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</si>
  <si>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</si>
  <si>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</si>
  <si>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</si>
  <si>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</si>
  <si>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</si>
  <si>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</si>
  <si>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</si>
  <si>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</si>
  <si>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</si>
  <si>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</si>
  <si>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</si>
  <si>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</si>
  <si>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</si>
  <si>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</si>
  <si>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</si>
  <si>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</si>
  <si>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</si>
  <si>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</si>
  <si>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</si>
  <si>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</si>
  <si>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</si>
  <si>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</si>
  <si>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</si>
  <si>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</si>
  <si>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</si>
  <si>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</si>
  <si>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</si>
  <si>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</si>
  <si>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</si>
  <si>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</si>
  <si>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</si>
  <si>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</si>
  <si>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</si>
  <si>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</si>
  <si>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</si>
  <si>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</si>
  <si>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</si>
  <si>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</si>
  <si>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</si>
  <si>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</si>
  <si>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</si>
  <si>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</si>
  <si>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</si>
  <si>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</si>
  <si>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</si>
  <si>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</si>
  <si>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</si>
  <si>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</si>
  <si>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</si>
  <si>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</si>
  <si>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</si>
  <si>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</si>
  <si>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</si>
  <si>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</si>
  <si>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</si>
  <si>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</si>
  <si>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</si>
  <si>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</si>
  <si>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</si>
  <si>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</si>
  <si>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</si>
  <si>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</si>
  <si>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</si>
  <si>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</si>
  <si>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</si>
  <si>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</si>
  <si>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</si>
  <si>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</si>
  <si>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</si>
  <si>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</si>
  <si>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</si>
  <si>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</si>
  <si>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</si>
  <si>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</si>
  <si>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</si>
  <si>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</si>
  <si>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</si>
  <si>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</si>
  <si>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</si>
  <si>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</si>
  <si>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</si>
  <si>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</si>
  <si>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</si>
  <si>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</si>
  <si>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</si>
  <si>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</si>
  <si>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</si>
  <si>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</si>
  <si>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</si>
  <si>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</si>
  <si>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</si>
  <si>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</si>
  <si>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</si>
  <si>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</si>
  <si>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</si>
  <si>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</si>
  <si>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</si>
  <si>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</si>
  <si>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</si>
  <si>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</si>
  <si>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</si>
  <si>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</si>
  <si>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</si>
  <si>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</si>
  <si>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</si>
  <si>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</si>
  <si>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</si>
  <si>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</si>
  <si>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</si>
  <si>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</si>
  <si>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</si>
  <si>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</si>
  <si>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</si>
  <si>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</si>
  <si>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</si>
  <si>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</si>
  <si>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</si>
  <si>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</si>
  <si>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</si>
  <si>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</si>
  <si>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</si>
  <si>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</si>
  <si>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</si>
  <si>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</si>
  <si>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</si>
  <si>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</si>
  <si>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</si>
  <si>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</si>
  <si>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</si>
  <si>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</si>
  <si>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</si>
  <si>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</si>
  <si>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</si>
  <si>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</si>
  <si>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</si>
  <si>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</si>
  <si>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</si>
  <si>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</si>
  <si>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</si>
  <si>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</si>
  <si>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</si>
  <si>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</si>
  <si>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</si>
  <si>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</si>
  <si>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</si>
  <si>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</si>
  <si>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</si>
  <si>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</si>
  <si>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</si>
  <si>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</si>
  <si>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</si>
  <si>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</si>
  <si>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</si>
  <si>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</si>
  <si>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</si>
  <si>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</si>
  <si>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</si>
  <si>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</si>
  <si>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</si>
  <si>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</si>
  <si>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</si>
  <si>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</si>
  <si>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</si>
  <si>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</si>
  <si>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</si>
  <si>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</si>
  <si>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</si>
  <si>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</si>
  <si>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</si>
  <si>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</si>
  <si>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</si>
  <si>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</si>
  <si>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</si>
  <si>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</si>
  <si>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</si>
  <si>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</si>
  <si>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</si>
  <si>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</si>
  <si>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</si>
  <si>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</si>
  <si>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</si>
  <si>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</si>
  <si>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</si>
  <si>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</si>
  <si>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</si>
  <si>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</si>
  <si>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</si>
  <si>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</si>
  <si>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</si>
  <si>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</si>
  <si>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</si>
  <si>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</si>
  <si>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</si>
  <si>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</si>
  <si>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</si>
  <si>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</si>
  <si>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</si>
  <si>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</si>
  <si>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</si>
  <si>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</si>
  <si>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</si>
  <si>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</si>
  <si>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</si>
  <si>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</si>
  <si>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</si>
  <si>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</si>
  <si>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</si>
  <si>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</si>
  <si>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</si>
  <si>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</si>
  <si>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</si>
  <si>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</si>
  <si>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</si>
  <si>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</si>
  <si>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</si>
  <si>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</si>
  <si>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</si>
  <si>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</si>
  <si>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</si>
  <si>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</si>
  <si>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</si>
  <si>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</si>
  <si>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</si>
  <si>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</si>
  <si>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</si>
  <si>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</si>
  <si>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</si>
  <si>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</si>
  <si>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</si>
  <si>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</si>
  <si>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</si>
  <si>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</si>
  <si>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</si>
  <si>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</si>
  <si>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</si>
  <si>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</si>
  <si>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</si>
  <si>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</si>
  <si>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</si>
  <si>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</si>
  <si>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</si>
  <si>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</si>
  <si>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</si>
  <si>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</si>
  <si>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</si>
  <si>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</si>
  <si>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</si>
  <si>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</si>
  <si>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</si>
  <si>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</si>
  <si>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</si>
  <si>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</si>
  <si>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</si>
  <si>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</si>
  <si>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</si>
  <si>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</si>
  <si>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</si>
  <si>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</si>
  <si>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</si>
  <si>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</si>
  <si>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</si>
  <si>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</si>
  <si>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</si>
  <si>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</si>
  <si>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</si>
  <si>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</si>
  <si>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</si>
  <si>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</si>
  <si>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</si>
  <si>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</si>
  <si>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</si>
  <si>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</si>
  <si>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</si>
  <si>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</si>
  <si>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</si>
  <si>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</si>
  <si>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</si>
  <si>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</si>
  <si>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</si>
  <si>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</si>
  <si>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</si>
  <si>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</si>
  <si>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</si>
  <si>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</si>
  <si>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</si>
  <si>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</si>
  <si>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</si>
  <si>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</si>
  <si>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</si>
  <si>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</si>
  <si>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</si>
  <si>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</si>
  <si>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</si>
  <si>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</si>
  <si>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</si>
  <si>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</si>
  <si>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</si>
  <si>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</si>
  <si>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</si>
  <si>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</si>
  <si>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</si>
  <si>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</si>
  <si>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</si>
  <si>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</si>
  <si>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</si>
  <si>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</si>
  <si>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</si>
  <si>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</si>
  <si>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</si>
  <si>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</si>
  <si>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</si>
  <si>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</si>
  <si>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</si>
  <si>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</si>
  <si>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</si>
  <si>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</si>
  <si>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</si>
  <si>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</si>
  <si>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</si>
  <si>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</si>
  <si>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</si>
  <si>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</si>
  <si>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</si>
  <si>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</si>
  <si>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</si>
  <si>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</si>
  <si>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</si>
  <si>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</si>
  <si>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</si>
  <si>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</si>
  <si>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</si>
  <si>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</si>
  <si>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</si>
  <si>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</si>
  <si>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</si>
  <si>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</si>
  <si>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</si>
  <si>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</si>
  <si>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</si>
  <si>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</si>
  <si>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</si>
  <si>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</si>
  <si>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</si>
  <si>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</si>
  <si>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</si>
  <si>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</si>
  <si>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</si>
  <si>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</si>
  <si>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</si>
  <si>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</si>
  <si>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</si>
  <si>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</si>
  <si>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</si>
  <si>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</si>
  <si>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</si>
  <si>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</si>
  <si>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</si>
  <si>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</si>
  <si>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</si>
  <si>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</si>
  <si>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</si>
  <si>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</si>
  <si>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</si>
  <si>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</si>
  <si>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</si>
  <si>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</si>
  <si>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</si>
  <si>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</si>
  <si>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</si>
  <si>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</si>
  <si>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</si>
  <si>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</si>
  <si>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</si>
  <si>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</si>
  <si>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</si>
  <si>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</si>
  <si>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</si>
  <si>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</si>
  <si>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</si>
  <si>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</si>
  <si>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</si>
  <si>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</si>
  <si>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</si>
  <si>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</si>
  <si>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</si>
  <si>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</si>
  <si>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</si>
  <si>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</si>
  <si>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</si>
  <si>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</si>
  <si>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</si>
  <si>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</si>
  <si>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</si>
  <si>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</si>
  <si>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</si>
  <si>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</si>
  <si>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</si>
  <si>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</si>
  <si>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</si>
  <si>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</si>
  <si>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</si>
  <si>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</si>
  <si>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</si>
  <si>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</si>
  <si>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</si>
  <si>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</si>
  <si>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</si>
  <si>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</si>
  <si>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</si>
  <si>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</si>
  <si>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</si>
  <si>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</si>
  <si>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</si>
  <si>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</si>
  <si>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</si>
  <si>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</si>
  <si>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</si>
  <si>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</si>
  <si>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</si>
  <si>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</si>
  <si>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</si>
  <si>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</si>
  <si>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</si>
  <si>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</si>
  <si>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</si>
  <si>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</si>
  <si>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</si>
  <si>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</si>
  <si>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</si>
  <si>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</si>
  <si>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</si>
  <si>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</si>
  <si>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</si>
  <si>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</si>
  <si>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</si>
  <si>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</si>
  <si>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</si>
  <si>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</si>
  <si>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</si>
  <si>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</si>
  <si>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</si>
  <si>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</si>
  <si>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</si>
  <si>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</si>
  <si>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</si>
  <si>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</si>
  <si>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</si>
  <si>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</si>
  <si>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</si>
  <si>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</si>
  <si>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</si>
  <si>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</si>
  <si>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</si>
  <si>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</si>
  <si>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</si>
  <si>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</si>
  <si>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</si>
  <si>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</si>
  <si>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</si>
  <si>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</si>
  <si>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</si>
  <si>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</si>
  <si>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</si>
  <si>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</si>
  <si>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</si>
  <si>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</si>
  <si>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</si>
  <si>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</si>
  <si>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</si>
  <si>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</si>
  <si>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</si>
  <si>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</si>
  <si>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</si>
  <si>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</si>
  <si>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</si>
  <si>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</si>
  <si>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</si>
  <si>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</si>
  <si>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</si>
  <si>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</si>
  <si>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</si>
  <si>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</si>
  <si>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</si>
  <si>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</si>
  <si>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</si>
  <si>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</si>
  <si>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</si>
  <si>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</si>
  <si>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</si>
  <si>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</si>
  <si>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</si>
  <si>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</si>
  <si>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</si>
  <si>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</si>
  <si>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</si>
  <si>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</si>
  <si>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</si>
  <si>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</si>
  <si>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</si>
  <si>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</si>
  <si>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</si>
  <si>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</si>
  <si>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</si>
  <si>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</si>
  <si>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</si>
  <si>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</si>
  <si>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</si>
  <si>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</si>
  <si>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</si>
  <si>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</si>
  <si>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</si>
  <si>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</si>
  <si>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</si>
  <si>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</si>
  <si>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</si>
  <si>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</si>
  <si>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</si>
  <si>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</si>
  <si>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</si>
  <si>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</si>
  <si>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</si>
  <si>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</si>
  <si>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</si>
  <si>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</si>
  <si>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</si>
  <si>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</si>
  <si>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</si>
  <si>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</si>
  <si>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</si>
  <si>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</si>
  <si>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</si>
  <si>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</si>
  <si>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</si>
  <si>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</si>
  <si>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</si>
  <si>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</si>
  <si>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</si>
  <si>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</si>
  <si>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</si>
  <si>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</si>
  <si>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</si>
  <si>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</si>
  <si>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</si>
  <si>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</si>
  <si>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</si>
  <si>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</si>
  <si>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</si>
  <si>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</si>
  <si>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</si>
  <si>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</si>
  <si>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</si>
  <si>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</si>
  <si>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</si>
  <si>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</si>
  <si>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</si>
  <si>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</si>
  <si>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</si>
  <si>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</si>
  <si>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</si>
  <si>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</si>
  <si>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</si>
  <si>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</si>
  <si>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</si>
  <si>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</si>
  <si>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</si>
  <si>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</si>
  <si>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</si>
  <si>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</si>
  <si>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</si>
  <si>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</si>
  <si>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</si>
  <si>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</si>
  <si>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</si>
  <si>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</si>
  <si>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</si>
  <si>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</si>
  <si>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</si>
  <si>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</si>
  <si>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</si>
  <si>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</si>
  <si>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</si>
  <si>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</si>
  <si>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</si>
  <si>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</si>
  <si>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</si>
  <si>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</si>
  <si>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</si>
  <si>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</si>
  <si>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</si>
  <si>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</si>
  <si>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</si>
  <si>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</si>
  <si>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</si>
  <si>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</si>
  <si>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</si>
  <si>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</si>
  <si>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</si>
  <si>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</si>
  <si>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</si>
  <si>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</si>
  <si>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</si>
  <si>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</si>
  <si>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</si>
  <si>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</si>
  <si>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</si>
  <si>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</si>
  <si>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</si>
  <si>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</si>
  <si>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</si>
  <si>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</si>
  <si>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</si>
  <si>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</si>
  <si>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</si>
  <si>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</si>
  <si>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</si>
  <si>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</si>
  <si>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</si>
  <si>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</si>
  <si>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</si>
  <si>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</si>
  <si>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</si>
  <si>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</si>
  <si>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</si>
  <si>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</si>
  <si>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</si>
  <si>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</si>
  <si>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</si>
  <si>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</si>
  <si>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</si>
  <si>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</si>
  <si>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</si>
  <si>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</si>
  <si>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</si>
  <si>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</si>
  <si>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</si>
  <si>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</si>
  <si>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</si>
  <si>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</si>
  <si>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</si>
  <si>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</si>
  <si>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</si>
  <si>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</si>
  <si>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</si>
  <si>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</si>
  <si>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</si>
  <si>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</si>
  <si>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</si>
  <si>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</si>
  <si>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</si>
  <si>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</si>
  <si>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</si>
  <si>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</si>
  <si>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</si>
  <si>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</si>
  <si>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</si>
  <si>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</si>
  <si>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</si>
  <si>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</si>
  <si>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</si>
  <si>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</si>
  <si>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</si>
  <si>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</si>
  <si>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</si>
  <si>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</si>
  <si>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</si>
  <si>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</si>
  <si>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</si>
  <si>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</si>
  <si>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</si>
  <si>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</si>
  <si>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</si>
  <si>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</si>
  <si>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</si>
  <si>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</si>
  <si>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</si>
  <si>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</si>
  <si>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</si>
  <si>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</si>
  <si>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</si>
  <si>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</si>
  <si>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</si>
  <si>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</si>
  <si>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</si>
  <si>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</si>
  <si>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</si>
  <si>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</si>
  <si>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</si>
  <si>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</si>
  <si>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</si>
  <si>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</si>
  <si>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</si>
  <si>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</si>
  <si>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</si>
  <si>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</si>
  <si>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</si>
  <si>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</si>
  <si>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</si>
  <si>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</si>
  <si>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</si>
  <si>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</si>
  <si>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</si>
  <si>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</si>
  <si>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</si>
  <si>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</si>
  <si>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</si>
  <si>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</si>
  <si>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</si>
  <si>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</si>
  <si>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</si>
  <si>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</si>
  <si>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</si>
  <si>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</si>
  <si>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</si>
  <si>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</si>
  <si>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</si>
  <si>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</si>
  <si>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</si>
  <si>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</si>
  <si>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</si>
  <si>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</si>
  <si>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</si>
  <si>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</si>
  <si>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</si>
  <si>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</si>
  <si>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</si>
  <si>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</si>
  <si>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</si>
  <si>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</si>
  <si>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</si>
  <si>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</si>
  <si>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</si>
  <si>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</si>
  <si>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</si>
  <si>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</si>
  <si>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</si>
  <si>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</si>
  <si>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</si>
  <si>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</si>
  <si>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</si>
  <si>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</si>
  <si>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</si>
  <si>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</si>
  <si>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</si>
  <si>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</si>
  <si>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</si>
  <si>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</si>
  <si>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</si>
  <si>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</si>
  <si>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</si>
  <si>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</si>
  <si>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</si>
  <si>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</si>
  <si>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</si>
  <si>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</si>
  <si>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</si>
  <si>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</si>
  <si>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</si>
  <si>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</si>
  <si>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</si>
  <si>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</si>
  <si>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</si>
  <si>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</si>
  <si>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</si>
  <si>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</si>
  <si>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</si>
  <si>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</si>
  <si>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</si>
  <si>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</si>
  <si>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</si>
  <si>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</si>
  <si>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</si>
  <si>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</si>
  <si>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</si>
  <si>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</si>
  <si>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</si>
  <si>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</si>
  <si>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</si>
  <si>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</si>
  <si>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</si>
  <si>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</si>
  <si>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</si>
  <si>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</si>
  <si>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</si>
  <si>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</si>
  <si>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</si>
  <si>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</si>
  <si>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</si>
  <si>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</si>
  <si>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</si>
  <si>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</si>
  <si>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</si>
  <si>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</si>
  <si>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</si>
  <si>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</si>
  <si>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</si>
  <si>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</si>
  <si>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</si>
  <si>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</si>
  <si>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</si>
  <si>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</si>
  <si>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</si>
  <si>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</si>
  <si>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</si>
  <si>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</si>
  <si>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</si>
  <si>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</si>
  <si>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</si>
  <si>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</si>
  <si>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</si>
  <si>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</si>
  <si>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</si>
  <si>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</si>
  <si>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</si>
  <si>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</si>
  <si>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</si>
  <si>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</si>
  <si>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</si>
  <si>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</si>
  <si>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</si>
  <si>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</si>
  <si>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</si>
  <si>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</si>
  <si>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</si>
  <si>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</si>
  <si>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</si>
  <si>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</si>
  <si>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</si>
  <si>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</si>
  <si>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</si>
  <si>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</si>
  <si>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</si>
  <si>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</si>
  <si>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</si>
  <si>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</si>
  <si>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</si>
  <si>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</si>
  <si>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</si>
  <si>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</si>
  <si>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</si>
  <si>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</si>
  <si>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</si>
  <si>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</si>
  <si>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</si>
  <si>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</si>
  <si>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</si>
  <si>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</si>
  <si>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</si>
  <si>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</si>
  <si>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</si>
  <si>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</si>
  <si>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</si>
  <si>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</si>
  <si>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</si>
  <si>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</si>
  <si>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</si>
  <si>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</si>
  <si>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</si>
  <si>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</si>
  <si>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</si>
  <si>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</si>
  <si>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</si>
  <si>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</si>
  <si>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</si>
  <si>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</si>
  <si>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</si>
  <si>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</si>
  <si>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</si>
  <si>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</si>
  <si>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</si>
  <si>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</si>
  <si>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</si>
  <si>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</si>
  <si>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</si>
  <si>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</si>
  <si>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</si>
  <si>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</si>
  <si>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</si>
  <si>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</si>
  <si>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</si>
  <si>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</si>
  <si>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</si>
  <si>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</si>
  <si>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</si>
  <si>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</si>
  <si>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</si>
  <si>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</si>
  <si>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</si>
  <si>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</si>
  <si>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</si>
  <si>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</si>
  <si>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</si>
  <si>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</si>
  <si>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</si>
  <si>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</si>
  <si>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</si>
  <si>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</si>
  <si>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</si>
  <si>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</si>
  <si>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</si>
  <si>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</si>
  <si>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</si>
  <si>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</si>
  <si>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</si>
  <si>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</si>
  <si>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</si>
  <si>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</si>
  <si>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</si>
  <si>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</si>
  <si>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</si>
  <si>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</si>
  <si>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</si>
  <si>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</si>
  <si>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</si>
  <si>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</si>
  <si>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</si>
  <si>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</si>
  <si>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</si>
  <si>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</si>
  <si>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</si>
  <si>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</si>
  <si>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</si>
  <si>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</si>
  <si>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</si>
  <si>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</si>
  <si>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</si>
  <si>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</si>
  <si>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</si>
  <si>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</si>
  <si>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</si>
  <si>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</si>
  <si>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</si>
  <si>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</si>
  <si>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</si>
  <si>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</si>
  <si>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</si>
  <si>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</si>
  <si>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</si>
  <si>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</si>
  <si>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</si>
  <si>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</si>
  <si>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</si>
  <si>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</si>
  <si>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</si>
  <si>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</si>
  <si>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</si>
  <si>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</si>
  <si>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</si>
  <si>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</si>
  <si>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</si>
  <si>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</si>
  <si>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</si>
  <si>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</si>
  <si>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</si>
  <si>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</si>
  <si>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</si>
  <si>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</si>
  <si>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</si>
  <si>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</si>
  <si>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</si>
  <si>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</si>
  <si>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</si>
  <si>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</si>
  <si>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</si>
  <si>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</si>
  <si>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</si>
  <si>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</si>
  <si>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</si>
  <si>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</si>
  <si>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</si>
  <si>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</si>
  <si>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</si>
  <si>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</si>
  <si>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</si>
  <si>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</si>
  <si>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</si>
  <si>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</si>
  <si>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</si>
  <si>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</si>
  <si>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</si>
  <si>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</si>
  <si>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</si>
  <si>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</si>
  <si>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</si>
  <si>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</si>
  <si>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</si>
  <si>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</si>
  <si>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</si>
  <si>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</si>
  <si>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</si>
  <si>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</si>
  <si>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</si>
  <si>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</si>
  <si>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</si>
  <si>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</si>
  <si>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</si>
  <si>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</si>
  <si>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</si>
  <si>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</si>
  <si>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</si>
  <si>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</si>
  <si>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</si>
  <si>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</si>
  <si>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</si>
  <si>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</si>
  <si>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</si>
  <si>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</si>
  <si>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</si>
  <si>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</si>
  <si>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</si>
  <si>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</si>
  <si>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</si>
  <si>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</si>
  <si>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</si>
  <si>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</si>
  <si>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</si>
  <si>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</si>
  <si>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</si>
  <si>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</si>
  <si>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</si>
  <si>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</si>
  <si>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</si>
  <si>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</si>
  <si>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</si>
  <si>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</si>
  <si>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</si>
  <si>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</si>
  <si>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</si>
  <si>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</si>
  <si>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</si>
  <si>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</si>
  <si>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</si>
  <si>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</si>
  <si>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</si>
  <si>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</si>
  <si>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</si>
  <si>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</si>
  <si>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</si>
  <si>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</si>
  <si>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</si>
  <si>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</si>
  <si>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</si>
  <si>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</si>
  <si>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</si>
  <si>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</si>
  <si>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</si>
  <si>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</si>
  <si>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</si>
  <si>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</si>
  <si>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</si>
  <si>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</si>
  <si>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</si>
  <si>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</si>
  <si>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</si>
  <si>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</si>
  <si>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</si>
  <si>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</si>
  <si>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</si>
  <si>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</si>
  <si>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</si>
  <si>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</si>
  <si>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</si>
  <si>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</si>
  <si>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</si>
  <si>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</si>
  <si>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</si>
  <si>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</si>
  <si>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</si>
  <si>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</si>
  <si>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</si>
  <si>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</si>
  <si>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</si>
  <si>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</si>
  <si>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</si>
  <si>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</si>
  <si>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</si>
  <si>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</si>
  <si>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</si>
  <si>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</si>
  <si>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</si>
  <si>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</si>
  <si>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</si>
  <si>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</si>
  <si>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</si>
  <si>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</si>
  <si>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</si>
  <si>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</si>
  <si>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</si>
  <si>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</si>
  <si>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</si>
  <si>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</si>
  <si>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</si>
  <si>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</si>
  <si>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</si>
  <si>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</si>
  <si>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</si>
  <si>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</si>
  <si>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</si>
  <si>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</si>
  <si>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</si>
  <si>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</si>
  <si>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</si>
  <si>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</si>
  <si>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</si>
  <si>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</si>
  <si>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</si>
  <si>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</si>
  <si>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</si>
  <si>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</si>
  <si>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</si>
  <si>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</si>
  <si>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</si>
  <si>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</si>
  <si>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</si>
  <si>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</si>
  <si>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</si>
  <si>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</si>
  <si>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</si>
  <si>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</si>
  <si>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</si>
  <si>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</si>
  <si>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</si>
  <si>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</si>
  <si>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</si>
  <si>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</si>
  <si>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</si>
  <si>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</si>
  <si>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</si>
  <si>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</si>
  <si>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</si>
  <si>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</si>
  <si>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</si>
  <si>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</si>
  <si>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</si>
  <si>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</si>
  <si>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</si>
  <si>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</si>
  <si>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</si>
  <si>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</si>
  <si>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</si>
  <si>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</si>
  <si>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</si>
  <si>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</si>
  <si>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</si>
  <si>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</si>
  <si>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</si>
  <si>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</si>
  <si>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</si>
  <si>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</si>
  <si>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</si>
  <si>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</si>
  <si>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</si>
  <si>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</si>
  <si>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</si>
  <si>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</si>
  <si>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</si>
  <si>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</si>
  <si>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</si>
  <si>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</si>
  <si>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</si>
  <si>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</si>
  <si>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</si>
  <si>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</si>
  <si>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</si>
  <si>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</si>
  <si>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</si>
  <si>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</si>
  <si>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</si>
  <si>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</si>
  <si>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</si>
  <si>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</si>
  <si>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</si>
  <si>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</si>
  <si>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</si>
  <si>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</si>
  <si>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</si>
  <si>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</si>
  <si>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</si>
  <si>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</si>
  <si>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</si>
  <si>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</si>
  <si>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</si>
  <si>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</si>
  <si>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</si>
  <si>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</si>
  <si>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</si>
  <si>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</si>
  <si>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</si>
  <si>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</si>
  <si>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CABLE - TAPON ENTRADA AURICULAR  DIS. VARIOS</t>
  </si>
  <si>
    <t>CABLE MICRO ECO</t>
  </si>
  <si>
    <t>CABLE MICRO PLANO CORTO</t>
  </si>
  <si>
    <t>CABLE MICRO SAM. NOTE3 3.0</t>
  </si>
  <si>
    <t>CABLE MICRO TELA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</si>
  <si>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</si>
  <si>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</si>
  <si>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</si>
  <si>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</si>
  <si>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</si>
  <si>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</si>
  <si>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</si>
  <si>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</si>
  <si>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</si>
  <si>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</si>
  <si>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</si>
  <si>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</si>
  <si>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</si>
  <si>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</si>
  <si>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</si>
  <si>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</si>
  <si>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</si>
  <si>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</si>
  <si>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</si>
  <si>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</si>
  <si>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</si>
  <si>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</si>
  <si>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</si>
  <si>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</si>
  <si>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</si>
  <si>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</si>
  <si>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</si>
  <si>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</si>
  <si>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</si>
  <si>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</si>
  <si>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</si>
  <si>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</si>
  <si>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</si>
  <si>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</si>
  <si>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</si>
  <si>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</si>
  <si>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</si>
  <si>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</si>
  <si>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</si>
  <si>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</si>
  <si>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</si>
  <si>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</si>
  <si>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</si>
  <si>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</si>
  <si>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</si>
  <si>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</si>
  <si>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</si>
  <si>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</si>
  <si>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</si>
  <si>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</si>
  <si>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</si>
  <si>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</si>
  <si>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</si>
  <si>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</si>
  <si>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</si>
  <si>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</si>
  <si>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</si>
  <si>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</si>
  <si>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</si>
  <si>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</si>
  <si>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</si>
  <si>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</si>
  <si>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</si>
  <si>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</si>
  <si>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</si>
  <si>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</si>
  <si>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</si>
  <si>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</si>
  <si>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</si>
  <si>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</si>
  <si>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</si>
  <si>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</si>
  <si>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</si>
  <si>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</si>
  <si>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</si>
  <si>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</si>
  <si>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</si>
  <si>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</si>
  <si>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</si>
  <si>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</si>
  <si>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</si>
  <si>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</si>
  <si>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</si>
  <si>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</si>
  <si>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</si>
  <si>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</si>
  <si>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</si>
  <si>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</si>
  <si>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</si>
  <si>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</si>
  <si>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</si>
  <si>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</si>
  <si>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</si>
  <si>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</si>
  <si>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</si>
  <si>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</si>
  <si>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</si>
  <si>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</si>
  <si>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</si>
  <si>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</si>
  <si>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</si>
  <si>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</si>
  <si>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</si>
  <si>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</si>
  <si>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</si>
  <si>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</si>
  <si>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</si>
  <si>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</si>
  <si>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</si>
  <si>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</si>
  <si>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</si>
  <si>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</si>
  <si>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</si>
  <si>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TPU IPH 14 PLUS PUFFER IMP. PLATEADAS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</si>
  <si>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</si>
  <si>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</si>
  <si>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</si>
  <si>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</si>
  <si>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</si>
  <si>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</si>
  <si>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</si>
  <si>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</si>
  <si>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</si>
  <si>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</si>
  <si>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</si>
  <si>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</si>
  <si>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</si>
  <si>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</si>
  <si>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</si>
  <si>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</si>
  <si>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</si>
  <si>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</si>
  <si>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</si>
  <si>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</si>
  <si>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</si>
  <si>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</si>
  <si>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</si>
  <si>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</si>
  <si>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</si>
  <si>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</si>
  <si>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</si>
  <si>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</si>
  <si>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</si>
  <si>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</si>
  <si>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</si>
  <si>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</si>
  <si>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</si>
  <si>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</si>
  <si>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</si>
  <si>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</si>
  <si>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</si>
  <si>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</si>
  <si>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</si>
  <si>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</si>
  <si>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</si>
  <si>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</si>
  <si>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</si>
  <si>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</si>
  <si>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</si>
  <si>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</si>
  <si>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</si>
  <si>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</si>
  <si>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</si>
  <si>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</si>
  <si>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</si>
  <si>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</si>
  <si>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</si>
  <si>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</si>
  <si>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</si>
  <si>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</si>
  <si>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</si>
  <si>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</si>
  <si>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</si>
  <si>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</si>
  <si>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</si>
  <si>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</si>
  <si>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</si>
  <si>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</si>
  <si>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</si>
  <si>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</si>
  <si>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</si>
  <si>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</si>
  <si>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</si>
  <si>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</si>
  <si>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</si>
  <si>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</si>
  <si>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</si>
  <si>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</si>
  <si>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</si>
  <si>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</si>
  <si>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</si>
  <si>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</si>
  <si>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</si>
  <si>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</si>
  <si>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</si>
  <si>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</si>
  <si>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</si>
  <si>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</si>
  <si>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</si>
  <si>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</si>
  <si>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</si>
  <si>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</si>
  <si>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</si>
  <si>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</si>
  <si>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</si>
  <si>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</si>
  <si>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</si>
  <si>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</si>
  <si>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</si>
  <si>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</si>
  <si>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</si>
  <si>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</si>
  <si>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</si>
  <si>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</si>
  <si>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</si>
  <si>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</si>
  <si>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</si>
  <si>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</si>
  <si>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</si>
  <si>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</si>
  <si>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</si>
  <si>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</si>
  <si>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</si>
  <si>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</si>
  <si>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</si>
  <si>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</si>
  <si>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</si>
  <si>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</si>
  <si>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</si>
  <si>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</si>
  <si>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</si>
  <si>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</si>
  <si>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</si>
  <si>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</si>
  <si>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</si>
  <si>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</si>
  <si>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</si>
  <si>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</si>
  <si>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</si>
  <si>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</si>
  <si>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</si>
  <si>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TPU MOT. E22 / E22i PUFFER CASE DIS.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</si>
  <si>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</si>
  <si>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</si>
  <si>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</si>
  <si>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</si>
  <si>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</si>
  <si>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</si>
  <si>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</si>
  <si>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</si>
  <si>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</si>
  <si>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</si>
  <si>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</si>
  <si>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</si>
  <si>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</si>
  <si>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</si>
  <si>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</si>
  <si>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</si>
  <si>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</si>
  <si>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</si>
  <si>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</si>
  <si>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</si>
  <si>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</si>
  <si>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</si>
  <si>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</si>
  <si>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</si>
  <si>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</si>
  <si>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</si>
  <si>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</si>
  <si>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</si>
  <si>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</si>
  <si>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</si>
  <si>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</si>
  <si>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</si>
  <si>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</si>
  <si>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</si>
  <si>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</si>
  <si>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</si>
  <si>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</si>
  <si>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</si>
  <si>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</si>
  <si>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</si>
  <si>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</si>
  <si>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</si>
  <si>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</si>
  <si>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</si>
  <si>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</si>
  <si>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</si>
  <si>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</si>
  <si>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</si>
  <si>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</si>
  <si>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</si>
  <si>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</si>
  <si>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</si>
  <si>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</si>
  <si>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</si>
  <si>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</si>
  <si>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</si>
  <si>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</si>
  <si>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</si>
  <si>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</si>
  <si>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</si>
  <si>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</si>
  <si>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</si>
  <si>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</si>
  <si>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</si>
  <si>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</si>
  <si>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</si>
  <si>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</si>
  <si>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</si>
  <si>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</si>
  <si>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</si>
  <si>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</si>
  <si>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</si>
  <si>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</si>
  <si>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</si>
  <si>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</si>
  <si>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LIGHTNING IPH 7 HOCO X13 2.4A</t>
  </si>
  <si>
    <t>CABLE LIGHTNING IPH 7 HOCO X37 BLANCO</t>
  </si>
  <si>
    <t>CABLE LIGHTNING IPH 7 HOCO X59 2.4A NEGRO</t>
  </si>
  <si>
    <t>CABLE LIGHTNING IPH 7 HOCO X59 2.4A ROJO</t>
  </si>
  <si>
    <t>CABLE LIGHTNING IPH 7 LEGASUS CARGA RAPIDA - 5A</t>
  </si>
  <si>
    <t>CABLE LIGHTNING IPH 7 PLANO CORTO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</si>
  <si>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</si>
  <si>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</si>
  <si>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</si>
  <si>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</si>
  <si>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</si>
  <si>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</si>
  <si>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2A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</si>
  <si>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</si>
  <si>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</si>
  <si>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</si>
  <si>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</si>
  <si>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</si>
  <si>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</si>
  <si>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</si>
  <si>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</si>
  <si>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</si>
  <si>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</si>
  <si>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</si>
  <si>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</si>
  <si>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</si>
  <si>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</si>
  <si>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</si>
  <si>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</si>
  <si>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</si>
  <si>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</si>
  <si>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</si>
  <si>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</si>
  <si>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</si>
  <si>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</si>
  <si>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</si>
  <si>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</si>
  <si>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</si>
  <si>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</si>
  <si>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</si>
  <si>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</si>
  <si>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</si>
  <si>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</si>
  <si>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</si>
  <si>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</si>
  <si>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</si>
  <si>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</si>
  <si>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</si>
  <si>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</si>
  <si>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</si>
  <si>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</si>
  <si>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</si>
  <si>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</si>
  <si>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</si>
  <si>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</si>
  <si>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</si>
  <si>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</si>
  <si>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</si>
  <si>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</si>
  <si>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</si>
  <si>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</si>
  <si>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</si>
  <si>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</si>
  <si>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</si>
  <si>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</si>
  <si>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</si>
  <si>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</si>
  <si>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</si>
  <si>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</si>
  <si>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</si>
  <si>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</si>
  <si>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</si>
  <si>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</si>
  <si>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</si>
  <si>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</si>
  <si>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</si>
  <si>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</si>
  <si>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</si>
  <si>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</si>
  <si>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</si>
  <si>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</si>
  <si>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</si>
  <si>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</si>
  <si>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</si>
  <si>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</si>
  <si>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</si>
  <si>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</si>
  <si>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</si>
  <si>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</si>
  <si>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</si>
  <si>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</si>
  <si>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</si>
  <si>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</si>
  <si>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</si>
  <si>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</si>
  <si>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</si>
  <si>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</si>
  <si>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</si>
  <si>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</si>
  <si>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</si>
  <si>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</si>
  <si>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</si>
  <si>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</si>
  <si>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</si>
  <si>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</si>
  <si>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</si>
  <si>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</si>
  <si>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</si>
  <si>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</si>
  <si>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</si>
  <si>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</si>
  <si>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</si>
  <si>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</si>
  <si>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</si>
  <si>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</si>
  <si>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</si>
  <si>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</si>
  <si>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</si>
  <si>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</si>
  <si>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</si>
  <si>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</si>
  <si>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</si>
  <si>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</si>
  <si>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</si>
  <si>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</si>
  <si>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</si>
  <si>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</si>
  <si>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</si>
  <si>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</si>
  <si>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</si>
  <si>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</si>
  <si>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</si>
  <si>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</si>
  <si>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</si>
  <si>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</si>
  <si>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11 TRANS CLEAR PREMIUM REF</t>
  </si>
  <si>
    <t>TPU IPH 12 / 12 PROREF SOFT</t>
  </si>
  <si>
    <t>TPU IPH 12 / 12 PROTRANS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</si>
  <si>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</si>
  <si>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</si>
  <si>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</si>
  <si>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</si>
  <si>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</si>
  <si>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</si>
  <si>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</si>
  <si>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TPU IPH 14 PRO TRANS VERDE BORDER</t>
  </si>
  <si>
    <t>puIP1439B</t>
  </si>
  <si>
    <t>TPU IPH 14 TRANS VERDE BORDER</t>
  </si>
  <si>
    <t>TPU IPH 6/7/8 SILICONA ANIMADA</t>
  </si>
  <si>
    <t>TPU IPH 7/8 SILICONA PINK DIS.</t>
  </si>
  <si>
    <t xml:space="preserve">TPU IPOD i12 SILICONA Bag Imusic </t>
  </si>
  <si>
    <t>PRSI'A042AZ</t>
  </si>
  <si>
    <t>TPU SAM. A04E SILICONE AZUL</t>
  </si>
  <si>
    <t>PRSI'A042CE</t>
  </si>
  <si>
    <t>TPU SAM. A04E SILICONE CELESTE</t>
  </si>
  <si>
    <t>PRSI'A042FU</t>
  </si>
  <si>
    <t>TPU SAM. A04E SILICONE FUCSIA</t>
  </si>
  <si>
    <t>PRSI'A042RS</t>
  </si>
  <si>
    <t>TPU SAM. A04E SILICONE ROSA</t>
  </si>
  <si>
    <t>RPUBRA14</t>
  </si>
  <si>
    <t>TPU SAM. A14 BRILLOS</t>
  </si>
  <si>
    <t>TPIPA14DIR</t>
  </si>
  <si>
    <t>TPU SAM. A14 DIAMON REF.</t>
  </si>
  <si>
    <t>PRSI'A145CE</t>
  </si>
  <si>
    <t>TPU SAM. A14 SILICONE CELESTE</t>
  </si>
  <si>
    <t>PRSI'A145FU</t>
  </si>
  <si>
    <t>TPU SAM. A14 SILICONE FUCSIA</t>
  </si>
  <si>
    <t>PRSI'A145RS</t>
  </si>
  <si>
    <t>TPU SAM. A14 SILICONE ROSA</t>
  </si>
  <si>
    <t>PRSI'A145AQ</t>
  </si>
  <si>
    <t>TPU SAM. A14 SILICONE VERDE</t>
  </si>
  <si>
    <t>RPUBRA24</t>
  </si>
  <si>
    <t>TPU SAM. A24 BRILLOS</t>
  </si>
  <si>
    <t>RPUBRA34</t>
  </si>
  <si>
    <t>TPU SAM. A34 BRILLOS</t>
  </si>
  <si>
    <t>TPIPA34DIR</t>
  </si>
  <si>
    <t>TPU SAM. A34 DIAMON REF.</t>
  </si>
  <si>
    <t>TPU SAM. J2 PRIME SILICONA ANIMADA</t>
  </si>
  <si>
    <t>TPU SAM. J4 SILICONA ANIMADA</t>
  </si>
  <si>
    <t>TPU SAM. J6 SILICONA ANIMADA</t>
  </si>
  <si>
    <t>TPIPS23UDIR</t>
  </si>
  <si>
    <t>TPU SAM. S23 ULTRA DIAMON REF.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</si>
  <si>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</si>
  <si>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</si>
  <si>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</si>
  <si>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</si>
  <si>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</si>
  <si>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</si>
  <si>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</si>
  <si>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</si>
  <si>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</si>
  <si>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</si>
  <si>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</si>
  <si>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</si>
  <si>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</si>
  <si>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</si>
  <si>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</si>
  <si>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</si>
  <si>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</si>
  <si>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</si>
  <si>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</si>
  <si>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</si>
  <si>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</si>
  <si>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</si>
  <si>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</si>
  <si>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</si>
  <si>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</si>
  <si>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</si>
  <si>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</si>
  <si>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</si>
  <si>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</si>
  <si>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</si>
  <si>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</si>
  <si>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</si>
  <si>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</si>
  <si>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</si>
  <si>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</si>
  <si>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</si>
  <si>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</si>
  <si>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TRBBA04</t>
  </si>
  <si>
    <t>TPU SAM. A04 BUBBLE</t>
  </si>
  <si>
    <t>TRBBA14</t>
  </si>
  <si>
    <t>TPU SAM. A14 BUBBLE</t>
  </si>
  <si>
    <t>TRRSA14</t>
  </si>
  <si>
    <t>TPU SAM. A14 RUBBER</t>
  </si>
  <si>
    <t>TRBBA24</t>
  </si>
  <si>
    <t>TPU SAM. A24 BUBBLE</t>
  </si>
  <si>
    <t>TRBBA34</t>
  </si>
  <si>
    <t>TPU SAM. A34 BUBBLE</t>
  </si>
  <si>
    <t>TRBBA54</t>
  </si>
  <si>
    <t>TPU SAM. A54 BUBBLE</t>
  </si>
  <si>
    <t>TC-40SE1</t>
  </si>
  <si>
    <t>TC-40SE2</t>
  </si>
  <si>
    <t>SHAIEL</t>
  </si>
  <si>
    <t>Consumidor Final</t>
  </si>
  <si>
    <t>tdc</t>
  </si>
  <si>
    <t>visa</t>
  </si>
  <si>
    <t>Lucila</t>
  </si>
  <si>
    <t>caja</t>
  </si>
  <si>
    <t>efe</t>
  </si>
  <si>
    <t>Hug, Lucila</t>
  </si>
  <si>
    <t>Autoriza Mag</t>
  </si>
  <si>
    <t>Lucas</t>
  </si>
  <si>
    <t xml:space="preserve">tdc </t>
  </si>
  <si>
    <t>TCL405</t>
  </si>
  <si>
    <t>Campos, Ezequiel</t>
  </si>
  <si>
    <t>Enzo</t>
  </si>
  <si>
    <t>G22</t>
  </si>
  <si>
    <t>Edge 30  Pro</t>
  </si>
  <si>
    <t>fdt'e13</t>
  </si>
  <si>
    <t>E22</t>
  </si>
  <si>
    <t>PST'UNI10NE</t>
  </si>
  <si>
    <t>Castellarin, Lucas</t>
  </si>
  <si>
    <t>fd5d'g42ne</t>
  </si>
  <si>
    <t>TCL 40 SE</t>
  </si>
  <si>
    <t>pask'a326</t>
  </si>
  <si>
    <t>mls's389fu</t>
  </si>
  <si>
    <t>Alvarez 3415605392</t>
  </si>
  <si>
    <t>propio</t>
  </si>
  <si>
    <t>sim-car</t>
  </si>
  <si>
    <t>Virtual</t>
  </si>
  <si>
    <t>orga</t>
  </si>
  <si>
    <t>3rosario</t>
  </si>
  <si>
    <t>Consumidor final</t>
  </si>
  <si>
    <t>sim-1175</t>
  </si>
  <si>
    <t>accesorio</t>
  </si>
  <si>
    <t>390</t>
  </si>
  <si>
    <t>Transfer</t>
  </si>
  <si>
    <t>vario</t>
  </si>
  <si>
    <t>transfer</t>
  </si>
  <si>
    <t>397</t>
  </si>
  <si>
    <t>$56191,21 6cta</t>
  </si>
  <si>
    <t>398</t>
  </si>
  <si>
    <t>$2716,25 1cta</t>
  </si>
  <si>
    <t>Mansilla 3417515533</t>
  </si>
  <si>
    <t>Manzanelli 3413274072</t>
  </si>
  <si>
    <t>Caballero 9799906104</t>
  </si>
  <si>
    <t>399</t>
  </si>
  <si>
    <t>$3228,75 1cta</t>
  </si>
  <si>
    <t>Barbich 3462650900</t>
  </si>
  <si>
    <t>Celis 3413486024</t>
  </si>
  <si>
    <t>Transfer sim</t>
  </si>
  <si>
    <t>0274</t>
  </si>
  <si>
    <t>5corrientes</t>
  </si>
  <si>
    <t>Acc Demo Baf 3413257609</t>
  </si>
  <si>
    <t>gasto</t>
  </si>
  <si>
    <t>varios</t>
  </si>
  <si>
    <t>402</t>
  </si>
  <si>
    <t>$6252,25 1 cta</t>
  </si>
  <si>
    <t>Ybarra 3413481447</t>
  </si>
  <si>
    <t>Ramirez 3415667065</t>
  </si>
  <si>
    <t>Ramirez 3416889029</t>
  </si>
  <si>
    <t>Filippi 3413499562</t>
  </si>
  <si>
    <t>cater</t>
  </si>
  <si>
    <t xml:space="preserve">tc-cti $129999,3 </t>
  </si>
  <si>
    <t>Cadete</t>
  </si>
  <si>
    <t>flete</t>
  </si>
  <si>
    <t>Folleteria</t>
  </si>
  <si>
    <t>sueldos</t>
  </si>
  <si>
    <t>CeibaUno</t>
  </si>
  <si>
    <t>0275</t>
  </si>
  <si>
    <t>Zarate 3413799783</t>
  </si>
  <si>
    <t>tc-cti $79999,31</t>
  </si>
  <si>
    <t>413</t>
  </si>
  <si>
    <t>Débito</t>
  </si>
  <si>
    <t>414</t>
  </si>
  <si>
    <t>418</t>
  </si>
  <si>
    <t>Cardozo 3416532396</t>
  </si>
  <si>
    <t>Amadori, Enzo</t>
  </si>
  <si>
    <t>0276</t>
  </si>
  <si>
    <t>Lugo 9799982427</t>
  </si>
  <si>
    <t>Sanchez 3412770157</t>
  </si>
  <si>
    <t>Financiado</t>
  </si>
  <si>
    <t>Muñoz 3416942260</t>
  </si>
  <si>
    <t>Recagno 3412130128</t>
  </si>
  <si>
    <t>servicios</t>
  </si>
  <si>
    <t>Brigati 3416598474</t>
  </si>
  <si>
    <t>Capuano 3416181289</t>
  </si>
  <si>
    <t>Dottavio 3415507971</t>
  </si>
  <si>
    <t>419</t>
  </si>
  <si>
    <t>0277</t>
  </si>
  <si>
    <t>Saldugaray 3413261433</t>
  </si>
  <si>
    <t>Barria 3415841834</t>
  </si>
  <si>
    <t>EPE</t>
  </si>
  <si>
    <t>Catalani 3416936739</t>
  </si>
  <si>
    <t>Roman 3415816227</t>
  </si>
  <si>
    <t>Tranfer sim</t>
  </si>
  <si>
    <t>0278</t>
  </si>
  <si>
    <t>Bardallo 3413879552</t>
  </si>
  <si>
    <t>Limpieza vidrios</t>
  </si>
  <si>
    <t>limpieza</t>
  </si>
  <si>
    <t xml:space="preserve">Limpieza </t>
  </si>
  <si>
    <t>Gomez 3413820136</t>
  </si>
  <si>
    <t>Carga Virtual</t>
  </si>
  <si>
    <t>comision</t>
  </si>
  <si>
    <t>Gonsalvez 3413391763</t>
  </si>
  <si>
    <t>420</t>
  </si>
  <si>
    <t>1cta. $17998,75</t>
  </si>
  <si>
    <t>421</t>
  </si>
  <si>
    <t>Coronel 3415702910</t>
  </si>
  <si>
    <t>424</t>
  </si>
  <si>
    <t>427</t>
  </si>
  <si>
    <t>Medina 3414027639</t>
  </si>
  <si>
    <t>tc-cti $155999,3</t>
  </si>
  <si>
    <t>Elias 3416127563</t>
  </si>
  <si>
    <t>Dominguez 3415874154</t>
  </si>
  <si>
    <t>428</t>
  </si>
  <si>
    <t>Lopez 3476580255</t>
  </si>
  <si>
    <t>429</t>
  </si>
  <si>
    <t>Garcia 3412789031</t>
  </si>
  <si>
    <t>Fernandez, Cristian</t>
  </si>
  <si>
    <t>433</t>
  </si>
  <si>
    <t>Gonzalez 3416812860</t>
  </si>
  <si>
    <t>Palazzolo 3415663746</t>
  </si>
  <si>
    <t>0279</t>
  </si>
  <si>
    <t>Stella 3416763388</t>
  </si>
  <si>
    <t>Diviani 9993930801</t>
  </si>
  <si>
    <t>Villalba 3416857626</t>
  </si>
  <si>
    <t>Bartolini 9993933469</t>
  </si>
  <si>
    <t>Figueroa 3412153186</t>
  </si>
  <si>
    <t>434</t>
  </si>
  <si>
    <t>Pallini 3415813506</t>
  </si>
  <si>
    <t>Fornaro 3413696110</t>
  </si>
  <si>
    <t>Transfer propios</t>
  </si>
  <si>
    <t>0280</t>
  </si>
  <si>
    <t>2nicolas</t>
  </si>
  <si>
    <t>357908661042237</t>
  </si>
  <si>
    <t>357427650391661</t>
  </si>
  <si>
    <t>350511090419708</t>
  </si>
  <si>
    <t>355553151719274</t>
  </si>
  <si>
    <t>Bernachea 3794812429</t>
  </si>
  <si>
    <t>Shaiel</t>
  </si>
  <si>
    <t>Hug, Fabricio</t>
  </si>
  <si>
    <t>Comisiones</t>
  </si>
  <si>
    <t>0281</t>
  </si>
  <si>
    <t>A14</t>
  </si>
  <si>
    <t>S10 PLUS</t>
  </si>
  <si>
    <t>Missio, Hugo</t>
  </si>
  <si>
    <t>357427650391059</t>
  </si>
  <si>
    <t>Missio 3413349132</t>
  </si>
  <si>
    <t>TC405</t>
  </si>
  <si>
    <t>Redmi note 8</t>
  </si>
  <si>
    <t>2198</t>
  </si>
  <si>
    <t>Accesorios</t>
  </si>
  <si>
    <t>Reposicion de acc</t>
  </si>
  <si>
    <t>Virgilio 3436447000</t>
  </si>
  <si>
    <t>p8g</t>
  </si>
  <si>
    <t>Quiroga 3413247664</t>
  </si>
  <si>
    <t>Acce Distribución</t>
  </si>
  <si>
    <t>Acc Demo 3413257609</t>
  </si>
  <si>
    <t>iPhone 11 Pro</t>
  </si>
  <si>
    <t>Acc Distribución</t>
  </si>
  <si>
    <t>Cable posnet</t>
  </si>
  <si>
    <t>O'Shea 3412121421</t>
  </si>
  <si>
    <t>O'Shea 3412121710</t>
  </si>
  <si>
    <t>r3g</t>
  </si>
  <si>
    <t>r5g</t>
  </si>
  <si>
    <t>amex</t>
  </si>
  <si>
    <t>Edge 30</t>
  </si>
  <si>
    <t>435</t>
  </si>
  <si>
    <t>Debito</t>
  </si>
  <si>
    <t>Stricharz 9993087799</t>
  </si>
  <si>
    <t>Della Maddalena, Pamela</t>
  </si>
  <si>
    <t>Grimao, Shaiel</t>
  </si>
  <si>
    <t>Landriel, Natalí</t>
  </si>
  <si>
    <t>Prieto, Estefania</t>
  </si>
  <si>
    <t>Rodriguez, Jeremias</t>
  </si>
  <si>
    <t>Gonzalez, Brenda</t>
  </si>
  <si>
    <t>Calvo, Magdalena</t>
  </si>
  <si>
    <t>p5g</t>
  </si>
  <si>
    <t>Cardozo 3412723217</t>
  </si>
  <si>
    <t>claro</t>
  </si>
  <si>
    <t>Barragan 9799959728</t>
  </si>
  <si>
    <t>prepaga</t>
  </si>
  <si>
    <t>silfs20f</t>
  </si>
  <si>
    <t>fd9lsa20sn</t>
  </si>
  <si>
    <t>Rulloni, Maria</t>
  </si>
  <si>
    <t>439</t>
  </si>
  <si>
    <t>Garcia 3416826886</t>
  </si>
  <si>
    <t>Reposicion sim</t>
  </si>
  <si>
    <t>conciliacion</t>
  </si>
  <si>
    <t>Alfonso 3417416207</t>
  </si>
  <si>
    <t>2065195</t>
  </si>
  <si>
    <t>Débito - 357908660846240</t>
  </si>
  <si>
    <t>6cta. $136780,61 - 355553151584777</t>
  </si>
  <si>
    <t>1cta. $4564,00</t>
  </si>
  <si>
    <t>1cta. $63560,00</t>
  </si>
  <si>
    <t>1cta. $6150,00</t>
  </si>
  <si>
    <t>1cta. $3792,50</t>
  </si>
  <si>
    <t>p3g</t>
  </si>
  <si>
    <t>440</t>
  </si>
  <si>
    <t>Veron, Diego Andres</t>
  </si>
  <si>
    <t>445</t>
  </si>
  <si>
    <t>6cta. $4754,75</t>
  </si>
  <si>
    <t>6cta. $138212,25 - 355553151816633</t>
  </si>
  <si>
    <t>TC-40SE</t>
  </si>
  <si>
    <t>A04e</t>
  </si>
  <si>
    <t>447</t>
  </si>
  <si>
    <t>mls's89ne</t>
  </si>
  <si>
    <t>Caceres3413799748</t>
  </si>
  <si>
    <t>iPhone 11</t>
  </si>
  <si>
    <t>Ramon 3415451447</t>
  </si>
  <si>
    <t>tsa11rfd</t>
  </si>
  <si>
    <t>trbba14</t>
  </si>
  <si>
    <t>fd5d'e40ne</t>
  </si>
  <si>
    <t>Ramirez 3413155549</t>
  </si>
  <si>
    <t>tc-cti $84999,31</t>
  </si>
  <si>
    <t>Perez 3412162920</t>
  </si>
  <si>
    <t>Martire 3412658578</t>
  </si>
  <si>
    <t>Taboada 3412163649</t>
  </si>
  <si>
    <t>Ferrito 3416886243</t>
  </si>
  <si>
    <t>Tourneur 3416360105</t>
  </si>
  <si>
    <t>fpsa14</t>
  </si>
  <si>
    <t>trrsa04</t>
  </si>
  <si>
    <t>S20 FE</t>
  </si>
  <si>
    <t>448</t>
  </si>
  <si>
    <t>Campagna 3416540596</t>
  </si>
  <si>
    <t>449</t>
  </si>
  <si>
    <t>Poco F5 PRO</t>
  </si>
  <si>
    <t>451</t>
  </si>
  <si>
    <t>Tessandori 3416690397</t>
  </si>
  <si>
    <t>Bussi 3426986894</t>
  </si>
  <si>
    <t>Pohorild 3416454778</t>
  </si>
  <si>
    <t>453</t>
  </si>
  <si>
    <t>i12stws</t>
  </si>
  <si>
    <t>Fernandez 3476341332</t>
  </si>
  <si>
    <t>tc-cti $191999,30</t>
  </si>
  <si>
    <t>454</t>
  </si>
  <si>
    <t>455</t>
  </si>
  <si>
    <t>Galli 3413819416</t>
  </si>
  <si>
    <t>tc-cti $142399,30</t>
  </si>
  <si>
    <t>Duluca 3413282364</t>
  </si>
  <si>
    <t>tc-cti $155000 + $155000</t>
  </si>
  <si>
    <t>Godoy 3416393932</t>
  </si>
  <si>
    <t>Henderickx 3512264784</t>
  </si>
  <si>
    <t>456</t>
  </si>
  <si>
    <t>Ojeda 3412530071</t>
  </si>
  <si>
    <t>Díaz 3412479928</t>
  </si>
  <si>
    <t>r15g</t>
  </si>
  <si>
    <t>Barrios 3416508974</t>
  </si>
  <si>
    <t>Barrios 3415629006</t>
  </si>
  <si>
    <t>A23</t>
  </si>
  <si>
    <t>458</t>
  </si>
  <si>
    <t>460</t>
  </si>
  <si>
    <t>Guberti 3364209720</t>
  </si>
  <si>
    <t>García 3413404028</t>
  </si>
  <si>
    <t>fd5d'a13</t>
  </si>
  <si>
    <t>462</t>
  </si>
  <si>
    <t>461</t>
  </si>
  <si>
    <t>$3177,50 1cta.</t>
  </si>
  <si>
    <t>$7892,50 1cta.</t>
  </si>
  <si>
    <t>Villafañe 3412704416</t>
  </si>
  <si>
    <t>r8g</t>
  </si>
  <si>
    <t>Gomez 3416542578</t>
  </si>
  <si>
    <t>G71</t>
  </si>
  <si>
    <t>VIrtual</t>
  </si>
  <si>
    <t>Agua monumento</t>
  </si>
  <si>
    <t>2552</t>
  </si>
  <si>
    <t>0282</t>
  </si>
  <si>
    <t>Oliva 3417452260</t>
  </si>
  <si>
    <t>FD9LMONFN</t>
  </si>
  <si>
    <t>GLASS FULL MOT. ONE FUSION NEGRO</t>
  </si>
  <si>
    <t>FDT'MED30N</t>
  </si>
  <si>
    <t>GLASS MOT. EDGE 30 NEO</t>
  </si>
  <si>
    <t>Soto 3417410773</t>
  </si>
  <si>
    <t>464</t>
  </si>
  <si>
    <t>1117</t>
  </si>
  <si>
    <t>Documentación y remito 1117</t>
  </si>
  <si>
    <t>Ocampo 3413457217</t>
  </si>
  <si>
    <t>Dufour 3412157943</t>
  </si>
  <si>
    <t>Cardozo 3413370974</t>
  </si>
  <si>
    <t>465</t>
  </si>
  <si>
    <t>0283</t>
  </si>
  <si>
    <t>466</t>
  </si>
  <si>
    <t>$4305 1cta.</t>
  </si>
  <si>
    <t>Noto 3412776115</t>
  </si>
  <si>
    <t>Cosso 3413431962</t>
  </si>
  <si>
    <t>Gomez 3413389254</t>
  </si>
  <si>
    <t>tc-cti $199999,3</t>
  </si>
  <si>
    <t>Constante 3413184677</t>
  </si>
  <si>
    <t>Pozzi 341216818</t>
  </si>
  <si>
    <t>Quiroga 3364380966</t>
  </si>
  <si>
    <t>Shea 3416094418</t>
  </si>
  <si>
    <t>Castillo, Yasmin</t>
  </si>
  <si>
    <t>Centenario</t>
  </si>
  <si>
    <t>Minetti 34412117175</t>
  </si>
  <si>
    <t>Davicco 3416210484</t>
  </si>
  <si>
    <t>Davicco 3416607726</t>
  </si>
  <si>
    <t>Davicco 3413297076</t>
  </si>
  <si>
    <t>Bruno 3412125057</t>
  </si>
  <si>
    <t>r1g</t>
  </si>
  <si>
    <t>467</t>
  </si>
  <si>
    <t>$6406,25 1cta.</t>
  </si>
  <si>
    <t>Conti 3476303987</t>
  </si>
  <si>
    <t>fd5d'xt2231ne</t>
  </si>
  <si>
    <t>468</t>
  </si>
  <si>
    <t>Moreno, Vanesa</t>
  </si>
  <si>
    <t>trrsa24</t>
  </si>
  <si>
    <t>471</t>
  </si>
  <si>
    <t>472</t>
  </si>
  <si>
    <t>$7482.50 1cta.</t>
  </si>
  <si>
    <t>Villalba 3415934641</t>
  </si>
  <si>
    <t>Mondino 3415117227</t>
  </si>
  <si>
    <t>473</t>
  </si>
  <si>
    <t>mls's150bl</t>
  </si>
  <si>
    <t>Autorizo Mag</t>
  </si>
  <si>
    <t>fd5d'g22ne</t>
  </si>
  <si>
    <t>Beceda 3413226366</t>
  </si>
  <si>
    <t>474</t>
  </si>
  <si>
    <t>$9173,75 3cta.</t>
  </si>
  <si>
    <t>Bustamante 3417460346</t>
  </si>
  <si>
    <t>silfa24</t>
  </si>
  <si>
    <t>Selaya 3412163010</t>
  </si>
  <si>
    <t>475</t>
  </si>
  <si>
    <t>$6611,25 1cta</t>
  </si>
  <si>
    <t>Guerrero 3412791163</t>
  </si>
  <si>
    <t>tpursa03s</t>
  </si>
  <si>
    <t>Sanchez 9993162163</t>
  </si>
  <si>
    <t>fd5d'a105ne</t>
  </si>
  <si>
    <t>476</t>
  </si>
  <si>
    <t>477</t>
  </si>
  <si>
    <t xml:space="preserve">Virtual </t>
  </si>
  <si>
    <t>Quiroz 3412479575</t>
  </si>
  <si>
    <t>Bachet 3413319423</t>
  </si>
  <si>
    <t>Esteban 3416056964</t>
  </si>
  <si>
    <t>Autorizó Mag</t>
  </si>
  <si>
    <t>La Gallega</t>
  </si>
  <si>
    <t>Termo</t>
  </si>
  <si>
    <t>Cambio de cable</t>
  </si>
  <si>
    <t>2217</t>
  </si>
  <si>
    <t>Alem 3413991251</t>
  </si>
  <si>
    <t>Financiado.</t>
  </si>
  <si>
    <t>Dalmaso 3413991251</t>
  </si>
  <si>
    <t>0284</t>
  </si>
  <si>
    <t>Marin 3415986681</t>
  </si>
  <si>
    <t>Sanchez 3416938478</t>
  </si>
  <si>
    <t>Sanchez 3416939080</t>
  </si>
  <si>
    <t>Sanchez 6936319</t>
  </si>
  <si>
    <t>479</t>
  </si>
  <si>
    <t>Fernandez 9993202491</t>
  </si>
  <si>
    <t>Cortes 3415088527</t>
  </si>
  <si>
    <t>Cortes 3416883234</t>
  </si>
  <si>
    <t>tc-cti $149999,31</t>
  </si>
  <si>
    <t>automotor</t>
  </si>
  <si>
    <t>Gomeria</t>
  </si>
  <si>
    <t>Aquino, Anegela</t>
  </si>
  <si>
    <t>357908661148737</t>
  </si>
  <si>
    <t>fd5d'a022ne</t>
  </si>
  <si>
    <t>fdt'xt2235</t>
  </si>
  <si>
    <t>Costa 34166401816</t>
  </si>
  <si>
    <t>tc-cti $245999,30</t>
  </si>
  <si>
    <t>Hug,Fabricio</t>
  </si>
  <si>
    <t>TCL40SE</t>
  </si>
  <si>
    <t>490</t>
  </si>
  <si>
    <t>nH2Z8</t>
  </si>
  <si>
    <t>491</t>
  </si>
  <si>
    <t>492</t>
  </si>
  <si>
    <t>$12710 1cta.</t>
  </si>
  <si>
    <t>Godoy 3413263033</t>
  </si>
  <si>
    <t>493</t>
  </si>
  <si>
    <t>Derechos publicitarios</t>
  </si>
  <si>
    <t>Periodo 10/09/2021</t>
  </si>
  <si>
    <t>Periodo 10/01/2022</t>
  </si>
  <si>
    <t>Periodo10/05/2022</t>
  </si>
  <si>
    <t>Periodo 12/09/2022</t>
  </si>
  <si>
    <t>Periodo 10/05/2023</t>
  </si>
  <si>
    <t>Periodo 11/09/2023</t>
  </si>
  <si>
    <t>3186</t>
  </si>
  <si>
    <t>3200</t>
  </si>
  <si>
    <t>3214</t>
  </si>
  <si>
    <t>3231</t>
  </si>
  <si>
    <t>3248</t>
  </si>
  <si>
    <t>3269</t>
  </si>
  <si>
    <t>Caceres 341342386</t>
  </si>
  <si>
    <t>Poudes 3416013786</t>
  </si>
  <si>
    <t>Cambio correspondiente</t>
  </si>
  <si>
    <t>Trujillo 3412796601</t>
  </si>
  <si>
    <t>Haddad 3412149448</t>
  </si>
  <si>
    <t>Coman 3412169708</t>
  </si>
  <si>
    <t>Saba 3412470690</t>
  </si>
  <si>
    <t>Periodo 10/01/2023</t>
  </si>
  <si>
    <t>$217204,73 Ahora 12 - 35553151584819</t>
  </si>
  <si>
    <t>Carabajal 3415451263</t>
  </si>
  <si>
    <t>494</t>
  </si>
  <si>
    <t>Lopez 3476620287</t>
  </si>
  <si>
    <t>496</t>
  </si>
  <si>
    <t>$3690 1cta.</t>
  </si>
  <si>
    <t>Jumbo</t>
  </si>
  <si>
    <t>0965</t>
  </si>
  <si>
    <t>Ramos 3415829362</t>
  </si>
  <si>
    <t>Cotugna 3412140961</t>
  </si>
  <si>
    <t>6002</t>
  </si>
  <si>
    <t>3283</t>
  </si>
  <si>
    <t>0465</t>
  </si>
  <si>
    <t>Gonzalez 3476343129</t>
  </si>
  <si>
    <t>Veron 3476395936</t>
  </si>
  <si>
    <t>tc-cti $219999,31</t>
  </si>
  <si>
    <t>Saisi 3468587160</t>
  </si>
  <si>
    <t>Monzon 3415960447</t>
  </si>
  <si>
    <t>2rosario</t>
  </si>
  <si>
    <t>0285</t>
  </si>
  <si>
    <t>Ramos 3416270937</t>
  </si>
  <si>
    <t>Teixeira 3413558745</t>
  </si>
  <si>
    <t>Arene 3415818150</t>
  </si>
  <si>
    <t xml:space="preserve">Consumidor final </t>
  </si>
  <si>
    <t>(Chip para Mariana Duarte)</t>
  </si>
  <si>
    <t>499</t>
  </si>
  <si>
    <t>Porta cancelada</t>
  </si>
  <si>
    <t>Torres 9799905305</t>
  </si>
  <si>
    <t>Oliveira De Amorim 9799905121</t>
  </si>
  <si>
    <t>Garcia 9799911727</t>
  </si>
  <si>
    <t>transfer sim</t>
  </si>
  <si>
    <t>0286</t>
  </si>
  <si>
    <t>Alegre 3417474941</t>
  </si>
  <si>
    <t>Baez 3412783950</t>
  </si>
  <si>
    <t>Moto One Fusion</t>
  </si>
  <si>
    <t>baf</t>
  </si>
  <si>
    <t xml:space="preserve">Juan Carlos Ureña </t>
  </si>
  <si>
    <t>Lorenzetti Guillermo</t>
  </si>
  <si>
    <t>Alejandro Agustín pattusi</t>
  </si>
  <si>
    <t>Diego Hernan Casaccia</t>
  </si>
  <si>
    <t>Agustina bonagrazia</t>
  </si>
  <si>
    <t>Cristian Falcon</t>
  </si>
  <si>
    <t>Enrique Diviani</t>
  </si>
  <si>
    <t>María Eugenia de Filippis</t>
  </si>
  <si>
    <t xml:space="preserve">Marina Paolini </t>
  </si>
  <si>
    <t>Marina Paolini</t>
  </si>
  <si>
    <t>Norberto Carlos Mc Garrell</t>
  </si>
  <si>
    <t xml:space="preserve">Jesica Romina Gómez </t>
  </si>
  <si>
    <t xml:space="preserve">Analia Fernández </t>
  </si>
  <si>
    <t>Gustavo Ovidio Corbanece</t>
  </si>
  <si>
    <t>Chiera 3416043697</t>
  </si>
  <si>
    <t>Hizo linea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</si>
</sst>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6" fillId="0" borderId="0"/>
    <xf numFmtId="0" fontId="13" fillId="0" borderId="0"/>
    <xf numFmtId="0" fontId="17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166" fontId="45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0">
    <xf numFmtId="0" fontId="0" fillId="0" borderId="0" xfId="0"/>
    <xf numFmtId="0" fontId="20" fillId="0" borderId="0" xfId="0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Border="1" applyAlignment="1" applyProtection="1">
      <alignment vertical="center"/>
    </xf>
    <xf numFmtId="168" fontId="22" fillId="0" borderId="0" xfId="0" applyNumberFormat="1" applyFont="1" applyBorder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 applyProtection="1">
      <alignment horizontal="center" vertical="center" wrapText="1"/>
    </xf>
    <xf numFmtId="0" fontId="22" fillId="2" borderId="3" xfId="0" applyNumberFormat="1" applyFont="1" applyFill="1" applyBorder="1" applyAlignment="1" applyProtection="1">
      <alignment horizontal="center" vertical="center" wrapText="1"/>
    </xf>
    <xf numFmtId="0" fontId="26" fillId="2" borderId="0" xfId="0" quotePrefix="1" applyNumberFormat="1" applyFont="1" applyFill="1" applyBorder="1" applyAlignment="1" applyProtection="1">
      <alignment vertical="center"/>
    </xf>
    <xf numFmtId="0" fontId="18" fillId="0" borderId="0" xfId="0" applyFont="1"/>
    <xf numFmtId="0" fontId="31" fillId="11" borderId="15" xfId="0" applyFont="1" applyFill="1" applyBorder="1"/>
    <xf numFmtId="0" fontId="31" fillId="10" borderId="15" xfId="0" applyFont="1" applyFill="1" applyBorder="1"/>
    <xf numFmtId="0" fontId="31" fillId="11" borderId="19" xfId="0" applyFont="1" applyFill="1" applyBorder="1"/>
    <xf numFmtId="0" fontId="26" fillId="12" borderId="12" xfId="0" applyFont="1" applyFill="1" applyBorder="1"/>
    <xf numFmtId="0" fontId="26" fillId="12" borderId="16" xfId="0" applyFont="1" applyFill="1" applyBorder="1"/>
    <xf numFmtId="170" fontId="26" fillId="13" borderId="15" xfId="0" applyNumberFormat="1" applyFont="1" applyFill="1" applyBorder="1" applyAlignment="1" applyProtection="1">
      <alignment vertical="center"/>
    </xf>
    <xf numFmtId="170" fontId="26" fillId="14" borderId="15" xfId="0" applyNumberFormat="1" applyFont="1" applyFill="1" applyBorder="1" applyAlignment="1" applyProtection="1">
      <alignment vertical="center"/>
    </xf>
    <xf numFmtId="167" fontId="31" fillId="11" borderId="7" xfId="0" applyNumberFormat="1" applyFont="1" applyFill="1" applyBorder="1"/>
    <xf numFmtId="167" fontId="31" fillId="10" borderId="7" xfId="0" applyNumberFormat="1" applyFont="1" applyFill="1" applyBorder="1"/>
    <xf numFmtId="167" fontId="31" fillId="11" borderId="35" xfId="0" applyNumberFormat="1" applyFont="1" applyFill="1" applyBorder="1"/>
    <xf numFmtId="167" fontId="26" fillId="12" borderId="30" xfId="0" applyNumberFormat="1" applyFont="1" applyFill="1" applyBorder="1"/>
    <xf numFmtId="0" fontId="2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1" fillId="19" borderId="12" xfId="0" applyFont="1" applyFill="1" applyBorder="1"/>
    <xf numFmtId="0" fontId="31" fillId="19" borderId="30" xfId="0" applyFont="1" applyFill="1" applyBorder="1"/>
    <xf numFmtId="0" fontId="0" fillId="19" borderId="1" xfId="0" applyFill="1" applyBorder="1"/>
    <xf numFmtId="0" fontId="22" fillId="20" borderId="0" xfId="0" applyFont="1" applyFill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168" fontId="22" fillId="20" borderId="0" xfId="0" applyNumberFormat="1" applyFont="1" applyFill="1" applyBorder="1" applyAlignment="1" applyProtection="1">
      <alignment vertical="center"/>
    </xf>
    <xf numFmtId="0" fontId="18" fillId="20" borderId="0" xfId="0" applyFont="1" applyFill="1" applyBorder="1" applyAlignment="1" applyProtection="1">
      <alignment vertical="center"/>
    </xf>
    <xf numFmtId="0" fontId="29" fillId="20" borderId="0" xfId="0" applyFont="1" applyFill="1" applyAlignment="1" applyProtection="1">
      <alignment vertical="center"/>
    </xf>
    <xf numFmtId="0" fontId="29" fillId="20" borderId="0" xfId="0" applyFont="1" applyFill="1" applyBorder="1" applyAlignment="1" applyProtection="1">
      <alignment vertical="center"/>
    </xf>
    <xf numFmtId="168" fontId="29" fillId="20" borderId="0" xfId="0" applyNumberFormat="1" applyFont="1" applyFill="1" applyBorder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170" fontId="26" fillId="22" borderId="12" xfId="0" applyNumberFormat="1" applyFont="1" applyFill="1" applyBorder="1" applyAlignment="1" applyProtection="1">
      <alignment vertical="center"/>
    </xf>
    <xf numFmtId="0" fontId="16" fillId="0" borderId="0" xfId="11"/>
    <xf numFmtId="0" fontId="33" fillId="23" borderId="1" xfId="11" applyFont="1" applyFill="1" applyBorder="1" applyAlignment="1">
      <alignment horizontal="center" vertical="center"/>
    </xf>
    <xf numFmtId="1" fontId="34" fillId="9" borderId="1" xfId="11" applyNumberFormat="1" applyFont="1" applyFill="1" applyBorder="1"/>
    <xf numFmtId="10" fontId="34" fillId="9" borderId="1" xfId="11" applyNumberFormat="1" applyFont="1" applyFill="1" applyBorder="1"/>
    <xf numFmtId="0" fontId="33" fillId="23" borderId="13" xfId="11" applyFont="1" applyFill="1" applyBorder="1" applyAlignment="1">
      <alignment horizontal="center" vertical="center"/>
    </xf>
    <xf numFmtId="0" fontId="15" fillId="0" borderId="0" xfId="11" applyFont="1"/>
    <xf numFmtId="0" fontId="33" fillId="23" borderId="15" xfId="11" applyFont="1" applyFill="1" applyBorder="1" applyAlignment="1">
      <alignment horizontal="center" vertical="center"/>
    </xf>
    <xf numFmtId="0" fontId="33" fillId="23" borderId="6" xfId="11" applyFont="1" applyFill="1" applyBorder="1" applyAlignment="1">
      <alignment horizontal="center" vertical="center"/>
    </xf>
    <xf numFmtId="1" fontId="15" fillId="24" borderId="1" xfId="11" applyNumberFormat="1" applyFont="1" applyFill="1" applyBorder="1"/>
    <xf numFmtId="1" fontId="15" fillId="9" borderId="1" xfId="11" applyNumberFormat="1" applyFont="1" applyFill="1" applyBorder="1"/>
    <xf numFmtId="0" fontId="15" fillId="9" borderId="1" xfId="11" applyFont="1" applyFill="1" applyBorder="1"/>
    <xf numFmtId="0" fontId="15" fillId="25" borderId="1" xfId="11" applyFont="1" applyFill="1" applyBorder="1"/>
    <xf numFmtId="0" fontId="39" fillId="25" borderId="1" xfId="0" applyFont="1" applyFill="1" applyBorder="1"/>
    <xf numFmtId="1" fontId="14" fillId="24" borderId="1" xfId="11" applyNumberFormat="1" applyFont="1" applyFill="1" applyBorder="1"/>
    <xf numFmtId="0" fontId="15" fillId="21" borderId="16" xfId="11" applyFont="1" applyFill="1" applyBorder="1"/>
    <xf numFmtId="0" fontId="15" fillId="21" borderId="17" xfId="11" applyFont="1" applyFill="1" applyBorder="1"/>
    <xf numFmtId="0" fontId="15" fillId="28" borderId="17" xfId="11" applyFont="1" applyFill="1" applyBorder="1"/>
    <xf numFmtId="0" fontId="15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2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2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2" fillId="33" borderId="12" xfId="0" applyFont="1" applyFill="1" applyBorder="1"/>
    <xf numFmtId="0" fontId="42" fillId="33" borderId="13" xfId="0" applyFont="1" applyFill="1" applyBorder="1"/>
    <xf numFmtId="0" fontId="42" fillId="33" borderId="14" xfId="0" applyFont="1" applyFill="1" applyBorder="1"/>
    <xf numFmtId="16" fontId="22" fillId="13" borderId="10" xfId="0" applyNumberFormat="1" applyFont="1" applyFill="1" applyBorder="1" applyAlignment="1" applyProtection="1">
      <alignment horizontal="center" vertical="center"/>
    </xf>
    <xf numFmtId="16" fontId="22" fillId="13" borderId="7" xfId="0" applyNumberFormat="1" applyFont="1" applyFill="1" applyBorder="1" applyAlignment="1" applyProtection="1">
      <alignment horizontal="center" vertical="center"/>
    </xf>
    <xf numFmtId="49" fontId="22" fillId="13" borderId="12" xfId="0" applyNumberFormat="1" applyFont="1" applyFill="1" applyBorder="1" applyAlignment="1" applyProtection="1">
      <alignment horizontal="right" vertical="center"/>
    </xf>
    <xf numFmtId="49" fontId="18" fillId="13" borderId="13" xfId="0" applyNumberFormat="1" applyFont="1" applyFill="1" applyBorder="1" applyAlignment="1" applyProtection="1">
      <alignment horizontal="right" vertical="center"/>
    </xf>
    <xf numFmtId="165" fontId="22" fillId="13" borderId="14" xfId="0" applyNumberFormat="1" applyFont="1" applyFill="1" applyBorder="1" applyAlignment="1" applyProtection="1">
      <alignment vertical="center"/>
    </xf>
    <xf numFmtId="49" fontId="18" fillId="13" borderId="32" xfId="0" applyNumberFormat="1" applyFont="1" applyFill="1" applyBorder="1" applyAlignment="1" applyProtection="1">
      <alignment horizontal="right" vertical="center"/>
    </xf>
    <xf numFmtId="0" fontId="18" fillId="17" borderId="1" xfId="0" applyFont="1" applyFill="1" applyBorder="1" applyAlignment="1" applyProtection="1">
      <alignment vertical="center"/>
      <protection locked="0"/>
    </xf>
    <xf numFmtId="0" fontId="18" fillId="21" borderId="12" xfId="0" applyFont="1" applyFill="1" applyBorder="1" applyAlignment="1" applyProtection="1">
      <alignment vertical="center"/>
    </xf>
    <xf numFmtId="0" fontId="18" fillId="21" borderId="13" xfId="0" applyFont="1" applyFill="1" applyBorder="1" applyAlignment="1" applyProtection="1">
      <alignment vertical="center"/>
    </xf>
    <xf numFmtId="16" fontId="18" fillId="21" borderId="14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horizontal="center" vertical="center"/>
    </xf>
    <xf numFmtId="0" fontId="18" fillId="13" borderId="10" xfId="0" applyFont="1" applyFill="1" applyBorder="1" applyAlignment="1" applyProtection="1">
      <alignment horizontal="right" vertical="center"/>
    </xf>
    <xf numFmtId="16" fontId="22" fillId="0" borderId="7" xfId="0" applyNumberFormat="1" applyFont="1" applyFill="1" applyBorder="1" applyAlignment="1" applyProtection="1">
      <alignment horizontal="center" vertical="center"/>
      <protection locked="0"/>
    </xf>
    <xf numFmtId="49" fontId="22" fillId="13" borderId="16" xfId="0" applyNumberFormat="1" applyFont="1" applyFill="1" applyBorder="1" applyAlignment="1" applyProtection="1">
      <alignment horizontal="right" vertical="center"/>
    </xf>
    <xf numFmtId="49" fontId="18" fillId="13" borderId="17" xfId="0" applyNumberFormat="1" applyFont="1" applyFill="1" applyBorder="1" applyAlignment="1" applyProtection="1">
      <alignment horizontal="right" vertical="center"/>
    </xf>
    <xf numFmtId="165" fontId="22" fillId="13" borderId="18" xfId="0" applyNumberFormat="1" applyFont="1" applyFill="1" applyBorder="1" applyAlignment="1" applyProtection="1">
      <alignment vertical="center"/>
    </xf>
    <xf numFmtId="49" fontId="18" fillId="13" borderId="33" xfId="0" applyNumberFormat="1" applyFont="1" applyFill="1" applyBorder="1" applyAlignment="1" applyProtection="1">
      <alignment horizontal="right" vertical="center"/>
    </xf>
    <xf numFmtId="49" fontId="18" fillId="18" borderId="21" xfId="0" applyNumberFormat="1" applyFont="1" applyFill="1" applyBorder="1" applyAlignment="1" applyProtection="1">
      <alignment horizontal="right" vertical="center"/>
      <protection locked="0"/>
    </xf>
    <xf numFmtId="0" fontId="18" fillId="18" borderId="1" xfId="0" applyFont="1" applyFill="1" applyBorder="1" applyAlignment="1" applyProtection="1">
      <alignment vertical="center"/>
      <protection locked="0"/>
    </xf>
    <xf numFmtId="0" fontId="18" fillId="21" borderId="15" xfId="0" applyFont="1" applyFill="1" applyBorder="1" applyAlignment="1" applyProtection="1">
      <alignment vertical="center"/>
    </xf>
    <xf numFmtId="2" fontId="18" fillId="21" borderId="1" xfId="0" quotePrefix="1" applyNumberFormat="1" applyFont="1" applyFill="1" applyBorder="1" applyAlignment="1" applyProtection="1">
      <alignment vertical="center"/>
    </xf>
    <xf numFmtId="2" fontId="18" fillId="21" borderId="6" xfId="0" quotePrefix="1" applyNumberFormat="1" applyFont="1" applyFill="1" applyBorder="1" applyAlignment="1" applyProtection="1">
      <alignment vertical="center"/>
    </xf>
    <xf numFmtId="0" fontId="18" fillId="3" borderId="4" xfId="0" applyNumberFormat="1" applyFont="1" applyFill="1" applyBorder="1" applyAlignment="1" applyProtection="1">
      <alignment vertical="center"/>
    </xf>
    <xf numFmtId="1" fontId="22" fillId="3" borderId="8" xfId="0" applyNumberFormat="1" applyFont="1" applyFill="1" applyBorder="1" applyAlignment="1" applyProtection="1">
      <alignment horizontal="center" vertical="center"/>
    </xf>
    <xf numFmtId="1" fontId="22" fillId="3" borderId="9" xfId="0" applyNumberFormat="1" applyFont="1" applyFill="1" applyBorder="1" applyAlignment="1" applyProtection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vertical="center"/>
    </xf>
    <xf numFmtId="0" fontId="18" fillId="21" borderId="16" xfId="0" applyFont="1" applyFill="1" applyBorder="1" applyAlignment="1" applyProtection="1">
      <alignment vertical="center"/>
    </xf>
    <xf numFmtId="2" fontId="18" fillId="21" borderId="17" xfId="0" quotePrefix="1" applyNumberFormat="1" applyFont="1" applyFill="1" applyBorder="1" applyAlignment="1" applyProtection="1">
      <alignment vertical="center"/>
    </xf>
    <xf numFmtId="2" fontId="18" fillId="21" borderId="18" xfId="0" quotePrefix="1" applyNumberFormat="1" applyFont="1" applyFill="1" applyBorder="1" applyAlignment="1" applyProtection="1">
      <alignment vertical="center"/>
    </xf>
    <xf numFmtId="0" fontId="44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  <protection locked="0"/>
    </xf>
    <xf numFmtId="0" fontId="18" fillId="20" borderId="0" xfId="0" applyFont="1" applyFill="1" applyBorder="1" applyAlignment="1" applyProtection="1">
      <alignment horizontal="center" vertical="center"/>
    </xf>
    <xf numFmtId="0" fontId="18" fillId="20" borderId="0" xfId="0" applyFont="1" applyFill="1" applyAlignment="1" applyProtection="1">
      <alignment vertical="center"/>
    </xf>
    <xf numFmtId="0" fontId="29" fillId="20" borderId="0" xfId="0" applyFont="1" applyFill="1" applyAlignment="1" applyProtection="1">
      <alignment vertical="center"/>
      <protection locked="0"/>
    </xf>
    <xf numFmtId="0" fontId="30" fillId="20" borderId="0" xfId="0" applyFont="1" applyFill="1" applyBorder="1" applyAlignment="1" applyProtection="1">
      <alignment horizontal="center" vertical="center"/>
    </xf>
    <xf numFmtId="16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49" fontId="18" fillId="0" borderId="0" xfId="0" applyNumberFormat="1" applyFont="1" applyFill="1" applyAlignment="1" applyProtection="1">
      <alignment vertical="center"/>
    </xf>
    <xf numFmtId="2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horizontal="left" vertical="center"/>
    </xf>
    <xf numFmtId="0" fontId="22" fillId="0" borderId="0" xfId="0" applyFont="1" applyFill="1" applyAlignment="1" applyProtection="1">
      <alignment vertical="center"/>
      <protection locked="0"/>
    </xf>
    <xf numFmtId="0" fontId="22" fillId="0" borderId="0" xfId="0" applyFont="1" applyFill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168" fontId="22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8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8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8" fillId="0" borderId="15" xfId="0" applyFont="1" applyFill="1" applyBorder="1" applyProtection="1">
      <protection locked="0"/>
    </xf>
    <xf numFmtId="49" fontId="18" fillId="0" borderId="1" xfId="0" applyNumberFormat="1" applyFont="1" applyFill="1" applyBorder="1" applyProtection="1">
      <protection locked="0"/>
    </xf>
    <xf numFmtId="0" fontId="18" fillId="0" borderId="7" xfId="0" applyFont="1" applyFill="1" applyBorder="1" applyProtection="1">
      <protection locked="0"/>
    </xf>
    <xf numFmtId="0" fontId="15" fillId="29" borderId="16" xfId="11" applyFont="1" applyFill="1" applyBorder="1" applyProtection="1">
      <protection locked="0" hidden="1"/>
    </xf>
    <xf numFmtId="1" fontId="15" fillId="29" borderId="18" xfId="11" applyNumberFormat="1" applyFont="1" applyFill="1" applyBorder="1" applyProtection="1">
      <protection locked="0" hidden="1"/>
    </xf>
    <xf numFmtId="16" fontId="44" fillId="0" borderId="1" xfId="0" applyNumberFormat="1" applyFont="1" applyFill="1" applyBorder="1" applyAlignment="1" applyProtection="1">
      <alignment vertical="center"/>
      <protection locked="0" hidden="1"/>
    </xf>
    <xf numFmtId="0" fontId="44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vertical="center"/>
      <protection locked="0" hidden="1"/>
    </xf>
    <xf numFmtId="2" fontId="44" fillId="0" borderId="1" xfId="0" applyNumberFormat="1" applyFont="1" applyFill="1" applyBorder="1" applyAlignment="1" applyProtection="1">
      <alignment vertical="center"/>
      <protection locked="0" hidden="1"/>
    </xf>
    <xf numFmtId="1" fontId="44" fillId="0" borderId="1" xfId="0" applyNumberFormat="1" applyFont="1" applyFill="1" applyBorder="1" applyAlignment="1" applyProtection="1">
      <alignment vertical="center"/>
      <protection locked="0" hidden="1"/>
    </xf>
    <xf numFmtId="49" fontId="18" fillId="0" borderId="1" xfId="0" applyNumberFormat="1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left" vertical="center"/>
      <protection locked="0" hidden="1"/>
    </xf>
    <xf numFmtId="0" fontId="18" fillId="0" borderId="15" xfId="0" applyNumberFormat="1" applyFont="1" applyFill="1" applyBorder="1" applyAlignment="1" applyProtection="1">
      <alignment vertical="center"/>
      <protection locked="0" hidden="1"/>
    </xf>
    <xf numFmtId="16" fontId="44" fillId="20" borderId="1" xfId="0" applyNumberFormat="1" applyFont="1" applyFill="1" applyBorder="1" applyAlignment="1" applyProtection="1">
      <alignment vertical="center"/>
      <protection locked="0" hidden="1"/>
    </xf>
    <xf numFmtId="0" fontId="44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vertical="center"/>
      <protection locked="0" hidden="1"/>
    </xf>
    <xf numFmtId="2" fontId="44" fillId="20" borderId="1" xfId="0" applyNumberFormat="1" applyFont="1" applyFill="1" applyBorder="1" applyAlignment="1" applyProtection="1">
      <alignment vertical="center"/>
      <protection locked="0" hidden="1"/>
    </xf>
    <xf numFmtId="1" fontId="44" fillId="20" borderId="1" xfId="0" applyNumberFormat="1" applyFont="1" applyFill="1" applyBorder="1" applyAlignment="1" applyProtection="1">
      <alignment vertical="center"/>
      <protection locked="0" hidden="1"/>
    </xf>
    <xf numFmtId="0" fontId="18" fillId="20" borderId="15" xfId="0" applyNumberFormat="1" applyFont="1" applyFill="1" applyBorder="1" applyAlignment="1" applyProtection="1">
      <alignment vertical="center"/>
      <protection locked="0" hidden="1"/>
    </xf>
    <xf numFmtId="49" fontId="18" fillId="20" borderId="1" xfId="0" applyNumberFormat="1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vertical="center"/>
      <protection hidden="1"/>
    </xf>
    <xf numFmtId="49" fontId="18" fillId="0" borderId="0" xfId="0" applyNumberFormat="1" applyFont="1" applyFill="1" applyAlignment="1" applyProtection="1">
      <alignment vertical="center"/>
      <protection hidden="1"/>
    </xf>
    <xf numFmtId="2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horizontal="left" vertical="center"/>
      <protection hidden="1"/>
    </xf>
    <xf numFmtId="0" fontId="43" fillId="7" borderId="11" xfId="0" applyFont="1" applyFill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vertical="center"/>
      <protection locked="0" hidden="1"/>
    </xf>
    <xf numFmtId="0" fontId="22" fillId="0" borderId="34" xfId="0" applyFont="1" applyBorder="1" applyAlignment="1" applyProtection="1">
      <alignment vertical="center"/>
      <protection locked="0" hidden="1"/>
    </xf>
    <xf numFmtId="0" fontId="18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6" fillId="4" borderId="44" xfId="0" applyNumberFormat="1" applyFont="1" applyFill="1" applyBorder="1" applyAlignment="1" applyProtection="1">
      <alignment vertical="center"/>
    </xf>
    <xf numFmtId="49" fontId="44" fillId="0" borderId="45" xfId="0" applyNumberFormat="1" applyFont="1" applyFill="1" applyBorder="1" applyAlignment="1" applyProtection="1">
      <alignment horizontal="left" vertical="center"/>
      <protection locked="0" hidden="1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0" fontId="35" fillId="16" borderId="15" xfId="1" applyFont="1" applyFill="1" applyBorder="1" applyAlignment="1">
      <alignment horizontal="center"/>
    </xf>
    <xf numFmtId="0" fontId="35" fillId="16" borderId="1" xfId="1" applyFont="1" applyFill="1" applyBorder="1" applyAlignment="1">
      <alignment horizontal="center"/>
    </xf>
    <xf numFmtId="0" fontId="35" fillId="16" borderId="45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15" fillId="0" borderId="0" xfId="11" applyFont="1" applyAlignment="1">
      <alignment horizontal="center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16" fontId="18" fillId="2" borderId="46" xfId="0" applyNumberFormat="1" applyFont="1" applyFill="1" applyBorder="1" applyAlignment="1" applyProtection="1">
      <alignment horizontal="left" vertical="center"/>
    </xf>
    <xf numFmtId="0" fontId="18" fillId="2" borderId="46" xfId="0" applyFont="1" applyFill="1" applyBorder="1" applyAlignment="1" applyProtection="1">
      <alignment horizontal="left" vertical="center"/>
    </xf>
    <xf numFmtId="49" fontId="18" fillId="2" borderId="46" xfId="0" applyNumberFormat="1" applyFont="1" applyFill="1" applyBorder="1" applyAlignment="1" applyProtection="1">
      <alignment horizontal="left" vertical="center"/>
    </xf>
    <xf numFmtId="2" fontId="18" fillId="2" borderId="46" xfId="0" applyNumberFormat="1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8" fillId="29" borderId="15" xfId="140" applyNumberFormat="1" applyFont="1" applyFill="1" applyBorder="1"/>
    <xf numFmtId="172" fontId="38" fillId="29" borderId="47" xfId="140" applyNumberFormat="1" applyFont="1" applyFill="1" applyBorder="1"/>
    <xf numFmtId="172" fontId="38" fillId="29" borderId="6" xfId="140" applyNumberFormat="1" applyFont="1" applyFill="1" applyBorder="1"/>
    <xf numFmtId="172" fontId="38" fillId="24" borderId="15" xfId="140" applyNumberFormat="1" applyFont="1" applyFill="1" applyBorder="1"/>
    <xf numFmtId="172" fontId="38" fillId="24" borderId="47" xfId="140" applyNumberFormat="1" applyFont="1" applyFill="1" applyBorder="1"/>
    <xf numFmtId="172" fontId="38" fillId="24" borderId="6" xfId="140" applyNumberFormat="1" applyFont="1" applyFill="1" applyBorder="1"/>
    <xf numFmtId="172" fontId="38" fillId="29" borderId="16" xfId="140" applyNumberFormat="1" applyFont="1" applyFill="1" applyBorder="1"/>
    <xf numFmtId="172" fontId="38" fillId="29" borderId="17" xfId="140" applyNumberFormat="1" applyFont="1" applyFill="1" applyBorder="1"/>
    <xf numFmtId="172" fontId="38" fillId="29" borderId="18" xfId="140" applyNumberFormat="1" applyFont="1" applyFill="1" applyBorder="1"/>
    <xf numFmtId="0" fontId="28" fillId="2" borderId="48" xfId="0" applyNumberFormat="1" applyFont="1" applyFill="1" applyBorder="1" applyAlignment="1" applyProtection="1">
      <alignment vertical="center"/>
    </xf>
    <xf numFmtId="0" fontId="21" fillId="2" borderId="49" xfId="0" applyNumberFormat="1" applyFont="1" applyFill="1" applyBorder="1" applyAlignment="1" applyProtection="1">
      <alignment vertical="center" wrapText="1"/>
    </xf>
    <xf numFmtId="0" fontId="21" fillId="2" borderId="49" xfId="0" applyNumberFormat="1" applyFont="1" applyFill="1" applyBorder="1" applyAlignment="1" applyProtection="1">
      <alignment vertical="center"/>
    </xf>
    <xf numFmtId="0" fontId="21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0" fillId="0" borderId="47" xfId="0" applyNumberFormat="1" applyFont="1" applyFill="1" applyBorder="1" applyAlignment="1" applyProtection="1">
      <alignment horizontal="center" vertical="center"/>
    </xf>
    <xf numFmtId="0" fontId="21" fillId="0" borderId="47" xfId="0" applyFont="1" applyFill="1" applyBorder="1" applyAlignment="1" applyProtection="1">
      <alignment vertical="center"/>
    </xf>
    <xf numFmtId="0" fontId="20" fillId="0" borderId="47" xfId="0" applyFont="1" applyFill="1" applyBorder="1" applyAlignment="1" applyProtection="1">
      <alignment vertical="center"/>
    </xf>
    <xf numFmtId="169" fontId="20" fillId="0" borderId="47" xfId="0" applyNumberFormat="1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/>
    </xf>
    <xf numFmtId="0" fontId="36" fillId="0" borderId="47" xfId="0" applyFont="1" applyBorder="1" applyAlignment="1">
      <alignment horizontal="center"/>
    </xf>
    <xf numFmtId="0" fontId="36" fillId="0" borderId="47" xfId="0" applyFont="1" applyFill="1" applyBorder="1" applyAlignment="1" applyProtection="1">
      <alignment horizontal="center" vertical="center"/>
      <protection locked="0"/>
    </xf>
    <xf numFmtId="0" fontId="37" fillId="0" borderId="47" xfId="0" applyFont="1" applyBorder="1" applyAlignment="1">
      <alignment horizontal="center"/>
    </xf>
    <xf numFmtId="0" fontId="20" fillId="0" borderId="47" xfId="0" applyFont="1" applyFill="1" applyBorder="1" applyAlignment="1" applyProtection="1">
      <alignment horizontal="center" vertical="center"/>
      <protection locked="0"/>
    </xf>
    <xf numFmtId="0" fontId="20" fillId="0" borderId="53" xfId="0" applyFont="1" applyFill="1" applyBorder="1" applyAlignment="1" applyProtection="1">
      <alignment vertical="center"/>
    </xf>
    <xf numFmtId="0" fontId="20" fillId="0" borderId="53" xfId="0" applyFont="1" applyFill="1" applyBorder="1" applyAlignment="1" applyProtection="1">
      <alignment horizontal="center" vertical="center"/>
    </xf>
    <xf numFmtId="0" fontId="36" fillId="0" borderId="53" xfId="0" applyFont="1" applyBorder="1" applyAlignment="1">
      <alignment horizontal="center"/>
    </xf>
    <xf numFmtId="0" fontId="0" fillId="0" borderId="53" xfId="0" applyBorder="1"/>
    <xf numFmtId="0" fontId="20" fillId="0" borderId="53" xfId="0" applyFont="1" applyFill="1" applyBorder="1" applyAlignment="1" applyProtection="1">
      <alignment horizontal="center" vertical="center"/>
      <protection locked="0"/>
    </xf>
    <xf numFmtId="0" fontId="26" fillId="3" borderId="54" xfId="0" quotePrefix="1" applyNumberFormat="1" applyFont="1" applyFill="1" applyBorder="1" applyAlignment="1" applyProtection="1">
      <alignment vertical="center"/>
    </xf>
    <xf numFmtId="0" fontId="22" fillId="3" borderId="55" xfId="0" applyNumberFormat="1" applyFont="1" applyFill="1" applyBorder="1" applyAlignment="1" applyProtection="1">
      <alignment horizontal="center" vertical="center" wrapText="1"/>
    </xf>
    <xf numFmtId="0" fontId="22" fillId="3" borderId="56" xfId="0" applyNumberFormat="1" applyFont="1" applyFill="1" applyBorder="1" applyAlignment="1" applyProtection="1">
      <alignment horizontal="center" vertical="center" wrapText="1"/>
    </xf>
    <xf numFmtId="0" fontId="20" fillId="0" borderId="57" xfId="0" applyFont="1" applyFill="1" applyBorder="1" applyAlignment="1" applyProtection="1">
      <alignment vertical="center"/>
      <protection locked="0"/>
    </xf>
    <xf numFmtId="0" fontId="20" fillId="0" borderId="57" xfId="0" applyFont="1" applyFill="1" applyBorder="1" applyAlignment="1" applyProtection="1">
      <alignment horizontal="left" vertical="center"/>
      <protection locked="0"/>
    </xf>
    <xf numFmtId="0" fontId="20" fillId="3" borderId="57" xfId="0" applyFont="1" applyFill="1" applyBorder="1" applyAlignment="1" applyProtection="1">
      <alignment vertical="center"/>
    </xf>
    <xf numFmtId="169" fontId="20" fillId="3" borderId="57" xfId="0" applyNumberFormat="1" applyFont="1" applyFill="1" applyBorder="1" applyAlignment="1" applyProtection="1">
      <alignment horizontal="right" vertical="center"/>
    </xf>
    <xf numFmtId="0" fontId="20" fillId="3" borderId="57" xfId="0" applyFont="1" applyFill="1" applyBorder="1" applyAlignment="1" applyProtection="1">
      <alignment horizontal="center" vertical="center"/>
    </xf>
    <xf numFmtId="0" fontId="20" fillId="3" borderId="57" xfId="0" applyFont="1" applyFill="1" applyBorder="1" applyAlignment="1" applyProtection="1">
      <alignment horizontal="left" vertical="center"/>
    </xf>
    <xf numFmtId="0" fontId="26" fillId="6" borderId="48" xfId="0" quotePrefix="1" applyNumberFormat="1" applyFont="1" applyFill="1" applyBorder="1" applyAlignment="1" applyProtection="1">
      <alignment vertical="center"/>
    </xf>
    <xf numFmtId="0" fontId="22" fillId="6" borderId="58" xfId="0" applyNumberFormat="1" applyFont="1" applyFill="1" applyBorder="1" applyAlignment="1" applyProtection="1">
      <alignment horizontal="center" vertical="center" wrapText="1"/>
    </xf>
    <xf numFmtId="0" fontId="22" fillId="6" borderId="59" xfId="0" applyNumberFormat="1" applyFont="1" applyFill="1" applyBorder="1" applyAlignment="1" applyProtection="1">
      <alignment horizontal="center" vertical="center" wrapText="1"/>
    </xf>
    <xf numFmtId="49" fontId="20" fillId="0" borderId="57" xfId="0" applyNumberFormat="1" applyFont="1" applyFill="1" applyBorder="1" applyAlignment="1" applyProtection="1">
      <alignment vertical="center"/>
      <protection locked="0"/>
    </xf>
    <xf numFmtId="169" fontId="20" fillId="0" borderId="57" xfId="0" applyNumberFormat="1" applyFont="1" applyFill="1" applyBorder="1" applyAlignment="1" applyProtection="1">
      <alignment horizontal="right" vertical="center"/>
      <protection locked="0"/>
    </xf>
    <xf numFmtId="0" fontId="20" fillId="0" borderId="57" xfId="0" applyFont="1" applyFill="1" applyBorder="1" applyAlignment="1" applyProtection="1">
      <alignment horizontal="center" vertical="center"/>
      <protection locked="0"/>
    </xf>
    <xf numFmtId="0" fontId="20" fillId="6" borderId="57" xfId="0" applyFont="1" applyFill="1" applyBorder="1" applyAlignment="1" applyProtection="1">
      <alignment vertical="center"/>
    </xf>
    <xf numFmtId="0" fontId="20" fillId="6" borderId="57" xfId="0" quotePrefix="1" applyFont="1" applyFill="1" applyBorder="1" applyAlignment="1" applyProtection="1">
      <alignment horizontal="left" vertical="center"/>
    </xf>
    <xf numFmtId="0" fontId="20" fillId="6" borderId="57" xfId="0" quotePrefix="1" applyFont="1" applyFill="1" applyBorder="1" applyAlignment="1" applyProtection="1">
      <alignment vertical="center"/>
    </xf>
    <xf numFmtId="169" fontId="20" fillId="6" borderId="57" xfId="0" quotePrefix="1" applyNumberFormat="1" applyFont="1" applyFill="1" applyBorder="1" applyAlignment="1" applyProtection="1">
      <alignment horizontal="right" vertical="center"/>
    </xf>
    <xf numFmtId="0" fontId="20" fillId="6" borderId="57" xfId="0" quotePrefix="1" applyFont="1" applyFill="1" applyBorder="1" applyAlignment="1" applyProtection="1">
      <alignment horizontal="center" vertical="center"/>
    </xf>
    <xf numFmtId="49" fontId="20" fillId="0" borderId="50" xfId="0" applyNumberFormat="1" applyFont="1" applyFill="1" applyBorder="1" applyAlignment="1" applyProtection="1">
      <alignment horizontal="center" vertical="center"/>
    </xf>
    <xf numFmtId="49" fontId="20" fillId="0" borderId="51" xfId="0" applyNumberFormat="1" applyFont="1" applyFill="1" applyBorder="1" applyAlignment="1" applyProtection="1">
      <alignment horizontal="center" vertical="center"/>
    </xf>
    <xf numFmtId="49" fontId="20" fillId="0" borderId="52" xfId="0" applyNumberFormat="1" applyFont="1" applyFill="1" applyBorder="1" applyAlignment="1" applyProtection="1">
      <alignment horizontal="center" vertical="center"/>
    </xf>
    <xf numFmtId="171" fontId="33" fillId="23" borderId="53" xfId="1" applyNumberFormat="1" applyFont="1" applyFill="1" applyBorder="1" applyAlignment="1">
      <alignment horizontal="center" vertical="center"/>
    </xf>
    <xf numFmtId="171" fontId="40" fillId="30" borderId="53" xfId="1" applyNumberFormat="1" applyFont="1" applyFill="1" applyBorder="1" applyProtection="1">
      <protection locked="0" hidden="1"/>
    </xf>
    <xf numFmtId="3" fontId="18" fillId="16" borderId="53" xfId="1" applyNumberFormat="1" applyFill="1" applyBorder="1"/>
    <xf numFmtId="171" fontId="40" fillId="21" borderId="53" xfId="1" applyNumberFormat="1" applyFont="1" applyFill="1" applyBorder="1" applyProtection="1">
      <protection locked="0" hidden="1"/>
    </xf>
    <xf numFmtId="3" fontId="18" fillId="28" borderId="53" xfId="1" applyNumberFormat="1" applyFill="1" applyBorder="1"/>
    <xf numFmtId="173" fontId="18" fillId="16" borderId="53" xfId="1" applyNumberFormat="1" applyFill="1" applyBorder="1"/>
    <xf numFmtId="173" fontId="18" fillId="28" borderId="53" xfId="1" applyNumberFormat="1" applyFill="1" applyBorder="1"/>
    <xf numFmtId="3" fontId="18" fillId="0" borderId="53" xfId="1" applyNumberFormat="1" applyFill="1" applyBorder="1"/>
    <xf numFmtId="1" fontId="18" fillId="28" borderId="53" xfId="1" applyNumberFormat="1" applyFill="1" applyBorder="1"/>
    <xf numFmtId="3" fontId="18" fillId="30" borderId="53" xfId="1" applyNumberFormat="1" applyFill="1" applyBorder="1"/>
    <xf numFmtId="3" fontId="18" fillId="21" borderId="53" xfId="1" applyNumberFormat="1" applyFill="1" applyBorder="1"/>
    <xf numFmtId="0" fontId="44" fillId="0" borderId="53" xfId="0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vertical="center"/>
      <protection locked="0" hidden="1"/>
    </xf>
    <xf numFmtId="2" fontId="44" fillId="0" borderId="53" xfId="0" applyNumberFormat="1" applyFont="1" applyFill="1" applyBorder="1" applyAlignment="1" applyProtection="1">
      <alignment vertical="center"/>
      <protection locked="0" hidden="1"/>
    </xf>
    <xf numFmtId="1" fontId="44" fillId="0" borderId="53" xfId="0" applyNumberFormat="1" applyFont="1" applyFill="1" applyBorder="1" applyAlignment="1" applyProtection="1">
      <alignment vertical="center"/>
      <protection locked="0" hidden="1"/>
    </xf>
    <xf numFmtId="49" fontId="18" fillId="0" borderId="53" xfId="0" applyNumberFormat="1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8" fillId="0" borderId="53" xfId="0" applyFont="1" applyFill="1" applyBorder="1" applyAlignment="1" applyProtection="1">
      <alignment vertical="center"/>
      <protection locked="0" hidden="1"/>
    </xf>
    <xf numFmtId="0" fontId="18" fillId="34" borderId="46" xfId="0" applyFont="1" applyFill="1" applyBorder="1" applyAlignment="1" applyProtection="1">
      <alignment horizontal="left" vertical="center"/>
    </xf>
    <xf numFmtId="0" fontId="44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vertical="center"/>
      <protection locked="0" hidden="1"/>
    </xf>
    <xf numFmtId="2" fontId="44" fillId="0" borderId="60" xfId="0" applyNumberFormat="1" applyFont="1" applyFill="1" applyBorder="1" applyAlignment="1" applyProtection="1">
      <alignment vertical="center"/>
      <protection locked="0" hidden="1"/>
    </xf>
    <xf numFmtId="1" fontId="44" fillId="0" borderId="60" xfId="0" applyNumberFormat="1" applyFont="1" applyFill="1" applyBorder="1" applyAlignment="1" applyProtection="1">
      <alignment vertical="center"/>
      <protection locked="0" hidden="1"/>
    </xf>
    <xf numFmtId="49" fontId="18" fillId="0" borderId="60" xfId="0" applyNumberFormat="1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left" vertical="center"/>
      <protection locked="0" hidden="1"/>
    </xf>
    <xf numFmtId="1" fontId="18" fillId="0" borderId="50" xfId="1" applyNumberFormat="1" applyFont="1" applyFill="1" applyBorder="1" applyProtection="1">
      <protection locked="0"/>
    </xf>
    <xf numFmtId="1" fontId="18" fillId="20" borderId="50" xfId="1" applyNumberFormat="1" applyFont="1" applyFill="1" applyBorder="1" applyProtection="1">
      <protection locked="0"/>
    </xf>
    <xf numFmtId="49" fontId="18" fillId="0" borderId="60" xfId="1" applyNumberFormat="1" applyFont="1" applyFill="1" applyBorder="1" applyProtection="1">
      <protection locked="0"/>
    </xf>
    <xf numFmtId="49" fontId="18" fillId="20" borderId="60" xfId="1" applyNumberFormat="1" applyFont="1" applyFill="1" applyBorder="1" applyProtection="1">
      <protection locked="0"/>
    </xf>
    <xf numFmtId="2" fontId="22" fillId="0" borderId="0" xfId="0" applyNumberFormat="1" applyFont="1" applyFill="1" applyAlignment="1" applyProtection="1">
      <alignment vertical="center"/>
    </xf>
    <xf numFmtId="16" fontId="44" fillId="0" borderId="53" xfId="0" applyNumberFormat="1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horizontal="left" vertical="center"/>
      <protection locked="0" hidden="1"/>
    </xf>
    <xf numFmtId="2" fontId="18" fillId="0" borderId="0" xfId="0" applyNumberFormat="1" applyFont="1" applyAlignment="1" applyProtection="1">
      <alignment vertical="center"/>
    </xf>
    <xf numFmtId="0" fontId="18" fillId="0" borderId="53" xfId="0" applyFont="1" applyFill="1" applyBorder="1" applyAlignment="1" applyProtection="1">
      <alignment vertical="center"/>
    </xf>
    <xf numFmtId="2" fontId="18" fillId="0" borderId="0" xfId="0" applyNumberFormat="1" applyFont="1" applyBorder="1" applyAlignment="1" applyProtection="1">
      <alignment vertical="center"/>
    </xf>
    <xf numFmtId="2" fontId="18" fillId="0" borderId="53" xfId="0" applyNumberFormat="1" applyFont="1" applyFill="1" applyBorder="1" applyAlignment="1" applyProtection="1">
      <alignment vertical="center"/>
    </xf>
    <xf numFmtId="49" fontId="47" fillId="0" borderId="0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48" fillId="0" borderId="0" xfId="0" applyFont="1" applyFill="1" applyBorder="1"/>
    <xf numFmtId="0" fontId="31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1" fillId="8" borderId="25" xfId="0" applyFont="1" applyFill="1" applyBorder="1" applyAlignment="1" applyProtection="1">
      <alignment horizontal="center" vertical="center"/>
      <protection locked="0"/>
    </xf>
    <xf numFmtId="0" fontId="31" fillId="9" borderId="28" xfId="0" applyFont="1" applyFill="1" applyBorder="1" applyAlignment="1" applyProtection="1">
      <alignment horizontal="center"/>
      <protection locked="0"/>
    </xf>
    <xf numFmtId="0" fontId="31" fillId="9" borderId="2" xfId="0" applyFont="1" applyFill="1" applyBorder="1" applyAlignment="1" applyProtection="1">
      <alignment horizontal="center"/>
      <protection locked="0"/>
    </xf>
    <xf numFmtId="0" fontId="31" fillId="9" borderId="29" xfId="0" applyFont="1" applyFill="1" applyBorder="1" applyAlignment="1" applyProtection="1">
      <alignment horizontal="center"/>
      <protection locked="0"/>
    </xf>
    <xf numFmtId="0" fontId="31" fillId="22" borderId="12" xfId="0" applyNumberFormat="1" applyFont="1" applyFill="1" applyBorder="1" applyAlignment="1" applyProtection="1">
      <alignment vertical="center"/>
      <protection locked="0"/>
    </xf>
    <xf numFmtId="0" fontId="31" fillId="21" borderId="14" xfId="0" applyFont="1" applyFill="1" applyBorder="1" applyProtection="1">
      <protection locked="0"/>
    </xf>
    <xf numFmtId="0" fontId="31" fillId="13" borderId="15" xfId="0" applyNumberFormat="1" applyFont="1" applyFill="1" applyBorder="1" applyAlignment="1" applyProtection="1">
      <alignment vertical="center"/>
      <protection locked="0"/>
    </xf>
    <xf numFmtId="0" fontId="31" fillId="16" borderId="6" xfId="0" applyFont="1" applyFill="1" applyBorder="1" applyProtection="1">
      <protection locked="0"/>
    </xf>
    <xf numFmtId="0" fontId="31" fillId="14" borderId="15" xfId="0" applyNumberFormat="1" applyFont="1" applyFill="1" applyBorder="1" applyAlignment="1" applyProtection="1">
      <alignment vertical="center"/>
      <protection locked="0"/>
    </xf>
    <xf numFmtId="0" fontId="31" fillId="15" borderId="6" xfId="0" applyFont="1" applyFill="1" applyBorder="1" applyProtection="1">
      <protection locked="0"/>
    </xf>
    <xf numFmtId="16" fontId="19" fillId="2" borderId="25" xfId="0" applyNumberFormat="1" applyFont="1" applyFill="1" applyBorder="1" applyAlignment="1" applyProtection="1">
      <alignment horizontal="left" vertical="center"/>
      <protection locked="0"/>
    </xf>
    <xf numFmtId="0" fontId="19" fillId="2" borderId="26" xfId="0" applyFont="1" applyFill="1" applyBorder="1" applyAlignment="1" applyProtection="1">
      <alignment horizontal="left" vertical="center"/>
      <protection locked="0"/>
    </xf>
    <xf numFmtId="49" fontId="19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61" xfId="0" applyNumberFormat="1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49" fontId="20" fillId="2" borderId="27" xfId="0" applyNumberFormat="1" applyFont="1" applyFill="1" applyBorder="1" applyAlignment="1" applyProtection="1">
      <alignment horizontal="left" vertical="center"/>
      <protection locked="0"/>
    </xf>
    <xf numFmtId="1" fontId="20" fillId="2" borderId="26" xfId="2" applyNumberFormat="1" applyFont="1" applyFill="1" applyBorder="1" applyAlignment="1" applyProtection="1">
      <alignment horizontal="left" vertical="center"/>
      <protection locked="0"/>
    </xf>
    <xf numFmtId="0" fontId="20" fillId="2" borderId="27" xfId="0" applyFont="1" applyFill="1" applyBorder="1" applyAlignment="1" applyProtection="1">
      <alignment horizontal="left" vertical="center"/>
      <protection locked="0"/>
    </xf>
    <xf numFmtId="0" fontId="0" fillId="0" borderId="60" xfId="0" applyFill="1" applyBorder="1" applyProtection="1">
      <protection locked="0"/>
    </xf>
    <xf numFmtId="9" fontId="18" fillId="0" borderId="7" xfId="0" applyNumberFormat="1" applyFont="1" applyFill="1" applyBorder="1" applyProtection="1">
      <protection locked="0"/>
    </xf>
    <xf numFmtId="1" fontId="18" fillId="0" borderId="50" xfId="0" applyNumberFormat="1" applyFont="1" applyFill="1" applyBorder="1" applyProtection="1">
      <protection locked="0"/>
    </xf>
    <xf numFmtId="49" fontId="18" fillId="0" borderId="60" xfId="0" applyNumberFormat="1" applyFont="1" applyFill="1" applyBorder="1" applyProtection="1">
      <protection locked="0"/>
    </xf>
    <xf numFmtId="1" fontId="18" fillId="0" borderId="42" xfId="0" applyNumberFormat="1" applyFont="1" applyFill="1" applyBorder="1" applyProtection="1">
      <protection locked="0"/>
    </xf>
    <xf numFmtId="0" fontId="18" fillId="0" borderId="42" xfId="0" applyFont="1" applyFill="1" applyBorder="1" applyProtection="1">
      <protection locked="0"/>
    </xf>
    <xf numFmtId="1" fontId="18" fillId="0" borderId="60" xfId="1" applyNumberFormat="1" applyFont="1" applyFill="1" applyBorder="1" applyProtection="1">
      <protection locked="0"/>
    </xf>
    <xf numFmtId="49" fontId="18" fillId="0" borderId="42" xfId="0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16" fontId="18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2" fillId="16" borderId="1" xfId="2" applyNumberFormat="1" applyFont="1" applyFill="1" applyBorder="1" applyProtection="1"/>
    <xf numFmtId="0" fontId="0" fillId="16" borderId="24" xfId="0" applyFill="1" applyBorder="1" applyProtection="1"/>
    <xf numFmtId="49" fontId="19" fillId="0" borderId="15" xfId="1" applyNumberFormat="1" applyFont="1" applyFill="1" applyBorder="1" applyProtection="1">
      <protection locked="0"/>
    </xf>
    <xf numFmtId="49" fontId="46" fillId="8" borderId="38" xfId="0" applyNumberFormat="1" applyFont="1" applyFill="1" applyBorder="1" applyProtection="1">
      <protection locked="0"/>
    </xf>
    <xf numFmtId="2" fontId="46" fillId="8" borderId="37" xfId="0" applyNumberFormat="1" applyFont="1" applyFill="1" applyBorder="1" applyProtection="1">
      <protection locked="0"/>
    </xf>
    <xf numFmtId="2" fontId="46" fillId="8" borderId="1" xfId="0" applyNumberFormat="1" applyFont="1" applyFill="1" applyBorder="1" applyProtection="1">
      <protection locked="0"/>
    </xf>
    <xf numFmtId="165" fontId="46" fillId="8" borderId="37" xfId="2" applyFont="1" applyFill="1" applyBorder="1" applyProtection="1">
      <protection locked="0"/>
    </xf>
    <xf numFmtId="164" fontId="46" fillId="8" borderId="37" xfId="2" applyNumberFormat="1" applyFont="1" applyFill="1" applyBorder="1" applyProtection="1">
      <protection locked="0"/>
    </xf>
    <xf numFmtId="49" fontId="26" fillId="2" borderId="37" xfId="0" applyNumberFormat="1" applyFont="1" applyFill="1" applyBorder="1" applyAlignment="1" applyProtection="1">
      <alignment horizontal="center" vertical="center"/>
      <protection locked="0"/>
    </xf>
    <xf numFmtId="49" fontId="26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19" fillId="0" borderId="0" xfId="0" applyNumberFormat="1" applyFont="1" applyProtection="1">
      <protection locked="0"/>
    </xf>
    <xf numFmtId="2" fontId="19" fillId="0" borderId="0" xfId="0" applyNumberFormat="1" applyFont="1" applyProtection="1">
      <protection locked="0"/>
    </xf>
    <xf numFmtId="165" fontId="19" fillId="0" borderId="0" xfId="2" applyFont="1" applyProtection="1">
      <protection locked="0"/>
    </xf>
    <xf numFmtId="164" fontId="19" fillId="0" borderId="0" xfId="2" applyNumberFormat="1" applyFont="1" applyProtection="1">
      <protection locked="0"/>
    </xf>
    <xf numFmtId="0" fontId="26" fillId="12" borderId="16" xfId="0" applyFont="1" applyFill="1" applyBorder="1" applyProtection="1"/>
    <xf numFmtId="49" fontId="19" fillId="37" borderId="15" xfId="1" applyNumberFormat="1" applyFont="1" applyFill="1" applyBorder="1" applyProtection="1">
      <protection locked="0"/>
    </xf>
    <xf numFmtId="0" fontId="33" fillId="23" borderId="14" xfId="11" applyFont="1" applyFill="1" applyBorder="1" applyAlignment="1">
      <alignment horizontal="center" vertical="center"/>
    </xf>
    <xf numFmtId="2" fontId="19" fillId="35" borderId="60" xfId="1" applyNumberFormat="1" applyFont="1" applyFill="1" applyBorder="1" applyProtection="1">
      <protection locked="0"/>
    </xf>
    <xf numFmtId="2" fontId="19" fillId="0" borderId="60" xfId="1" applyNumberFormat="1" applyFont="1" applyFill="1" applyBorder="1" applyProtection="1">
      <protection locked="0"/>
    </xf>
    <xf numFmtId="165" fontId="19" fillId="36" borderId="60" xfId="2" applyFont="1" applyFill="1" applyBorder="1" applyProtection="1">
      <protection locked="0"/>
    </xf>
    <xf numFmtId="164" fontId="19" fillId="36" borderId="60" xfId="2" applyNumberFormat="1" applyFont="1" applyFill="1" applyBorder="1" applyProtection="1">
      <protection locked="0"/>
    </xf>
    <xf numFmtId="165" fontId="19" fillId="36" borderId="60" xfId="2" applyFont="1" applyFill="1" applyBorder="1" applyAlignment="1" applyProtection="1">
      <alignment horizontal="left"/>
      <protection locked="0"/>
    </xf>
    <xf numFmtId="2" fontId="19" fillId="37" borderId="60" xfId="1" applyNumberFormat="1" applyFont="1" applyFill="1" applyBorder="1" applyProtection="1">
      <protection locked="0"/>
    </xf>
    <xf numFmtId="16" fontId="18" fillId="0" borderId="60" xfId="0" applyNumberFormat="1" applyFont="1" applyFill="1" applyBorder="1" applyProtection="1">
      <protection locked="0"/>
    </xf>
    <xf numFmtId="0" fontId="18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18" fillId="0" borderId="60" xfId="0" applyNumberFormat="1" applyFont="1" applyFill="1" applyBorder="1" applyProtection="1">
      <protection locked="0"/>
    </xf>
    <xf numFmtId="0" fontId="18" fillId="0" borderId="60" xfId="0" applyFont="1" applyFill="1" applyBorder="1" applyAlignment="1" applyProtection="1">
      <alignment horizontal="left"/>
      <protection locked="0"/>
    </xf>
    <xf numFmtId="49" fontId="0" fillId="0" borderId="60" xfId="0" applyNumberFormat="1" applyBorder="1" applyProtection="1">
      <protection locked="0"/>
    </xf>
    <xf numFmtId="49" fontId="18" fillId="0" borderId="60" xfId="0" applyNumberFormat="1" applyFont="1" applyBorder="1" applyProtection="1">
      <protection locked="0"/>
    </xf>
    <xf numFmtId="49" fontId="0" fillId="0" borderId="53" xfId="0" applyNumberFormat="1" applyFill="1" applyBorder="1" applyAlignment="1">
      <alignment vertical="center"/>
    </xf>
    <xf numFmtId="16" fontId="44" fillId="0" borderId="60" xfId="0" applyNumberFormat="1" applyFont="1" applyFill="1" applyBorder="1" applyAlignment="1" applyProtection="1">
      <alignment vertical="center"/>
      <protection locked="0" hidden="1"/>
    </xf>
    <xf numFmtId="49" fontId="18" fillId="22" borderId="1" xfId="0" applyNumberFormat="1" applyFont="1" applyFill="1" applyBorder="1" applyAlignment="1" applyProtection="1">
      <alignment vertical="center"/>
      <protection locked="0" hidden="1"/>
    </xf>
    <xf numFmtId="0" fontId="44" fillId="22" borderId="1" xfId="0" applyFont="1" applyFill="1" applyBorder="1" applyAlignment="1" applyProtection="1">
      <alignment vertical="center"/>
      <protection locked="0" hidden="1"/>
    </xf>
    <xf numFmtId="49" fontId="44" fillId="22" borderId="1" xfId="0" applyNumberFormat="1" applyFont="1" applyFill="1" applyBorder="1" applyAlignment="1" applyProtection="1">
      <alignment horizontal="right" vertical="center"/>
      <protection locked="0" hidden="1"/>
    </xf>
    <xf numFmtId="0" fontId="18" fillId="22" borderId="1" xfId="0" applyFont="1" applyFill="1" applyBorder="1" applyAlignment="1" applyProtection="1">
      <alignment vertical="center"/>
      <protection locked="0" hidden="1"/>
    </xf>
    <xf numFmtId="49" fontId="44" fillId="22" borderId="1" xfId="0" applyNumberFormat="1" applyFont="1" applyFill="1" applyBorder="1" applyAlignment="1" applyProtection="1">
      <alignment horizontal="left" vertical="center"/>
      <protection locked="0" hidden="1"/>
    </xf>
    <xf numFmtId="49" fontId="18" fillId="22" borderId="1" xfId="0" applyNumberFormat="1" applyFont="1" applyFill="1" applyBorder="1" applyAlignment="1" applyProtection="1">
      <alignment horizontal="right" vertical="center"/>
      <protection locked="0" hidden="1"/>
    </xf>
    <xf numFmtId="49" fontId="18" fillId="22" borderId="1" xfId="0" applyNumberFormat="1" applyFont="1" applyFill="1" applyBorder="1" applyAlignment="1" applyProtection="1">
      <alignment horizontal="left" vertical="center"/>
      <protection locked="0" hidden="1"/>
    </xf>
    <xf numFmtId="16" fontId="18" fillId="0" borderId="62" xfId="0" applyNumberFormat="1" applyFont="1" applyFill="1" applyBorder="1" applyProtection="1">
      <protection locked="0"/>
    </xf>
    <xf numFmtId="0" fontId="18" fillId="0" borderId="62" xfId="0" applyFont="1" applyFill="1" applyBorder="1" applyProtection="1">
      <protection locked="0"/>
    </xf>
    <xf numFmtId="49" fontId="18" fillId="0" borderId="62" xfId="0" applyNumberFormat="1" applyFont="1" applyFill="1" applyBorder="1" applyProtection="1">
      <protection locked="0"/>
    </xf>
    <xf numFmtId="1" fontId="18" fillId="0" borderId="62" xfId="0" applyNumberFormat="1" applyFont="1" applyFill="1" applyBorder="1" applyProtection="1">
      <protection locked="0"/>
    </xf>
    <xf numFmtId="1" fontId="18" fillId="0" borderId="62" xfId="1" applyNumberFormat="1" applyFont="1" applyFill="1" applyBorder="1" applyProtection="1">
      <protection locked="0"/>
    </xf>
    <xf numFmtId="0" fontId="18" fillId="0" borderId="62" xfId="0" applyFont="1" applyFill="1" applyBorder="1" applyAlignment="1" applyProtection="1">
      <alignment horizontal="left"/>
      <protection locked="0"/>
    </xf>
    <xf numFmtId="49" fontId="0" fillId="0" borderId="60" xfId="0" applyNumberFormat="1" applyFill="1" applyBorder="1" applyAlignment="1">
      <alignment vertical="center"/>
    </xf>
    <xf numFmtId="49" fontId="0" fillId="0" borderId="60" xfId="0" applyNumberFormat="1" applyBorder="1" applyAlignment="1">
      <alignment vertical="center"/>
    </xf>
    <xf numFmtId="49" fontId="18" fillId="22" borderId="53" xfId="0" applyNumberFormat="1" applyFont="1" applyFill="1" applyBorder="1" applyAlignment="1" applyProtection="1">
      <alignment vertical="center"/>
      <protection locked="0" hidden="1"/>
    </xf>
    <xf numFmtId="0" fontId="44" fillId="22" borderId="53" xfId="0" applyFont="1" applyFill="1" applyBorder="1" applyAlignment="1" applyProtection="1">
      <alignment vertical="center"/>
      <protection locked="0" hidden="1"/>
    </xf>
    <xf numFmtId="49" fontId="44" fillId="22" borderId="53" xfId="0" applyNumberFormat="1" applyFont="1" applyFill="1" applyBorder="1" applyAlignment="1" applyProtection="1">
      <alignment horizontal="right" vertical="center"/>
      <protection locked="0" hidden="1"/>
    </xf>
    <xf numFmtId="0" fontId="18" fillId="22" borderId="53" xfId="0" applyFont="1" applyFill="1" applyBorder="1" applyAlignment="1" applyProtection="1">
      <alignment vertical="center"/>
      <protection locked="0" hidden="1"/>
    </xf>
    <xf numFmtId="16" fontId="44" fillId="32" borderId="1" xfId="0" applyNumberFormat="1" applyFont="1" applyFill="1" applyBorder="1" applyAlignment="1" applyProtection="1">
      <alignment vertical="center"/>
      <protection locked="0" hidden="1"/>
    </xf>
    <xf numFmtId="0" fontId="44" fillId="32" borderId="1" xfId="0" applyFont="1" applyFill="1" applyBorder="1" applyAlignment="1" applyProtection="1">
      <alignment vertical="center"/>
      <protection locked="0" hidden="1"/>
    </xf>
    <xf numFmtId="49" fontId="44" fillId="32" borderId="1" xfId="0" applyNumberFormat="1" applyFont="1" applyFill="1" applyBorder="1" applyAlignment="1" applyProtection="1">
      <alignment vertical="center"/>
      <protection locked="0" hidden="1"/>
    </xf>
    <xf numFmtId="2" fontId="44" fillId="32" borderId="1" xfId="0" applyNumberFormat="1" applyFont="1" applyFill="1" applyBorder="1" applyAlignment="1" applyProtection="1">
      <alignment vertical="center"/>
      <protection locked="0" hidden="1"/>
    </xf>
    <xf numFmtId="1" fontId="44" fillId="32" borderId="1" xfId="0" applyNumberFormat="1" applyFont="1" applyFill="1" applyBorder="1" applyAlignment="1" applyProtection="1">
      <alignment vertical="center"/>
      <protection locked="0" hidden="1"/>
    </xf>
    <xf numFmtId="16" fontId="44" fillId="22" borderId="1" xfId="0" applyNumberFormat="1" applyFont="1" applyFill="1" applyBorder="1" applyAlignment="1" applyProtection="1">
      <alignment vertical="center"/>
      <protection locked="0" hidden="1"/>
    </xf>
    <xf numFmtId="49" fontId="44" fillId="22" borderId="1" xfId="0" applyNumberFormat="1" applyFont="1" applyFill="1" applyBorder="1" applyAlignment="1" applyProtection="1">
      <alignment vertical="center"/>
      <protection locked="0" hidden="1"/>
    </xf>
    <xf numFmtId="2" fontId="44" fillId="22" borderId="1" xfId="0" applyNumberFormat="1" applyFont="1" applyFill="1" applyBorder="1" applyAlignment="1" applyProtection="1">
      <alignment vertical="center"/>
      <protection locked="0" hidden="1"/>
    </xf>
    <xf numFmtId="1" fontId="44" fillId="22" borderId="1" xfId="0" applyNumberFormat="1" applyFont="1" applyFill="1" applyBorder="1" applyAlignment="1" applyProtection="1">
      <alignment vertical="center"/>
      <protection locked="0" hidden="1"/>
    </xf>
    <xf numFmtId="49" fontId="18" fillId="0" borderId="62" xfId="1" applyNumberFormat="1" applyFont="1" applyFill="1" applyBorder="1" applyProtection="1">
      <protection locked="0"/>
    </xf>
    <xf numFmtId="49" fontId="18" fillId="0" borderId="53" xfId="1" applyNumberFormat="1" applyFont="1" applyFill="1" applyBorder="1" applyProtection="1">
      <protection locked="0"/>
    </xf>
    <xf numFmtId="0" fontId="44" fillId="20" borderId="53" xfId="0" applyFont="1" applyFill="1" applyBorder="1" applyAlignment="1" applyProtection="1">
      <alignment vertical="center"/>
      <protection locked="0" hidden="1"/>
    </xf>
    <xf numFmtId="49" fontId="44" fillId="20" borderId="53" xfId="0" applyNumberFormat="1" applyFont="1" applyFill="1" applyBorder="1" applyAlignment="1" applyProtection="1">
      <alignment vertical="center"/>
      <protection locked="0" hidden="1"/>
    </xf>
    <xf numFmtId="2" fontId="44" fillId="20" borderId="53" xfId="0" applyNumberFormat="1" applyFont="1" applyFill="1" applyBorder="1" applyAlignment="1" applyProtection="1">
      <alignment vertical="center"/>
      <protection locked="0" hidden="1"/>
    </xf>
    <xf numFmtId="49" fontId="18" fillId="20" borderId="53" xfId="0" applyNumberFormat="1" applyFont="1" applyFill="1" applyBorder="1" applyAlignment="1" applyProtection="1">
      <alignment vertical="center"/>
      <protection locked="0" hidden="1"/>
    </xf>
    <xf numFmtId="49" fontId="44" fillId="20" borderId="53" xfId="0" applyNumberFormat="1" applyFont="1" applyFill="1" applyBorder="1" applyAlignment="1" applyProtection="1">
      <alignment horizontal="right" vertical="center"/>
      <protection locked="0" hidden="1"/>
    </xf>
    <xf numFmtId="16" fontId="18" fillId="20" borderId="60" xfId="0" applyNumberFormat="1" applyFont="1" applyFill="1" applyBorder="1" applyProtection="1">
      <protection locked="0"/>
    </xf>
    <xf numFmtId="0" fontId="18" fillId="20" borderId="60" xfId="0" applyFont="1" applyFill="1" applyBorder="1" applyProtection="1">
      <protection locked="0"/>
    </xf>
    <xf numFmtId="49" fontId="18" fillId="20" borderId="60" xfId="0" applyNumberFormat="1" applyFont="1" applyFill="1" applyBorder="1" applyProtection="1">
      <protection locked="0"/>
    </xf>
    <xf numFmtId="1" fontId="18" fillId="20" borderId="60" xfId="0" applyNumberFormat="1" applyFont="1" applyFill="1" applyBorder="1" applyProtection="1">
      <protection locked="0"/>
    </xf>
    <xf numFmtId="1" fontId="18" fillId="20" borderId="60" xfId="1" applyNumberFormat="1" applyFont="1" applyFill="1" applyBorder="1" applyProtection="1">
      <protection locked="0"/>
    </xf>
    <xf numFmtId="0" fontId="18" fillId="20" borderId="60" xfId="0" applyFont="1" applyFill="1" applyBorder="1" applyAlignment="1" applyProtection="1">
      <alignment horizontal="left"/>
      <protection locked="0"/>
    </xf>
    <xf numFmtId="0" fontId="18" fillId="20" borderId="7" xfId="0" applyFont="1" applyFill="1" applyBorder="1" applyProtection="1">
      <protection locked="0"/>
    </xf>
    <xf numFmtId="49" fontId="0" fillId="20" borderId="60" xfId="0" applyNumberFormat="1" applyFill="1" applyBorder="1" applyProtection="1">
      <protection locked="0"/>
    </xf>
    <xf numFmtId="1" fontId="0" fillId="20" borderId="60" xfId="0" applyNumberFormat="1" applyFill="1" applyBorder="1" applyProtection="1">
      <protection locked="0"/>
    </xf>
    <xf numFmtId="0" fontId="0" fillId="20" borderId="60" xfId="0" applyFill="1" applyBorder="1" applyProtection="1">
      <protection locked="0"/>
    </xf>
    <xf numFmtId="20" fontId="18" fillId="0" borderId="60" xfId="1" applyNumberFormat="1" applyFont="1" applyFill="1" applyBorder="1" applyProtection="1">
      <protection locked="0"/>
    </xf>
    <xf numFmtId="0" fontId="18" fillId="0" borderId="1" xfId="0" applyFont="1" applyFill="1" applyBorder="1" applyAlignment="1" applyProtection="1">
      <alignment vertical="center"/>
    </xf>
    <xf numFmtId="2" fontId="18" fillId="0" borderId="1" xfId="0" applyNumberFormat="1" applyFont="1" applyFill="1" applyBorder="1" applyAlignment="1" applyProtection="1">
      <alignment vertical="center"/>
    </xf>
    <xf numFmtId="16" fontId="18" fillId="0" borderId="60" xfId="0" applyNumberFormat="1" applyFont="1" applyFill="1" applyBorder="1"/>
    <xf numFmtId="0" fontId="18" fillId="0" borderId="60" xfId="0" applyFont="1" applyFill="1" applyBorder="1"/>
    <xf numFmtId="49" fontId="18" fillId="0" borderId="60" xfId="0" applyNumberFormat="1" applyFont="1" applyFill="1" applyBorder="1"/>
    <xf numFmtId="49" fontId="18" fillId="0" borderId="15" xfId="0" applyNumberFormat="1" applyFont="1" applyFill="1" applyBorder="1"/>
    <xf numFmtId="49" fontId="19" fillId="0" borderId="60" xfId="1" applyNumberFormat="1" applyFont="1" applyFill="1" applyBorder="1" applyProtection="1">
      <protection locked="0"/>
    </xf>
    <xf numFmtId="49" fontId="18" fillId="0" borderId="60" xfId="0" applyNumberFormat="1" applyFont="1" applyFill="1" applyBorder="1" applyAlignment="1" applyProtection="1">
      <alignment horizontal="right"/>
      <protection locked="0"/>
    </xf>
    <xf numFmtId="16" fontId="44" fillId="15" borderId="1" xfId="0" applyNumberFormat="1" applyFont="1" applyFill="1" applyBorder="1" applyAlignment="1" applyProtection="1">
      <alignment vertical="center"/>
      <protection locked="0" hidden="1"/>
    </xf>
    <xf numFmtId="0" fontId="44" fillId="15" borderId="53" xfId="0" applyFont="1" applyFill="1" applyBorder="1" applyAlignment="1" applyProtection="1">
      <alignment vertical="center"/>
      <protection locked="0" hidden="1"/>
    </xf>
    <xf numFmtId="49" fontId="44" fillId="15" borderId="53" xfId="0" applyNumberFormat="1" applyFont="1" applyFill="1" applyBorder="1" applyAlignment="1" applyProtection="1">
      <alignment vertical="center"/>
      <protection locked="0" hidden="1"/>
    </xf>
    <xf numFmtId="2" fontId="44" fillId="15" borderId="53" xfId="0" applyNumberFormat="1" applyFont="1" applyFill="1" applyBorder="1" applyAlignment="1" applyProtection="1">
      <alignment vertical="center"/>
      <protection locked="0" hidden="1"/>
    </xf>
    <xf numFmtId="1" fontId="44" fillId="15" borderId="1" xfId="0" applyNumberFormat="1" applyFont="1" applyFill="1" applyBorder="1" applyAlignment="1" applyProtection="1">
      <alignment vertical="center"/>
      <protection locked="0" hidden="1"/>
    </xf>
    <xf numFmtId="0" fontId="44" fillId="15" borderId="1" xfId="0" applyFont="1" applyFill="1" applyBorder="1" applyAlignment="1" applyProtection="1">
      <alignment vertical="center"/>
      <protection locked="0" hidden="1"/>
    </xf>
    <xf numFmtId="49" fontId="44" fillId="15" borderId="1" xfId="0" applyNumberFormat="1" applyFont="1" applyFill="1" applyBorder="1" applyAlignment="1" applyProtection="1">
      <alignment vertical="center"/>
      <protection locked="0" hidden="1"/>
    </xf>
    <xf numFmtId="2" fontId="44" fillId="15" borderId="1" xfId="0" applyNumberFormat="1" applyFont="1" applyFill="1" applyBorder="1" applyAlignment="1" applyProtection="1">
      <alignment vertical="center"/>
      <protection locked="0" hidden="1"/>
    </xf>
    <xf numFmtId="49" fontId="44" fillId="22" borderId="53" xfId="0" applyNumberFormat="1" applyFont="1" applyFill="1" applyBorder="1" applyAlignment="1" applyProtection="1">
      <alignment vertical="center"/>
      <protection locked="0" hidden="1"/>
    </xf>
    <xf numFmtId="2" fontId="44" fillId="22" borderId="53" xfId="0" applyNumberFormat="1" applyFont="1" applyFill="1" applyBorder="1" applyAlignment="1" applyProtection="1">
      <alignment vertical="center"/>
      <protection locked="0" hidden="1"/>
    </xf>
    <xf numFmtId="1" fontId="44" fillId="15" borderId="53" xfId="0" applyNumberFormat="1" applyFont="1" applyFill="1" applyBorder="1" applyAlignment="1" applyProtection="1">
      <alignment vertical="center"/>
      <protection locked="0" hidden="1"/>
    </xf>
    <xf numFmtId="16" fontId="44" fillId="15" borderId="53" xfId="0" applyNumberFormat="1" applyFont="1" applyFill="1" applyBorder="1" applyAlignment="1" applyProtection="1">
      <alignment vertical="center"/>
      <protection locked="0" hidden="1"/>
    </xf>
    <xf numFmtId="1" fontId="44" fillId="20" borderId="53" xfId="0" applyNumberFormat="1" applyFont="1" applyFill="1" applyBorder="1" applyAlignment="1" applyProtection="1">
      <alignment vertical="center"/>
      <protection locked="0" hidden="1"/>
    </xf>
    <xf numFmtId="49" fontId="44" fillId="20" borderId="53" xfId="0" applyNumberFormat="1" applyFont="1" applyFill="1" applyBorder="1" applyAlignment="1" applyProtection="1">
      <alignment horizontal="left" vertical="center"/>
      <protection locked="0" hidden="1"/>
    </xf>
    <xf numFmtId="1" fontId="44" fillId="22" borderId="53" xfId="0" applyNumberFormat="1" applyFont="1" applyFill="1" applyBorder="1" applyAlignment="1" applyProtection="1">
      <alignment vertical="center"/>
      <protection locked="0" hidden="1"/>
    </xf>
    <xf numFmtId="16" fontId="44" fillId="22" borderId="53" xfId="0" applyNumberFormat="1" applyFont="1" applyFill="1" applyBorder="1" applyAlignment="1" applyProtection="1">
      <alignment vertical="center"/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50" fillId="0" borderId="0" xfId="0" applyFont="1" applyFill="1" applyAlignment="1" applyProtection="1">
      <alignment vertical="center"/>
      <protection locked="0"/>
    </xf>
    <xf numFmtId="0" fontId="50" fillId="0" borderId="0" xfId="0" applyFont="1" applyFill="1" applyAlignment="1" applyProtection="1">
      <alignment vertical="center"/>
    </xf>
    <xf numFmtId="0" fontId="50" fillId="0" borderId="0" xfId="0" applyFont="1" applyFill="1" applyBorder="1" applyAlignment="1" applyProtection="1">
      <alignment vertical="center"/>
    </xf>
    <xf numFmtId="168" fontId="50" fillId="0" borderId="0" xfId="0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horizontal="center" vertical="center"/>
    </xf>
    <xf numFmtId="0" fontId="49" fillId="0" borderId="0" xfId="0" applyFont="1" applyFill="1" applyAlignment="1" applyProtection="1">
      <alignment vertical="center"/>
    </xf>
    <xf numFmtId="16" fontId="18" fillId="0" borderId="1" xfId="0" applyNumberFormat="1" applyFont="1" applyFill="1" applyBorder="1" applyAlignment="1" applyProtection="1">
      <alignment vertical="center"/>
    </xf>
    <xf numFmtId="0" fontId="18" fillId="15" borderId="1" xfId="0" applyFont="1" applyFill="1" applyBorder="1" applyAlignment="1" applyProtection="1">
      <alignment vertical="center"/>
    </xf>
    <xf numFmtId="2" fontId="18" fillId="15" borderId="1" xfId="0" applyNumberFormat="1" applyFont="1" applyFill="1" applyBorder="1" applyAlignment="1" applyProtection="1">
      <alignment vertical="center"/>
    </xf>
    <xf numFmtId="2" fontId="44" fillId="15" borderId="60" xfId="0" applyNumberFormat="1" applyFont="1" applyFill="1" applyBorder="1" applyAlignment="1" applyProtection="1">
      <alignment vertical="center"/>
      <protection locked="0" hidden="1"/>
    </xf>
    <xf numFmtId="1" fontId="44" fillId="15" borderId="60" xfId="0" applyNumberFormat="1" applyFont="1" applyFill="1" applyBorder="1" applyAlignment="1" applyProtection="1">
      <alignment vertical="center"/>
      <protection locked="0" hidden="1"/>
    </xf>
    <xf numFmtId="0" fontId="44" fillId="15" borderId="60" xfId="0" applyFont="1" applyFill="1" applyBorder="1" applyAlignment="1" applyProtection="1">
      <alignment vertical="center"/>
      <protection locked="0" hidden="1"/>
    </xf>
    <xf numFmtId="0" fontId="18" fillId="22" borderId="1" xfId="0" applyFont="1" applyFill="1" applyBorder="1" applyAlignment="1" applyProtection="1">
      <alignment vertical="center"/>
    </xf>
    <xf numFmtId="16" fontId="51" fillId="0" borderId="1" xfId="0" applyNumberFormat="1" applyFont="1" applyFill="1" applyBorder="1" applyAlignment="1" applyProtection="1">
      <alignment vertical="center"/>
      <protection locked="0" hidden="1"/>
    </xf>
    <xf numFmtId="0" fontId="51" fillId="0" borderId="1" xfId="0" applyFont="1" applyFill="1" applyBorder="1" applyAlignment="1" applyProtection="1">
      <alignment vertical="center"/>
      <protection locked="0" hidden="1"/>
    </xf>
    <xf numFmtId="49" fontId="51" fillId="0" borderId="1" xfId="0" applyNumberFormat="1" applyFont="1" applyFill="1" applyBorder="1" applyAlignment="1" applyProtection="1">
      <alignment vertical="center"/>
      <protection locked="0" hidden="1"/>
    </xf>
    <xf numFmtId="2" fontId="51" fillId="0" borderId="1" xfId="0" applyNumberFormat="1" applyFont="1" applyFill="1" applyBorder="1" applyAlignment="1" applyProtection="1">
      <alignment vertical="center"/>
      <protection locked="0" hidden="1"/>
    </xf>
    <xf numFmtId="1" fontId="51" fillId="0" borderId="1" xfId="0" applyNumberFormat="1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vertical="center"/>
      <protection locked="0" hidden="1"/>
    </xf>
    <xf numFmtId="0" fontId="51" fillId="22" borderId="1" xfId="0" applyFont="1" applyFill="1" applyBorder="1" applyAlignment="1" applyProtection="1">
      <alignment vertical="center"/>
      <protection locked="0" hidden="1"/>
    </xf>
    <xf numFmtId="49" fontId="51" fillId="22" borderId="1" xfId="0" applyNumberFormat="1" applyFont="1" applyFill="1" applyBorder="1" applyAlignment="1" applyProtection="1">
      <alignment horizontal="right" vertical="center"/>
      <protection locked="0" hidden="1"/>
    </xf>
    <xf numFmtId="49" fontId="51" fillId="22" borderId="1" xfId="0" applyNumberFormat="1" applyFont="1" applyFill="1" applyBorder="1" applyAlignment="1" applyProtection="1">
      <alignment horizontal="left" vertical="center"/>
      <protection locked="0" hidden="1"/>
    </xf>
    <xf numFmtId="16" fontId="18" fillId="32" borderId="60" xfId="0" applyNumberFormat="1" applyFont="1" applyFill="1" applyBorder="1" applyProtection="1">
      <protection locked="0"/>
    </xf>
    <xf numFmtId="0" fontId="18" fillId="32" borderId="60" xfId="0" applyFont="1" applyFill="1" applyBorder="1" applyProtection="1">
      <protection locked="0"/>
    </xf>
    <xf numFmtId="49" fontId="18" fillId="32" borderId="60" xfId="0" applyNumberFormat="1" applyFont="1" applyFill="1" applyBorder="1" applyProtection="1">
      <protection locked="0"/>
    </xf>
    <xf numFmtId="1" fontId="18" fillId="32" borderId="60" xfId="0" applyNumberFormat="1" applyFont="1" applyFill="1" applyBorder="1" applyProtection="1">
      <protection locked="0"/>
    </xf>
    <xf numFmtId="1" fontId="18" fillId="32" borderId="60" xfId="1" applyNumberFormat="1" applyFont="1" applyFill="1" applyBorder="1" applyProtection="1">
      <protection locked="0"/>
    </xf>
    <xf numFmtId="49" fontId="18" fillId="32" borderId="60" xfId="1" applyNumberFormat="1" applyFont="1" applyFill="1" applyBorder="1" applyProtection="1">
      <protection locked="0"/>
    </xf>
    <xf numFmtId="0" fontId="18" fillId="32" borderId="60" xfId="0" applyFont="1" applyFill="1" applyBorder="1" applyAlignment="1" applyProtection="1">
      <alignment horizontal="left"/>
      <protection locked="0"/>
    </xf>
    <xf numFmtId="9" fontId="18" fillId="32" borderId="7" xfId="0" applyNumberFormat="1" applyFont="1" applyFill="1" applyBorder="1" applyProtection="1">
      <protection locked="0"/>
    </xf>
    <xf numFmtId="49" fontId="0" fillId="32" borderId="60" xfId="0" applyNumberFormat="1" applyFill="1" applyBorder="1" applyProtection="1">
      <protection locked="0"/>
    </xf>
    <xf numFmtId="165" fontId="22" fillId="13" borderId="30" xfId="0" applyNumberFormat="1" applyFont="1" applyFill="1" applyBorder="1" applyAlignment="1" applyProtection="1">
      <alignment vertical="center"/>
    </xf>
    <xf numFmtId="0" fontId="22" fillId="0" borderId="20" xfId="0" applyFont="1" applyBorder="1" applyAlignment="1">
      <alignment vertical="center"/>
    </xf>
    <xf numFmtId="165" fontId="22" fillId="13" borderId="31" xfId="0" applyNumberFormat="1" applyFont="1" applyFill="1" applyBorder="1" applyAlignment="1" applyProtection="1">
      <alignment vertical="center"/>
    </xf>
    <xf numFmtId="0" fontId="18" fillId="0" borderId="21" xfId="0" applyFont="1" applyBorder="1" applyAlignment="1">
      <alignment vertical="center"/>
    </xf>
    <xf numFmtId="165" fontId="22" fillId="17" borderId="1" xfId="0" applyNumberFormat="1" applyFont="1" applyFill="1" applyBorder="1" applyAlignment="1" applyProtection="1">
      <alignment vertical="center"/>
    </xf>
    <xf numFmtId="0" fontId="18" fillId="0" borderId="1" xfId="0" applyFont="1" applyBorder="1" applyAlignment="1">
      <alignment vertical="center"/>
    </xf>
    <xf numFmtId="165" fontId="22" fillId="13" borderId="30" xfId="0" applyNumberFormat="1" applyFont="1" applyFill="1" applyBorder="1" applyAlignment="1" applyProtection="1">
      <alignment vertical="center"/>
      <protection locked="0" hidden="1"/>
    </xf>
    <xf numFmtId="0" fontId="22" fillId="0" borderId="20" xfId="0" applyFont="1" applyBorder="1" applyAlignment="1" applyProtection="1">
      <alignment vertical="center"/>
      <protection locked="0" hidden="1"/>
    </xf>
    <xf numFmtId="0" fontId="18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8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3" fillId="23" borderId="12" xfId="11" applyFont="1" applyFill="1" applyBorder="1" applyAlignment="1">
      <alignment horizontal="center" vertical="center"/>
    </xf>
    <xf numFmtId="0" fontId="33" fillId="23" borderId="14" xfId="11" applyFont="1" applyFill="1" applyBorder="1" applyAlignment="1">
      <alignment horizontal="center" vertical="center"/>
    </xf>
    <xf numFmtId="0" fontId="33" fillId="27" borderId="39" xfId="11" applyFont="1" applyFill="1" applyBorder="1" applyAlignment="1">
      <alignment horizontal="center" vertical="center"/>
    </xf>
    <xf numFmtId="0" fontId="33" fillId="26" borderId="39" xfId="11" applyFont="1" applyFill="1" applyBorder="1" applyAlignment="1">
      <alignment horizontal="center" vertical="center"/>
    </xf>
    <xf numFmtId="0" fontId="33" fillId="26" borderId="40" xfId="11" applyFont="1" applyFill="1" applyBorder="1" applyAlignment="1">
      <alignment horizontal="center" vertical="center"/>
    </xf>
  </cellXfs>
  <cellStyles count="161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FFFF99"/>
      <color rgb="FFCCFFFF"/>
      <color rgb="FFCCFFCC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0"/>
  <sheetViews>
    <sheetView showGridLines="0" zoomScale="90" zoomScaleNormal="90" zoomScaleSheetLayoutView="100" workbookViewId="0">
      <pane ySplit="3" topLeftCell="A22" activePane="bottomLeft" state="frozen"/>
      <selection activeCell="G10" sqref="G10"/>
      <selection pane="bottomLeft" activeCell="B8" sqref="B8"/>
    </sheetView>
  </sheetViews>
  <sheetFormatPr baseColWidth="10" defaultColWidth="11.42578125" defaultRowHeight="12.75" x14ac:dyDescent="0.2"/>
  <cols>
    <col min="1" max="1" width="7.28515625" style="120" customWidth="1"/>
    <col min="2" max="2" width="29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0.7109375" style="122" customWidth="1"/>
    <col min="13" max="13" width="37.28515625" style="124" customWidth="1"/>
    <col min="14" max="14" width="3.42578125" style="90" customWidth="1"/>
    <col min="15" max="15" width="5.7109375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MIN(A4:A2493)</f>
        <v>45200</v>
      </c>
      <c r="B1" s="81">
        <f ca="1">IF(B2="",TODAY(),B2)</f>
        <v>45545</v>
      </c>
      <c r="C1" s="82" t="s">
        <v>34</v>
      </c>
      <c r="D1" s="461">
        <f t="array" aca="1" ref="D1" ca="1">SUM(IF($J$4:$J$2493=C1,IF($A$4:$A$2493&gt;=A1,IF($A$4:$A$2493&lt;=$B$1,$D$4:$D$2493-$E$4:$E$2493,0),0),0))+J1</f>
        <v>406971.84000000032</v>
      </c>
      <c r="E1" s="462"/>
      <c r="F1" s="83" t="s">
        <v>36</v>
      </c>
      <c r="G1" s="84">
        <f>SUMIF($I$4:$I$2493,"CC",$D$4:$D$2493)-SUMIFS($D$4:$D$2493,$G$4:$G$2493,"VARIO",$H$4:$H$2493,"PAGOCC")+L1</f>
        <v>0</v>
      </c>
      <c r="H1" s="166"/>
      <c r="I1" s="85" t="s">
        <v>34</v>
      </c>
      <c r="J1" s="467">
        <v>909448.89000000036</v>
      </c>
      <c r="K1" s="468"/>
      <c r="L1" s="167"/>
      <c r="M1" s="86"/>
      <c r="N1" s="465">
        <f>SUMIFS($D$4:$D$2493,$I$4:$I$2493,"MEN",$B$4:$B$2493,M1)-SUMIFS($D$4:$D$2493,$G$4:$G$2493,"VARIO",$H$4:$H$2493,"PAGOMEN",$B$4:$B$2493,M1)</f>
        <v>0</v>
      </c>
      <c r="O1" s="466"/>
      <c r="P1" s="87"/>
      <c r="Q1" s="88"/>
      <c r="R1" s="89">
        <v>45226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463">
        <f t="array" aca="1" ref="D2" ca="1">SUM(IF($K$4:$K$2493&lt;&gt;"",IF($J$4:$J$2493&lt;&gt;"EFE",IF($I$4:$I$2493="CAJA",IF($A$4:$A$2493&gt;=A1,IF($A$4:$A$2493&lt;=$B$1,$D$4:$D$2493-$E$4:$E$2493,0),0),0),0),0))+J2</f>
        <v>0</v>
      </c>
      <c r="E2" s="464"/>
      <c r="F2" s="96" t="s">
        <v>31</v>
      </c>
      <c r="G2" s="97">
        <f>SUMIF($I$4:$I$2493,"MEN",$D$4:$D$2493)-SUMIFS($D$4:$D$2493,$G$4:$G$2493,"VARIO",$H$4:$H$2493,"PAGOMEN")</f>
        <v>0</v>
      </c>
      <c r="H2" s="169"/>
      <c r="I2" s="98" t="s">
        <v>35</v>
      </c>
      <c r="J2" s="168"/>
      <c r="K2" s="99"/>
      <c r="L2" s="100"/>
      <c r="M2" s="86"/>
      <c r="N2" s="465">
        <f>SUMIFS($D$4:$D$2493,$I$4:$I$2493,"MEN",$B$4:$B$2493,M2)-SUMIFS($D$4:$D$2493,$G$4:$G$2493,"VARIO",$H$4:$H$2493,"PAGOMEN",$B$4:$B$2493,M2)</f>
        <v>0</v>
      </c>
      <c r="O2" s="466"/>
      <c r="P2" s="101" t="s">
        <v>118</v>
      </c>
      <c r="Q2" s="102">
        <f>SUMIF(G:G,"ACCESORIO",D:D)</f>
        <v>859136</v>
      </c>
      <c r="R2" s="103">
        <f>SUMIFS(D:D,G:G,"ACCESORIO",A:A,R1)</f>
        <v>11400</v>
      </c>
      <c r="S2" s="277"/>
      <c r="CB2" s="104"/>
      <c r="CC2" s="105"/>
      <c r="CD2" s="106"/>
    </row>
    <row r="3" spans="1:82" ht="13.5" thickBot="1" x14ac:dyDescent="0.25">
      <c r="A3" s="182" t="s">
        <v>20</v>
      </c>
      <c r="B3" s="183" t="s">
        <v>21</v>
      </c>
      <c r="C3" s="184" t="s">
        <v>22</v>
      </c>
      <c r="D3" s="185" t="s">
        <v>23</v>
      </c>
      <c r="E3" s="185" t="s">
        <v>24</v>
      </c>
      <c r="F3" s="183" t="s">
        <v>25</v>
      </c>
      <c r="G3" s="261" t="s">
        <v>26</v>
      </c>
      <c r="H3" s="183" t="s">
        <v>27</v>
      </c>
      <c r="I3" s="184" t="s">
        <v>19</v>
      </c>
      <c r="J3" s="186" t="s">
        <v>28</v>
      </c>
      <c r="K3" s="184" t="s">
        <v>29</v>
      </c>
      <c r="L3" s="184" t="s">
        <v>18</v>
      </c>
      <c r="M3" s="187" t="s">
        <v>30</v>
      </c>
      <c r="N3" s="107"/>
      <c r="O3" s="108"/>
      <c r="P3" s="109" t="s">
        <v>226</v>
      </c>
      <c r="Q3" s="110">
        <f>SUM(CajaAcc!D:D)</f>
        <v>859136</v>
      </c>
      <c r="R3" s="111">
        <f>SUMIF(CajaAcc!A:A,R1,CajaAcc!D:D)</f>
        <v>11400</v>
      </c>
      <c r="S3" s="108"/>
      <c r="T3" s="279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141">
        <v>45200</v>
      </c>
      <c r="B4" s="142" t="s">
        <v>6225</v>
      </c>
      <c r="C4" s="143"/>
      <c r="D4" s="144">
        <v>200</v>
      </c>
      <c r="E4" s="144"/>
      <c r="F4" s="145">
        <v>1</v>
      </c>
      <c r="G4" s="142" t="s">
        <v>6226</v>
      </c>
      <c r="H4" s="142" t="s">
        <v>6227</v>
      </c>
      <c r="I4" s="146" t="s">
        <v>6206</v>
      </c>
      <c r="J4" s="142" t="s">
        <v>6207</v>
      </c>
      <c r="K4" s="147"/>
      <c r="L4" s="148" t="s">
        <v>6214</v>
      </c>
      <c r="M4" s="149"/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406">
        <v>45200</v>
      </c>
      <c r="B5" s="411" t="s">
        <v>6228</v>
      </c>
      <c r="C5" s="412"/>
      <c r="D5" s="413">
        <v>900</v>
      </c>
      <c r="E5" s="144"/>
      <c r="F5" s="145"/>
      <c r="G5" s="142" t="s">
        <v>6229</v>
      </c>
      <c r="H5" s="142"/>
      <c r="I5" s="146" t="s">
        <v>6206</v>
      </c>
      <c r="J5" s="142" t="s">
        <v>6207</v>
      </c>
      <c r="K5" s="147"/>
      <c r="L5" s="148" t="s">
        <v>6230</v>
      </c>
      <c r="M5" s="149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141">
        <v>45200</v>
      </c>
      <c r="B6" s="142" t="s">
        <v>6231</v>
      </c>
      <c r="C6" s="143"/>
      <c r="D6" s="144">
        <v>60</v>
      </c>
      <c r="E6" s="144"/>
      <c r="F6" s="145">
        <v>3</v>
      </c>
      <c r="G6" s="142" t="s">
        <v>6226</v>
      </c>
      <c r="H6" s="142" t="s">
        <v>6232</v>
      </c>
      <c r="I6" s="146" t="s">
        <v>6206</v>
      </c>
      <c r="J6" s="142" t="s">
        <v>6207</v>
      </c>
      <c r="K6" s="147"/>
      <c r="L6" s="148" t="s">
        <v>6230</v>
      </c>
      <c r="M6" s="149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141">
        <v>45200</v>
      </c>
      <c r="B7" s="142" t="s">
        <v>6231</v>
      </c>
      <c r="C7" s="143"/>
      <c r="D7" s="144">
        <v>3550</v>
      </c>
      <c r="E7" s="144"/>
      <c r="F7" s="145">
        <v>1</v>
      </c>
      <c r="G7" s="142" t="s">
        <v>6233</v>
      </c>
      <c r="H7" s="142"/>
      <c r="I7" s="352" t="s">
        <v>6203</v>
      </c>
      <c r="J7" s="353" t="s">
        <v>6204</v>
      </c>
      <c r="K7" s="354" t="s">
        <v>6234</v>
      </c>
      <c r="L7" s="355" t="s">
        <v>6230</v>
      </c>
      <c r="M7" s="356" t="s">
        <v>6272</v>
      </c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141">
        <v>45200</v>
      </c>
      <c r="B8" s="142" t="s">
        <v>6231</v>
      </c>
      <c r="C8" s="143"/>
      <c r="D8" s="144">
        <v>5450</v>
      </c>
      <c r="E8" s="144"/>
      <c r="F8" s="145"/>
      <c r="G8" s="142" t="s">
        <v>6233</v>
      </c>
      <c r="H8" s="142"/>
      <c r="I8" s="146" t="s">
        <v>6206</v>
      </c>
      <c r="J8" s="142" t="s">
        <v>6207</v>
      </c>
      <c r="K8" s="147"/>
      <c r="L8" s="148" t="s">
        <v>6230</v>
      </c>
      <c r="M8" s="149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141">
        <v>45201</v>
      </c>
      <c r="B9" s="142" t="s">
        <v>6235</v>
      </c>
      <c r="C9" s="143"/>
      <c r="D9" s="144">
        <v>233700</v>
      </c>
      <c r="E9" s="144"/>
      <c r="F9" s="145">
        <v>1</v>
      </c>
      <c r="G9" s="142" t="s">
        <v>6236</v>
      </c>
      <c r="H9" s="142" t="s">
        <v>6237</v>
      </c>
      <c r="I9" s="146" t="s">
        <v>6206</v>
      </c>
      <c r="J9" s="142" t="s">
        <v>6207</v>
      </c>
      <c r="K9" s="147"/>
      <c r="L9" s="148" t="s">
        <v>220</v>
      </c>
      <c r="M9" s="149"/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141">
        <v>45201</v>
      </c>
      <c r="B10" s="142" t="s">
        <v>6231</v>
      </c>
      <c r="C10" s="143"/>
      <c r="D10" s="144">
        <v>3089</v>
      </c>
      <c r="E10" s="144"/>
      <c r="F10" s="145"/>
      <c r="G10" s="142" t="s">
        <v>6233</v>
      </c>
      <c r="H10" s="142"/>
      <c r="I10" s="146" t="s">
        <v>6206</v>
      </c>
      <c r="J10" s="142" t="s">
        <v>6207</v>
      </c>
      <c r="K10" s="147"/>
      <c r="L10" s="148" t="s">
        <v>6230</v>
      </c>
      <c r="M10" s="149"/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141">
        <v>45201</v>
      </c>
      <c r="B11" s="142" t="s">
        <v>6231</v>
      </c>
      <c r="C11" s="143"/>
      <c r="D11" s="144">
        <v>34500</v>
      </c>
      <c r="E11" s="144"/>
      <c r="F11" s="145">
        <v>2</v>
      </c>
      <c r="G11" s="142" t="s">
        <v>6233</v>
      </c>
      <c r="H11" s="142"/>
      <c r="I11" s="352" t="s">
        <v>6203</v>
      </c>
      <c r="J11" s="353" t="s">
        <v>6204</v>
      </c>
      <c r="K11" s="354" t="s">
        <v>6238</v>
      </c>
      <c r="L11" s="355" t="s">
        <v>6230</v>
      </c>
      <c r="M11" s="356" t="s">
        <v>6239</v>
      </c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141">
        <v>45201</v>
      </c>
      <c r="B12" s="142" t="s">
        <v>6231</v>
      </c>
      <c r="C12" s="143"/>
      <c r="D12" s="144">
        <v>2650</v>
      </c>
      <c r="E12" s="144"/>
      <c r="F12" s="145">
        <v>1</v>
      </c>
      <c r="G12" s="142" t="s">
        <v>6233</v>
      </c>
      <c r="H12" s="142"/>
      <c r="I12" s="352" t="s">
        <v>6203</v>
      </c>
      <c r="J12" s="353" t="s">
        <v>5933</v>
      </c>
      <c r="K12" s="354" t="s">
        <v>6240</v>
      </c>
      <c r="L12" s="355" t="s">
        <v>6230</v>
      </c>
      <c r="M12" s="356" t="s">
        <v>6241</v>
      </c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141">
        <v>45201</v>
      </c>
      <c r="B13" s="142" t="s">
        <v>6242</v>
      </c>
      <c r="C13" s="143"/>
      <c r="D13" s="144">
        <v>200</v>
      </c>
      <c r="E13" s="144"/>
      <c r="F13" s="145">
        <v>1</v>
      </c>
      <c r="G13" s="142" t="s">
        <v>6226</v>
      </c>
      <c r="H13" s="142" t="s">
        <v>6227</v>
      </c>
      <c r="I13" s="146" t="s">
        <v>6206</v>
      </c>
      <c r="J13" s="142" t="s">
        <v>6207</v>
      </c>
      <c r="K13" s="147"/>
      <c r="L13" s="148" t="s">
        <v>6210</v>
      </c>
      <c r="M13" s="149"/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141">
        <v>45201</v>
      </c>
      <c r="B14" s="142" t="s">
        <v>6243</v>
      </c>
      <c r="C14" s="143"/>
      <c r="D14" s="144">
        <v>200</v>
      </c>
      <c r="E14" s="144"/>
      <c r="F14" s="145">
        <v>1</v>
      </c>
      <c r="G14" s="142" t="s">
        <v>6226</v>
      </c>
      <c r="H14" s="142" t="s">
        <v>6227</v>
      </c>
      <c r="I14" s="146" t="s">
        <v>6206</v>
      </c>
      <c r="J14" s="142" t="s">
        <v>6207</v>
      </c>
      <c r="K14" s="147"/>
      <c r="L14" s="148" t="s">
        <v>6210</v>
      </c>
      <c r="M14" s="149"/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371">
        <v>45201</v>
      </c>
      <c r="B15" s="372" t="s">
        <v>6244</v>
      </c>
      <c r="C15" s="373"/>
      <c r="D15" s="374"/>
      <c r="E15" s="374"/>
      <c r="F15" s="375">
        <v>1</v>
      </c>
      <c r="G15" s="372" t="s">
        <v>6377</v>
      </c>
      <c r="H15" s="142" t="s">
        <v>6227</v>
      </c>
      <c r="I15" s="146"/>
      <c r="J15" s="142"/>
      <c r="K15" s="147"/>
      <c r="L15" s="148" t="s">
        <v>6210</v>
      </c>
      <c r="M15" s="149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141">
        <v>45201</v>
      </c>
      <c r="B16" s="142" t="s">
        <v>6231</v>
      </c>
      <c r="C16" s="143"/>
      <c r="D16" s="144">
        <v>3150</v>
      </c>
      <c r="E16" s="144"/>
      <c r="F16" s="145">
        <v>1</v>
      </c>
      <c r="G16" s="142" t="s">
        <v>6233</v>
      </c>
      <c r="H16" s="142"/>
      <c r="I16" s="352" t="s">
        <v>6203</v>
      </c>
      <c r="J16" s="353" t="s">
        <v>6204</v>
      </c>
      <c r="K16" s="354" t="s">
        <v>6245</v>
      </c>
      <c r="L16" s="355" t="s">
        <v>6230</v>
      </c>
      <c r="M16" s="356" t="s">
        <v>6246</v>
      </c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141">
        <v>45201</v>
      </c>
      <c r="B17" s="142" t="s">
        <v>6247</v>
      </c>
      <c r="C17" s="143"/>
      <c r="D17" s="144">
        <v>200</v>
      </c>
      <c r="E17" s="144"/>
      <c r="F17" s="145">
        <v>1</v>
      </c>
      <c r="G17" s="142" t="s">
        <v>6226</v>
      </c>
      <c r="H17" s="142" t="s">
        <v>6227</v>
      </c>
      <c r="I17" s="146" t="s">
        <v>6206</v>
      </c>
      <c r="J17" s="142" t="s">
        <v>6207</v>
      </c>
      <c r="K17" s="147"/>
      <c r="L17" s="148" t="s">
        <v>6205</v>
      </c>
      <c r="M17" s="149"/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141">
        <v>45201</v>
      </c>
      <c r="B18" s="142" t="s">
        <v>6248</v>
      </c>
      <c r="C18" s="143"/>
      <c r="D18" s="144">
        <v>200</v>
      </c>
      <c r="E18" s="144"/>
      <c r="F18" s="145">
        <v>1</v>
      </c>
      <c r="G18" s="142" t="s">
        <v>6226</v>
      </c>
      <c r="H18" s="142" t="s">
        <v>6227</v>
      </c>
      <c r="I18" s="146" t="s">
        <v>6206</v>
      </c>
      <c r="J18" s="142" t="s">
        <v>6207</v>
      </c>
      <c r="K18" s="147"/>
      <c r="L18" s="148" t="s">
        <v>6205</v>
      </c>
      <c r="M18" s="149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141">
        <v>45201</v>
      </c>
      <c r="B19" s="142" t="s">
        <v>6249</v>
      </c>
      <c r="C19" s="143" t="s">
        <v>6250</v>
      </c>
      <c r="D19" s="144"/>
      <c r="E19" s="144"/>
      <c r="F19" s="145">
        <v>3</v>
      </c>
      <c r="G19" s="142" t="s">
        <v>6226</v>
      </c>
      <c r="H19" s="142" t="s">
        <v>6227</v>
      </c>
      <c r="I19" s="146"/>
      <c r="J19" s="142"/>
      <c r="K19" s="147"/>
      <c r="L19" s="148" t="s">
        <v>6251</v>
      </c>
      <c r="M19" s="149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141">
        <v>45201</v>
      </c>
      <c r="B20" s="142" t="s">
        <v>6252</v>
      </c>
      <c r="C20" s="143"/>
      <c r="D20" s="144"/>
      <c r="E20" s="144">
        <v>1801</v>
      </c>
      <c r="F20" s="145">
        <v>1</v>
      </c>
      <c r="G20" s="142" t="s">
        <v>6253</v>
      </c>
      <c r="H20" s="142" t="s">
        <v>6254</v>
      </c>
      <c r="I20" s="146" t="s">
        <v>6206</v>
      </c>
      <c r="J20" s="142" t="s">
        <v>6207</v>
      </c>
      <c r="K20" s="147"/>
      <c r="L20" s="148" t="s">
        <v>3655</v>
      </c>
      <c r="M20" s="149"/>
      <c r="N20" s="125"/>
      <c r="O20" s="126"/>
      <c r="P20" s="126"/>
      <c r="Q20" s="126"/>
      <c r="R20" s="126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141">
        <v>45201</v>
      </c>
      <c r="B21" s="142" t="s">
        <v>6231</v>
      </c>
      <c r="C21" s="143"/>
      <c r="D21" s="144">
        <v>6100</v>
      </c>
      <c r="E21" s="144"/>
      <c r="F21" s="145">
        <v>1</v>
      </c>
      <c r="G21" s="142" t="s">
        <v>6233</v>
      </c>
      <c r="H21" s="142"/>
      <c r="I21" s="352" t="s">
        <v>6203</v>
      </c>
      <c r="J21" s="353" t="s">
        <v>6204</v>
      </c>
      <c r="K21" s="354" t="s">
        <v>6255</v>
      </c>
      <c r="L21" s="355" t="s">
        <v>6230</v>
      </c>
      <c r="M21" s="356" t="s">
        <v>6256</v>
      </c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141">
        <v>45201</v>
      </c>
      <c r="B22" s="142" t="s">
        <v>6257</v>
      </c>
      <c r="C22" s="143"/>
      <c r="D22" s="144">
        <v>200</v>
      </c>
      <c r="E22" s="144"/>
      <c r="F22" s="145">
        <v>1</v>
      </c>
      <c r="G22" s="142" t="s">
        <v>6226</v>
      </c>
      <c r="H22" s="142" t="s">
        <v>6227</v>
      </c>
      <c r="I22" s="146" t="s">
        <v>6206</v>
      </c>
      <c r="J22" s="142" t="s">
        <v>6207</v>
      </c>
      <c r="K22" s="147"/>
      <c r="L22" s="148" t="s">
        <v>6205</v>
      </c>
      <c r="M22" s="149"/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141">
        <v>45201</v>
      </c>
      <c r="B23" s="142" t="s">
        <v>6258</v>
      </c>
      <c r="C23" s="143"/>
      <c r="D23" s="144">
        <v>200</v>
      </c>
      <c r="E23" s="144"/>
      <c r="F23" s="145">
        <v>1</v>
      </c>
      <c r="G23" s="142" t="s">
        <v>6226</v>
      </c>
      <c r="H23" s="142" t="s">
        <v>6227</v>
      </c>
      <c r="I23" s="146" t="s">
        <v>6206</v>
      </c>
      <c r="J23" s="142" t="s">
        <v>6207</v>
      </c>
      <c r="K23" s="147"/>
      <c r="L23" s="148" t="s">
        <v>6205</v>
      </c>
      <c r="M23" s="149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141">
        <v>45201</v>
      </c>
      <c r="B24" s="142" t="s">
        <v>6259</v>
      </c>
      <c r="C24" s="143"/>
      <c r="D24" s="144">
        <v>200</v>
      </c>
      <c r="E24" s="144"/>
      <c r="F24" s="145">
        <v>1</v>
      </c>
      <c r="G24" s="142" t="s">
        <v>6226</v>
      </c>
      <c r="H24" s="142" t="s">
        <v>6227</v>
      </c>
      <c r="I24" s="146" t="s">
        <v>6206</v>
      </c>
      <c r="J24" s="142" t="s">
        <v>6207</v>
      </c>
      <c r="K24" s="147"/>
      <c r="L24" s="148" t="s">
        <v>6205</v>
      </c>
      <c r="M24" s="149"/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141">
        <v>45202</v>
      </c>
      <c r="B25" s="142" t="s">
        <v>6260</v>
      </c>
      <c r="C25" s="143"/>
      <c r="D25" s="144"/>
      <c r="E25" s="144"/>
      <c r="F25" s="145">
        <v>1</v>
      </c>
      <c r="G25" s="142" t="s">
        <v>6261</v>
      </c>
      <c r="H25" s="142"/>
      <c r="I25" s="146"/>
      <c r="J25" s="142"/>
      <c r="K25" s="147"/>
      <c r="L25" s="148" t="s">
        <v>6205</v>
      </c>
      <c r="M25" s="149" t="s">
        <v>6262</v>
      </c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141">
        <v>45202</v>
      </c>
      <c r="B26" s="142" t="s">
        <v>6235</v>
      </c>
      <c r="C26" s="143"/>
      <c r="D26" s="144">
        <v>143200</v>
      </c>
      <c r="E26" s="144"/>
      <c r="F26" s="145">
        <v>1</v>
      </c>
      <c r="G26" s="142" t="s">
        <v>6236</v>
      </c>
      <c r="H26" s="142" t="s">
        <v>6237</v>
      </c>
      <c r="I26" s="146" t="s">
        <v>6206</v>
      </c>
      <c r="J26" s="142" t="s">
        <v>6207</v>
      </c>
      <c r="K26" s="147"/>
      <c r="L26" s="148" t="s">
        <v>220</v>
      </c>
      <c r="M26" s="142"/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141">
        <v>45202</v>
      </c>
      <c r="B27" s="142" t="s">
        <v>6263</v>
      </c>
      <c r="C27" s="143"/>
      <c r="D27" s="144"/>
      <c r="E27" s="144">
        <v>800</v>
      </c>
      <c r="F27" s="145">
        <v>1</v>
      </c>
      <c r="G27" s="142" t="s">
        <v>6253</v>
      </c>
      <c r="H27" s="142" t="s">
        <v>6264</v>
      </c>
      <c r="I27" s="146" t="s">
        <v>6206</v>
      </c>
      <c r="J27" s="142" t="s">
        <v>6207</v>
      </c>
      <c r="K27" s="147"/>
      <c r="L27" s="148" t="s">
        <v>3655</v>
      </c>
      <c r="M27" s="149" t="s">
        <v>6265</v>
      </c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141">
        <v>45202</v>
      </c>
      <c r="B28" s="142"/>
      <c r="C28" s="143"/>
      <c r="D28" s="144"/>
      <c r="E28" s="144">
        <v>45400</v>
      </c>
      <c r="F28" s="145">
        <v>1</v>
      </c>
      <c r="G28" s="142" t="s">
        <v>6253</v>
      </c>
      <c r="H28" s="142" t="s">
        <v>6266</v>
      </c>
      <c r="I28" s="146" t="s">
        <v>6206</v>
      </c>
      <c r="J28" s="142" t="s">
        <v>6207</v>
      </c>
      <c r="K28" s="147"/>
      <c r="L28" s="148" t="s">
        <v>6267</v>
      </c>
      <c r="M28" s="149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141">
        <v>45202</v>
      </c>
      <c r="B29" s="142" t="s">
        <v>6249</v>
      </c>
      <c r="C29" s="143" t="s">
        <v>6268</v>
      </c>
      <c r="D29" s="144"/>
      <c r="E29" s="144"/>
      <c r="F29" s="145">
        <v>9</v>
      </c>
      <c r="G29" s="142" t="s">
        <v>6226</v>
      </c>
      <c r="H29" s="142" t="s">
        <v>6227</v>
      </c>
      <c r="I29" s="146"/>
      <c r="J29" s="142"/>
      <c r="K29" s="147"/>
      <c r="L29" s="148" t="s">
        <v>6251</v>
      </c>
      <c r="M29" s="149"/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141">
        <v>45202</v>
      </c>
      <c r="B30" s="142" t="s">
        <v>6231</v>
      </c>
      <c r="C30" s="143"/>
      <c r="D30" s="144">
        <v>14340</v>
      </c>
      <c r="E30" s="144"/>
      <c r="F30" s="145"/>
      <c r="G30" s="142" t="s">
        <v>6233</v>
      </c>
      <c r="H30" s="142"/>
      <c r="I30" s="146" t="s">
        <v>6206</v>
      </c>
      <c r="J30" s="142" t="s">
        <v>6207</v>
      </c>
      <c r="K30" s="147"/>
      <c r="L30" s="148" t="s">
        <v>6230</v>
      </c>
      <c r="M30" s="149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141">
        <v>45202</v>
      </c>
      <c r="B31" s="142" t="s">
        <v>6269</v>
      </c>
      <c r="C31" s="143"/>
      <c r="D31" s="144"/>
      <c r="E31" s="144"/>
      <c r="F31" s="145">
        <v>1</v>
      </c>
      <c r="G31" s="142" t="s">
        <v>6261</v>
      </c>
      <c r="H31" s="142"/>
      <c r="I31" s="146"/>
      <c r="J31" s="142"/>
      <c r="K31" s="147"/>
      <c r="L31" s="148" t="s">
        <v>6214</v>
      </c>
      <c r="M31" s="149" t="s">
        <v>6270</v>
      </c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141">
        <v>45202</v>
      </c>
      <c r="B32" s="142" t="s">
        <v>6231</v>
      </c>
      <c r="C32" s="143"/>
      <c r="D32" s="144">
        <v>2650</v>
      </c>
      <c r="E32" s="144"/>
      <c r="F32" s="145">
        <v>1</v>
      </c>
      <c r="G32" s="142" t="s">
        <v>6233</v>
      </c>
      <c r="H32" s="142"/>
      <c r="I32" s="352" t="s">
        <v>6203</v>
      </c>
      <c r="J32" s="353" t="s">
        <v>6204</v>
      </c>
      <c r="K32" s="354" t="s">
        <v>6271</v>
      </c>
      <c r="L32" s="355" t="s">
        <v>6230</v>
      </c>
      <c r="M32" s="356" t="s">
        <v>6272</v>
      </c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141">
        <v>45202</v>
      </c>
      <c r="B33" s="142" t="s">
        <v>6231</v>
      </c>
      <c r="C33" s="143"/>
      <c r="D33" s="144">
        <v>3350</v>
      </c>
      <c r="E33" s="144"/>
      <c r="F33" s="145">
        <v>1</v>
      </c>
      <c r="G33" s="142" t="s">
        <v>6233</v>
      </c>
      <c r="H33" s="142"/>
      <c r="I33" s="352" t="s">
        <v>6203</v>
      </c>
      <c r="J33" s="353" t="s">
        <v>6204</v>
      </c>
      <c r="K33" s="354" t="s">
        <v>6273</v>
      </c>
      <c r="L33" s="355" t="s">
        <v>6230</v>
      </c>
      <c r="M33" s="356" t="s">
        <v>6272</v>
      </c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141">
        <v>45202</v>
      </c>
      <c r="B34" s="142" t="s">
        <v>6231</v>
      </c>
      <c r="C34" s="143"/>
      <c r="D34" s="144">
        <v>3700</v>
      </c>
      <c r="E34" s="144"/>
      <c r="F34" s="145">
        <v>1</v>
      </c>
      <c r="G34" s="142" t="s">
        <v>6233</v>
      </c>
      <c r="H34" s="142"/>
      <c r="I34" s="352" t="s">
        <v>6203</v>
      </c>
      <c r="J34" s="353" t="s">
        <v>6204</v>
      </c>
      <c r="K34" s="354" t="s">
        <v>6274</v>
      </c>
      <c r="L34" s="355" t="s">
        <v>6230</v>
      </c>
      <c r="M34" s="356" t="s">
        <v>6396</v>
      </c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141">
        <v>45202</v>
      </c>
      <c r="B35" s="142" t="s">
        <v>6275</v>
      </c>
      <c r="C35" s="143"/>
      <c r="D35" s="144"/>
      <c r="E35" s="144"/>
      <c r="F35" s="145">
        <v>1</v>
      </c>
      <c r="G35" s="142" t="s">
        <v>6261</v>
      </c>
      <c r="H35" s="142"/>
      <c r="I35" s="146"/>
      <c r="J35" s="142"/>
      <c r="K35" s="147"/>
      <c r="L35" s="148" t="s">
        <v>6214</v>
      </c>
      <c r="M35" s="149" t="s">
        <v>6270</v>
      </c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141">
        <v>45203</v>
      </c>
      <c r="B36" s="142" t="s">
        <v>6235</v>
      </c>
      <c r="C36" s="143"/>
      <c r="D36" s="144">
        <v>169400</v>
      </c>
      <c r="E36" s="144"/>
      <c r="F36" s="145">
        <v>1</v>
      </c>
      <c r="G36" s="142" t="s">
        <v>6236</v>
      </c>
      <c r="H36" s="142" t="s">
        <v>6237</v>
      </c>
      <c r="I36" s="146" t="s">
        <v>6206</v>
      </c>
      <c r="J36" s="142" t="s">
        <v>6207</v>
      </c>
      <c r="K36" s="147"/>
      <c r="L36" s="148" t="s">
        <v>220</v>
      </c>
      <c r="M36" s="149"/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141">
        <v>45203</v>
      </c>
      <c r="B37" s="142" t="s">
        <v>6276</v>
      </c>
      <c r="C37" s="143"/>
      <c r="D37" s="144"/>
      <c r="E37" s="413">
        <v>147000</v>
      </c>
      <c r="F37" s="410">
        <v>1</v>
      </c>
      <c r="G37" s="411" t="s">
        <v>6253</v>
      </c>
      <c r="H37" s="142" t="s">
        <v>6266</v>
      </c>
      <c r="I37" s="146" t="s">
        <v>6206</v>
      </c>
      <c r="J37" s="142" t="s">
        <v>6207</v>
      </c>
      <c r="K37" s="147"/>
      <c r="L37" s="148" t="s">
        <v>6230</v>
      </c>
      <c r="M37" s="149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141">
        <v>45203</v>
      </c>
      <c r="B38" s="142" t="s">
        <v>6249</v>
      </c>
      <c r="C38" s="143" t="s">
        <v>6277</v>
      </c>
      <c r="D38" s="144"/>
      <c r="E38" s="144"/>
      <c r="F38" s="145">
        <v>4</v>
      </c>
      <c r="G38" s="142" t="s">
        <v>6226</v>
      </c>
      <c r="H38" s="142" t="s">
        <v>6227</v>
      </c>
      <c r="I38" s="146"/>
      <c r="J38" s="142"/>
      <c r="K38" s="147"/>
      <c r="L38" s="148" t="s">
        <v>6251</v>
      </c>
      <c r="M38" s="149"/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141">
        <v>45203</v>
      </c>
      <c r="B39" s="142" t="s">
        <v>6231</v>
      </c>
      <c r="C39" s="143"/>
      <c r="D39" s="144">
        <v>7250</v>
      </c>
      <c r="E39" s="144"/>
      <c r="F39" s="145"/>
      <c r="G39" s="142" t="s">
        <v>6233</v>
      </c>
      <c r="H39" s="142"/>
      <c r="I39" s="146" t="s">
        <v>6206</v>
      </c>
      <c r="J39" s="142" t="s">
        <v>6207</v>
      </c>
      <c r="K39" s="147"/>
      <c r="L39" s="148" t="s">
        <v>6230</v>
      </c>
      <c r="M39" s="149"/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141">
        <v>45203</v>
      </c>
      <c r="B40" s="142" t="s">
        <v>6231</v>
      </c>
      <c r="C40" s="143"/>
      <c r="D40" s="144">
        <v>100</v>
      </c>
      <c r="E40" s="144"/>
      <c r="F40" s="145">
        <v>5</v>
      </c>
      <c r="G40" s="142" t="s">
        <v>6226</v>
      </c>
      <c r="H40" s="142" t="s">
        <v>6232</v>
      </c>
      <c r="I40" s="146" t="s">
        <v>6206</v>
      </c>
      <c r="J40" s="142" t="s">
        <v>6207</v>
      </c>
      <c r="K40" s="147"/>
      <c r="L40" s="148" t="s">
        <v>6230</v>
      </c>
      <c r="M40" s="149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376">
        <v>45203</v>
      </c>
      <c r="B41" s="353" t="s">
        <v>6278</v>
      </c>
      <c r="C41" s="377"/>
      <c r="D41" s="378"/>
      <c r="E41" s="378"/>
      <c r="F41" s="379">
        <v>1</v>
      </c>
      <c r="G41" s="353" t="s">
        <v>6397</v>
      </c>
      <c r="H41" s="142" t="s">
        <v>6227</v>
      </c>
      <c r="I41" s="146"/>
      <c r="J41" s="142"/>
      <c r="K41" s="147"/>
      <c r="L41" s="148" t="s">
        <v>6214</v>
      </c>
      <c r="M41" s="149"/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141">
        <v>45203</v>
      </c>
      <c r="B42" s="142" t="s">
        <v>6279</v>
      </c>
      <c r="C42" s="143"/>
      <c r="D42" s="144"/>
      <c r="E42" s="144"/>
      <c r="F42" s="145">
        <v>1</v>
      </c>
      <c r="G42" s="142" t="s">
        <v>6261</v>
      </c>
      <c r="H42" s="142"/>
      <c r="I42" s="146"/>
      <c r="J42" s="142"/>
      <c r="K42" s="147"/>
      <c r="L42" s="148" t="s">
        <v>6214</v>
      </c>
      <c r="M42" s="149" t="s">
        <v>6280</v>
      </c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141">
        <v>45203</v>
      </c>
      <c r="B43" s="142" t="s">
        <v>6281</v>
      </c>
      <c r="C43" s="143"/>
      <c r="D43" s="144">
        <v>200</v>
      </c>
      <c r="E43" s="144"/>
      <c r="F43" s="145">
        <v>1</v>
      </c>
      <c r="G43" s="142" t="s">
        <v>6226</v>
      </c>
      <c r="H43" s="142" t="s">
        <v>6227</v>
      </c>
      <c r="I43" s="146" t="s">
        <v>6206</v>
      </c>
      <c r="J43" s="142" t="s">
        <v>6207</v>
      </c>
      <c r="K43" s="147"/>
      <c r="L43" s="148" t="s">
        <v>6210</v>
      </c>
      <c r="M43" s="149"/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376">
        <v>45203</v>
      </c>
      <c r="B44" s="353" t="s">
        <v>6282</v>
      </c>
      <c r="C44" s="377"/>
      <c r="D44" s="378"/>
      <c r="E44" s="378"/>
      <c r="F44" s="379">
        <v>1</v>
      </c>
      <c r="G44" s="353" t="s">
        <v>6363</v>
      </c>
      <c r="H44" s="142" t="s">
        <v>6227</v>
      </c>
      <c r="I44" s="146"/>
      <c r="J44" s="142"/>
      <c r="K44" s="147"/>
      <c r="L44" s="148" t="s">
        <v>6210</v>
      </c>
      <c r="M44" s="149"/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406">
        <v>45203</v>
      </c>
      <c r="B45" s="411" t="s">
        <v>6228</v>
      </c>
      <c r="C45" s="412"/>
      <c r="D45" s="413">
        <v>3700</v>
      </c>
      <c r="E45" s="144"/>
      <c r="F45" s="145"/>
      <c r="G45" s="142" t="s">
        <v>6229</v>
      </c>
      <c r="H45" s="142"/>
      <c r="I45" s="146" t="s">
        <v>6206</v>
      </c>
      <c r="J45" s="142" t="s">
        <v>6207</v>
      </c>
      <c r="K45" s="147"/>
      <c r="L45" s="148" t="s">
        <v>6230</v>
      </c>
      <c r="M45" s="149"/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141">
        <v>45203.568136574075</v>
      </c>
      <c r="B46" s="142" t="s">
        <v>6625</v>
      </c>
      <c r="C46" s="143"/>
      <c r="D46" s="144"/>
      <c r="E46" s="144"/>
      <c r="F46" s="145">
        <v>1</v>
      </c>
      <c r="G46" s="142" t="s">
        <v>6624</v>
      </c>
      <c r="H46" s="142"/>
      <c r="I46" s="146"/>
      <c r="J46" s="142"/>
      <c r="K46" s="147"/>
      <c r="L46" s="148" t="s">
        <v>6205</v>
      </c>
      <c r="M46" s="149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141">
        <v>45204</v>
      </c>
      <c r="B47" s="142" t="s">
        <v>6284</v>
      </c>
      <c r="C47" s="143"/>
      <c r="D47" s="144">
        <v>200</v>
      </c>
      <c r="E47" s="144"/>
      <c r="F47" s="145">
        <v>1</v>
      </c>
      <c r="G47" s="142" t="s">
        <v>6226</v>
      </c>
      <c r="H47" s="142" t="s">
        <v>6227</v>
      </c>
      <c r="I47" s="146" t="s">
        <v>6206</v>
      </c>
      <c r="J47" s="142" t="s">
        <v>6207</v>
      </c>
      <c r="K47" s="147"/>
      <c r="L47" s="148" t="s">
        <v>6205</v>
      </c>
      <c r="M47" s="149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141">
        <v>45204</v>
      </c>
      <c r="B48" s="142" t="s">
        <v>6235</v>
      </c>
      <c r="C48" s="143"/>
      <c r="D48" s="144"/>
      <c r="E48" s="144">
        <v>1215000</v>
      </c>
      <c r="F48" s="145">
        <v>1</v>
      </c>
      <c r="G48" s="142" t="s">
        <v>6236</v>
      </c>
      <c r="H48" s="142" t="s">
        <v>6237</v>
      </c>
      <c r="I48" s="146" t="s">
        <v>6206</v>
      </c>
      <c r="J48" s="142" t="s">
        <v>6207</v>
      </c>
      <c r="K48" s="147"/>
      <c r="L48" s="148" t="s">
        <v>157</v>
      </c>
      <c r="M48" s="149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141">
        <v>45204</v>
      </c>
      <c r="B49" s="142" t="s">
        <v>6235</v>
      </c>
      <c r="C49" s="143"/>
      <c r="D49" s="144">
        <v>141800</v>
      </c>
      <c r="E49" s="144"/>
      <c r="F49" s="145">
        <v>1</v>
      </c>
      <c r="G49" s="142" t="s">
        <v>6236</v>
      </c>
      <c r="H49" s="142" t="s">
        <v>6237</v>
      </c>
      <c r="I49" s="146" t="s">
        <v>6206</v>
      </c>
      <c r="J49" s="142" t="s">
        <v>6207</v>
      </c>
      <c r="K49" s="147"/>
      <c r="L49" s="148" t="s">
        <v>220</v>
      </c>
      <c r="M49" s="149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141">
        <v>45204</v>
      </c>
      <c r="B50" s="142" t="s">
        <v>6285</v>
      </c>
      <c r="C50" s="143"/>
      <c r="D50" s="144">
        <v>200</v>
      </c>
      <c r="E50" s="144"/>
      <c r="F50" s="145">
        <v>1</v>
      </c>
      <c r="G50" s="142" t="s">
        <v>6226</v>
      </c>
      <c r="H50" s="142" t="s">
        <v>6227</v>
      </c>
      <c r="I50" s="146" t="s">
        <v>6206</v>
      </c>
      <c r="J50" s="142" t="s">
        <v>6207</v>
      </c>
      <c r="K50" s="147"/>
      <c r="L50" s="148" t="s">
        <v>6205</v>
      </c>
      <c r="M50" s="149"/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141">
        <v>45204</v>
      </c>
      <c r="B51" s="142" t="s">
        <v>6286</v>
      </c>
      <c r="C51" s="143"/>
      <c r="D51" s="144">
        <v>200</v>
      </c>
      <c r="E51" s="144"/>
      <c r="F51" s="145">
        <v>1</v>
      </c>
      <c r="G51" s="142" t="s">
        <v>6226</v>
      </c>
      <c r="H51" s="142" t="s">
        <v>6227</v>
      </c>
      <c r="I51" s="146" t="s">
        <v>6206</v>
      </c>
      <c r="J51" s="142" t="s">
        <v>6207</v>
      </c>
      <c r="K51" s="147"/>
      <c r="L51" s="148" t="s">
        <v>6205</v>
      </c>
      <c r="M51" s="149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141">
        <v>45204</v>
      </c>
      <c r="B52" s="142" t="s">
        <v>6231</v>
      </c>
      <c r="C52" s="143"/>
      <c r="D52" s="144">
        <v>12950</v>
      </c>
      <c r="E52" s="144"/>
      <c r="F52" s="145"/>
      <c r="G52" s="142" t="s">
        <v>6233</v>
      </c>
      <c r="H52" s="142"/>
      <c r="I52" s="146" t="s">
        <v>6206</v>
      </c>
      <c r="J52" s="142" t="s">
        <v>6207</v>
      </c>
      <c r="K52" s="147"/>
      <c r="L52" s="148" t="s">
        <v>6230</v>
      </c>
      <c r="M52" s="149"/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141">
        <v>45204</v>
      </c>
      <c r="B53" s="142" t="s">
        <v>6231</v>
      </c>
      <c r="C53" s="143"/>
      <c r="D53" s="144">
        <v>6000</v>
      </c>
      <c r="E53" s="144"/>
      <c r="F53" s="145">
        <v>2</v>
      </c>
      <c r="G53" s="142" t="s">
        <v>6233</v>
      </c>
      <c r="H53" s="142"/>
      <c r="I53" s="352" t="s">
        <v>6203</v>
      </c>
      <c r="J53" s="353" t="s">
        <v>6204</v>
      </c>
      <c r="K53" s="354" t="s">
        <v>6287</v>
      </c>
      <c r="L53" s="355" t="s">
        <v>6230</v>
      </c>
      <c r="M53" s="356" t="s">
        <v>6395</v>
      </c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141">
        <v>45204</v>
      </c>
      <c r="B54" s="142" t="s">
        <v>6249</v>
      </c>
      <c r="C54" s="143" t="s">
        <v>6288</v>
      </c>
      <c r="D54" s="144"/>
      <c r="E54" s="144"/>
      <c r="F54" s="145">
        <v>10</v>
      </c>
      <c r="G54" s="142" t="s">
        <v>6226</v>
      </c>
      <c r="H54" s="142" t="s">
        <v>6227</v>
      </c>
      <c r="I54" s="146"/>
      <c r="J54" s="142"/>
      <c r="K54" s="147"/>
      <c r="L54" s="148" t="s">
        <v>6251</v>
      </c>
      <c r="M54" s="149"/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141">
        <v>45204</v>
      </c>
      <c r="B55" s="142" t="s">
        <v>6289</v>
      </c>
      <c r="C55" s="143"/>
      <c r="D55" s="144">
        <v>200</v>
      </c>
      <c r="E55" s="144"/>
      <c r="F55" s="145">
        <v>1</v>
      </c>
      <c r="G55" s="142" t="s">
        <v>6226</v>
      </c>
      <c r="H55" s="142" t="s">
        <v>6227</v>
      </c>
      <c r="I55" s="146" t="s">
        <v>6206</v>
      </c>
      <c r="J55" s="142" t="s">
        <v>6207</v>
      </c>
      <c r="K55" s="147"/>
      <c r="L55" s="148" t="s">
        <v>6205</v>
      </c>
      <c r="M55" s="149"/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141">
        <v>45204</v>
      </c>
      <c r="B56" s="142" t="s">
        <v>6290</v>
      </c>
      <c r="C56" s="143"/>
      <c r="D56" s="144">
        <v>200</v>
      </c>
      <c r="E56" s="144"/>
      <c r="F56" s="145">
        <v>1</v>
      </c>
      <c r="G56" s="142" t="s">
        <v>6226</v>
      </c>
      <c r="H56" s="142" t="s">
        <v>6227</v>
      </c>
      <c r="I56" s="146" t="s">
        <v>6206</v>
      </c>
      <c r="J56" s="142" t="s">
        <v>6207</v>
      </c>
      <c r="K56" s="147"/>
      <c r="L56" s="148" t="s">
        <v>6214</v>
      </c>
      <c r="M56" s="149"/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141">
        <v>45204.428611111114</v>
      </c>
      <c r="B57" s="142" t="s">
        <v>6627</v>
      </c>
      <c r="C57" s="263"/>
      <c r="D57" s="264"/>
      <c r="E57" s="264"/>
      <c r="F57" s="265">
        <v>1</v>
      </c>
      <c r="G57" s="262" t="s">
        <v>6624</v>
      </c>
      <c r="H57" s="142"/>
      <c r="I57" s="266"/>
      <c r="J57" s="262"/>
      <c r="K57" s="267"/>
      <c r="L57" s="268" t="s">
        <v>6214</v>
      </c>
      <c r="M57" s="268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376">
        <v>45205</v>
      </c>
      <c r="B58" s="353" t="s">
        <v>6291</v>
      </c>
      <c r="C58" s="377" t="s">
        <v>6599</v>
      </c>
      <c r="D58" s="378"/>
      <c r="E58" s="378">
        <v>29186.87</v>
      </c>
      <c r="F58" s="379">
        <v>1</v>
      </c>
      <c r="G58" s="353" t="s">
        <v>6253</v>
      </c>
      <c r="H58" s="142" t="s">
        <v>6283</v>
      </c>
      <c r="I58" s="146" t="s">
        <v>6206</v>
      </c>
      <c r="J58" s="142" t="s">
        <v>6207</v>
      </c>
      <c r="K58" s="147"/>
      <c r="L58" s="148" t="s">
        <v>6230</v>
      </c>
      <c r="M58" s="149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141">
        <v>45205</v>
      </c>
      <c r="B59" s="142" t="s">
        <v>6235</v>
      </c>
      <c r="C59" s="143"/>
      <c r="D59" s="144">
        <v>208700</v>
      </c>
      <c r="E59" s="144"/>
      <c r="F59" s="145">
        <v>1</v>
      </c>
      <c r="G59" s="142" t="s">
        <v>6236</v>
      </c>
      <c r="H59" s="142" t="s">
        <v>6237</v>
      </c>
      <c r="I59" s="146" t="s">
        <v>6206</v>
      </c>
      <c r="J59" s="142" t="s">
        <v>6207</v>
      </c>
      <c r="K59" s="147"/>
      <c r="L59" s="148" t="s">
        <v>220</v>
      </c>
      <c r="M59" s="149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141">
        <v>45205</v>
      </c>
      <c r="B60" s="142" t="s">
        <v>6231</v>
      </c>
      <c r="C60" s="143"/>
      <c r="D60" s="144">
        <v>2050</v>
      </c>
      <c r="E60" s="144"/>
      <c r="F60" s="145"/>
      <c r="G60" s="142" t="s">
        <v>6233</v>
      </c>
      <c r="H60" s="142"/>
      <c r="I60" s="146" t="s">
        <v>6206</v>
      </c>
      <c r="J60" s="142" t="s">
        <v>6207</v>
      </c>
      <c r="K60" s="147"/>
      <c r="L60" s="148" t="s">
        <v>6230</v>
      </c>
      <c r="M60" s="149"/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141">
        <v>45205</v>
      </c>
      <c r="B61" s="254" t="s">
        <v>6231</v>
      </c>
      <c r="C61" s="255"/>
      <c r="D61" s="256">
        <v>20</v>
      </c>
      <c r="E61" s="256"/>
      <c r="F61" s="257">
        <v>1</v>
      </c>
      <c r="G61" s="254" t="s">
        <v>6226</v>
      </c>
      <c r="H61" s="254" t="s">
        <v>6232</v>
      </c>
      <c r="I61" s="258" t="s">
        <v>6206</v>
      </c>
      <c r="J61" s="254" t="s">
        <v>6207</v>
      </c>
      <c r="K61" s="259"/>
      <c r="L61" s="260" t="s">
        <v>6230</v>
      </c>
      <c r="M61" s="149"/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141">
        <v>45205</v>
      </c>
      <c r="B62" s="254" t="s">
        <v>6286</v>
      </c>
      <c r="C62" s="255"/>
      <c r="D62" s="256">
        <v>200</v>
      </c>
      <c r="E62" s="256"/>
      <c r="F62" s="257">
        <v>1</v>
      </c>
      <c r="G62" s="254" t="s">
        <v>6226</v>
      </c>
      <c r="H62" s="254" t="s">
        <v>6227</v>
      </c>
      <c r="I62" s="258" t="s">
        <v>6206</v>
      </c>
      <c r="J62" s="254" t="s">
        <v>6207</v>
      </c>
      <c r="K62" s="259"/>
      <c r="L62" s="260" t="s">
        <v>6205</v>
      </c>
      <c r="M62" s="149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406">
        <v>45205</v>
      </c>
      <c r="B63" s="411" t="s">
        <v>6228</v>
      </c>
      <c r="C63" s="412"/>
      <c r="D63" s="413">
        <v>800</v>
      </c>
      <c r="E63" s="144"/>
      <c r="F63" s="145"/>
      <c r="G63" s="142" t="s">
        <v>6229</v>
      </c>
      <c r="H63" s="142"/>
      <c r="I63" s="146" t="s">
        <v>6206</v>
      </c>
      <c r="J63" s="142" t="s">
        <v>6207</v>
      </c>
      <c r="K63" s="147"/>
      <c r="L63" s="148" t="s">
        <v>6230</v>
      </c>
      <c r="M63" s="149"/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141">
        <v>45205</v>
      </c>
      <c r="B64" s="142" t="s">
        <v>6292</v>
      </c>
      <c r="C64" s="143"/>
      <c r="D64" s="144">
        <v>200</v>
      </c>
      <c r="E64" s="144"/>
      <c r="F64" s="145">
        <v>1</v>
      </c>
      <c r="G64" s="142" t="s">
        <v>6226</v>
      </c>
      <c r="H64" s="142" t="s">
        <v>6227</v>
      </c>
      <c r="I64" s="146" t="s">
        <v>6206</v>
      </c>
      <c r="J64" s="142" t="s">
        <v>6207</v>
      </c>
      <c r="K64" s="147"/>
      <c r="L64" s="148" t="s">
        <v>6205</v>
      </c>
      <c r="M64" s="149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141">
        <v>45205</v>
      </c>
      <c r="B65" s="142" t="s">
        <v>6293</v>
      </c>
      <c r="C65" s="143"/>
      <c r="D65" s="144">
        <v>200</v>
      </c>
      <c r="E65" s="144"/>
      <c r="F65" s="145">
        <v>1</v>
      </c>
      <c r="G65" s="142" t="s">
        <v>6226</v>
      </c>
      <c r="H65" s="142" t="s">
        <v>6227</v>
      </c>
      <c r="I65" s="146" t="s">
        <v>6206</v>
      </c>
      <c r="J65" s="142" t="s">
        <v>6207</v>
      </c>
      <c r="K65" s="147"/>
      <c r="L65" s="148" t="s">
        <v>6205</v>
      </c>
      <c r="M65" s="149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141">
        <v>45205</v>
      </c>
      <c r="B66" s="142" t="s">
        <v>6294</v>
      </c>
      <c r="C66" s="143" t="s">
        <v>6295</v>
      </c>
      <c r="D66" s="144"/>
      <c r="E66" s="144"/>
      <c r="F66" s="145">
        <v>3</v>
      </c>
      <c r="G66" s="142" t="s">
        <v>6226</v>
      </c>
      <c r="H66" s="142" t="s">
        <v>6227</v>
      </c>
      <c r="I66" s="146"/>
      <c r="J66" s="142"/>
      <c r="K66" s="147"/>
      <c r="L66" s="148" t="s">
        <v>6251</v>
      </c>
      <c r="M66" s="149"/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141">
        <v>45205</v>
      </c>
      <c r="B67" s="142" t="s">
        <v>6296</v>
      </c>
      <c r="C67" s="143"/>
      <c r="D67" s="144">
        <v>200</v>
      </c>
      <c r="E67" s="144"/>
      <c r="F67" s="145">
        <v>1</v>
      </c>
      <c r="G67" s="142" t="s">
        <v>6226</v>
      </c>
      <c r="H67" s="142" t="s">
        <v>6227</v>
      </c>
      <c r="I67" s="146" t="s">
        <v>6206</v>
      </c>
      <c r="J67" s="142" t="s">
        <v>6207</v>
      </c>
      <c r="K67" s="147"/>
      <c r="L67" s="148" t="s">
        <v>6210</v>
      </c>
      <c r="M67" s="149"/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141">
        <v>45206</v>
      </c>
      <c r="B68" s="142" t="s">
        <v>6235</v>
      </c>
      <c r="C68" s="143"/>
      <c r="D68" s="144">
        <v>169900</v>
      </c>
      <c r="E68" s="144"/>
      <c r="F68" s="145">
        <v>1</v>
      </c>
      <c r="G68" s="142" t="s">
        <v>6236</v>
      </c>
      <c r="H68" s="142" t="s">
        <v>6237</v>
      </c>
      <c r="I68" s="146" t="s">
        <v>6206</v>
      </c>
      <c r="J68" s="142" t="s">
        <v>6207</v>
      </c>
      <c r="K68" s="147"/>
      <c r="L68" s="148" t="s">
        <v>220</v>
      </c>
      <c r="M68" s="149"/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141">
        <v>45206</v>
      </c>
      <c r="B69" s="142" t="s">
        <v>6297</v>
      </c>
      <c r="C69" s="143"/>
      <c r="D69" s="144"/>
      <c r="E69" s="144">
        <v>2000</v>
      </c>
      <c r="F69" s="145">
        <v>1</v>
      </c>
      <c r="G69" s="142" t="s">
        <v>6253</v>
      </c>
      <c r="H69" s="142" t="s">
        <v>6298</v>
      </c>
      <c r="I69" s="146" t="s">
        <v>6206</v>
      </c>
      <c r="J69" s="142" t="s">
        <v>6207</v>
      </c>
      <c r="K69" s="147"/>
      <c r="L69" s="148" t="s">
        <v>6230</v>
      </c>
      <c r="M69" s="149"/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141">
        <v>45206</v>
      </c>
      <c r="B70" s="142" t="s">
        <v>6299</v>
      </c>
      <c r="C70" s="143"/>
      <c r="D70" s="144"/>
      <c r="E70" s="144">
        <v>2400</v>
      </c>
      <c r="F70" s="145">
        <v>1</v>
      </c>
      <c r="G70" s="142" t="s">
        <v>6253</v>
      </c>
      <c r="H70" s="142" t="s">
        <v>6298</v>
      </c>
      <c r="I70" s="146" t="s">
        <v>6206</v>
      </c>
      <c r="J70" s="142" t="s">
        <v>6207</v>
      </c>
      <c r="K70" s="147"/>
      <c r="L70" s="148" t="s">
        <v>6230</v>
      </c>
      <c r="M70" s="149"/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141">
        <v>45206</v>
      </c>
      <c r="B71" s="142" t="s">
        <v>6300</v>
      </c>
      <c r="C71" s="143"/>
      <c r="D71" s="144">
        <v>200</v>
      </c>
      <c r="E71" s="144"/>
      <c r="F71" s="145">
        <v>1</v>
      </c>
      <c r="G71" s="142" t="s">
        <v>6226</v>
      </c>
      <c r="H71" s="142" t="s">
        <v>6227</v>
      </c>
      <c r="I71" s="146" t="s">
        <v>6206</v>
      </c>
      <c r="J71" s="142" t="s">
        <v>6207</v>
      </c>
      <c r="K71" s="147"/>
      <c r="L71" s="148" t="s">
        <v>6214</v>
      </c>
      <c r="M71" s="149"/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141">
        <v>45206</v>
      </c>
      <c r="B72" s="142" t="s">
        <v>6301</v>
      </c>
      <c r="C72" s="143"/>
      <c r="D72" s="144">
        <v>-5200</v>
      </c>
      <c r="E72" s="144"/>
      <c r="F72" s="145"/>
      <c r="G72" s="142" t="s">
        <v>6229</v>
      </c>
      <c r="H72" s="142"/>
      <c r="I72" s="146" t="s">
        <v>6206</v>
      </c>
      <c r="J72" s="142" t="s">
        <v>6207</v>
      </c>
      <c r="K72" s="147"/>
      <c r="L72" s="148" t="s">
        <v>6230</v>
      </c>
      <c r="M72" s="149"/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141">
        <v>45206</v>
      </c>
      <c r="B73" s="142" t="s">
        <v>6301</v>
      </c>
      <c r="C73" s="143"/>
      <c r="D73" s="144"/>
      <c r="E73" s="144">
        <v>-275</v>
      </c>
      <c r="F73" s="145"/>
      <c r="G73" s="142" t="s">
        <v>6253</v>
      </c>
      <c r="H73" s="142" t="s">
        <v>6302</v>
      </c>
      <c r="I73" s="146" t="s">
        <v>6206</v>
      </c>
      <c r="J73" s="142" t="s">
        <v>6207</v>
      </c>
      <c r="K73" s="147"/>
      <c r="L73" s="148" t="s">
        <v>6230</v>
      </c>
      <c r="M73" s="149"/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141">
        <v>45206</v>
      </c>
      <c r="B74" s="142" t="s">
        <v>6303</v>
      </c>
      <c r="C74" s="143"/>
      <c r="D74" s="144">
        <v>200</v>
      </c>
      <c r="E74" s="144"/>
      <c r="F74" s="145">
        <v>1</v>
      </c>
      <c r="G74" s="142" t="s">
        <v>6226</v>
      </c>
      <c r="H74" s="142" t="s">
        <v>6227</v>
      </c>
      <c r="I74" s="146" t="s">
        <v>6206</v>
      </c>
      <c r="J74" s="142" t="s">
        <v>6207</v>
      </c>
      <c r="K74" s="147"/>
      <c r="L74" s="148" t="s">
        <v>6210</v>
      </c>
      <c r="M74" s="149"/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141">
        <v>45206</v>
      </c>
      <c r="B75" s="142" t="s">
        <v>6231</v>
      </c>
      <c r="C75" s="143"/>
      <c r="D75" s="144">
        <v>17550</v>
      </c>
      <c r="E75" s="144"/>
      <c r="F75" s="145">
        <v>1</v>
      </c>
      <c r="G75" s="142" t="s">
        <v>6233</v>
      </c>
      <c r="H75" s="142"/>
      <c r="I75" s="352" t="s">
        <v>6203</v>
      </c>
      <c r="J75" s="353" t="s">
        <v>6204</v>
      </c>
      <c r="K75" s="354" t="s">
        <v>6304</v>
      </c>
      <c r="L75" s="355" t="s">
        <v>6230</v>
      </c>
      <c r="M75" s="356" t="s">
        <v>6305</v>
      </c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141">
        <v>45206</v>
      </c>
      <c r="B76" s="142" t="s">
        <v>6231</v>
      </c>
      <c r="C76" s="143"/>
      <c r="D76" s="144">
        <v>22306</v>
      </c>
      <c r="E76" s="144"/>
      <c r="F76" s="145"/>
      <c r="G76" s="142" t="s">
        <v>6233</v>
      </c>
      <c r="H76" s="142"/>
      <c r="I76" s="146" t="s">
        <v>6206</v>
      </c>
      <c r="J76" s="142" t="s">
        <v>6207</v>
      </c>
      <c r="K76" s="147"/>
      <c r="L76" s="148" t="s">
        <v>6230</v>
      </c>
      <c r="M76" s="149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141">
        <v>45206</v>
      </c>
      <c r="B77" s="142" t="s">
        <v>6231</v>
      </c>
      <c r="C77" s="143"/>
      <c r="D77" s="144">
        <v>3200</v>
      </c>
      <c r="E77" s="144"/>
      <c r="F77" s="145">
        <v>1</v>
      </c>
      <c r="G77" s="142" t="s">
        <v>6233</v>
      </c>
      <c r="H77" s="142"/>
      <c r="I77" s="352" t="s">
        <v>6203</v>
      </c>
      <c r="J77" s="353" t="s">
        <v>6204</v>
      </c>
      <c r="K77" s="354" t="s">
        <v>6306</v>
      </c>
      <c r="L77" s="355" t="s">
        <v>6230</v>
      </c>
      <c r="M77" s="356" t="s">
        <v>6272</v>
      </c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141">
        <v>45206</v>
      </c>
      <c r="B78" s="142" t="s">
        <v>6307</v>
      </c>
      <c r="C78" s="143"/>
      <c r="D78" s="144"/>
      <c r="E78" s="144"/>
      <c r="F78" s="145">
        <v>1</v>
      </c>
      <c r="G78" s="142" t="s">
        <v>6261</v>
      </c>
      <c r="H78" s="142"/>
      <c r="I78" s="146"/>
      <c r="J78" s="142"/>
      <c r="K78" s="147"/>
      <c r="L78" s="148" t="s">
        <v>6214</v>
      </c>
      <c r="M78" s="149" t="s">
        <v>6270</v>
      </c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141">
        <v>45206</v>
      </c>
      <c r="B79" s="142" t="s">
        <v>6231</v>
      </c>
      <c r="C79" s="143"/>
      <c r="D79" s="144">
        <v>12550</v>
      </c>
      <c r="E79" s="144"/>
      <c r="F79" s="145">
        <v>4</v>
      </c>
      <c r="G79" s="142" t="s">
        <v>6233</v>
      </c>
      <c r="H79" s="142"/>
      <c r="I79" s="352" t="s">
        <v>6203</v>
      </c>
      <c r="J79" s="353" t="s">
        <v>6204</v>
      </c>
      <c r="K79" s="354" t="s">
        <v>6308</v>
      </c>
      <c r="L79" s="355" t="s">
        <v>6230</v>
      </c>
      <c r="M79" s="356" t="s">
        <v>6272</v>
      </c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141">
        <v>45206</v>
      </c>
      <c r="B80" s="142" t="s">
        <v>6231</v>
      </c>
      <c r="C80" s="143"/>
      <c r="D80" s="144">
        <v>5000</v>
      </c>
      <c r="E80" s="144"/>
      <c r="F80" s="145">
        <v>1</v>
      </c>
      <c r="G80" s="142" t="s">
        <v>6233</v>
      </c>
      <c r="H80" s="142"/>
      <c r="I80" s="352" t="s">
        <v>6203</v>
      </c>
      <c r="J80" s="353" t="s">
        <v>6204</v>
      </c>
      <c r="K80" s="354" t="s">
        <v>6309</v>
      </c>
      <c r="L80" s="355" t="s">
        <v>6230</v>
      </c>
      <c r="M80" s="356" t="s">
        <v>6272</v>
      </c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141">
        <v>45206</v>
      </c>
      <c r="B81" s="142" t="s">
        <v>6231</v>
      </c>
      <c r="C81" s="143"/>
      <c r="D81" s="144">
        <v>20</v>
      </c>
      <c r="E81" s="144"/>
      <c r="F81" s="145">
        <v>1</v>
      </c>
      <c r="G81" s="142" t="s">
        <v>6226</v>
      </c>
      <c r="H81" s="142" t="s">
        <v>6232</v>
      </c>
      <c r="I81" s="146" t="s">
        <v>6206</v>
      </c>
      <c r="J81" s="142" t="s">
        <v>6207</v>
      </c>
      <c r="K81" s="147"/>
      <c r="L81" s="148" t="s">
        <v>6230</v>
      </c>
      <c r="M81" s="149"/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141">
        <v>45206.551006944443</v>
      </c>
      <c r="B82" s="142" t="s">
        <v>6626</v>
      </c>
      <c r="C82" s="143"/>
      <c r="D82" s="144"/>
      <c r="E82" s="144"/>
      <c r="F82" s="145">
        <v>1</v>
      </c>
      <c r="G82" s="142" t="s">
        <v>6624</v>
      </c>
      <c r="H82" s="142"/>
      <c r="I82" s="146"/>
      <c r="J82" s="142"/>
      <c r="K82" s="147"/>
      <c r="L82" s="148" t="s">
        <v>6205</v>
      </c>
      <c r="M82" s="149"/>
      <c r="N82" s="125"/>
      <c r="O82" s="126"/>
      <c r="P82" s="126"/>
      <c r="Q82" s="126"/>
      <c r="R82" s="274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141">
        <v>45207</v>
      </c>
      <c r="B83" s="142" t="s">
        <v>6310</v>
      </c>
      <c r="C83" s="143"/>
      <c r="D83" s="144"/>
      <c r="E83" s="144"/>
      <c r="F83" s="145">
        <v>1</v>
      </c>
      <c r="G83" s="142" t="s">
        <v>6261</v>
      </c>
      <c r="H83" s="142"/>
      <c r="I83" s="146"/>
      <c r="J83" s="142"/>
      <c r="K83" s="147"/>
      <c r="L83" s="148" t="s">
        <v>6214</v>
      </c>
      <c r="M83" s="149" t="s">
        <v>6311</v>
      </c>
      <c r="N83" s="125"/>
      <c r="O83" s="126"/>
      <c r="P83" s="126"/>
      <c r="Q83" s="126"/>
      <c r="R83" s="126"/>
      <c r="S83" s="126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141">
        <v>45207</v>
      </c>
      <c r="B84" s="142" t="s">
        <v>6312</v>
      </c>
      <c r="C84" s="143"/>
      <c r="D84" s="144">
        <v>200</v>
      </c>
      <c r="E84" s="144"/>
      <c r="F84" s="145">
        <v>1</v>
      </c>
      <c r="G84" s="142" t="s">
        <v>6226</v>
      </c>
      <c r="H84" s="142" t="s">
        <v>6227</v>
      </c>
      <c r="I84" s="146" t="s">
        <v>6206</v>
      </c>
      <c r="J84" s="142" t="s">
        <v>6207</v>
      </c>
      <c r="K84" s="147"/>
      <c r="L84" s="148" t="s">
        <v>6205</v>
      </c>
      <c r="M84" s="149"/>
      <c r="N84" s="125"/>
      <c r="O84" s="126"/>
      <c r="P84" s="126"/>
      <c r="Q84" s="126"/>
      <c r="R84" s="126"/>
      <c r="S84" s="126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141">
        <v>45207</v>
      </c>
      <c r="B85" s="142" t="s">
        <v>6313</v>
      </c>
      <c r="C85" s="143"/>
      <c r="D85" s="144">
        <v>200</v>
      </c>
      <c r="E85" s="144"/>
      <c r="F85" s="145">
        <v>1</v>
      </c>
      <c r="G85" s="142" t="s">
        <v>6226</v>
      </c>
      <c r="H85" s="142" t="s">
        <v>6227</v>
      </c>
      <c r="I85" s="146" t="s">
        <v>6206</v>
      </c>
      <c r="J85" s="142" t="s">
        <v>6207</v>
      </c>
      <c r="K85" s="147"/>
      <c r="L85" s="148" t="s">
        <v>6214</v>
      </c>
      <c r="M85" s="149"/>
      <c r="N85" s="125"/>
      <c r="O85" s="126"/>
      <c r="P85" s="126"/>
      <c r="Q85" s="126"/>
      <c r="R85" s="126"/>
      <c r="S85" s="126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141">
        <v>45207</v>
      </c>
      <c r="B86" s="142" t="s">
        <v>6231</v>
      </c>
      <c r="C86" s="143"/>
      <c r="D86" s="144">
        <v>14050</v>
      </c>
      <c r="E86" s="144"/>
      <c r="F86" s="145"/>
      <c r="G86" s="142" t="s">
        <v>6233</v>
      </c>
      <c r="H86" s="142"/>
      <c r="I86" s="146" t="s">
        <v>6206</v>
      </c>
      <c r="J86" s="142" t="s">
        <v>6207</v>
      </c>
      <c r="K86" s="147"/>
      <c r="L86" s="148" t="s">
        <v>6230</v>
      </c>
      <c r="M86" s="149"/>
      <c r="N86" s="125"/>
      <c r="O86" s="126"/>
      <c r="P86" s="126"/>
      <c r="Q86" s="126"/>
      <c r="R86" s="126"/>
      <c r="S86" s="126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141">
        <v>45207</v>
      </c>
      <c r="B87" s="142" t="s">
        <v>6231</v>
      </c>
      <c r="C87" s="143"/>
      <c r="D87" s="144">
        <v>2650</v>
      </c>
      <c r="E87" s="144"/>
      <c r="F87" s="145">
        <v>1</v>
      </c>
      <c r="G87" s="142" t="s">
        <v>6233</v>
      </c>
      <c r="H87" s="142"/>
      <c r="I87" s="352" t="s">
        <v>6203</v>
      </c>
      <c r="J87" s="353" t="s">
        <v>6204</v>
      </c>
      <c r="K87" s="354" t="s">
        <v>6314</v>
      </c>
      <c r="L87" s="355" t="s">
        <v>6230</v>
      </c>
      <c r="M87" s="356" t="s">
        <v>6272</v>
      </c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141">
        <v>45207</v>
      </c>
      <c r="B88" s="142" t="s">
        <v>6315</v>
      </c>
      <c r="C88" s="143"/>
      <c r="D88" s="144">
        <v>200</v>
      </c>
      <c r="E88" s="144"/>
      <c r="F88" s="145">
        <v>1</v>
      </c>
      <c r="G88" s="142" t="s">
        <v>6226</v>
      </c>
      <c r="H88" s="142" t="s">
        <v>6227</v>
      </c>
      <c r="I88" s="146" t="s">
        <v>6206</v>
      </c>
      <c r="J88" s="142" t="s">
        <v>6207</v>
      </c>
      <c r="K88" s="147"/>
      <c r="L88" s="148" t="s">
        <v>6214</v>
      </c>
      <c r="M88" s="149"/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141">
        <v>45207</v>
      </c>
      <c r="B89" s="142" t="s">
        <v>6231</v>
      </c>
      <c r="C89" s="143"/>
      <c r="D89" s="144">
        <v>62009</v>
      </c>
      <c r="E89" s="144"/>
      <c r="F89" s="145">
        <v>1</v>
      </c>
      <c r="G89" s="142" t="s">
        <v>6233</v>
      </c>
      <c r="H89" s="142"/>
      <c r="I89" s="352" t="s">
        <v>6203</v>
      </c>
      <c r="J89" s="353" t="s">
        <v>6204</v>
      </c>
      <c r="K89" s="354" t="s">
        <v>6316</v>
      </c>
      <c r="L89" s="355" t="s">
        <v>6230</v>
      </c>
      <c r="M89" s="356" t="s">
        <v>6394</v>
      </c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141">
        <v>45207</v>
      </c>
      <c r="B90" s="142" t="s">
        <v>6317</v>
      </c>
      <c r="C90" s="143"/>
      <c r="D90" s="144">
        <v>200</v>
      </c>
      <c r="E90" s="144"/>
      <c r="F90" s="145">
        <v>1</v>
      </c>
      <c r="G90" s="142" t="s">
        <v>6226</v>
      </c>
      <c r="H90" s="142" t="s">
        <v>6227</v>
      </c>
      <c r="I90" s="146" t="s">
        <v>6206</v>
      </c>
      <c r="J90" s="142" t="s">
        <v>6207</v>
      </c>
      <c r="K90" s="147"/>
      <c r="L90" s="148" t="s">
        <v>6205</v>
      </c>
      <c r="M90" s="149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406">
        <v>45207</v>
      </c>
      <c r="B91" s="411" t="s">
        <v>6228</v>
      </c>
      <c r="C91" s="412"/>
      <c r="D91" s="413">
        <v>1000</v>
      </c>
      <c r="E91" s="144"/>
      <c r="F91" s="145"/>
      <c r="G91" s="142" t="s">
        <v>6229</v>
      </c>
      <c r="H91" s="142"/>
      <c r="I91" s="146" t="s">
        <v>6206</v>
      </c>
      <c r="J91" s="142" t="s">
        <v>6207</v>
      </c>
      <c r="K91" s="147"/>
      <c r="L91" s="148" t="s">
        <v>6230</v>
      </c>
      <c r="M91" s="149"/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141">
        <v>45207</v>
      </c>
      <c r="B92" s="142" t="s">
        <v>6231</v>
      </c>
      <c r="C92" s="143"/>
      <c r="D92" s="144">
        <v>20</v>
      </c>
      <c r="E92" s="144"/>
      <c r="F92" s="145">
        <v>1</v>
      </c>
      <c r="G92" s="142" t="s">
        <v>6226</v>
      </c>
      <c r="H92" s="142" t="s">
        <v>6232</v>
      </c>
      <c r="I92" s="146" t="s">
        <v>6206</v>
      </c>
      <c r="J92" s="142" t="s">
        <v>6207</v>
      </c>
      <c r="K92" s="147"/>
      <c r="L92" s="148" t="s">
        <v>6230</v>
      </c>
      <c r="M92" s="149"/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443">
        <v>45207</v>
      </c>
      <c r="B93" s="444" t="s">
        <v>6318</v>
      </c>
      <c r="C93" s="445"/>
      <c r="D93" s="446">
        <v>104999</v>
      </c>
      <c r="E93" s="446"/>
      <c r="F93" s="447">
        <v>1</v>
      </c>
      <c r="G93" s="444" t="s">
        <v>6226</v>
      </c>
      <c r="H93" s="444" t="s">
        <v>6200</v>
      </c>
      <c r="I93" s="448" t="s">
        <v>6203</v>
      </c>
      <c r="J93" s="449" t="s">
        <v>5933</v>
      </c>
      <c r="K93" s="450" t="s">
        <v>6319</v>
      </c>
      <c r="L93" s="449" t="s">
        <v>6205</v>
      </c>
      <c r="M93" s="451" t="s">
        <v>6392</v>
      </c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141">
        <v>45207</v>
      </c>
      <c r="B94" s="142" t="s">
        <v>6320</v>
      </c>
      <c r="C94" s="143"/>
      <c r="D94" s="144">
        <v>200</v>
      </c>
      <c r="E94" s="144"/>
      <c r="F94" s="145">
        <v>1</v>
      </c>
      <c r="G94" s="142" t="s">
        <v>6226</v>
      </c>
      <c r="H94" s="142" t="s">
        <v>6227</v>
      </c>
      <c r="I94" s="146" t="s">
        <v>6206</v>
      </c>
      <c r="J94" s="142" t="s">
        <v>6207</v>
      </c>
      <c r="K94" s="147"/>
      <c r="L94" s="148" t="s">
        <v>6205</v>
      </c>
      <c r="M94" s="149"/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141">
        <v>45207</v>
      </c>
      <c r="B95" s="142" t="s">
        <v>6321</v>
      </c>
      <c r="C95" s="143"/>
      <c r="D95" s="144">
        <v>200</v>
      </c>
      <c r="E95" s="144"/>
      <c r="F95" s="145">
        <v>1</v>
      </c>
      <c r="G95" s="142" t="s">
        <v>6226</v>
      </c>
      <c r="H95" s="142" t="s">
        <v>6227</v>
      </c>
      <c r="I95" s="146" t="s">
        <v>6206</v>
      </c>
      <c r="J95" s="142" t="s">
        <v>6207</v>
      </c>
      <c r="K95" s="147"/>
      <c r="L95" s="148" t="s">
        <v>6205</v>
      </c>
      <c r="M95" s="149"/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141">
        <v>45208</v>
      </c>
      <c r="B96" s="142" t="s">
        <v>6235</v>
      </c>
      <c r="C96" s="143"/>
      <c r="D96" s="144">
        <v>100900</v>
      </c>
      <c r="E96" s="144"/>
      <c r="F96" s="145">
        <v>1</v>
      </c>
      <c r="G96" s="142" t="s">
        <v>6236</v>
      </c>
      <c r="H96" s="142" t="s">
        <v>6237</v>
      </c>
      <c r="I96" s="146" t="s">
        <v>6206</v>
      </c>
      <c r="J96" s="142" t="s">
        <v>6207</v>
      </c>
      <c r="K96" s="147"/>
      <c r="L96" s="148" t="s">
        <v>220</v>
      </c>
      <c r="M96" s="149"/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141">
        <v>45208</v>
      </c>
      <c r="B97" s="142" t="s">
        <v>6294</v>
      </c>
      <c r="C97" s="143" t="s">
        <v>6322</v>
      </c>
      <c r="D97" s="144"/>
      <c r="E97" s="144"/>
      <c r="F97" s="145">
        <v>8</v>
      </c>
      <c r="G97" s="142" t="s">
        <v>6226</v>
      </c>
      <c r="H97" s="142" t="s">
        <v>6227</v>
      </c>
      <c r="I97" s="146"/>
      <c r="J97" s="142"/>
      <c r="K97" s="147"/>
      <c r="L97" s="148" t="s">
        <v>6251</v>
      </c>
      <c r="M97" s="149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406">
        <v>45208</v>
      </c>
      <c r="B98" s="411" t="s">
        <v>6228</v>
      </c>
      <c r="C98" s="412"/>
      <c r="D98" s="413">
        <v>1500</v>
      </c>
      <c r="E98" s="144"/>
      <c r="F98" s="145"/>
      <c r="G98" s="142" t="s">
        <v>6229</v>
      </c>
      <c r="H98" s="142"/>
      <c r="I98" s="146" t="s">
        <v>6206</v>
      </c>
      <c r="J98" s="142" t="s">
        <v>6207</v>
      </c>
      <c r="K98" s="147"/>
      <c r="L98" s="148" t="s">
        <v>6230</v>
      </c>
      <c r="M98" s="149"/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141">
        <v>45208</v>
      </c>
      <c r="B99" s="142" t="s">
        <v>6231</v>
      </c>
      <c r="C99" s="143"/>
      <c r="D99" s="144">
        <v>20</v>
      </c>
      <c r="E99" s="144"/>
      <c r="F99" s="145">
        <v>1</v>
      </c>
      <c r="G99" s="142" t="s">
        <v>6226</v>
      </c>
      <c r="H99" s="142" t="s">
        <v>6232</v>
      </c>
      <c r="I99" s="146" t="s">
        <v>6206</v>
      </c>
      <c r="J99" s="142" t="s">
        <v>6207</v>
      </c>
      <c r="K99" s="147"/>
      <c r="L99" s="148" t="s">
        <v>6230</v>
      </c>
      <c r="M99" s="149"/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141">
        <v>45208</v>
      </c>
      <c r="B100" s="142" t="s">
        <v>6323</v>
      </c>
      <c r="C100" s="143"/>
      <c r="D100" s="144">
        <v>200</v>
      </c>
      <c r="E100" s="144"/>
      <c r="F100" s="145">
        <v>1</v>
      </c>
      <c r="G100" s="142" t="s">
        <v>6226</v>
      </c>
      <c r="H100" s="142" t="s">
        <v>6227</v>
      </c>
      <c r="I100" s="146" t="s">
        <v>6206</v>
      </c>
      <c r="J100" s="142" t="s">
        <v>6207</v>
      </c>
      <c r="K100" s="147"/>
      <c r="L100" s="148" t="s">
        <v>6205</v>
      </c>
      <c r="M100" s="149"/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376">
        <v>45208</v>
      </c>
      <c r="B101" s="353" t="s">
        <v>6324</v>
      </c>
      <c r="C101" s="377"/>
      <c r="D101" s="378"/>
      <c r="E101" s="378"/>
      <c r="F101" s="379">
        <v>1</v>
      </c>
      <c r="G101" s="353" t="s">
        <v>6397</v>
      </c>
      <c r="H101" s="142" t="s">
        <v>6227</v>
      </c>
      <c r="I101" s="146"/>
      <c r="J101" s="142"/>
      <c r="K101" s="147"/>
      <c r="L101" s="148" t="s">
        <v>6205</v>
      </c>
      <c r="M101" s="149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141">
        <v>45208</v>
      </c>
      <c r="B102" s="142" t="s">
        <v>6325</v>
      </c>
      <c r="C102" s="143"/>
      <c r="D102" s="144">
        <v>200</v>
      </c>
      <c r="E102" s="144"/>
      <c r="F102" s="145">
        <v>1</v>
      </c>
      <c r="G102" s="142" t="s">
        <v>6226</v>
      </c>
      <c r="H102" s="142" t="s">
        <v>6227</v>
      </c>
      <c r="I102" s="146" t="s">
        <v>6206</v>
      </c>
      <c r="J102" s="142" t="s">
        <v>6207</v>
      </c>
      <c r="K102" s="147"/>
      <c r="L102" s="148" t="s">
        <v>6205</v>
      </c>
      <c r="M102" s="149"/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376">
        <v>45208</v>
      </c>
      <c r="B103" s="353" t="s">
        <v>6326</v>
      </c>
      <c r="C103" s="377"/>
      <c r="D103" s="378"/>
      <c r="E103" s="378"/>
      <c r="F103" s="379">
        <v>1</v>
      </c>
      <c r="G103" s="353" t="s">
        <v>6397</v>
      </c>
      <c r="H103" s="142" t="s">
        <v>6227</v>
      </c>
      <c r="I103" s="146"/>
      <c r="J103" s="142"/>
      <c r="K103" s="147"/>
      <c r="L103" s="148" t="s">
        <v>6210</v>
      </c>
      <c r="M103" s="149"/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376">
        <v>45208</v>
      </c>
      <c r="B104" s="353" t="s">
        <v>6327</v>
      </c>
      <c r="C104" s="377"/>
      <c r="D104" s="378"/>
      <c r="E104" s="378"/>
      <c r="F104" s="379">
        <v>1</v>
      </c>
      <c r="G104" s="353" t="s">
        <v>6363</v>
      </c>
      <c r="H104" s="142" t="s">
        <v>6227</v>
      </c>
      <c r="I104" s="146"/>
      <c r="J104" s="142"/>
      <c r="K104" s="147"/>
      <c r="L104" s="148" t="s">
        <v>6210</v>
      </c>
      <c r="M104" s="149"/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141">
        <v>45208</v>
      </c>
      <c r="B105" s="142" t="s">
        <v>6231</v>
      </c>
      <c r="C105" s="143"/>
      <c r="D105" s="144">
        <v>5950</v>
      </c>
      <c r="E105" s="144"/>
      <c r="F105" s="145"/>
      <c r="G105" s="142" t="s">
        <v>6233</v>
      </c>
      <c r="H105" s="142"/>
      <c r="I105" s="146" t="s">
        <v>6206</v>
      </c>
      <c r="J105" s="142" t="s">
        <v>6207</v>
      </c>
      <c r="K105" s="147"/>
      <c r="L105" s="148" t="s">
        <v>6230</v>
      </c>
      <c r="M105" s="149"/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141">
        <v>45208</v>
      </c>
      <c r="B106" s="142" t="s">
        <v>6231</v>
      </c>
      <c r="C106" s="143"/>
      <c r="D106" s="144">
        <v>3350</v>
      </c>
      <c r="E106" s="144"/>
      <c r="F106" s="145">
        <v>1</v>
      </c>
      <c r="G106" s="142" t="s">
        <v>6233</v>
      </c>
      <c r="H106" s="142"/>
      <c r="I106" s="352" t="s">
        <v>6203</v>
      </c>
      <c r="J106" s="353" t="s">
        <v>5933</v>
      </c>
      <c r="K106" s="354" t="s">
        <v>6328</v>
      </c>
      <c r="L106" s="355" t="s">
        <v>6230</v>
      </c>
      <c r="M106" s="356" t="s">
        <v>6272</v>
      </c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141">
        <v>45208</v>
      </c>
      <c r="B107" s="142" t="s">
        <v>6329</v>
      </c>
      <c r="C107" s="143"/>
      <c r="D107" s="144">
        <v>200</v>
      </c>
      <c r="E107" s="144"/>
      <c r="F107" s="145">
        <v>1</v>
      </c>
      <c r="G107" s="142" t="s">
        <v>6226</v>
      </c>
      <c r="H107" s="142" t="s">
        <v>6227</v>
      </c>
      <c r="I107" s="146" t="s">
        <v>6206</v>
      </c>
      <c r="J107" s="142" t="s">
        <v>6207</v>
      </c>
      <c r="K107" s="147"/>
      <c r="L107" s="148" t="s">
        <v>6210</v>
      </c>
      <c r="M107" s="149"/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141">
        <v>45208</v>
      </c>
      <c r="B108" s="142" t="s">
        <v>6330</v>
      </c>
      <c r="C108" s="143"/>
      <c r="D108" s="144">
        <v>200</v>
      </c>
      <c r="E108" s="144"/>
      <c r="F108" s="145">
        <v>1</v>
      </c>
      <c r="G108" s="142" t="s">
        <v>6226</v>
      </c>
      <c r="H108" s="142" t="s">
        <v>6227</v>
      </c>
      <c r="I108" s="146" t="s">
        <v>6206</v>
      </c>
      <c r="J108" s="142" t="s">
        <v>6207</v>
      </c>
      <c r="K108" s="147"/>
      <c r="L108" s="148" t="s">
        <v>6210</v>
      </c>
      <c r="M108" s="149"/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141">
        <v>45208</v>
      </c>
      <c r="B109" s="142" t="s">
        <v>6331</v>
      </c>
      <c r="C109" s="143" t="s">
        <v>6332</v>
      </c>
      <c r="D109" s="144"/>
      <c r="E109" s="144"/>
      <c r="F109" s="145">
        <v>1</v>
      </c>
      <c r="G109" s="142" t="s">
        <v>6226</v>
      </c>
      <c r="H109" s="142" t="s">
        <v>5827</v>
      </c>
      <c r="I109" s="146"/>
      <c r="J109" s="142"/>
      <c r="K109" s="147"/>
      <c r="L109" s="148" t="s">
        <v>6333</v>
      </c>
      <c r="M109" s="149" t="s">
        <v>6334</v>
      </c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141">
        <v>45208</v>
      </c>
      <c r="B110" s="142" t="s">
        <v>6331</v>
      </c>
      <c r="C110" s="143" t="s">
        <v>6332</v>
      </c>
      <c r="D110" s="144"/>
      <c r="E110" s="144"/>
      <c r="F110" s="145">
        <v>1</v>
      </c>
      <c r="G110" s="142" t="s">
        <v>6226</v>
      </c>
      <c r="H110" s="142" t="s">
        <v>5665</v>
      </c>
      <c r="I110" s="146"/>
      <c r="J110" s="142"/>
      <c r="K110" s="147"/>
      <c r="L110" s="148" t="s">
        <v>6333</v>
      </c>
      <c r="M110" s="149" t="s">
        <v>6335</v>
      </c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141">
        <v>45208</v>
      </c>
      <c r="B111" s="142" t="s">
        <v>6331</v>
      </c>
      <c r="C111" s="143" t="s">
        <v>6332</v>
      </c>
      <c r="D111" s="144"/>
      <c r="E111" s="144"/>
      <c r="F111" s="145">
        <v>1</v>
      </c>
      <c r="G111" s="142" t="s">
        <v>6226</v>
      </c>
      <c r="H111" s="142" t="s">
        <v>5667</v>
      </c>
      <c r="I111" s="146"/>
      <c r="J111" s="142"/>
      <c r="K111" s="147"/>
      <c r="L111" s="148" t="s">
        <v>6333</v>
      </c>
      <c r="M111" s="149" t="s">
        <v>6336</v>
      </c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141">
        <v>45208</v>
      </c>
      <c r="B112" s="142" t="s">
        <v>6331</v>
      </c>
      <c r="C112" s="143" t="s">
        <v>6332</v>
      </c>
      <c r="D112" s="144"/>
      <c r="E112" s="144"/>
      <c r="F112" s="145">
        <v>1</v>
      </c>
      <c r="G112" s="142" t="s">
        <v>6226</v>
      </c>
      <c r="H112" s="142" t="s">
        <v>6199</v>
      </c>
      <c r="I112" s="146"/>
      <c r="J112" s="142"/>
      <c r="K112" s="147"/>
      <c r="L112" s="148" t="s">
        <v>6333</v>
      </c>
      <c r="M112" s="149" t="s">
        <v>6337</v>
      </c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82" s="121" customFormat="1" ht="12.75" customHeight="1" x14ac:dyDescent="0.2">
      <c r="A113" s="141">
        <v>45208.382280092592</v>
      </c>
      <c r="B113" s="142" t="s">
        <v>6630</v>
      </c>
      <c r="C113" s="143"/>
      <c r="D113" s="144"/>
      <c r="E113" s="144"/>
      <c r="F113" s="145">
        <v>1</v>
      </c>
      <c r="G113" s="142" t="s">
        <v>6624</v>
      </c>
      <c r="H113" s="142"/>
      <c r="I113" s="146"/>
      <c r="J113" s="142"/>
      <c r="K113" s="147"/>
      <c r="L113" s="148" t="s">
        <v>6339</v>
      </c>
      <c r="M113" s="149"/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82" s="121" customFormat="1" ht="12.75" customHeight="1" x14ac:dyDescent="0.2">
      <c r="A114" s="141">
        <v>45209</v>
      </c>
      <c r="B114" s="142" t="s">
        <v>6338</v>
      </c>
      <c r="C114" s="143"/>
      <c r="D114" s="144">
        <v>200</v>
      </c>
      <c r="E114" s="144"/>
      <c r="F114" s="145">
        <v>1</v>
      </c>
      <c r="G114" s="142" t="s">
        <v>6226</v>
      </c>
      <c r="H114" s="142" t="s">
        <v>6227</v>
      </c>
      <c r="I114" s="146" t="s">
        <v>6206</v>
      </c>
      <c r="J114" s="142" t="s">
        <v>6207</v>
      </c>
      <c r="K114" s="147"/>
      <c r="L114" s="148" t="s">
        <v>6339</v>
      </c>
      <c r="M114" s="149"/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82" s="121" customFormat="1" ht="12.75" customHeight="1" x14ac:dyDescent="0.2">
      <c r="A115" s="141">
        <v>45209</v>
      </c>
      <c r="B115" s="142" t="s">
        <v>6340</v>
      </c>
      <c r="C115" s="143"/>
      <c r="D115" s="144"/>
      <c r="E115" s="413">
        <v>18000</v>
      </c>
      <c r="F115" s="410">
        <v>1</v>
      </c>
      <c r="G115" s="411" t="s">
        <v>6253</v>
      </c>
      <c r="H115" s="142" t="s">
        <v>6266</v>
      </c>
      <c r="I115" s="146" t="s">
        <v>6206</v>
      </c>
      <c r="J115" s="142" t="s">
        <v>6207</v>
      </c>
      <c r="K115" s="147"/>
      <c r="L115" s="148" t="s">
        <v>220</v>
      </c>
      <c r="M115" s="149" t="s">
        <v>6341</v>
      </c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82" s="121" customFormat="1" ht="12.75" customHeight="1" x14ac:dyDescent="0.2">
      <c r="A116" s="141">
        <v>45209</v>
      </c>
      <c r="B116" s="142" t="s">
        <v>6249</v>
      </c>
      <c r="C116" s="143" t="s">
        <v>6342</v>
      </c>
      <c r="D116" s="144"/>
      <c r="E116" s="144"/>
      <c r="F116" s="145">
        <v>9</v>
      </c>
      <c r="G116" s="142" t="s">
        <v>6226</v>
      </c>
      <c r="H116" s="142" t="s">
        <v>6227</v>
      </c>
      <c r="I116" s="146"/>
      <c r="J116" s="142"/>
      <c r="K116" s="147"/>
      <c r="L116" s="148" t="s">
        <v>6251</v>
      </c>
      <c r="M116" s="149"/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82" s="435" customFormat="1" ht="12.75" customHeight="1" x14ac:dyDescent="0.2">
      <c r="A117" s="141">
        <v>45209</v>
      </c>
      <c r="B117" s="142" t="s">
        <v>6231</v>
      </c>
      <c r="C117" s="143"/>
      <c r="D117" s="144">
        <v>10650</v>
      </c>
      <c r="E117" s="144"/>
      <c r="F117" s="145"/>
      <c r="G117" s="142" t="s">
        <v>6233</v>
      </c>
      <c r="H117" s="142"/>
      <c r="I117" s="146" t="s">
        <v>6206</v>
      </c>
      <c r="J117" s="142" t="s">
        <v>6207</v>
      </c>
      <c r="K117" s="147"/>
      <c r="L117" s="148" t="s">
        <v>6230</v>
      </c>
      <c r="M117" s="149"/>
      <c r="N117" s="429"/>
      <c r="O117" s="430"/>
      <c r="P117" s="430"/>
      <c r="Q117" s="430"/>
      <c r="R117" s="430"/>
      <c r="S117" s="430"/>
      <c r="T117" s="431"/>
      <c r="U117" s="432"/>
      <c r="V117" s="433"/>
      <c r="W117" s="433"/>
      <c r="X117" s="433"/>
      <c r="Y117" s="433"/>
      <c r="Z117" s="433"/>
      <c r="AA117" s="433"/>
      <c r="AB117" s="433"/>
      <c r="AC117" s="433"/>
      <c r="AD117" s="433"/>
      <c r="AE117" s="433"/>
      <c r="AF117" s="433"/>
      <c r="AG117" s="433"/>
      <c r="AH117" s="433"/>
      <c r="AI117" s="433"/>
      <c r="AJ117" s="433"/>
      <c r="AK117" s="433"/>
      <c r="AL117" s="433"/>
      <c r="AM117" s="433"/>
      <c r="AN117" s="433"/>
      <c r="AO117" s="433"/>
      <c r="AP117" s="433"/>
      <c r="AQ117" s="433"/>
      <c r="AR117" s="434"/>
      <c r="AS117" s="433"/>
      <c r="AT117" s="434"/>
      <c r="AU117" s="433"/>
      <c r="AV117" s="434"/>
      <c r="AW117" s="433"/>
      <c r="AX117" s="433"/>
      <c r="AY117" s="433"/>
      <c r="AZ117" s="433"/>
      <c r="BA117" s="433"/>
      <c r="BB117" s="433"/>
      <c r="BC117" s="433"/>
      <c r="BD117" s="433"/>
      <c r="BE117" s="433"/>
      <c r="BF117" s="433"/>
      <c r="BG117" s="433"/>
      <c r="BR117" s="121"/>
      <c r="BU117" s="121"/>
      <c r="BX117" s="121"/>
      <c r="CB117" s="121"/>
      <c r="CC117" s="121"/>
      <c r="CD117" s="121"/>
    </row>
    <row r="118" spans="1:82" s="121" customFormat="1" ht="12.75" customHeight="1" x14ac:dyDescent="0.2">
      <c r="A118" s="141">
        <v>45209</v>
      </c>
      <c r="B118" s="142" t="s">
        <v>6345</v>
      </c>
      <c r="C118" s="143"/>
      <c r="D118" s="144">
        <v>74234</v>
      </c>
      <c r="E118" s="144"/>
      <c r="F118" s="145">
        <v>1</v>
      </c>
      <c r="G118" s="142" t="s">
        <v>6226</v>
      </c>
      <c r="H118" s="142" t="s">
        <v>5665</v>
      </c>
      <c r="I118" s="146" t="s">
        <v>6206</v>
      </c>
      <c r="J118" s="142" t="s">
        <v>6207</v>
      </c>
      <c r="K118" s="147"/>
      <c r="L118" s="148" t="s">
        <v>6210</v>
      </c>
      <c r="M118" s="149" t="s">
        <v>6346</v>
      </c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82" s="121" customFormat="1" ht="12.75" customHeight="1" x14ac:dyDescent="0.2">
      <c r="A119" s="141">
        <v>45209</v>
      </c>
      <c r="B119" s="142" t="s">
        <v>6347</v>
      </c>
      <c r="C119" s="143"/>
      <c r="D119" s="144">
        <v>200</v>
      </c>
      <c r="E119" s="144"/>
      <c r="F119" s="145">
        <v>1</v>
      </c>
      <c r="G119" s="142" t="s">
        <v>6226</v>
      </c>
      <c r="H119" s="142" t="s">
        <v>6227</v>
      </c>
      <c r="I119" s="146" t="s">
        <v>6206</v>
      </c>
      <c r="J119" s="142" t="s">
        <v>6207</v>
      </c>
      <c r="K119" s="147"/>
      <c r="L119" s="148" t="s">
        <v>6205</v>
      </c>
      <c r="M119" s="149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82" s="121" customFormat="1" ht="12.75" customHeight="1" x14ac:dyDescent="0.2">
      <c r="A120" s="141">
        <v>45209</v>
      </c>
      <c r="B120" s="142" t="s">
        <v>6231</v>
      </c>
      <c r="C120" s="143"/>
      <c r="D120" s="144">
        <v>40</v>
      </c>
      <c r="E120" s="144"/>
      <c r="F120" s="145">
        <v>2</v>
      </c>
      <c r="G120" s="142" t="s">
        <v>6226</v>
      </c>
      <c r="H120" s="142" t="s">
        <v>6232</v>
      </c>
      <c r="I120" s="146" t="s">
        <v>6206</v>
      </c>
      <c r="J120" s="142" t="s">
        <v>6207</v>
      </c>
      <c r="K120" s="147"/>
      <c r="L120" s="148" t="s">
        <v>6230</v>
      </c>
      <c r="M120" s="149"/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82" s="121" customFormat="1" ht="12.75" customHeight="1" x14ac:dyDescent="0.2">
      <c r="A121" s="422">
        <v>45209</v>
      </c>
      <c r="B121" s="423" t="s">
        <v>6369</v>
      </c>
      <c r="C121" s="424"/>
      <c r="D121" s="425"/>
      <c r="E121" s="425"/>
      <c r="F121" s="426">
        <v>1</v>
      </c>
      <c r="G121" s="423" t="s">
        <v>6226</v>
      </c>
      <c r="H121" s="423" t="s">
        <v>6227</v>
      </c>
      <c r="I121" s="424"/>
      <c r="J121" s="423"/>
      <c r="K121" s="427"/>
      <c r="L121" s="423" t="s">
        <v>6388</v>
      </c>
      <c r="M121" s="428" t="s">
        <v>6615</v>
      </c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82" s="121" customFormat="1" ht="12.75" customHeight="1" x14ac:dyDescent="0.2">
      <c r="A122" s="141">
        <v>45209.507175925923</v>
      </c>
      <c r="B122" s="142" t="s">
        <v>6629</v>
      </c>
      <c r="C122" s="143"/>
      <c r="D122" s="144"/>
      <c r="E122" s="144"/>
      <c r="F122" s="145">
        <v>1</v>
      </c>
      <c r="G122" s="142" t="s">
        <v>6624</v>
      </c>
      <c r="H122" s="142"/>
      <c r="I122" s="146"/>
      <c r="J122" s="142"/>
      <c r="K122" s="147"/>
      <c r="L122" s="148" t="s">
        <v>6205</v>
      </c>
      <c r="M122" s="149"/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82" s="121" customFormat="1" ht="12.75" customHeight="1" x14ac:dyDescent="0.2">
      <c r="A123" s="141">
        <v>45210</v>
      </c>
      <c r="B123" s="142" t="s">
        <v>6353</v>
      </c>
      <c r="C123" s="143"/>
      <c r="D123" s="144">
        <v>200</v>
      </c>
      <c r="E123" s="144"/>
      <c r="F123" s="145">
        <v>1</v>
      </c>
      <c r="G123" s="142" t="s">
        <v>6226</v>
      </c>
      <c r="H123" s="142" t="s">
        <v>6227</v>
      </c>
      <c r="I123" s="146" t="s">
        <v>6206</v>
      </c>
      <c r="J123" s="142" t="s">
        <v>6207</v>
      </c>
      <c r="K123" s="147"/>
      <c r="L123" s="148" t="s">
        <v>6214</v>
      </c>
      <c r="M123" s="149"/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82" s="121" customFormat="1" ht="12.75" customHeight="1" x14ac:dyDescent="0.2">
      <c r="A124" s="406">
        <v>45210</v>
      </c>
      <c r="B124" s="411" t="s">
        <v>6228</v>
      </c>
      <c r="C124" s="412"/>
      <c r="D124" s="413">
        <v>22800</v>
      </c>
      <c r="E124" s="144"/>
      <c r="F124" s="145"/>
      <c r="G124" s="142" t="s">
        <v>6229</v>
      </c>
      <c r="H124" s="142"/>
      <c r="I124" s="146" t="s">
        <v>6206</v>
      </c>
      <c r="J124" s="142" t="s">
        <v>6207</v>
      </c>
      <c r="K124" s="147"/>
      <c r="L124" s="148" t="s">
        <v>6230</v>
      </c>
      <c r="M124" s="149"/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82" s="121" customFormat="1" ht="12.75" customHeight="1" x14ac:dyDescent="0.2">
      <c r="A125" s="376">
        <v>45210</v>
      </c>
      <c r="B125" s="353" t="s">
        <v>6618</v>
      </c>
      <c r="C125" s="377"/>
      <c r="D125" s="378"/>
      <c r="E125" s="378"/>
      <c r="F125" s="379">
        <v>1</v>
      </c>
      <c r="G125" s="353" t="s">
        <v>6354</v>
      </c>
      <c r="H125" s="142" t="s">
        <v>6227</v>
      </c>
      <c r="I125" s="146"/>
      <c r="J125" s="142"/>
      <c r="K125" s="147"/>
      <c r="L125" s="148" t="s">
        <v>6214</v>
      </c>
      <c r="M125" s="149"/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82" s="121" customFormat="1" ht="12.75" customHeight="1" x14ac:dyDescent="0.2">
      <c r="A126" s="141">
        <v>45210</v>
      </c>
      <c r="B126" s="142" t="s">
        <v>6355</v>
      </c>
      <c r="C126" s="143"/>
      <c r="D126" s="144">
        <v>200</v>
      </c>
      <c r="E126" s="144"/>
      <c r="F126" s="145">
        <v>1</v>
      </c>
      <c r="G126" s="142" t="s">
        <v>6226</v>
      </c>
      <c r="H126" s="142" t="s">
        <v>6227</v>
      </c>
      <c r="I126" s="146" t="s">
        <v>6206</v>
      </c>
      <c r="J126" s="142" t="s">
        <v>6207</v>
      </c>
      <c r="K126" s="147"/>
      <c r="L126" s="148" t="s">
        <v>6214</v>
      </c>
      <c r="M126" s="149"/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82" s="121" customFormat="1" ht="12.75" customHeight="1" x14ac:dyDescent="0.2">
      <c r="A127" s="141">
        <v>45210</v>
      </c>
      <c r="B127" s="142" t="s">
        <v>6231</v>
      </c>
      <c r="C127" s="143"/>
      <c r="D127" s="144">
        <v>60</v>
      </c>
      <c r="E127" s="144"/>
      <c r="F127" s="145">
        <v>3</v>
      </c>
      <c r="G127" s="142" t="s">
        <v>6226</v>
      </c>
      <c r="H127" s="142" t="s">
        <v>6232</v>
      </c>
      <c r="I127" s="146" t="s">
        <v>6206</v>
      </c>
      <c r="J127" s="142" t="s">
        <v>6207</v>
      </c>
      <c r="K127" s="147"/>
      <c r="L127" s="148" t="s">
        <v>6230</v>
      </c>
      <c r="M127" s="149"/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82" s="121" customFormat="1" ht="12.75" customHeight="1" x14ac:dyDescent="0.2">
      <c r="A128" s="141">
        <v>45210</v>
      </c>
      <c r="B128" s="142" t="s">
        <v>6231</v>
      </c>
      <c r="C128" s="143"/>
      <c r="D128" s="144">
        <v>42000</v>
      </c>
      <c r="E128" s="144"/>
      <c r="F128" s="145"/>
      <c r="G128" s="142" t="s">
        <v>6233</v>
      </c>
      <c r="H128" s="142"/>
      <c r="I128" s="146" t="s">
        <v>6206</v>
      </c>
      <c r="J128" s="142" t="s">
        <v>6207</v>
      </c>
      <c r="K128" s="147"/>
      <c r="L128" s="148" t="s">
        <v>6230</v>
      </c>
      <c r="M128" s="149"/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141">
        <v>45210</v>
      </c>
      <c r="B129" s="142" t="s">
        <v>6359</v>
      </c>
      <c r="C129" s="143"/>
      <c r="D129" s="144"/>
      <c r="E129" s="144">
        <v>650</v>
      </c>
      <c r="F129" s="145">
        <v>1</v>
      </c>
      <c r="G129" s="142" t="s">
        <v>6253</v>
      </c>
      <c r="H129" s="142" t="s">
        <v>6254</v>
      </c>
      <c r="I129" s="146" t="s">
        <v>6206</v>
      </c>
      <c r="J129" s="142" t="s">
        <v>6207</v>
      </c>
      <c r="K129" s="147"/>
      <c r="L129" s="148" t="s">
        <v>220</v>
      </c>
      <c r="M129" s="149" t="s">
        <v>6360</v>
      </c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376">
        <v>45210</v>
      </c>
      <c r="B130" s="353" t="s">
        <v>6361</v>
      </c>
      <c r="C130" s="377"/>
      <c r="D130" s="378"/>
      <c r="E130" s="378"/>
      <c r="F130" s="379">
        <v>1</v>
      </c>
      <c r="G130" s="353" t="s">
        <v>6363</v>
      </c>
      <c r="H130" s="142" t="s">
        <v>6227</v>
      </c>
      <c r="I130" s="146"/>
      <c r="J130" s="142"/>
      <c r="K130" s="147"/>
      <c r="L130" s="148" t="s">
        <v>6210</v>
      </c>
      <c r="M130" s="149"/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376">
        <v>45210</v>
      </c>
      <c r="B131" s="353" t="s">
        <v>6362</v>
      </c>
      <c r="C131" s="377"/>
      <c r="D131" s="378"/>
      <c r="E131" s="378"/>
      <c r="F131" s="379">
        <v>1</v>
      </c>
      <c r="G131" s="353" t="s">
        <v>6364</v>
      </c>
      <c r="H131" s="142" t="s">
        <v>6227</v>
      </c>
      <c r="I131" s="146"/>
      <c r="J131" s="142"/>
      <c r="K131" s="147"/>
      <c r="L131" s="148" t="s">
        <v>6210</v>
      </c>
      <c r="M131" s="149"/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141">
        <v>45210</v>
      </c>
      <c r="B132" s="254" t="s">
        <v>6231</v>
      </c>
      <c r="C132" s="143"/>
      <c r="D132" s="144">
        <v>4075</v>
      </c>
      <c r="E132" s="144"/>
      <c r="F132" s="145">
        <v>1</v>
      </c>
      <c r="G132" s="142" t="s">
        <v>6233</v>
      </c>
      <c r="H132" s="142"/>
      <c r="I132" s="352" t="s">
        <v>6203</v>
      </c>
      <c r="J132" s="353" t="s">
        <v>6365</v>
      </c>
      <c r="K132" s="354" t="s">
        <v>6390</v>
      </c>
      <c r="L132" s="355" t="s">
        <v>6230</v>
      </c>
      <c r="M132" s="356" t="s">
        <v>6393</v>
      </c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141">
        <v>45210.426076388889</v>
      </c>
      <c r="B133" s="254" t="s">
        <v>6631</v>
      </c>
      <c r="C133" s="143"/>
      <c r="D133" s="144"/>
      <c r="E133" s="144"/>
      <c r="F133" s="145">
        <v>1</v>
      </c>
      <c r="G133" s="142" t="s">
        <v>6624</v>
      </c>
      <c r="H133" s="142"/>
      <c r="I133" s="146"/>
      <c r="J133" s="142"/>
      <c r="K133" s="147"/>
      <c r="L133" s="148" t="s">
        <v>6205</v>
      </c>
      <c r="M133" s="149"/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141">
        <v>45210.665462962963</v>
      </c>
      <c r="B134" s="254" t="s">
        <v>6628</v>
      </c>
      <c r="C134" s="143"/>
      <c r="D134" s="144"/>
      <c r="E134" s="144"/>
      <c r="F134" s="145">
        <v>1</v>
      </c>
      <c r="G134" s="142" t="s">
        <v>6624</v>
      </c>
      <c r="H134" s="142"/>
      <c r="I134" s="146"/>
      <c r="J134" s="142"/>
      <c r="K134" s="147"/>
      <c r="L134" s="148" t="s">
        <v>6339</v>
      </c>
      <c r="M134" s="149"/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141">
        <v>45210.728993055556</v>
      </c>
      <c r="B135" s="254" t="s">
        <v>6632</v>
      </c>
      <c r="C135" s="143"/>
      <c r="D135" s="144"/>
      <c r="E135" s="144"/>
      <c r="F135" s="145">
        <v>1</v>
      </c>
      <c r="G135" s="142" t="s">
        <v>6624</v>
      </c>
      <c r="H135" s="142"/>
      <c r="I135" s="146"/>
      <c r="J135" s="142"/>
      <c r="K135" s="147"/>
      <c r="L135" s="148" t="s">
        <v>6339</v>
      </c>
      <c r="M135" s="149"/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141">
        <v>45211</v>
      </c>
      <c r="B136" s="254" t="s">
        <v>6231</v>
      </c>
      <c r="C136" s="143"/>
      <c r="D136" s="144">
        <v>3800</v>
      </c>
      <c r="E136" s="144"/>
      <c r="F136" s="145">
        <v>1</v>
      </c>
      <c r="G136" s="142" t="s">
        <v>6233</v>
      </c>
      <c r="H136" s="142"/>
      <c r="I136" s="352" t="s">
        <v>6203</v>
      </c>
      <c r="J136" s="353" t="s">
        <v>6204</v>
      </c>
      <c r="K136" s="354" t="s">
        <v>6367</v>
      </c>
      <c r="L136" s="355" t="s">
        <v>6230</v>
      </c>
      <c r="M136" s="356" t="s">
        <v>6272</v>
      </c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141">
        <v>45211</v>
      </c>
      <c r="B137" s="254" t="s">
        <v>6231</v>
      </c>
      <c r="C137" s="143"/>
      <c r="D137" s="144">
        <v>18800</v>
      </c>
      <c r="E137" s="144"/>
      <c r="F137" s="145"/>
      <c r="G137" s="142" t="s">
        <v>6233</v>
      </c>
      <c r="H137" s="142"/>
      <c r="I137" s="146" t="s">
        <v>6206</v>
      </c>
      <c r="J137" s="142" t="s">
        <v>6207</v>
      </c>
      <c r="K137" s="147"/>
      <c r="L137" s="148" t="s">
        <v>6230</v>
      </c>
      <c r="M137" s="149"/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376">
        <v>45211</v>
      </c>
      <c r="B138" s="368" t="s">
        <v>6380</v>
      </c>
      <c r="C138" s="377"/>
      <c r="D138" s="378"/>
      <c r="E138" s="378"/>
      <c r="F138" s="379">
        <v>1</v>
      </c>
      <c r="G138" s="353" t="s">
        <v>6377</v>
      </c>
      <c r="H138" s="142" t="s">
        <v>6227</v>
      </c>
      <c r="I138" s="146"/>
      <c r="J138" s="142"/>
      <c r="K138" s="147"/>
      <c r="L138" s="148" t="s">
        <v>6205</v>
      </c>
      <c r="M138" s="149"/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141">
        <v>45211</v>
      </c>
      <c r="B139" s="142" t="s">
        <v>6378</v>
      </c>
      <c r="C139" s="143"/>
      <c r="D139" s="144">
        <v>74998.990000000005</v>
      </c>
      <c r="E139" s="144"/>
      <c r="F139" s="145">
        <v>1</v>
      </c>
      <c r="G139" s="142" t="s">
        <v>6381</v>
      </c>
      <c r="H139" s="142" t="s">
        <v>6227</v>
      </c>
      <c r="I139" s="146" t="s">
        <v>6379</v>
      </c>
      <c r="J139" s="142"/>
      <c r="K139" s="147"/>
      <c r="L139" s="148" t="s">
        <v>6214</v>
      </c>
      <c r="M139" s="149"/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141">
        <v>45211</v>
      </c>
      <c r="B140" s="142" t="s">
        <v>6370</v>
      </c>
      <c r="C140" s="143"/>
      <c r="D140" s="144"/>
      <c r="E140" s="413">
        <v>107100</v>
      </c>
      <c r="F140" s="410">
        <v>1</v>
      </c>
      <c r="G140" s="411" t="s">
        <v>6253</v>
      </c>
      <c r="H140" s="142" t="s">
        <v>6266</v>
      </c>
      <c r="I140" s="146" t="s">
        <v>6206</v>
      </c>
      <c r="J140" s="142" t="s">
        <v>6207</v>
      </c>
      <c r="K140" s="147"/>
      <c r="L140" s="148" t="s">
        <v>3655</v>
      </c>
      <c r="M140" s="149" t="s">
        <v>6341</v>
      </c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141">
        <v>45211</v>
      </c>
      <c r="B141" s="142" t="s">
        <v>6371</v>
      </c>
      <c r="C141" s="255"/>
      <c r="D141" s="256"/>
      <c r="E141" s="409">
        <v>85300</v>
      </c>
      <c r="F141" s="416">
        <v>1</v>
      </c>
      <c r="G141" s="407" t="s">
        <v>6253</v>
      </c>
      <c r="H141" s="254" t="s">
        <v>6266</v>
      </c>
      <c r="I141" s="258" t="s">
        <v>6206</v>
      </c>
      <c r="J141" s="254" t="s">
        <v>6207</v>
      </c>
      <c r="K141" s="259"/>
      <c r="L141" s="260" t="s">
        <v>3655</v>
      </c>
      <c r="M141" s="149" t="s">
        <v>6341</v>
      </c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141">
        <v>45211</v>
      </c>
      <c r="B142" s="142" t="s">
        <v>6372</v>
      </c>
      <c r="C142" s="255"/>
      <c r="D142" s="256"/>
      <c r="E142" s="409">
        <v>125800</v>
      </c>
      <c r="F142" s="416">
        <v>1</v>
      </c>
      <c r="G142" s="407" t="s">
        <v>6253</v>
      </c>
      <c r="H142" s="254" t="s">
        <v>6266</v>
      </c>
      <c r="I142" s="258" t="s">
        <v>6206</v>
      </c>
      <c r="J142" s="254" t="s">
        <v>6207</v>
      </c>
      <c r="K142" s="259"/>
      <c r="L142" s="260" t="s">
        <v>3655</v>
      </c>
      <c r="M142" s="149" t="s">
        <v>6341</v>
      </c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351">
        <v>45211</v>
      </c>
      <c r="B143" s="262" t="s">
        <v>6373</v>
      </c>
      <c r="C143" s="263"/>
      <c r="D143" s="264"/>
      <c r="E143" s="439">
        <v>82600</v>
      </c>
      <c r="F143" s="440">
        <v>1</v>
      </c>
      <c r="G143" s="441" t="s">
        <v>6253</v>
      </c>
      <c r="H143" s="262" t="s">
        <v>6266</v>
      </c>
      <c r="I143" s="266" t="s">
        <v>6206</v>
      </c>
      <c r="J143" s="262" t="s">
        <v>6207</v>
      </c>
      <c r="K143" s="267"/>
      <c r="L143" s="268" t="s">
        <v>3655</v>
      </c>
      <c r="M143" s="269" t="s">
        <v>6341</v>
      </c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141">
        <v>45211</v>
      </c>
      <c r="B144" s="142" t="s">
        <v>6374</v>
      </c>
      <c r="C144" s="143"/>
      <c r="D144" s="144"/>
      <c r="E144" s="413">
        <v>121200</v>
      </c>
      <c r="F144" s="410">
        <v>1</v>
      </c>
      <c r="G144" s="411" t="s">
        <v>6253</v>
      </c>
      <c r="H144" s="142" t="s">
        <v>6266</v>
      </c>
      <c r="I144" s="146" t="s">
        <v>6206</v>
      </c>
      <c r="J144" s="142" t="s">
        <v>6207</v>
      </c>
      <c r="K144" s="147"/>
      <c r="L144" s="148" t="s">
        <v>3655</v>
      </c>
      <c r="M144" s="149" t="s">
        <v>6341</v>
      </c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141">
        <v>45211</v>
      </c>
      <c r="B145" s="142" t="s">
        <v>6376</v>
      </c>
      <c r="C145" s="143"/>
      <c r="D145" s="144"/>
      <c r="E145" s="413">
        <v>20700</v>
      </c>
      <c r="F145" s="410">
        <v>1</v>
      </c>
      <c r="G145" s="411" t="s">
        <v>6253</v>
      </c>
      <c r="H145" s="142" t="s">
        <v>6266</v>
      </c>
      <c r="I145" s="146" t="s">
        <v>6206</v>
      </c>
      <c r="J145" s="142" t="s">
        <v>6207</v>
      </c>
      <c r="K145" s="147"/>
      <c r="L145" s="148" t="s">
        <v>3655</v>
      </c>
      <c r="M145" s="149" t="s">
        <v>6341</v>
      </c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141">
        <v>45211</v>
      </c>
      <c r="B146" s="142" t="s">
        <v>6375</v>
      </c>
      <c r="C146" s="143"/>
      <c r="D146" s="144"/>
      <c r="E146" s="413">
        <v>3100</v>
      </c>
      <c r="F146" s="410">
        <v>1</v>
      </c>
      <c r="G146" s="411" t="s">
        <v>6253</v>
      </c>
      <c r="H146" s="142" t="s">
        <v>6266</v>
      </c>
      <c r="I146" s="146" t="s">
        <v>6206</v>
      </c>
      <c r="J146" s="142" t="s">
        <v>6207</v>
      </c>
      <c r="K146" s="147"/>
      <c r="L146" s="148" t="s">
        <v>3655</v>
      </c>
      <c r="M146" s="149" t="s">
        <v>6341</v>
      </c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406">
        <v>45211</v>
      </c>
      <c r="B147" s="411" t="s">
        <v>6228</v>
      </c>
      <c r="C147" s="412"/>
      <c r="D147" s="413">
        <v>8000</v>
      </c>
      <c r="E147" s="144"/>
      <c r="F147" s="145"/>
      <c r="G147" s="142" t="s">
        <v>6229</v>
      </c>
      <c r="H147" s="142"/>
      <c r="I147" s="146" t="s">
        <v>6206</v>
      </c>
      <c r="J147" s="142" t="s">
        <v>6207</v>
      </c>
      <c r="K147" s="147"/>
      <c r="L147" s="148" t="s">
        <v>6230</v>
      </c>
      <c r="M147" s="149"/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141">
        <v>45211</v>
      </c>
      <c r="B148" s="142" t="s">
        <v>6231</v>
      </c>
      <c r="C148" s="143"/>
      <c r="D148" s="144">
        <v>20</v>
      </c>
      <c r="E148" s="144"/>
      <c r="F148" s="145">
        <v>1</v>
      </c>
      <c r="G148" s="142" t="s">
        <v>6226</v>
      </c>
      <c r="H148" s="142" t="s">
        <v>6232</v>
      </c>
      <c r="I148" s="146" t="s">
        <v>6206</v>
      </c>
      <c r="J148" s="142" t="s">
        <v>6207</v>
      </c>
      <c r="K148" s="147"/>
      <c r="L148" s="148" t="s">
        <v>6230</v>
      </c>
      <c r="M148" s="149"/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141">
        <v>45211</v>
      </c>
      <c r="B149" s="142" t="s">
        <v>6301</v>
      </c>
      <c r="C149" s="143"/>
      <c r="D149" s="144">
        <v>-20800</v>
      </c>
      <c r="E149" s="144"/>
      <c r="F149" s="145"/>
      <c r="G149" s="142" t="s">
        <v>6229</v>
      </c>
      <c r="H149" s="142"/>
      <c r="I149" s="146" t="s">
        <v>6206</v>
      </c>
      <c r="J149" s="142" t="s">
        <v>6207</v>
      </c>
      <c r="K149" s="147"/>
      <c r="L149" s="148" t="s">
        <v>6230</v>
      </c>
      <c r="M149" s="149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351">
        <v>45211</v>
      </c>
      <c r="B150" s="262" t="s">
        <v>6639</v>
      </c>
      <c r="C150" s="263"/>
      <c r="D150" s="264"/>
      <c r="E150" s="264"/>
      <c r="F150" s="265">
        <v>1</v>
      </c>
      <c r="G150" s="262" t="s">
        <v>6261</v>
      </c>
      <c r="H150" s="262"/>
      <c r="I150" s="266"/>
      <c r="J150" s="262"/>
      <c r="K150" s="267"/>
      <c r="L150" s="268" t="s">
        <v>6214</v>
      </c>
      <c r="M150" s="269" t="s">
        <v>6414</v>
      </c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141">
        <v>45211</v>
      </c>
      <c r="B151" s="142" t="s">
        <v>6301</v>
      </c>
      <c r="C151" s="143"/>
      <c r="D151" s="144"/>
      <c r="E151" s="144">
        <v>-1100</v>
      </c>
      <c r="F151" s="145"/>
      <c r="G151" s="142" t="s">
        <v>6253</v>
      </c>
      <c r="H151" s="142" t="s">
        <v>6302</v>
      </c>
      <c r="I151" s="146" t="s">
        <v>6206</v>
      </c>
      <c r="J151" s="142" t="s">
        <v>6207</v>
      </c>
      <c r="K151" s="147"/>
      <c r="L151" s="148" t="s">
        <v>6230</v>
      </c>
      <c r="M151" s="149"/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141">
        <v>45211</v>
      </c>
      <c r="B152" s="142" t="s">
        <v>6387</v>
      </c>
      <c r="C152" s="143"/>
      <c r="D152" s="144"/>
      <c r="E152" s="144"/>
      <c r="F152" s="145">
        <v>-36</v>
      </c>
      <c r="G152" s="142" t="s">
        <v>6226</v>
      </c>
      <c r="H152" s="142" t="s">
        <v>6232</v>
      </c>
      <c r="I152" s="146"/>
      <c r="J152" s="142"/>
      <c r="K152" s="147"/>
      <c r="L152" s="148" t="s">
        <v>6388</v>
      </c>
      <c r="M152" s="149"/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141">
        <v>45211.587442129632</v>
      </c>
      <c r="B153" s="142" t="s">
        <v>6633</v>
      </c>
      <c r="C153" s="143"/>
      <c r="D153" s="144"/>
      <c r="E153" s="144"/>
      <c r="F153" s="145">
        <v>1</v>
      </c>
      <c r="G153" s="142" t="s">
        <v>6624</v>
      </c>
      <c r="H153" s="142"/>
      <c r="I153" s="146"/>
      <c r="J153" s="142"/>
      <c r="K153" s="147"/>
      <c r="L153" s="148" t="s">
        <v>6205</v>
      </c>
      <c r="M153" s="149"/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141">
        <v>45212</v>
      </c>
      <c r="B154" s="142" t="s">
        <v>6384</v>
      </c>
      <c r="C154" s="143"/>
      <c r="D154" s="144">
        <v>58949</v>
      </c>
      <c r="E154" s="144"/>
      <c r="F154" s="145">
        <v>1</v>
      </c>
      <c r="G154" s="142" t="s">
        <v>6226</v>
      </c>
      <c r="H154" s="142" t="s">
        <v>5827</v>
      </c>
      <c r="I154" s="352" t="s">
        <v>6203</v>
      </c>
      <c r="J154" s="353" t="s">
        <v>6204</v>
      </c>
      <c r="K154" s="354" t="s">
        <v>6385</v>
      </c>
      <c r="L154" s="355" t="s">
        <v>6205</v>
      </c>
      <c r="M154" s="356" t="s">
        <v>6391</v>
      </c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406">
        <v>45212</v>
      </c>
      <c r="B155" s="411" t="s">
        <v>6228</v>
      </c>
      <c r="C155" s="412"/>
      <c r="D155" s="413">
        <v>1600</v>
      </c>
      <c r="E155" s="144"/>
      <c r="F155" s="145"/>
      <c r="G155" s="142" t="s">
        <v>6229</v>
      </c>
      <c r="H155" s="142"/>
      <c r="I155" s="146" t="s">
        <v>6206</v>
      </c>
      <c r="J155" s="142" t="s">
        <v>6207</v>
      </c>
      <c r="K155" s="147"/>
      <c r="L155" s="148" t="s">
        <v>6230</v>
      </c>
      <c r="M155" s="149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141">
        <v>45212</v>
      </c>
      <c r="B156" s="142" t="s">
        <v>6231</v>
      </c>
      <c r="C156" s="143"/>
      <c r="D156" s="144">
        <v>80</v>
      </c>
      <c r="E156" s="144"/>
      <c r="F156" s="145">
        <v>4</v>
      </c>
      <c r="G156" s="142" t="s">
        <v>6226</v>
      </c>
      <c r="H156" s="142" t="s">
        <v>6232</v>
      </c>
      <c r="I156" s="146" t="s">
        <v>6206</v>
      </c>
      <c r="J156" s="142" t="s">
        <v>6207</v>
      </c>
      <c r="K156" s="147"/>
      <c r="L156" s="148" t="s">
        <v>6230</v>
      </c>
      <c r="M156" s="149"/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141">
        <v>45212</v>
      </c>
      <c r="B157" s="142" t="s">
        <v>6386</v>
      </c>
      <c r="C157" s="143"/>
      <c r="D157" s="144">
        <v>200</v>
      </c>
      <c r="E157" s="144"/>
      <c r="F157" s="145">
        <v>1</v>
      </c>
      <c r="G157" s="142" t="s">
        <v>6226</v>
      </c>
      <c r="H157" s="142" t="s">
        <v>6227</v>
      </c>
      <c r="I157" s="146" t="s">
        <v>6206</v>
      </c>
      <c r="J157" s="142" t="s">
        <v>6207</v>
      </c>
      <c r="K157" s="147"/>
      <c r="L157" s="148" t="s">
        <v>6205</v>
      </c>
      <c r="M157" s="149"/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141">
        <v>45212</v>
      </c>
      <c r="B158" s="142" t="s">
        <v>6231</v>
      </c>
      <c r="C158" s="143"/>
      <c r="D158" s="144">
        <v>56600</v>
      </c>
      <c r="E158" s="144"/>
      <c r="F158" s="145"/>
      <c r="G158" s="142" t="s">
        <v>6233</v>
      </c>
      <c r="H158" s="142"/>
      <c r="I158" s="146" t="s">
        <v>6206</v>
      </c>
      <c r="J158" s="142" t="s">
        <v>6207</v>
      </c>
      <c r="K158" s="147"/>
      <c r="L158" s="148" t="s">
        <v>6230</v>
      </c>
      <c r="M158" s="149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141">
        <v>45212</v>
      </c>
      <c r="B159" s="142" t="s">
        <v>6389</v>
      </c>
      <c r="C159" s="143"/>
      <c r="D159" s="144">
        <v>200</v>
      </c>
      <c r="E159" s="144"/>
      <c r="F159" s="145">
        <v>1</v>
      </c>
      <c r="G159" s="142" t="s">
        <v>6226</v>
      </c>
      <c r="H159" s="142" t="s">
        <v>6227</v>
      </c>
      <c r="I159" s="146" t="s">
        <v>6206</v>
      </c>
      <c r="J159" s="142" t="s">
        <v>6207</v>
      </c>
      <c r="K159" s="147"/>
      <c r="L159" s="148" t="s">
        <v>6205</v>
      </c>
      <c r="M159" s="149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141">
        <v>45212</v>
      </c>
      <c r="B160" s="142" t="s">
        <v>6231</v>
      </c>
      <c r="C160" s="143"/>
      <c r="D160" s="144">
        <v>5500</v>
      </c>
      <c r="E160" s="144"/>
      <c r="F160" s="145">
        <v>1</v>
      </c>
      <c r="G160" s="142" t="s">
        <v>6233</v>
      </c>
      <c r="H160" s="142"/>
      <c r="I160" s="352" t="s">
        <v>6203</v>
      </c>
      <c r="J160" s="355" t="s">
        <v>6204</v>
      </c>
      <c r="K160" s="357" t="s">
        <v>6398</v>
      </c>
      <c r="L160" s="355" t="s">
        <v>6230</v>
      </c>
      <c r="M160" s="358" t="s">
        <v>6272</v>
      </c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141">
        <v>45212</v>
      </c>
      <c r="B161" s="142" t="s">
        <v>6399</v>
      </c>
      <c r="C161" s="143"/>
      <c r="D161" s="144">
        <v>106099</v>
      </c>
      <c r="E161" s="144"/>
      <c r="F161" s="145">
        <v>1</v>
      </c>
      <c r="G161" s="142" t="s">
        <v>6226</v>
      </c>
      <c r="H161" s="142" t="s">
        <v>6199</v>
      </c>
      <c r="I161" s="352" t="s">
        <v>6203</v>
      </c>
      <c r="J161" s="353" t="s">
        <v>5933</v>
      </c>
      <c r="K161" s="354" t="s">
        <v>6400</v>
      </c>
      <c r="L161" s="355" t="s">
        <v>6205</v>
      </c>
      <c r="M161" s="356" t="s">
        <v>6402</v>
      </c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141">
        <v>45212</v>
      </c>
      <c r="B162" s="142" t="s">
        <v>6399</v>
      </c>
      <c r="C162" s="143"/>
      <c r="D162" s="144">
        <v>3650</v>
      </c>
      <c r="E162" s="144"/>
      <c r="F162" s="145">
        <v>1</v>
      </c>
      <c r="G162" s="142" t="s">
        <v>6233</v>
      </c>
      <c r="H162" s="142"/>
      <c r="I162" s="352" t="s">
        <v>6203</v>
      </c>
      <c r="J162" s="353" t="s">
        <v>5933</v>
      </c>
      <c r="K162" s="354" t="s">
        <v>6400</v>
      </c>
      <c r="L162" s="355" t="s">
        <v>6230</v>
      </c>
      <c r="M162" s="356" t="s">
        <v>6401</v>
      </c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141">
        <v>45212</v>
      </c>
      <c r="B163" s="142" t="s">
        <v>6231</v>
      </c>
      <c r="C163" s="143"/>
      <c r="D163" s="144">
        <v>7950</v>
      </c>
      <c r="E163" s="144"/>
      <c r="F163" s="145">
        <v>1</v>
      </c>
      <c r="G163" s="142" t="s">
        <v>6233</v>
      </c>
      <c r="H163" s="142"/>
      <c r="I163" s="352" t="s">
        <v>6203</v>
      </c>
      <c r="J163" s="353" t="s">
        <v>6204</v>
      </c>
      <c r="K163" s="354" t="s">
        <v>6405</v>
      </c>
      <c r="L163" s="355" t="s">
        <v>6230</v>
      </c>
      <c r="M163" s="356" t="s">
        <v>6368</v>
      </c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141">
        <v>45212</v>
      </c>
      <c r="B164" s="142" t="s">
        <v>6407</v>
      </c>
      <c r="C164" s="143"/>
      <c r="D164" s="144">
        <v>200</v>
      </c>
      <c r="E164" s="144"/>
      <c r="F164" s="145">
        <v>1</v>
      </c>
      <c r="G164" s="142" t="s">
        <v>6226</v>
      </c>
      <c r="H164" s="142" t="s">
        <v>6227</v>
      </c>
      <c r="I164" s="146" t="s">
        <v>6206</v>
      </c>
      <c r="J164" s="142" t="s">
        <v>6207</v>
      </c>
      <c r="K164" s="147"/>
      <c r="L164" s="148" t="s">
        <v>6214</v>
      </c>
      <c r="M164" s="149"/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141">
        <v>45212</v>
      </c>
      <c r="B165" s="142" t="s">
        <v>6409</v>
      </c>
      <c r="C165" s="143"/>
      <c r="D165" s="144">
        <v>200</v>
      </c>
      <c r="E165" s="144"/>
      <c r="F165" s="145">
        <v>1</v>
      </c>
      <c r="G165" s="142" t="s">
        <v>6226</v>
      </c>
      <c r="H165" s="142" t="s">
        <v>6227</v>
      </c>
      <c r="I165" s="146" t="s">
        <v>6206</v>
      </c>
      <c r="J165" s="142" t="s">
        <v>6207</v>
      </c>
      <c r="K165" s="147"/>
      <c r="L165" s="148" t="s">
        <v>6339</v>
      </c>
      <c r="M165" s="149"/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141">
        <v>45212.58284722222</v>
      </c>
      <c r="B166" s="142" t="s">
        <v>6635</v>
      </c>
      <c r="C166" s="143"/>
      <c r="D166" s="144"/>
      <c r="E166" s="144"/>
      <c r="F166" s="145">
        <v>1</v>
      </c>
      <c r="G166" s="142" t="s">
        <v>6624</v>
      </c>
      <c r="H166" s="142"/>
      <c r="I166" s="146"/>
      <c r="J166" s="142"/>
      <c r="K166" s="147"/>
      <c r="L166" s="148" t="s">
        <v>6214</v>
      </c>
      <c r="M166" s="149"/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406">
        <v>45213</v>
      </c>
      <c r="B167" s="411" t="s">
        <v>6228</v>
      </c>
      <c r="C167" s="412"/>
      <c r="D167" s="413">
        <v>800</v>
      </c>
      <c r="E167" s="144"/>
      <c r="F167" s="145"/>
      <c r="G167" s="142" t="s">
        <v>6229</v>
      </c>
      <c r="H167" s="142"/>
      <c r="I167" s="146" t="s">
        <v>6206</v>
      </c>
      <c r="J167" s="142" t="s">
        <v>6207</v>
      </c>
      <c r="K167" s="147"/>
      <c r="L167" s="148" t="s">
        <v>6230</v>
      </c>
      <c r="M167" s="149"/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141">
        <v>45213</v>
      </c>
      <c r="B168" s="142" t="s">
        <v>6231</v>
      </c>
      <c r="C168" s="143"/>
      <c r="D168" s="144">
        <v>20</v>
      </c>
      <c r="E168" s="144"/>
      <c r="F168" s="145">
        <v>1</v>
      </c>
      <c r="G168" s="142" t="s">
        <v>6226</v>
      </c>
      <c r="H168" s="142" t="s">
        <v>6227</v>
      </c>
      <c r="I168" s="146" t="s">
        <v>6206</v>
      </c>
      <c r="J168" s="142" t="s">
        <v>6207</v>
      </c>
      <c r="K168" s="147"/>
      <c r="L168" s="148" t="s">
        <v>6230</v>
      </c>
      <c r="M168" s="149"/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141">
        <v>45213</v>
      </c>
      <c r="B169" s="254" t="s">
        <v>6413</v>
      </c>
      <c r="C169" s="255"/>
      <c r="D169" s="256"/>
      <c r="E169" s="144"/>
      <c r="F169" s="145">
        <v>1</v>
      </c>
      <c r="G169" s="142" t="s">
        <v>6261</v>
      </c>
      <c r="H169" s="142"/>
      <c r="I169" s="146"/>
      <c r="J169" s="142"/>
      <c r="K169" s="147"/>
      <c r="L169" s="148" t="s">
        <v>6214</v>
      </c>
      <c r="M169" s="276" t="s">
        <v>6414</v>
      </c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141">
        <v>45213</v>
      </c>
      <c r="B170" s="254" t="s">
        <v>6231</v>
      </c>
      <c r="C170" s="255"/>
      <c r="D170" s="256">
        <v>42200</v>
      </c>
      <c r="E170" s="256"/>
      <c r="F170" s="145"/>
      <c r="G170" s="142" t="s">
        <v>6233</v>
      </c>
      <c r="H170" s="142"/>
      <c r="I170" s="146" t="s">
        <v>6206</v>
      </c>
      <c r="J170" s="142" t="s">
        <v>6207</v>
      </c>
      <c r="K170" s="259"/>
      <c r="L170" s="260" t="s">
        <v>6230</v>
      </c>
      <c r="M170" s="276"/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141">
        <v>45213</v>
      </c>
      <c r="B171" s="142" t="s">
        <v>6415</v>
      </c>
      <c r="C171" s="143"/>
      <c r="D171" s="144">
        <v>200</v>
      </c>
      <c r="E171" s="144"/>
      <c r="F171" s="145">
        <v>1</v>
      </c>
      <c r="G171" s="142" t="s">
        <v>6226</v>
      </c>
      <c r="H171" s="142" t="s">
        <v>6227</v>
      </c>
      <c r="I171" s="146" t="s">
        <v>6206</v>
      </c>
      <c r="J171" s="142" t="s">
        <v>6207</v>
      </c>
      <c r="K171" s="147"/>
      <c r="L171" s="148" t="s">
        <v>6214</v>
      </c>
      <c r="M171" s="149"/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141">
        <v>45213</v>
      </c>
      <c r="B172" s="142" t="s">
        <v>6416</v>
      </c>
      <c r="C172" s="143"/>
      <c r="D172" s="144">
        <v>200</v>
      </c>
      <c r="E172" s="144"/>
      <c r="F172" s="145">
        <v>1</v>
      </c>
      <c r="G172" s="142" t="s">
        <v>6226</v>
      </c>
      <c r="H172" s="142" t="s">
        <v>6227</v>
      </c>
      <c r="I172" s="146" t="s">
        <v>6206</v>
      </c>
      <c r="J172" s="142" t="s">
        <v>6207</v>
      </c>
      <c r="K172" s="147"/>
      <c r="L172" s="148" t="s">
        <v>6214</v>
      </c>
      <c r="M172" s="149"/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141">
        <v>45213</v>
      </c>
      <c r="B173" s="142" t="s">
        <v>6417</v>
      </c>
      <c r="C173" s="143"/>
      <c r="D173" s="144">
        <v>200</v>
      </c>
      <c r="E173" s="144"/>
      <c r="F173" s="145">
        <v>1</v>
      </c>
      <c r="G173" s="142" t="s">
        <v>6226</v>
      </c>
      <c r="H173" s="142" t="s">
        <v>6227</v>
      </c>
      <c r="I173" s="146" t="s">
        <v>6206</v>
      </c>
      <c r="J173" s="142" t="s">
        <v>6207</v>
      </c>
      <c r="K173" s="147"/>
      <c r="L173" s="148" t="s">
        <v>6214</v>
      </c>
      <c r="M173" s="149"/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141">
        <v>45213</v>
      </c>
      <c r="B174" s="142" t="s">
        <v>6418</v>
      </c>
      <c r="C174" s="143"/>
      <c r="D174" s="144"/>
      <c r="E174" s="144"/>
      <c r="F174" s="145">
        <v>1</v>
      </c>
      <c r="G174" s="142" t="s">
        <v>6261</v>
      </c>
      <c r="H174" s="142"/>
      <c r="I174" s="146"/>
      <c r="J174" s="142"/>
      <c r="K174" s="147"/>
      <c r="L174" s="148" t="s">
        <v>6214</v>
      </c>
      <c r="M174" s="149" t="s">
        <v>6270</v>
      </c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141">
        <v>45213</v>
      </c>
      <c r="B175" s="142" t="s">
        <v>6419</v>
      </c>
      <c r="C175" s="143"/>
      <c r="D175" s="144"/>
      <c r="E175" s="144"/>
      <c r="F175" s="145">
        <v>1</v>
      </c>
      <c r="G175" s="142" t="s">
        <v>6261</v>
      </c>
      <c r="H175" s="142"/>
      <c r="I175" s="146"/>
      <c r="J175" s="142"/>
      <c r="K175" s="147"/>
      <c r="L175" s="148" t="s">
        <v>6210</v>
      </c>
      <c r="M175" s="149" t="s">
        <v>6270</v>
      </c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141">
        <v>45213</v>
      </c>
      <c r="B176" s="142" t="s">
        <v>6231</v>
      </c>
      <c r="C176" s="255"/>
      <c r="D176" s="256">
        <v>26300</v>
      </c>
      <c r="E176" s="144"/>
      <c r="F176" s="257">
        <v>3</v>
      </c>
      <c r="G176" s="254" t="s">
        <v>6233</v>
      </c>
      <c r="H176" s="254"/>
      <c r="I176" s="367" t="s">
        <v>6203</v>
      </c>
      <c r="J176" s="368" t="s">
        <v>6204</v>
      </c>
      <c r="K176" s="369" t="s">
        <v>6423</v>
      </c>
      <c r="L176" s="370" t="s">
        <v>6230</v>
      </c>
      <c r="M176" s="356" t="s">
        <v>6368</v>
      </c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141">
        <v>45213</v>
      </c>
      <c r="B177" s="142" t="s">
        <v>6424</v>
      </c>
      <c r="C177" s="143"/>
      <c r="D177" s="144">
        <v>200</v>
      </c>
      <c r="E177" s="144"/>
      <c r="F177" s="145">
        <v>1</v>
      </c>
      <c r="G177" s="142" t="s">
        <v>6226</v>
      </c>
      <c r="H177" s="142" t="s">
        <v>6227</v>
      </c>
      <c r="I177" s="146" t="s">
        <v>6206</v>
      </c>
      <c r="J177" s="142" t="s">
        <v>6207</v>
      </c>
      <c r="K177" s="147"/>
      <c r="L177" s="148" t="s">
        <v>6339</v>
      </c>
      <c r="M177" s="149"/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141">
        <v>45213</v>
      </c>
      <c r="B178" s="142" t="s">
        <v>6297</v>
      </c>
      <c r="C178" s="255"/>
      <c r="D178" s="256"/>
      <c r="E178" s="256">
        <v>2000</v>
      </c>
      <c r="F178" s="257">
        <v>1</v>
      </c>
      <c r="G178" s="254" t="s">
        <v>6253</v>
      </c>
      <c r="H178" s="254" t="s">
        <v>6298</v>
      </c>
      <c r="I178" s="258" t="s">
        <v>6206</v>
      </c>
      <c r="J178" s="254" t="s">
        <v>6207</v>
      </c>
      <c r="K178" s="259"/>
      <c r="L178" s="260" t="s">
        <v>6230</v>
      </c>
      <c r="M178" s="149"/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141">
        <v>45213</v>
      </c>
      <c r="B179" s="142" t="s">
        <v>6299</v>
      </c>
      <c r="C179" s="255"/>
      <c r="D179" s="256"/>
      <c r="E179" s="144">
        <v>2400</v>
      </c>
      <c r="F179" s="257">
        <v>1</v>
      </c>
      <c r="G179" s="254" t="s">
        <v>6253</v>
      </c>
      <c r="H179" s="254" t="s">
        <v>6298</v>
      </c>
      <c r="I179" s="258" t="s">
        <v>6206</v>
      </c>
      <c r="J179" s="254" t="s">
        <v>6207</v>
      </c>
      <c r="K179" s="259"/>
      <c r="L179" s="260" t="s">
        <v>6230</v>
      </c>
      <c r="M179" s="149"/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141">
        <v>45213</v>
      </c>
      <c r="B180" s="142" t="s">
        <v>6301</v>
      </c>
      <c r="C180" s="143"/>
      <c r="D180" s="144">
        <v>-26000</v>
      </c>
      <c r="E180" s="144"/>
      <c r="F180" s="145"/>
      <c r="G180" s="142" t="s">
        <v>6229</v>
      </c>
      <c r="H180" s="142"/>
      <c r="I180" s="146" t="s">
        <v>6206</v>
      </c>
      <c r="J180" s="142" t="s">
        <v>6207</v>
      </c>
      <c r="K180" s="147"/>
      <c r="L180" s="148" t="s">
        <v>6230</v>
      </c>
      <c r="M180" s="149"/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141">
        <v>45213</v>
      </c>
      <c r="B181" s="142" t="s">
        <v>6301</v>
      </c>
      <c r="C181" s="143"/>
      <c r="D181" s="144"/>
      <c r="E181" s="144">
        <v>-1375</v>
      </c>
      <c r="F181" s="145"/>
      <c r="G181" s="142" t="s">
        <v>6253</v>
      </c>
      <c r="H181" s="142" t="s">
        <v>6302</v>
      </c>
      <c r="I181" s="146" t="s">
        <v>6206</v>
      </c>
      <c r="J181" s="142" t="s">
        <v>6207</v>
      </c>
      <c r="K181" s="147"/>
      <c r="L181" s="148" t="s">
        <v>6230</v>
      </c>
      <c r="M181" s="149"/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141">
        <v>45213</v>
      </c>
      <c r="B182" s="142" t="s">
        <v>6231</v>
      </c>
      <c r="C182" s="143"/>
      <c r="D182" s="144">
        <v>3650</v>
      </c>
      <c r="E182" s="144"/>
      <c r="F182" s="145">
        <v>1</v>
      </c>
      <c r="G182" s="142" t="s">
        <v>6233</v>
      </c>
      <c r="H182" s="142"/>
      <c r="I182" s="352" t="s">
        <v>6203</v>
      </c>
      <c r="J182" s="353" t="s">
        <v>5933</v>
      </c>
      <c r="K182" s="354" t="s">
        <v>6425</v>
      </c>
      <c r="L182" s="355" t="s">
        <v>6230</v>
      </c>
      <c r="M182" s="356" t="s">
        <v>6272</v>
      </c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141">
        <v>45213</v>
      </c>
      <c r="B183" s="142" t="s">
        <v>6231</v>
      </c>
      <c r="C183" s="143"/>
      <c r="D183" s="144">
        <v>3650</v>
      </c>
      <c r="E183" s="144"/>
      <c r="F183" s="145">
        <v>1</v>
      </c>
      <c r="G183" s="142" t="s">
        <v>6233</v>
      </c>
      <c r="H183" s="142"/>
      <c r="I183" s="352" t="s">
        <v>6203</v>
      </c>
      <c r="J183" s="353" t="s">
        <v>6204</v>
      </c>
      <c r="K183" s="354" t="s">
        <v>6427</v>
      </c>
      <c r="L183" s="355" t="s">
        <v>6230</v>
      </c>
      <c r="M183" s="356" t="s">
        <v>6272</v>
      </c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141">
        <v>45214</v>
      </c>
      <c r="B184" s="142" t="s">
        <v>6428</v>
      </c>
      <c r="C184" s="143"/>
      <c r="D184" s="144">
        <v>200</v>
      </c>
      <c r="E184" s="144"/>
      <c r="F184" s="145">
        <v>1</v>
      </c>
      <c r="G184" s="142" t="s">
        <v>6226</v>
      </c>
      <c r="H184" s="142" t="s">
        <v>6227</v>
      </c>
      <c r="I184" s="146" t="s">
        <v>6206</v>
      </c>
      <c r="J184" s="142" t="s">
        <v>6207</v>
      </c>
      <c r="K184" s="147"/>
      <c r="L184" s="148" t="s">
        <v>6214</v>
      </c>
      <c r="M184" s="149"/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141">
        <v>45214</v>
      </c>
      <c r="B185" s="142" t="s">
        <v>6429</v>
      </c>
      <c r="C185" s="143"/>
      <c r="D185" s="144">
        <v>200</v>
      </c>
      <c r="E185" s="144"/>
      <c r="F185" s="145">
        <v>1</v>
      </c>
      <c r="G185" s="142" t="s">
        <v>6226</v>
      </c>
      <c r="H185" s="142" t="s">
        <v>6227</v>
      </c>
      <c r="I185" s="146" t="s">
        <v>6206</v>
      </c>
      <c r="J185" s="142" t="s">
        <v>6207</v>
      </c>
      <c r="K185" s="147"/>
      <c r="L185" s="148" t="s">
        <v>6214</v>
      </c>
      <c r="M185" s="149"/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141">
        <v>45214</v>
      </c>
      <c r="B186" s="142" t="s">
        <v>6231</v>
      </c>
      <c r="C186" s="143"/>
      <c r="D186" s="144">
        <v>17300</v>
      </c>
      <c r="E186" s="144"/>
      <c r="F186" s="145">
        <v>1</v>
      </c>
      <c r="G186" s="142" t="s">
        <v>6233</v>
      </c>
      <c r="H186" s="142"/>
      <c r="I186" s="352" t="s">
        <v>6203</v>
      </c>
      <c r="J186" s="353" t="s">
        <v>6204</v>
      </c>
      <c r="K186" s="354" t="s">
        <v>6431</v>
      </c>
      <c r="L186" s="355" t="s">
        <v>6230</v>
      </c>
      <c r="M186" s="356" t="s">
        <v>6272</v>
      </c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141">
        <v>45214</v>
      </c>
      <c r="B187" s="142" t="s">
        <v>6430</v>
      </c>
      <c r="C187" s="143"/>
      <c r="D187" s="144">
        <v>200</v>
      </c>
      <c r="E187" s="144"/>
      <c r="F187" s="145">
        <v>1</v>
      </c>
      <c r="G187" s="142" t="s">
        <v>6226</v>
      </c>
      <c r="H187" s="142" t="s">
        <v>6227</v>
      </c>
      <c r="I187" s="146" t="s">
        <v>6206</v>
      </c>
      <c r="J187" s="142" t="s">
        <v>6207</v>
      </c>
      <c r="K187" s="147"/>
      <c r="L187" s="148" t="s">
        <v>6214</v>
      </c>
      <c r="M187" s="149"/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141">
        <v>45214</v>
      </c>
      <c r="B188" s="142" t="s">
        <v>6433</v>
      </c>
      <c r="C188" s="143"/>
      <c r="D188" s="144"/>
      <c r="E188" s="144"/>
      <c r="F188" s="145">
        <v>1</v>
      </c>
      <c r="G188" s="142" t="s">
        <v>6261</v>
      </c>
      <c r="H188" s="142"/>
      <c r="I188" s="146"/>
      <c r="J188" s="142"/>
      <c r="K188" s="147"/>
      <c r="L188" s="148" t="s">
        <v>6214</v>
      </c>
      <c r="M188" s="149" t="s">
        <v>6434</v>
      </c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141">
        <v>45214</v>
      </c>
      <c r="B189" s="142" t="s">
        <v>6231</v>
      </c>
      <c r="C189" s="143"/>
      <c r="D189" s="144">
        <v>13150</v>
      </c>
      <c r="E189" s="144"/>
      <c r="F189" s="145">
        <v>3</v>
      </c>
      <c r="G189" s="142" t="s">
        <v>6233</v>
      </c>
      <c r="H189" s="142"/>
      <c r="I189" s="352" t="s">
        <v>6203</v>
      </c>
      <c r="J189" s="353" t="s">
        <v>6204</v>
      </c>
      <c r="K189" s="354" t="s">
        <v>6435</v>
      </c>
      <c r="L189" s="355" t="s">
        <v>6230</v>
      </c>
      <c r="M189" s="356" t="s">
        <v>6368</v>
      </c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141">
        <v>45214</v>
      </c>
      <c r="B190" s="142" t="s">
        <v>6231</v>
      </c>
      <c r="C190" s="143"/>
      <c r="D190" s="144">
        <f>14300+5100+5500</f>
        <v>24900</v>
      </c>
      <c r="E190" s="144"/>
      <c r="F190" s="145"/>
      <c r="G190" s="142" t="s">
        <v>6233</v>
      </c>
      <c r="H190" s="142"/>
      <c r="I190" s="146" t="s">
        <v>6206</v>
      </c>
      <c r="J190" s="142" t="s">
        <v>6207</v>
      </c>
      <c r="K190" s="147"/>
      <c r="L190" s="148" t="s">
        <v>6230</v>
      </c>
      <c r="M190" s="149"/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141">
        <v>45214</v>
      </c>
      <c r="B191" s="254" t="s">
        <v>6231</v>
      </c>
      <c r="C191" s="255"/>
      <c r="D191" s="256">
        <v>2000</v>
      </c>
      <c r="E191" s="256"/>
      <c r="F191" s="257">
        <v>1</v>
      </c>
      <c r="G191" s="254" t="s">
        <v>6233</v>
      </c>
      <c r="H191" s="254"/>
      <c r="I191" s="367" t="s">
        <v>6203</v>
      </c>
      <c r="J191" s="368" t="s">
        <v>6204</v>
      </c>
      <c r="K191" s="369" t="s">
        <v>6436</v>
      </c>
      <c r="L191" s="370" t="s">
        <v>6230</v>
      </c>
      <c r="M191" s="356" t="s">
        <v>6272</v>
      </c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141">
        <v>45214</v>
      </c>
      <c r="B192" s="254" t="s">
        <v>6231</v>
      </c>
      <c r="C192" s="255"/>
      <c r="D192" s="256">
        <v>20</v>
      </c>
      <c r="E192" s="256"/>
      <c r="F192" s="257">
        <v>1</v>
      </c>
      <c r="G192" s="254" t="s">
        <v>6226</v>
      </c>
      <c r="H192" s="254" t="s">
        <v>6232</v>
      </c>
      <c r="I192" s="258" t="s">
        <v>6206</v>
      </c>
      <c r="J192" s="254" t="s">
        <v>6207</v>
      </c>
      <c r="K192" s="259"/>
      <c r="L192" s="260" t="s">
        <v>6230</v>
      </c>
      <c r="M192" s="149"/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1" customFormat="1" ht="12.75" customHeight="1" x14ac:dyDescent="0.2">
      <c r="A193" s="141">
        <v>45214</v>
      </c>
      <c r="B193" s="142" t="s">
        <v>6437</v>
      </c>
      <c r="C193" s="143"/>
      <c r="D193" s="144"/>
      <c r="E193" s="144"/>
      <c r="F193" s="145">
        <v>1</v>
      </c>
      <c r="G193" s="142" t="s">
        <v>6261</v>
      </c>
      <c r="H193" s="142"/>
      <c r="I193" s="146"/>
      <c r="J193" s="142"/>
      <c r="K193" s="147"/>
      <c r="L193" s="148" t="s">
        <v>6339</v>
      </c>
      <c r="M193" s="149" t="s">
        <v>6438</v>
      </c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1" customFormat="1" ht="12.75" customHeight="1" x14ac:dyDescent="0.2">
      <c r="A194" s="406">
        <v>45214</v>
      </c>
      <c r="B194" s="411" t="s">
        <v>6228</v>
      </c>
      <c r="C194" s="412"/>
      <c r="D194" s="413">
        <v>800</v>
      </c>
      <c r="E194" s="144"/>
      <c r="F194" s="145"/>
      <c r="G194" s="142" t="s">
        <v>6229</v>
      </c>
      <c r="H194" s="142"/>
      <c r="I194" s="146" t="s">
        <v>6206</v>
      </c>
      <c r="J194" s="142" t="s">
        <v>6207</v>
      </c>
      <c r="K194" s="147"/>
      <c r="L194" s="148" t="s">
        <v>6230</v>
      </c>
      <c r="M194" s="149"/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1" customFormat="1" ht="12.75" customHeight="1" x14ac:dyDescent="0.2">
      <c r="A195" s="141">
        <v>45214</v>
      </c>
      <c r="B195" s="142" t="s">
        <v>6439</v>
      </c>
      <c r="C195" s="143"/>
      <c r="D195" s="144"/>
      <c r="E195" s="144"/>
      <c r="F195" s="145">
        <v>1</v>
      </c>
      <c r="G195" s="142" t="s">
        <v>6261</v>
      </c>
      <c r="H195" s="142"/>
      <c r="I195" s="146"/>
      <c r="J195" s="142"/>
      <c r="K195" s="147"/>
      <c r="L195" s="148" t="s">
        <v>6205</v>
      </c>
      <c r="M195" s="149" t="s">
        <v>6440</v>
      </c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1" customFormat="1" ht="12.75" customHeight="1" x14ac:dyDescent="0.2">
      <c r="A196" s="141">
        <v>45214</v>
      </c>
      <c r="B196" s="142" t="s">
        <v>6441</v>
      </c>
      <c r="C196" s="143"/>
      <c r="D196" s="144">
        <v>200</v>
      </c>
      <c r="E196" s="144"/>
      <c r="F196" s="145">
        <v>1</v>
      </c>
      <c r="G196" s="142" t="s">
        <v>6226</v>
      </c>
      <c r="H196" s="142" t="s">
        <v>6227</v>
      </c>
      <c r="I196" s="146" t="s">
        <v>6206</v>
      </c>
      <c r="J196" s="142" t="s">
        <v>6207</v>
      </c>
      <c r="K196" s="147"/>
      <c r="L196" s="148" t="s">
        <v>6214</v>
      </c>
      <c r="M196" s="149"/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1" customFormat="1" ht="12.75" customHeight="1" x14ac:dyDescent="0.2">
      <c r="A197" s="141">
        <v>45215</v>
      </c>
      <c r="B197" s="142" t="s">
        <v>6442</v>
      </c>
      <c r="C197" s="143"/>
      <c r="D197" s="144">
        <v>200</v>
      </c>
      <c r="E197" s="144"/>
      <c r="F197" s="145">
        <v>1</v>
      </c>
      <c r="G197" s="142" t="s">
        <v>6226</v>
      </c>
      <c r="H197" s="142" t="s">
        <v>6227</v>
      </c>
      <c r="I197" s="146" t="s">
        <v>6206</v>
      </c>
      <c r="J197" s="142" t="s">
        <v>6207</v>
      </c>
      <c r="K197" s="147"/>
      <c r="L197" s="148" t="s">
        <v>1145</v>
      </c>
      <c r="M197" s="149"/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1" customFormat="1" ht="12.75" customHeight="1" x14ac:dyDescent="0.2">
      <c r="A198" s="141">
        <v>45215</v>
      </c>
      <c r="B198" s="142" t="s">
        <v>6231</v>
      </c>
      <c r="C198" s="143"/>
      <c r="D198" s="144">
        <v>2350</v>
      </c>
      <c r="E198" s="144"/>
      <c r="F198" s="145">
        <v>1</v>
      </c>
      <c r="G198" s="142" t="s">
        <v>6233</v>
      </c>
      <c r="H198" s="142"/>
      <c r="I198" s="352" t="s">
        <v>6203</v>
      </c>
      <c r="J198" s="353" t="s">
        <v>5933</v>
      </c>
      <c r="K198" s="354" t="s">
        <v>6443</v>
      </c>
      <c r="L198" s="355" t="s">
        <v>6230</v>
      </c>
      <c r="M198" s="356" t="s">
        <v>6272</v>
      </c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1" customFormat="1" ht="12.75" customHeight="1" x14ac:dyDescent="0.2">
      <c r="A199" s="141">
        <v>45215</v>
      </c>
      <c r="B199" s="142" t="s">
        <v>6444</v>
      </c>
      <c r="C199" s="143"/>
      <c r="D199" s="144">
        <v>200</v>
      </c>
      <c r="E199" s="144"/>
      <c r="F199" s="145">
        <v>1</v>
      </c>
      <c r="G199" s="142" t="s">
        <v>6226</v>
      </c>
      <c r="H199" s="142" t="s">
        <v>6227</v>
      </c>
      <c r="I199" s="146" t="s">
        <v>6206</v>
      </c>
      <c r="J199" s="142" t="s">
        <v>6207</v>
      </c>
      <c r="K199" s="147"/>
      <c r="L199" s="148" t="s">
        <v>1145</v>
      </c>
      <c r="M199" s="149"/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1" customFormat="1" ht="12.75" customHeight="1" x14ac:dyDescent="0.2">
      <c r="A200" s="141">
        <v>45215</v>
      </c>
      <c r="B200" s="142" t="s">
        <v>6444</v>
      </c>
      <c r="C200" s="143"/>
      <c r="D200" s="144"/>
      <c r="E200" s="144"/>
      <c r="F200" s="145">
        <v>1</v>
      </c>
      <c r="G200" s="142" t="s">
        <v>6261</v>
      </c>
      <c r="H200" s="142"/>
      <c r="I200" s="146"/>
      <c r="J200" s="142"/>
      <c r="K200" s="147"/>
      <c r="L200" s="148" t="s">
        <v>1145</v>
      </c>
      <c r="M200" s="149" t="s">
        <v>6414</v>
      </c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1" customFormat="1" ht="12.75" customHeight="1" x14ac:dyDescent="0.2">
      <c r="A201" s="141">
        <v>45215</v>
      </c>
      <c r="B201" s="254" t="s">
        <v>6231</v>
      </c>
      <c r="C201" s="255"/>
      <c r="D201" s="256">
        <v>24900</v>
      </c>
      <c r="E201" s="256"/>
      <c r="F201" s="257"/>
      <c r="G201" s="254" t="s">
        <v>6233</v>
      </c>
      <c r="H201" s="254"/>
      <c r="I201" s="258" t="s">
        <v>6206</v>
      </c>
      <c r="J201" s="254" t="s">
        <v>6207</v>
      </c>
      <c r="K201" s="259"/>
      <c r="L201" s="260" t="s">
        <v>6230</v>
      </c>
      <c r="M201" s="276"/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1" customFormat="1" ht="12.75" customHeight="1" x14ac:dyDescent="0.2">
      <c r="A202" s="376">
        <v>45215</v>
      </c>
      <c r="B202" s="353" t="s">
        <v>6445</v>
      </c>
      <c r="C202" s="377"/>
      <c r="D202" s="378"/>
      <c r="E202" s="378"/>
      <c r="F202" s="379">
        <v>1</v>
      </c>
      <c r="G202" s="353" t="s">
        <v>6446</v>
      </c>
      <c r="H202" s="142" t="s">
        <v>6227</v>
      </c>
      <c r="I202" s="146"/>
      <c r="J202" s="142"/>
      <c r="K202" s="147"/>
      <c r="L202" s="148" t="s">
        <v>1145</v>
      </c>
      <c r="M202" s="149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1" customFormat="1" ht="12.75" customHeight="1" x14ac:dyDescent="0.2">
      <c r="A203" s="141">
        <v>45215</v>
      </c>
      <c r="B203" s="142" t="s">
        <v>6447</v>
      </c>
      <c r="C203" s="143"/>
      <c r="D203" s="144">
        <v>200</v>
      </c>
      <c r="E203" s="144"/>
      <c r="F203" s="145">
        <v>1</v>
      </c>
      <c r="G203" s="142" t="s">
        <v>6226</v>
      </c>
      <c r="H203" s="142" t="s">
        <v>6227</v>
      </c>
      <c r="I203" s="146" t="s">
        <v>6206</v>
      </c>
      <c r="J203" s="142" t="s">
        <v>6207</v>
      </c>
      <c r="K203" s="147"/>
      <c r="L203" s="148" t="s">
        <v>6214</v>
      </c>
      <c r="M203" s="149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1" customFormat="1" ht="12.75" customHeight="1" x14ac:dyDescent="0.2">
      <c r="A204" s="141">
        <v>45215</v>
      </c>
      <c r="B204" s="142" t="s">
        <v>6448</v>
      </c>
      <c r="C204" s="143"/>
      <c r="D204" s="144">
        <v>200</v>
      </c>
      <c r="E204" s="144"/>
      <c r="F204" s="145">
        <v>1</v>
      </c>
      <c r="G204" s="142" t="s">
        <v>6226</v>
      </c>
      <c r="H204" s="142" t="s">
        <v>6227</v>
      </c>
      <c r="I204" s="146" t="s">
        <v>6206</v>
      </c>
      <c r="J204" s="142" t="s">
        <v>6207</v>
      </c>
      <c r="K204" s="147"/>
      <c r="L204" s="148" t="s">
        <v>6214</v>
      </c>
      <c r="M204" s="149"/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1" customFormat="1" ht="12.75" customHeight="1" x14ac:dyDescent="0.2">
      <c r="A205" s="141">
        <v>45215</v>
      </c>
      <c r="B205" s="142" t="s">
        <v>6231</v>
      </c>
      <c r="C205" s="143"/>
      <c r="D205" s="144">
        <v>3650</v>
      </c>
      <c r="E205" s="144"/>
      <c r="F205" s="145">
        <v>1</v>
      </c>
      <c r="G205" s="142" t="s">
        <v>6233</v>
      </c>
      <c r="H205" s="142"/>
      <c r="I205" s="352" t="s">
        <v>6203</v>
      </c>
      <c r="J205" s="353" t="s">
        <v>6204</v>
      </c>
      <c r="K205" s="354" t="s">
        <v>6450</v>
      </c>
      <c r="L205" s="355" t="s">
        <v>6230</v>
      </c>
      <c r="M205" s="356" t="s">
        <v>6272</v>
      </c>
      <c r="N205" s="125"/>
      <c r="O205" s="126"/>
      <c r="P205" s="126"/>
      <c r="Q205" s="126"/>
      <c r="R205" s="126"/>
      <c r="S205" s="126"/>
      <c r="T205" s="127"/>
      <c r="U205" s="12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4"/>
      <c r="AS205" s="2"/>
      <c r="AT205" s="114"/>
      <c r="AU205" s="2"/>
      <c r="AV205" s="11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1" customFormat="1" ht="12.75" customHeight="1" x14ac:dyDescent="0.2">
      <c r="A206" s="141">
        <v>45215</v>
      </c>
      <c r="B206" s="142" t="s">
        <v>6452</v>
      </c>
      <c r="C206" s="143"/>
      <c r="D206" s="144">
        <v>200</v>
      </c>
      <c r="E206" s="144"/>
      <c r="F206" s="145">
        <v>1</v>
      </c>
      <c r="G206" s="142" t="s">
        <v>6226</v>
      </c>
      <c r="H206" s="142" t="s">
        <v>6227</v>
      </c>
      <c r="I206" s="146" t="s">
        <v>6206</v>
      </c>
      <c r="J206" s="142" t="s">
        <v>6207</v>
      </c>
      <c r="K206" s="147"/>
      <c r="L206" s="148" t="s">
        <v>1145</v>
      </c>
      <c r="M206" s="149"/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1" customFormat="1" ht="12.75" customHeight="1" x14ac:dyDescent="0.2">
      <c r="A207" s="141">
        <v>45215</v>
      </c>
      <c r="B207" s="142" t="s">
        <v>6231</v>
      </c>
      <c r="C207" s="143"/>
      <c r="D207" s="144">
        <v>7700</v>
      </c>
      <c r="E207" s="144"/>
      <c r="F207" s="145">
        <v>1</v>
      </c>
      <c r="G207" s="142" t="s">
        <v>6233</v>
      </c>
      <c r="H207" s="142"/>
      <c r="I207" s="352" t="s">
        <v>6203</v>
      </c>
      <c r="J207" s="353" t="s">
        <v>6204</v>
      </c>
      <c r="K207" s="354" t="s">
        <v>6451</v>
      </c>
      <c r="L207" s="355" t="s">
        <v>6230</v>
      </c>
      <c r="M207" s="356" t="s">
        <v>6458</v>
      </c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1" customFormat="1" ht="12.75" customHeight="1" x14ac:dyDescent="0.2">
      <c r="A208" s="141">
        <v>45215</v>
      </c>
      <c r="B208" s="142" t="s">
        <v>6453</v>
      </c>
      <c r="C208" s="143"/>
      <c r="D208" s="144"/>
      <c r="E208" s="144"/>
      <c r="F208" s="145">
        <v>1</v>
      </c>
      <c r="G208" s="142" t="s">
        <v>6261</v>
      </c>
      <c r="H208" s="142"/>
      <c r="I208" s="146"/>
      <c r="J208" s="142"/>
      <c r="K208" s="147"/>
      <c r="L208" s="148" t="s">
        <v>1145</v>
      </c>
      <c r="M208" s="149" t="s">
        <v>6280</v>
      </c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141">
        <v>45215</v>
      </c>
      <c r="B209" s="142" t="s">
        <v>6231</v>
      </c>
      <c r="C209" s="143"/>
      <c r="D209" s="144">
        <v>3650</v>
      </c>
      <c r="E209" s="144"/>
      <c r="F209" s="145">
        <v>1</v>
      </c>
      <c r="G209" s="142" t="s">
        <v>6233</v>
      </c>
      <c r="H209" s="142"/>
      <c r="I209" s="352" t="s">
        <v>6203</v>
      </c>
      <c r="J209" s="353" t="s">
        <v>6204</v>
      </c>
      <c r="K209" s="354" t="s">
        <v>6456</v>
      </c>
      <c r="L209" s="355" t="s">
        <v>6230</v>
      </c>
      <c r="M209" s="356" t="s">
        <v>6272</v>
      </c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141">
        <v>45215</v>
      </c>
      <c r="B210" s="142" t="s">
        <v>6231</v>
      </c>
      <c r="C210" s="143"/>
      <c r="D210" s="144">
        <v>3100</v>
      </c>
      <c r="E210" s="144"/>
      <c r="F210" s="145">
        <v>1</v>
      </c>
      <c r="G210" s="142" t="s">
        <v>6233</v>
      </c>
      <c r="H210" s="142"/>
      <c r="I210" s="352" t="s">
        <v>6203</v>
      </c>
      <c r="J210" s="353" t="s">
        <v>5933</v>
      </c>
      <c r="K210" s="354" t="s">
        <v>6455</v>
      </c>
      <c r="L210" s="355" t="s">
        <v>6230</v>
      </c>
      <c r="M210" s="356" t="s">
        <v>6457</v>
      </c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141">
        <v>45215</v>
      </c>
      <c r="B211" s="142" t="s">
        <v>6231</v>
      </c>
      <c r="C211" s="143"/>
      <c r="D211" s="144">
        <v>40</v>
      </c>
      <c r="E211" s="144"/>
      <c r="F211" s="145">
        <v>2</v>
      </c>
      <c r="G211" s="142" t="s">
        <v>6226</v>
      </c>
      <c r="H211" s="142" t="s">
        <v>6232</v>
      </c>
      <c r="I211" s="146" t="s">
        <v>6206</v>
      </c>
      <c r="J211" s="142" t="s">
        <v>6207</v>
      </c>
      <c r="K211" s="147"/>
      <c r="L211" s="148" t="s">
        <v>6230</v>
      </c>
      <c r="M211" s="149"/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376">
        <v>45215</v>
      </c>
      <c r="B212" s="353" t="s">
        <v>6459</v>
      </c>
      <c r="C212" s="377"/>
      <c r="D212" s="378"/>
      <c r="E212" s="378"/>
      <c r="F212" s="379">
        <v>1</v>
      </c>
      <c r="G212" s="353" t="s">
        <v>6460</v>
      </c>
      <c r="H212" s="142" t="s">
        <v>6227</v>
      </c>
      <c r="I212" s="146"/>
      <c r="J212" s="142"/>
      <c r="K212" s="147"/>
      <c r="L212" s="148" t="s">
        <v>6214</v>
      </c>
      <c r="M212" s="149"/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141">
        <v>45215</v>
      </c>
      <c r="B213" s="142" t="s">
        <v>6459</v>
      </c>
      <c r="C213" s="143"/>
      <c r="D213" s="144"/>
      <c r="E213" s="144"/>
      <c r="F213" s="145">
        <v>1</v>
      </c>
      <c r="G213" s="142" t="s">
        <v>6261</v>
      </c>
      <c r="H213" s="142"/>
      <c r="I213" s="146"/>
      <c r="J213" s="142"/>
      <c r="K213" s="147"/>
      <c r="L213" s="148" t="s">
        <v>6214</v>
      </c>
      <c r="M213" s="149" t="s">
        <v>6414</v>
      </c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141">
        <v>45215</v>
      </c>
      <c r="B214" s="142" t="s">
        <v>6461</v>
      </c>
      <c r="C214" s="143"/>
      <c r="D214" s="144">
        <v>200</v>
      </c>
      <c r="E214" s="144"/>
      <c r="F214" s="145">
        <v>1</v>
      </c>
      <c r="G214" s="142" t="s">
        <v>6226</v>
      </c>
      <c r="H214" s="142" t="s">
        <v>6227</v>
      </c>
      <c r="I214" s="146" t="s">
        <v>6206</v>
      </c>
      <c r="J214" s="142" t="s">
        <v>6207</v>
      </c>
      <c r="K214" s="147"/>
      <c r="L214" s="148" t="s">
        <v>6214</v>
      </c>
      <c r="M214" s="149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406">
        <v>45215</v>
      </c>
      <c r="B215" s="411" t="s">
        <v>6463</v>
      </c>
      <c r="C215" s="412"/>
      <c r="D215" s="413">
        <v>1000</v>
      </c>
      <c r="E215" s="144"/>
      <c r="F215" s="145"/>
      <c r="G215" s="142" t="s">
        <v>6229</v>
      </c>
      <c r="H215" s="142"/>
      <c r="I215" s="146" t="s">
        <v>6206</v>
      </c>
      <c r="J215" s="142" t="s">
        <v>6207</v>
      </c>
      <c r="K215" s="147"/>
      <c r="L215" s="148" t="s">
        <v>6230</v>
      </c>
      <c r="M215" s="149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141">
        <v>45216</v>
      </c>
      <c r="B216" s="142" t="s">
        <v>6231</v>
      </c>
      <c r="C216" s="143"/>
      <c r="D216" s="144">
        <v>4550</v>
      </c>
      <c r="E216" s="144"/>
      <c r="F216" s="145"/>
      <c r="G216" s="142" t="s">
        <v>6233</v>
      </c>
      <c r="H216" s="142"/>
      <c r="I216" s="146" t="s">
        <v>6206</v>
      </c>
      <c r="J216" s="142" t="s">
        <v>6207</v>
      </c>
      <c r="K216" s="147"/>
      <c r="L216" s="148" t="s">
        <v>6230</v>
      </c>
      <c r="M216" s="149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376">
        <v>45216</v>
      </c>
      <c r="B217" s="353" t="s">
        <v>6464</v>
      </c>
      <c r="C217" s="377" t="s">
        <v>6465</v>
      </c>
      <c r="D217" s="378"/>
      <c r="E217" s="378">
        <v>10000</v>
      </c>
      <c r="F217" s="379">
        <v>1</v>
      </c>
      <c r="G217" s="353" t="s">
        <v>6253</v>
      </c>
      <c r="H217" s="142" t="s">
        <v>6283</v>
      </c>
      <c r="I217" s="146" t="s">
        <v>6206</v>
      </c>
      <c r="J217" s="142" t="s">
        <v>6207</v>
      </c>
      <c r="K217" s="147"/>
      <c r="L217" s="148" t="s">
        <v>6230</v>
      </c>
      <c r="M217" s="149"/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141">
        <v>45216</v>
      </c>
      <c r="B218" s="142" t="s">
        <v>6249</v>
      </c>
      <c r="C218" s="143" t="s">
        <v>6466</v>
      </c>
      <c r="D218" s="144"/>
      <c r="E218" s="144"/>
      <c r="F218" s="145">
        <v>4</v>
      </c>
      <c r="G218" s="142" t="s">
        <v>6226</v>
      </c>
      <c r="H218" s="142" t="s">
        <v>6227</v>
      </c>
      <c r="I218" s="146"/>
      <c r="J218" s="142"/>
      <c r="K218" s="147"/>
      <c r="L218" s="148" t="s">
        <v>6251</v>
      </c>
      <c r="M218" s="149"/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141">
        <v>45216</v>
      </c>
      <c r="B219" s="142" t="s">
        <v>6467</v>
      </c>
      <c r="C219" s="143"/>
      <c r="D219" s="144">
        <v>200</v>
      </c>
      <c r="E219" s="144"/>
      <c r="F219" s="145">
        <v>1</v>
      </c>
      <c r="G219" s="142" t="s">
        <v>6226</v>
      </c>
      <c r="H219" s="142" t="s">
        <v>6227</v>
      </c>
      <c r="I219" s="146" t="s">
        <v>6206</v>
      </c>
      <c r="J219" s="142" t="s">
        <v>6207</v>
      </c>
      <c r="K219" s="147"/>
      <c r="L219" s="148" t="s">
        <v>6205</v>
      </c>
      <c r="M219" s="149"/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141">
        <v>45216.493750000001</v>
      </c>
      <c r="B220" s="254" t="s">
        <v>6634</v>
      </c>
      <c r="C220" s="255"/>
      <c r="D220" s="256"/>
      <c r="E220" s="256"/>
      <c r="F220" s="145">
        <v>1</v>
      </c>
      <c r="G220" s="142" t="s">
        <v>6624</v>
      </c>
      <c r="H220" s="142"/>
      <c r="I220" s="146"/>
      <c r="J220" s="142"/>
      <c r="K220" s="147"/>
      <c r="L220" s="148" t="s">
        <v>6205</v>
      </c>
      <c r="M220" s="149"/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141">
        <v>45217</v>
      </c>
      <c r="B221" s="142" t="s">
        <v>6472</v>
      </c>
      <c r="C221" s="143"/>
      <c r="D221" s="144">
        <v>200</v>
      </c>
      <c r="E221" s="144"/>
      <c r="F221" s="145">
        <v>1</v>
      </c>
      <c r="G221" s="142" t="s">
        <v>6226</v>
      </c>
      <c r="H221" s="142" t="s">
        <v>6227</v>
      </c>
      <c r="I221" s="146" t="s">
        <v>6206</v>
      </c>
      <c r="J221" s="142" t="s">
        <v>6207</v>
      </c>
      <c r="K221" s="147"/>
      <c r="L221" s="148" t="s">
        <v>6205</v>
      </c>
      <c r="M221" s="149"/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141">
        <v>45217</v>
      </c>
      <c r="B222" s="142" t="s">
        <v>6231</v>
      </c>
      <c r="C222" s="143"/>
      <c r="D222" s="144">
        <v>5100</v>
      </c>
      <c r="E222" s="144"/>
      <c r="F222" s="145">
        <v>1</v>
      </c>
      <c r="G222" s="142" t="s">
        <v>6233</v>
      </c>
      <c r="H222" s="142"/>
      <c r="I222" s="352" t="s">
        <v>6203</v>
      </c>
      <c r="J222" s="353" t="s">
        <v>5933</v>
      </c>
      <c r="K222" s="354" t="s">
        <v>6473</v>
      </c>
      <c r="L222" s="355" t="s">
        <v>6230</v>
      </c>
      <c r="M222" s="356" t="s">
        <v>6272</v>
      </c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141">
        <v>45217</v>
      </c>
      <c r="B223" s="142" t="s">
        <v>6231</v>
      </c>
      <c r="C223" s="143"/>
      <c r="D223" s="144">
        <v>2950</v>
      </c>
      <c r="E223" s="144"/>
      <c r="F223" s="145"/>
      <c r="G223" s="142" t="s">
        <v>6233</v>
      </c>
      <c r="H223" s="142"/>
      <c r="I223" s="146" t="s">
        <v>6206</v>
      </c>
      <c r="J223" s="142" t="s">
        <v>6207</v>
      </c>
      <c r="K223" s="147"/>
      <c r="L223" s="148" t="s">
        <v>6230</v>
      </c>
      <c r="M223" s="149"/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141">
        <v>45217</v>
      </c>
      <c r="B224" s="142" t="s">
        <v>6231</v>
      </c>
      <c r="C224" s="143"/>
      <c r="D224" s="144">
        <v>20</v>
      </c>
      <c r="E224" s="144"/>
      <c r="F224" s="145">
        <v>1</v>
      </c>
      <c r="G224" s="142" t="s">
        <v>6226</v>
      </c>
      <c r="H224" s="142" t="s">
        <v>6232</v>
      </c>
      <c r="I224" s="146" t="s">
        <v>6206</v>
      </c>
      <c r="J224" s="142" t="s">
        <v>6207</v>
      </c>
      <c r="K224" s="147"/>
      <c r="L224" s="148" t="s">
        <v>6230</v>
      </c>
      <c r="M224" s="149"/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406">
        <v>45217</v>
      </c>
      <c r="B225" s="411" t="s">
        <v>6228</v>
      </c>
      <c r="C225" s="412"/>
      <c r="D225" s="413">
        <v>800</v>
      </c>
      <c r="E225" s="144"/>
      <c r="F225" s="145"/>
      <c r="G225" s="142" t="s">
        <v>6229</v>
      </c>
      <c r="H225" s="142"/>
      <c r="I225" s="146" t="s">
        <v>6206</v>
      </c>
      <c r="J225" s="142" t="s">
        <v>6207</v>
      </c>
      <c r="K225" s="147"/>
      <c r="L225" s="148" t="s">
        <v>6230</v>
      </c>
      <c r="M225" s="149"/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141">
        <v>45217</v>
      </c>
      <c r="B226" s="142" t="s">
        <v>6263</v>
      </c>
      <c r="C226" s="143"/>
      <c r="D226" s="144"/>
      <c r="E226" s="413">
        <v>800</v>
      </c>
      <c r="F226" s="410">
        <v>1</v>
      </c>
      <c r="G226" s="411" t="s">
        <v>6253</v>
      </c>
      <c r="H226" s="142" t="s">
        <v>6264</v>
      </c>
      <c r="I226" s="146" t="s">
        <v>6206</v>
      </c>
      <c r="J226" s="142" t="s">
        <v>6207</v>
      </c>
      <c r="K226" s="147"/>
      <c r="L226" s="148" t="s">
        <v>3655</v>
      </c>
      <c r="M226" s="149" t="s">
        <v>6475</v>
      </c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141">
        <v>45217</v>
      </c>
      <c r="B227" s="142" t="s">
        <v>6263</v>
      </c>
      <c r="C227" s="143"/>
      <c r="D227" s="144"/>
      <c r="E227" s="413">
        <v>800</v>
      </c>
      <c r="F227" s="410">
        <v>1</v>
      </c>
      <c r="G227" s="411" t="s">
        <v>6253</v>
      </c>
      <c r="H227" s="142" t="s">
        <v>6264</v>
      </c>
      <c r="I227" s="146" t="s">
        <v>6206</v>
      </c>
      <c r="J227" s="142" t="s">
        <v>6207</v>
      </c>
      <c r="K227" s="147"/>
      <c r="L227" s="148" t="s">
        <v>3655</v>
      </c>
      <c r="M227" s="149" t="s">
        <v>6265</v>
      </c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141">
        <v>45217</v>
      </c>
      <c r="B228" s="142" t="s">
        <v>6476</v>
      </c>
      <c r="C228" s="143"/>
      <c r="D228" s="144">
        <v>200</v>
      </c>
      <c r="E228" s="144"/>
      <c r="F228" s="145">
        <v>1</v>
      </c>
      <c r="G228" s="142" t="s">
        <v>6226</v>
      </c>
      <c r="H228" s="142" t="s">
        <v>6227</v>
      </c>
      <c r="I228" s="146" t="s">
        <v>6206</v>
      </c>
      <c r="J228" s="142" t="s">
        <v>6207</v>
      </c>
      <c r="K228" s="147"/>
      <c r="L228" s="148" t="s">
        <v>6214</v>
      </c>
      <c r="M228" s="149"/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141">
        <v>45217</v>
      </c>
      <c r="B229" s="142" t="s">
        <v>6477</v>
      </c>
      <c r="C229" s="143"/>
      <c r="D229" s="144"/>
      <c r="E229" s="144"/>
      <c r="F229" s="145">
        <v>1</v>
      </c>
      <c r="G229" s="142" t="s">
        <v>6261</v>
      </c>
      <c r="H229" s="142"/>
      <c r="I229" s="146"/>
      <c r="J229" s="142"/>
      <c r="K229" s="147"/>
      <c r="L229" s="148" t="s">
        <v>6214</v>
      </c>
      <c r="M229" s="149" t="s">
        <v>6438</v>
      </c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141">
        <v>45218</v>
      </c>
      <c r="B230" s="142" t="s">
        <v>6231</v>
      </c>
      <c r="C230" s="143"/>
      <c r="D230" s="144">
        <v>14400</v>
      </c>
      <c r="E230" s="144"/>
      <c r="F230" s="145"/>
      <c r="G230" s="142" t="s">
        <v>6233</v>
      </c>
      <c r="H230" s="142"/>
      <c r="I230" s="146" t="s">
        <v>6206</v>
      </c>
      <c r="J230" s="142" t="s">
        <v>6207</v>
      </c>
      <c r="K230" s="147"/>
      <c r="L230" s="148" t="s">
        <v>6230</v>
      </c>
      <c r="M230" s="149"/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141">
        <v>45218</v>
      </c>
      <c r="B231" s="142" t="s">
        <v>6491</v>
      </c>
      <c r="C231" s="143"/>
      <c r="D231" s="144"/>
      <c r="E231" s="413">
        <v>104000</v>
      </c>
      <c r="F231" s="410">
        <v>1</v>
      </c>
      <c r="G231" s="411" t="s">
        <v>6253</v>
      </c>
      <c r="H231" s="142" t="s">
        <v>6266</v>
      </c>
      <c r="I231" s="146" t="s">
        <v>6206</v>
      </c>
      <c r="J231" s="142" t="s">
        <v>6207</v>
      </c>
      <c r="K231" s="147"/>
      <c r="L231" s="148" t="s">
        <v>3655</v>
      </c>
      <c r="M231" s="149" t="s">
        <v>6341</v>
      </c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141">
        <v>45218</v>
      </c>
      <c r="B232" s="142" t="s">
        <v>6231</v>
      </c>
      <c r="C232" s="143"/>
      <c r="D232" s="144">
        <v>20</v>
      </c>
      <c r="E232" s="144"/>
      <c r="F232" s="145">
        <v>1</v>
      </c>
      <c r="G232" s="142" t="s">
        <v>6226</v>
      </c>
      <c r="H232" s="142" t="s">
        <v>6227</v>
      </c>
      <c r="I232" s="146" t="s">
        <v>6206</v>
      </c>
      <c r="J232" s="142" t="s">
        <v>6207</v>
      </c>
      <c r="K232" s="147"/>
      <c r="L232" s="148" t="s">
        <v>6230</v>
      </c>
      <c r="M232" s="149"/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406">
        <v>45218</v>
      </c>
      <c r="B233" s="411" t="s">
        <v>6228</v>
      </c>
      <c r="C233" s="412"/>
      <c r="D233" s="413">
        <v>800</v>
      </c>
      <c r="E233" s="144"/>
      <c r="F233" s="145"/>
      <c r="G233" s="142" t="s">
        <v>6229</v>
      </c>
      <c r="H233" s="142"/>
      <c r="I233" s="146" t="s">
        <v>6206</v>
      </c>
      <c r="J233" s="142" t="s">
        <v>6207</v>
      </c>
      <c r="K233" s="147"/>
      <c r="L233" s="148" t="s">
        <v>6230</v>
      </c>
      <c r="M233" s="149"/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141">
        <v>45218</v>
      </c>
      <c r="B234" s="142" t="s">
        <v>6478</v>
      </c>
      <c r="C234" s="143"/>
      <c r="D234" s="144">
        <v>200</v>
      </c>
      <c r="E234" s="144"/>
      <c r="F234" s="145">
        <v>1</v>
      </c>
      <c r="G234" s="142" t="s">
        <v>6226</v>
      </c>
      <c r="H234" s="142" t="s">
        <v>6227</v>
      </c>
      <c r="I234" s="146" t="s">
        <v>6206</v>
      </c>
      <c r="J234" s="142" t="s">
        <v>6207</v>
      </c>
      <c r="K234" s="147"/>
      <c r="L234" s="148" t="s">
        <v>6205</v>
      </c>
      <c r="M234" s="149"/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141">
        <v>45218</v>
      </c>
      <c r="B235" s="142" t="s">
        <v>6231</v>
      </c>
      <c r="C235" s="143"/>
      <c r="D235" s="144">
        <v>4550</v>
      </c>
      <c r="E235" s="144"/>
      <c r="F235" s="145">
        <v>1</v>
      </c>
      <c r="G235" s="142" t="s">
        <v>6233</v>
      </c>
      <c r="H235" s="142"/>
      <c r="I235" s="352" t="s">
        <v>6203</v>
      </c>
      <c r="J235" s="353" t="s">
        <v>6204</v>
      </c>
      <c r="K235" s="354" t="s">
        <v>6479</v>
      </c>
      <c r="L235" s="355" t="s">
        <v>6230</v>
      </c>
      <c r="M235" s="356" t="s">
        <v>6272</v>
      </c>
      <c r="N235" s="125"/>
      <c r="O235" s="126"/>
      <c r="P235" s="126"/>
      <c r="Q235" s="126"/>
      <c r="R235" s="126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141">
        <v>45218</v>
      </c>
      <c r="B236" s="142" t="s">
        <v>6249</v>
      </c>
      <c r="C236" s="143" t="s">
        <v>6480</v>
      </c>
      <c r="D236" s="144"/>
      <c r="E236" s="144"/>
      <c r="F236" s="145">
        <v>3</v>
      </c>
      <c r="G236" s="142" t="s">
        <v>6226</v>
      </c>
      <c r="H236" s="142" t="s">
        <v>6227</v>
      </c>
      <c r="I236" s="146"/>
      <c r="J236" s="142"/>
      <c r="K236" s="147"/>
      <c r="L236" s="148" t="s">
        <v>6251</v>
      </c>
      <c r="M236" s="149"/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141">
        <v>45218</v>
      </c>
      <c r="B237" s="142" t="s">
        <v>6231</v>
      </c>
      <c r="C237" s="143"/>
      <c r="D237" s="144">
        <v>4200</v>
      </c>
      <c r="E237" s="144"/>
      <c r="F237" s="145">
        <v>1</v>
      </c>
      <c r="G237" s="142" t="s">
        <v>6233</v>
      </c>
      <c r="H237" s="142"/>
      <c r="I237" s="352" t="s">
        <v>6203</v>
      </c>
      <c r="J237" s="353" t="s">
        <v>6204</v>
      </c>
      <c r="K237" s="354" t="s">
        <v>6481</v>
      </c>
      <c r="L237" s="355" t="s">
        <v>6230</v>
      </c>
      <c r="M237" s="356" t="s">
        <v>6482</v>
      </c>
      <c r="N237" s="125"/>
      <c r="O237" s="126"/>
      <c r="P237" s="126"/>
      <c r="Q237" s="126"/>
      <c r="R237" s="277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141">
        <v>45218</v>
      </c>
      <c r="B238" s="142" t="s">
        <v>6490</v>
      </c>
      <c r="C238" s="143"/>
      <c r="D238" s="144">
        <v>200</v>
      </c>
      <c r="E238" s="144"/>
      <c r="F238" s="145">
        <v>1</v>
      </c>
      <c r="G238" s="142" t="s">
        <v>6226</v>
      </c>
      <c r="H238" s="142" t="s">
        <v>6227</v>
      </c>
      <c r="I238" s="146" t="s">
        <v>6206</v>
      </c>
      <c r="J238" s="142" t="s">
        <v>6207</v>
      </c>
      <c r="K238" s="147"/>
      <c r="L238" s="148" t="s">
        <v>6205</v>
      </c>
      <c r="M238" s="149"/>
      <c r="N238" s="125"/>
      <c r="O238" s="126"/>
      <c r="P238" s="126"/>
      <c r="Q238" s="126"/>
      <c r="R238" s="126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141">
        <v>45218</v>
      </c>
      <c r="B239" s="142" t="s">
        <v>6489</v>
      </c>
      <c r="C239" s="143"/>
      <c r="D239" s="144">
        <v>200</v>
      </c>
      <c r="E239" s="144"/>
      <c r="F239" s="145">
        <v>1</v>
      </c>
      <c r="G239" s="142" t="s">
        <v>6226</v>
      </c>
      <c r="H239" s="142" t="s">
        <v>6227</v>
      </c>
      <c r="I239" s="146" t="s">
        <v>6206</v>
      </c>
      <c r="J239" s="142" t="s">
        <v>6207</v>
      </c>
      <c r="K239" s="147"/>
      <c r="L239" s="148" t="s">
        <v>6214</v>
      </c>
      <c r="M239" s="149"/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141">
        <v>45218</v>
      </c>
      <c r="B240" s="142" t="s">
        <v>6488</v>
      </c>
      <c r="C240" s="143"/>
      <c r="D240" s="144"/>
      <c r="E240" s="144"/>
      <c r="F240" s="145">
        <v>1</v>
      </c>
      <c r="G240" s="142" t="s">
        <v>6261</v>
      </c>
      <c r="H240" s="142"/>
      <c r="I240" s="146"/>
      <c r="J240" s="142"/>
      <c r="K240" s="147"/>
      <c r="L240" s="148" t="s">
        <v>6205</v>
      </c>
      <c r="M240" s="149" t="s">
        <v>6486</v>
      </c>
      <c r="N240" s="125"/>
      <c r="O240" s="126"/>
      <c r="P240" s="126"/>
      <c r="Q240" s="126"/>
      <c r="R240" s="126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275">
        <v>45218</v>
      </c>
      <c r="B241" s="254" t="s">
        <v>6487</v>
      </c>
      <c r="C241" s="255"/>
      <c r="D241" s="256">
        <v>200</v>
      </c>
      <c r="E241" s="256"/>
      <c r="F241" s="257">
        <v>1</v>
      </c>
      <c r="G241" s="254" t="s">
        <v>6226</v>
      </c>
      <c r="H241" s="254" t="s">
        <v>6227</v>
      </c>
      <c r="I241" s="258" t="s">
        <v>6206</v>
      </c>
      <c r="J241" s="254" t="s">
        <v>6207</v>
      </c>
      <c r="K241" s="259"/>
      <c r="L241" s="260" t="s">
        <v>6205</v>
      </c>
      <c r="M241" s="276"/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376">
        <v>45218</v>
      </c>
      <c r="B242" s="353" t="s">
        <v>6483</v>
      </c>
      <c r="C242" s="377"/>
      <c r="D242" s="378"/>
      <c r="E242" s="378"/>
      <c r="F242" s="379">
        <v>1</v>
      </c>
      <c r="G242" s="353" t="s">
        <v>6363</v>
      </c>
      <c r="H242" s="142" t="s">
        <v>6227</v>
      </c>
      <c r="I242" s="146"/>
      <c r="J242" s="142"/>
      <c r="K242" s="147"/>
      <c r="L242" s="148" t="s">
        <v>6214</v>
      </c>
      <c r="M242" s="149"/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141">
        <v>45218</v>
      </c>
      <c r="B243" s="142" t="s">
        <v>6484</v>
      </c>
      <c r="C243" s="143"/>
      <c r="D243" s="144"/>
      <c r="E243" s="144"/>
      <c r="F243" s="145">
        <v>1</v>
      </c>
      <c r="G243" s="142" t="s">
        <v>6261</v>
      </c>
      <c r="H243" s="142"/>
      <c r="I243" s="146"/>
      <c r="J243" s="142"/>
      <c r="K243" s="147"/>
      <c r="L243" s="148" t="s">
        <v>6214</v>
      </c>
      <c r="M243" s="149" t="s">
        <v>6280</v>
      </c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141">
        <v>45218</v>
      </c>
      <c r="B244" s="142" t="s">
        <v>6485</v>
      </c>
      <c r="C244" s="143"/>
      <c r="D244" s="144">
        <v>200</v>
      </c>
      <c r="E244" s="144"/>
      <c r="F244" s="145">
        <v>1</v>
      </c>
      <c r="G244" s="142" t="s">
        <v>6226</v>
      </c>
      <c r="H244" s="142" t="s">
        <v>6227</v>
      </c>
      <c r="I244" s="146" t="s">
        <v>6206</v>
      </c>
      <c r="J244" s="142" t="s">
        <v>6207</v>
      </c>
      <c r="K244" s="147"/>
      <c r="L244" s="148" t="s">
        <v>6214</v>
      </c>
      <c r="M244" s="149"/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141">
        <v>45218</v>
      </c>
      <c r="B245" s="142" t="s">
        <v>6485</v>
      </c>
      <c r="C245" s="143"/>
      <c r="D245" s="144"/>
      <c r="E245" s="144"/>
      <c r="F245" s="145">
        <v>1</v>
      </c>
      <c r="G245" s="142" t="s">
        <v>6261</v>
      </c>
      <c r="H245" s="142"/>
      <c r="I245" s="146"/>
      <c r="J245" s="142"/>
      <c r="K245" s="147"/>
      <c r="L245" s="148" t="s">
        <v>6214</v>
      </c>
      <c r="M245" s="149" t="s">
        <v>6486</v>
      </c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376">
        <v>45219</v>
      </c>
      <c r="B246" s="353" t="s">
        <v>6493</v>
      </c>
      <c r="C246" s="377"/>
      <c r="D246" s="378"/>
      <c r="E246" s="378"/>
      <c r="F246" s="379">
        <v>1</v>
      </c>
      <c r="G246" s="353" t="s">
        <v>6363</v>
      </c>
      <c r="H246" s="142" t="s">
        <v>6227</v>
      </c>
      <c r="I246" s="146"/>
      <c r="J246" s="142"/>
      <c r="K246" s="147"/>
      <c r="L246" s="148" t="s">
        <v>6214</v>
      </c>
      <c r="M246" s="149"/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141">
        <v>45219</v>
      </c>
      <c r="B247" s="254" t="s">
        <v>6494</v>
      </c>
      <c r="C247" s="255"/>
      <c r="D247" s="256">
        <v>200</v>
      </c>
      <c r="E247" s="256"/>
      <c r="F247" s="257">
        <v>1</v>
      </c>
      <c r="G247" s="254" t="s">
        <v>6226</v>
      </c>
      <c r="H247" s="254" t="s">
        <v>6227</v>
      </c>
      <c r="I247" s="258" t="s">
        <v>6206</v>
      </c>
      <c r="J247" s="254" t="s">
        <v>6207</v>
      </c>
      <c r="K247" s="259"/>
      <c r="L247" s="260" t="s">
        <v>6214</v>
      </c>
      <c r="M247" s="149"/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141">
        <v>45219</v>
      </c>
      <c r="B248" s="254" t="s">
        <v>6495</v>
      </c>
      <c r="C248" s="255"/>
      <c r="D248" s="256">
        <v>200</v>
      </c>
      <c r="E248" s="256"/>
      <c r="F248" s="257">
        <v>1</v>
      </c>
      <c r="G248" s="254" t="s">
        <v>6226</v>
      </c>
      <c r="H248" s="254" t="s">
        <v>6227</v>
      </c>
      <c r="I248" s="258" t="s">
        <v>6206</v>
      </c>
      <c r="J248" s="254" t="s">
        <v>6207</v>
      </c>
      <c r="K248" s="259"/>
      <c r="L248" s="260" t="s">
        <v>6214</v>
      </c>
      <c r="M248" s="149"/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141">
        <v>45219</v>
      </c>
      <c r="B249" s="142" t="s">
        <v>6496</v>
      </c>
      <c r="C249" s="143"/>
      <c r="D249" s="144">
        <v>200</v>
      </c>
      <c r="E249" s="144"/>
      <c r="F249" s="145">
        <v>1</v>
      </c>
      <c r="G249" s="142" t="s">
        <v>6226</v>
      </c>
      <c r="H249" s="142" t="s">
        <v>6227</v>
      </c>
      <c r="I249" s="146" t="s">
        <v>6206</v>
      </c>
      <c r="J249" s="142" t="s">
        <v>6207</v>
      </c>
      <c r="K249" s="147"/>
      <c r="L249" s="148" t="s">
        <v>6214</v>
      </c>
      <c r="M249" s="14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376">
        <v>45219</v>
      </c>
      <c r="B250" s="353" t="s">
        <v>6497</v>
      </c>
      <c r="C250" s="377"/>
      <c r="D250" s="378"/>
      <c r="E250" s="378"/>
      <c r="F250" s="379">
        <v>1</v>
      </c>
      <c r="G250" s="353" t="s">
        <v>6498</v>
      </c>
      <c r="H250" s="142" t="s">
        <v>6227</v>
      </c>
      <c r="I250" s="146"/>
      <c r="J250" s="142"/>
      <c r="K250" s="147"/>
      <c r="L250" s="148" t="s">
        <v>6339</v>
      </c>
      <c r="M250" s="149"/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141">
        <v>45219</v>
      </c>
      <c r="B251" s="142" t="s">
        <v>6231</v>
      </c>
      <c r="C251" s="143"/>
      <c r="D251" s="144">
        <v>6250</v>
      </c>
      <c r="E251" s="144"/>
      <c r="F251" s="145">
        <v>1</v>
      </c>
      <c r="G251" s="142" t="s">
        <v>6233</v>
      </c>
      <c r="H251" s="142"/>
      <c r="I251" s="352" t="s">
        <v>6203</v>
      </c>
      <c r="J251" s="353" t="s">
        <v>5933</v>
      </c>
      <c r="K251" s="354" t="s">
        <v>6499</v>
      </c>
      <c r="L251" s="355" t="s">
        <v>6230</v>
      </c>
      <c r="M251" s="356" t="s">
        <v>6500</v>
      </c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141">
        <v>45219</v>
      </c>
      <c r="B252" s="142" t="s">
        <v>6501</v>
      </c>
      <c r="C252" s="143"/>
      <c r="D252" s="144"/>
      <c r="E252" s="144"/>
      <c r="F252" s="145">
        <v>1</v>
      </c>
      <c r="G252" s="142" t="s">
        <v>6261</v>
      </c>
      <c r="H252" s="142"/>
      <c r="I252" s="146"/>
      <c r="J252" s="142"/>
      <c r="K252" s="147"/>
      <c r="L252" s="148" t="s">
        <v>6339</v>
      </c>
      <c r="M252" s="149" t="s">
        <v>6270</v>
      </c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141">
        <v>45219</v>
      </c>
      <c r="B253" s="142" t="s">
        <v>6231</v>
      </c>
      <c r="C253" s="143"/>
      <c r="D253" s="144">
        <f>13450</f>
        <v>13450</v>
      </c>
      <c r="E253" s="144"/>
      <c r="F253" s="145"/>
      <c r="G253" s="142" t="s">
        <v>6233</v>
      </c>
      <c r="H253" s="142"/>
      <c r="I253" s="146" t="s">
        <v>6206</v>
      </c>
      <c r="J253" s="142" t="s">
        <v>6207</v>
      </c>
      <c r="K253" s="147"/>
      <c r="L253" s="148" t="s">
        <v>6230</v>
      </c>
      <c r="M253" s="149"/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141">
        <v>45219</v>
      </c>
      <c r="B254" s="142" t="s">
        <v>6231</v>
      </c>
      <c r="C254" s="143"/>
      <c r="D254" s="144">
        <v>4450</v>
      </c>
      <c r="E254" s="144"/>
      <c r="F254" s="145">
        <v>1</v>
      </c>
      <c r="G254" s="142" t="s">
        <v>6233</v>
      </c>
      <c r="H254" s="142"/>
      <c r="I254" s="352" t="s">
        <v>6203</v>
      </c>
      <c r="J254" s="353" t="s">
        <v>6204</v>
      </c>
      <c r="K254" s="354" t="s">
        <v>6503</v>
      </c>
      <c r="L254" s="355" t="s">
        <v>6230</v>
      </c>
      <c r="M254" s="356" t="s">
        <v>6272</v>
      </c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406">
        <v>45219</v>
      </c>
      <c r="B255" s="411" t="s">
        <v>6228</v>
      </c>
      <c r="C255" s="412"/>
      <c r="D255" s="413">
        <v>1000</v>
      </c>
      <c r="E255" s="144"/>
      <c r="F255" s="145"/>
      <c r="G255" s="142" t="s">
        <v>6229</v>
      </c>
      <c r="H255" s="142"/>
      <c r="I255" s="146" t="s">
        <v>6206</v>
      </c>
      <c r="J255" s="142" t="s">
        <v>6207</v>
      </c>
      <c r="K255" s="147"/>
      <c r="L255" s="148" t="s">
        <v>6230</v>
      </c>
      <c r="M255" s="149"/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141">
        <v>45219</v>
      </c>
      <c r="B256" s="142" t="s">
        <v>6231</v>
      </c>
      <c r="C256" s="143"/>
      <c r="D256" s="144">
        <v>20</v>
      </c>
      <c r="E256" s="144"/>
      <c r="F256" s="145">
        <v>1</v>
      </c>
      <c r="G256" s="142" t="s">
        <v>6226</v>
      </c>
      <c r="H256" s="142" t="s">
        <v>6232</v>
      </c>
      <c r="I256" s="146" t="s">
        <v>6206</v>
      </c>
      <c r="J256" s="142" t="s">
        <v>6207</v>
      </c>
      <c r="K256" s="147"/>
      <c r="L256" s="148" t="s">
        <v>6230</v>
      </c>
      <c r="M256" s="149"/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275">
        <v>45219</v>
      </c>
      <c r="B257" s="254" t="s">
        <v>6504</v>
      </c>
      <c r="C257" s="255"/>
      <c r="D257" s="256"/>
      <c r="E257" s="409">
        <v>25000</v>
      </c>
      <c r="F257" s="416">
        <v>1</v>
      </c>
      <c r="G257" s="407" t="s">
        <v>6253</v>
      </c>
      <c r="H257" s="254" t="s">
        <v>6266</v>
      </c>
      <c r="I257" s="258" t="s">
        <v>6206</v>
      </c>
      <c r="J257" s="254" t="s">
        <v>6207</v>
      </c>
      <c r="K257" s="259"/>
      <c r="L257" s="260" t="s">
        <v>3655</v>
      </c>
      <c r="M257" s="276" t="s">
        <v>6341</v>
      </c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151">
        <v>45220</v>
      </c>
      <c r="B258" s="152" t="s">
        <v>6297</v>
      </c>
      <c r="C258" s="153"/>
      <c r="D258" s="154"/>
      <c r="E258" s="413">
        <v>2000</v>
      </c>
      <c r="F258" s="410">
        <v>1</v>
      </c>
      <c r="G258" s="411" t="s">
        <v>6253</v>
      </c>
      <c r="H258" s="142" t="s">
        <v>6298</v>
      </c>
      <c r="I258" s="157" t="s">
        <v>6206</v>
      </c>
      <c r="J258" s="152" t="s">
        <v>6207</v>
      </c>
      <c r="K258" s="158"/>
      <c r="L258" s="159" t="s">
        <v>6230</v>
      </c>
      <c r="M258" s="160"/>
      <c r="N258" s="125"/>
      <c r="O258" s="126"/>
      <c r="P258" s="126"/>
      <c r="Q258" s="126"/>
      <c r="R258" s="12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151">
        <v>45220</v>
      </c>
      <c r="B259" s="152" t="s">
        <v>6299</v>
      </c>
      <c r="C259" s="153"/>
      <c r="D259" s="154"/>
      <c r="E259" s="413">
        <v>2400</v>
      </c>
      <c r="F259" s="410">
        <v>1</v>
      </c>
      <c r="G259" s="411" t="s">
        <v>6253</v>
      </c>
      <c r="H259" s="142" t="s">
        <v>6298</v>
      </c>
      <c r="I259" s="157" t="s">
        <v>6206</v>
      </c>
      <c r="J259" s="152" t="s">
        <v>6207</v>
      </c>
      <c r="K259" s="158"/>
      <c r="L259" s="159" t="s">
        <v>6230</v>
      </c>
      <c r="M259" s="160"/>
      <c r="N259" s="125"/>
      <c r="O259" s="126"/>
      <c r="P259" s="126"/>
      <c r="Q259" s="126"/>
      <c r="R259" s="274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51">
        <v>45220</v>
      </c>
      <c r="B260" s="152" t="s">
        <v>6231</v>
      </c>
      <c r="C260" s="153"/>
      <c r="D260" s="154">
        <v>5850</v>
      </c>
      <c r="E260" s="154"/>
      <c r="F260" s="155">
        <v>1</v>
      </c>
      <c r="G260" s="152" t="s">
        <v>6233</v>
      </c>
      <c r="H260" s="152"/>
      <c r="I260" s="352" t="s">
        <v>6203</v>
      </c>
      <c r="J260" s="353" t="s">
        <v>6204</v>
      </c>
      <c r="K260" s="354" t="s">
        <v>6506</v>
      </c>
      <c r="L260" s="355" t="s">
        <v>6230</v>
      </c>
      <c r="M260" s="356" t="s">
        <v>6272</v>
      </c>
      <c r="N260" s="125"/>
      <c r="O260" s="126"/>
      <c r="P260" s="126"/>
      <c r="Q260" s="126"/>
      <c r="R260" s="126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151">
        <v>45220</v>
      </c>
      <c r="B261" s="152" t="s">
        <v>6231</v>
      </c>
      <c r="C261" s="153"/>
      <c r="D261" s="154">
        <v>7300</v>
      </c>
      <c r="E261" s="154"/>
      <c r="F261" s="155">
        <v>2</v>
      </c>
      <c r="G261" s="152" t="s">
        <v>6233</v>
      </c>
      <c r="H261" s="152"/>
      <c r="I261" s="352" t="s">
        <v>6203</v>
      </c>
      <c r="J261" s="353" t="s">
        <v>6204</v>
      </c>
      <c r="K261" s="354" t="s">
        <v>6507</v>
      </c>
      <c r="L261" s="355" t="s">
        <v>6230</v>
      </c>
      <c r="M261" s="356" t="s">
        <v>6508</v>
      </c>
      <c r="N261" s="125"/>
      <c r="O261" s="126"/>
      <c r="P261" s="126"/>
      <c r="Q261" s="126"/>
      <c r="R261" s="126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151">
        <v>45220</v>
      </c>
      <c r="B262" s="152" t="s">
        <v>6509</v>
      </c>
      <c r="C262" s="153"/>
      <c r="D262" s="154">
        <v>200</v>
      </c>
      <c r="E262" s="154"/>
      <c r="F262" s="155">
        <v>1</v>
      </c>
      <c r="G262" s="152" t="s">
        <v>6226</v>
      </c>
      <c r="H262" s="152" t="s">
        <v>6227</v>
      </c>
      <c r="I262" s="157" t="s">
        <v>6206</v>
      </c>
      <c r="J262" s="152" t="s">
        <v>6207</v>
      </c>
      <c r="K262" s="158"/>
      <c r="L262" s="159" t="s">
        <v>6339</v>
      </c>
      <c r="M262" s="160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151">
        <v>45220</v>
      </c>
      <c r="B263" s="152" t="s">
        <v>6510</v>
      </c>
      <c r="C263" s="153"/>
      <c r="D263" s="154">
        <v>200</v>
      </c>
      <c r="E263" s="154"/>
      <c r="F263" s="155">
        <v>1</v>
      </c>
      <c r="G263" s="152" t="s">
        <v>6226</v>
      </c>
      <c r="H263" s="152" t="s">
        <v>6227</v>
      </c>
      <c r="I263" s="157" t="s">
        <v>6206</v>
      </c>
      <c r="J263" s="152" t="s">
        <v>6207</v>
      </c>
      <c r="K263" s="158"/>
      <c r="L263" s="159" t="s">
        <v>6339</v>
      </c>
      <c r="M263" s="160"/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51">
        <v>45220</v>
      </c>
      <c r="B264" s="152" t="s">
        <v>6231</v>
      </c>
      <c r="C264" s="153"/>
      <c r="D264" s="154">
        <v>13547</v>
      </c>
      <c r="E264" s="154"/>
      <c r="F264" s="155"/>
      <c r="G264" s="152" t="s">
        <v>6233</v>
      </c>
      <c r="H264" s="152"/>
      <c r="I264" s="157" t="s">
        <v>6206</v>
      </c>
      <c r="J264" s="152" t="s">
        <v>6207</v>
      </c>
      <c r="K264" s="158"/>
      <c r="L264" s="159" t="s">
        <v>6339</v>
      </c>
      <c r="M264" s="160"/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141">
        <v>45220</v>
      </c>
      <c r="B265" s="142" t="s">
        <v>6231</v>
      </c>
      <c r="C265" s="255"/>
      <c r="D265" s="256">
        <v>3600</v>
      </c>
      <c r="E265" s="256"/>
      <c r="F265" s="257">
        <v>1</v>
      </c>
      <c r="G265" s="254" t="s">
        <v>6233</v>
      </c>
      <c r="H265" s="254"/>
      <c r="I265" s="367" t="s">
        <v>6203</v>
      </c>
      <c r="J265" s="368" t="s">
        <v>6204</v>
      </c>
      <c r="K265" s="369" t="s">
        <v>6511</v>
      </c>
      <c r="L265" s="355" t="s">
        <v>6230</v>
      </c>
      <c r="M265" s="356" t="s">
        <v>6272</v>
      </c>
      <c r="N265" s="125"/>
      <c r="O265" s="126"/>
      <c r="P265" s="126"/>
      <c r="Q265" s="126"/>
      <c r="R265" s="126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376">
        <v>45220</v>
      </c>
      <c r="B266" s="353" t="s">
        <v>6534</v>
      </c>
      <c r="C266" s="377" t="s">
        <v>6601</v>
      </c>
      <c r="D266" s="378"/>
      <c r="E266" s="378">
        <v>3545.79</v>
      </c>
      <c r="F266" s="379">
        <v>1</v>
      </c>
      <c r="G266" s="353" t="s">
        <v>6253</v>
      </c>
      <c r="H266" s="142" t="s">
        <v>6254</v>
      </c>
      <c r="I266" s="146" t="s">
        <v>6206</v>
      </c>
      <c r="J266" s="142" t="s">
        <v>6207</v>
      </c>
      <c r="K266" s="398"/>
      <c r="L266" s="148" t="s">
        <v>6230</v>
      </c>
      <c r="M266" s="149" t="s">
        <v>6535</v>
      </c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141">
        <v>45220.540914351855</v>
      </c>
      <c r="B267" s="254" t="s">
        <v>6638</v>
      </c>
      <c r="C267" s="255"/>
      <c r="D267" s="256"/>
      <c r="E267" s="256"/>
      <c r="F267" s="257">
        <v>1</v>
      </c>
      <c r="G267" s="254" t="s">
        <v>6624</v>
      </c>
      <c r="H267" s="254"/>
      <c r="I267" s="258"/>
      <c r="J267" s="254"/>
      <c r="K267" s="259"/>
      <c r="L267" s="260" t="s">
        <v>6205</v>
      </c>
      <c r="M267" s="149"/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275">
        <v>45221</v>
      </c>
      <c r="B268" s="254" t="s">
        <v>6515</v>
      </c>
      <c r="C268" s="255"/>
      <c r="D268" s="256">
        <v>200</v>
      </c>
      <c r="E268" s="256"/>
      <c r="F268" s="257">
        <v>1</v>
      </c>
      <c r="G268" s="254" t="s">
        <v>6226</v>
      </c>
      <c r="H268" s="254" t="s">
        <v>6227</v>
      </c>
      <c r="I268" s="258" t="s">
        <v>6206</v>
      </c>
      <c r="J268" s="254" t="s">
        <v>6207</v>
      </c>
      <c r="K268" s="259"/>
      <c r="L268" s="260" t="s">
        <v>6214</v>
      </c>
      <c r="M268" s="149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275">
        <v>45221</v>
      </c>
      <c r="B269" s="254" t="s">
        <v>6231</v>
      </c>
      <c r="C269" s="255"/>
      <c r="D269" s="256">
        <v>12400</v>
      </c>
      <c r="E269" s="256"/>
      <c r="F269" s="257"/>
      <c r="G269" s="254" t="s">
        <v>6233</v>
      </c>
      <c r="H269" s="254"/>
      <c r="I269" s="258" t="s">
        <v>6206</v>
      </c>
      <c r="J269" s="254" t="s">
        <v>6207</v>
      </c>
      <c r="K269" s="259"/>
      <c r="L269" s="260" t="s">
        <v>6230</v>
      </c>
      <c r="M269" s="149"/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275">
        <v>45221</v>
      </c>
      <c r="B270" s="254" t="s">
        <v>6231</v>
      </c>
      <c r="C270" s="255"/>
      <c r="D270" s="256">
        <v>60</v>
      </c>
      <c r="E270" s="256"/>
      <c r="F270" s="257">
        <v>3</v>
      </c>
      <c r="G270" s="254" t="s">
        <v>6226</v>
      </c>
      <c r="H270" s="254" t="s">
        <v>6232</v>
      </c>
      <c r="I270" s="258" t="s">
        <v>6206</v>
      </c>
      <c r="J270" s="254" t="s">
        <v>6207</v>
      </c>
      <c r="K270" s="259"/>
      <c r="L270" s="260" t="s">
        <v>6230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275">
        <v>45221</v>
      </c>
      <c r="B271" s="254" t="s">
        <v>6231</v>
      </c>
      <c r="C271" s="255"/>
      <c r="D271" s="256">
        <v>8950</v>
      </c>
      <c r="E271" s="256"/>
      <c r="F271" s="257">
        <v>2</v>
      </c>
      <c r="G271" s="254" t="s">
        <v>6233</v>
      </c>
      <c r="H271" s="254"/>
      <c r="I271" s="367" t="s">
        <v>6203</v>
      </c>
      <c r="J271" s="368" t="s">
        <v>6204</v>
      </c>
      <c r="K271" s="369" t="s">
        <v>6516</v>
      </c>
      <c r="L271" s="370" t="s">
        <v>6230</v>
      </c>
      <c r="M271" s="356" t="s">
        <v>6517</v>
      </c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421">
        <v>45221</v>
      </c>
      <c r="B272" s="368" t="s">
        <v>6525</v>
      </c>
      <c r="C272" s="414"/>
      <c r="D272" s="415"/>
      <c r="E272" s="415"/>
      <c r="F272" s="420">
        <v>1</v>
      </c>
      <c r="G272" s="368" t="s">
        <v>6377</v>
      </c>
      <c r="H272" s="254" t="s">
        <v>6227</v>
      </c>
      <c r="I272" s="258"/>
      <c r="J272" s="254"/>
      <c r="K272" s="259"/>
      <c r="L272" s="260" t="s">
        <v>6339</v>
      </c>
      <c r="M272" s="149"/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275">
        <v>45221</v>
      </c>
      <c r="B273" s="254" t="s">
        <v>6518</v>
      </c>
      <c r="C273" s="255"/>
      <c r="D273" s="256">
        <v>191999</v>
      </c>
      <c r="E273" s="256"/>
      <c r="F273" s="257">
        <v>1</v>
      </c>
      <c r="G273" s="254" t="s">
        <v>6261</v>
      </c>
      <c r="H273" s="254"/>
      <c r="I273" s="258" t="s">
        <v>6206</v>
      </c>
      <c r="J273" s="254" t="s">
        <v>6207</v>
      </c>
      <c r="K273" s="259"/>
      <c r="L273" s="260" t="s">
        <v>6339</v>
      </c>
      <c r="M273" s="149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417">
        <v>45221</v>
      </c>
      <c r="B274" s="407" t="s">
        <v>6228</v>
      </c>
      <c r="C274" s="408"/>
      <c r="D274" s="409">
        <v>6000</v>
      </c>
      <c r="E274" s="256"/>
      <c r="F274" s="257"/>
      <c r="G274" s="254" t="s">
        <v>6229</v>
      </c>
      <c r="H274" s="254"/>
      <c r="I274" s="258" t="s">
        <v>6206</v>
      </c>
      <c r="J274" s="254" t="s">
        <v>6207</v>
      </c>
      <c r="K274" s="259"/>
      <c r="L274" s="260" t="s">
        <v>6230</v>
      </c>
      <c r="M274" s="149"/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275">
        <v>45221</v>
      </c>
      <c r="B275" s="254" t="s">
        <v>6520</v>
      </c>
      <c r="C275" s="255"/>
      <c r="D275" s="256">
        <v>200</v>
      </c>
      <c r="E275" s="256"/>
      <c r="F275" s="257">
        <v>1</v>
      </c>
      <c r="G275" s="254" t="s">
        <v>6226</v>
      </c>
      <c r="H275" s="254" t="s">
        <v>6227</v>
      </c>
      <c r="I275" s="258" t="s">
        <v>6206</v>
      </c>
      <c r="J275" s="254" t="s">
        <v>6207</v>
      </c>
      <c r="K275" s="259"/>
      <c r="L275" s="260" t="s">
        <v>6339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275">
        <v>45221</v>
      </c>
      <c r="B276" s="254" t="s">
        <v>6231</v>
      </c>
      <c r="C276" s="255"/>
      <c r="D276" s="256">
        <v>6450</v>
      </c>
      <c r="E276" s="256"/>
      <c r="F276" s="145">
        <v>1</v>
      </c>
      <c r="G276" s="142" t="s">
        <v>6233</v>
      </c>
      <c r="H276" s="142"/>
      <c r="I276" s="352" t="s">
        <v>6203</v>
      </c>
      <c r="J276" s="353" t="s">
        <v>6204</v>
      </c>
      <c r="K276" s="369" t="s">
        <v>6521</v>
      </c>
      <c r="L276" s="370" t="s">
        <v>6230</v>
      </c>
      <c r="M276" s="356" t="s">
        <v>6522</v>
      </c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275">
        <v>45221</v>
      </c>
      <c r="B277" s="142" t="s">
        <v>6520</v>
      </c>
      <c r="C277" s="143"/>
      <c r="D277" s="144">
        <v>200</v>
      </c>
      <c r="E277" s="144"/>
      <c r="F277" s="145">
        <v>1</v>
      </c>
      <c r="G277" s="142" t="s">
        <v>6226</v>
      </c>
      <c r="H277" s="142" t="s">
        <v>6227</v>
      </c>
      <c r="I277" s="146" t="s">
        <v>6206</v>
      </c>
      <c r="J277" s="142" t="s">
        <v>6207</v>
      </c>
      <c r="K277" s="147"/>
      <c r="L277" s="148" t="s">
        <v>6339</v>
      </c>
      <c r="M277" s="149"/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275">
        <v>45221</v>
      </c>
      <c r="B278" s="254" t="s">
        <v>6523</v>
      </c>
      <c r="C278" s="278"/>
      <c r="D278" s="280">
        <v>200</v>
      </c>
      <c r="E278" s="278"/>
      <c r="F278" s="278">
        <v>1</v>
      </c>
      <c r="G278" s="278" t="s">
        <v>6226</v>
      </c>
      <c r="H278" s="278" t="s">
        <v>6227</v>
      </c>
      <c r="I278" s="278" t="s">
        <v>6206</v>
      </c>
      <c r="J278" s="278" t="s">
        <v>6207</v>
      </c>
      <c r="K278" s="278"/>
      <c r="L278" s="260" t="s">
        <v>6339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275">
        <v>45222</v>
      </c>
      <c r="B279" s="254" t="s">
        <v>6231</v>
      </c>
      <c r="C279" s="255"/>
      <c r="D279" s="256">
        <v>4500</v>
      </c>
      <c r="E279" s="256"/>
      <c r="F279" s="257">
        <v>1</v>
      </c>
      <c r="G279" s="254" t="s">
        <v>6233</v>
      </c>
      <c r="H279" s="254"/>
      <c r="I279" s="367" t="s">
        <v>6203</v>
      </c>
      <c r="J279" s="368" t="s">
        <v>6204</v>
      </c>
      <c r="K279" s="369" t="s">
        <v>6527</v>
      </c>
      <c r="L279" s="370" t="s">
        <v>6230</v>
      </c>
      <c r="M279" s="356" t="s">
        <v>6272</v>
      </c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275">
        <v>45222</v>
      </c>
      <c r="B280" s="254" t="s">
        <v>6231</v>
      </c>
      <c r="C280" s="255"/>
      <c r="D280" s="256">
        <v>3650</v>
      </c>
      <c r="E280" s="256"/>
      <c r="F280" s="257">
        <v>1</v>
      </c>
      <c r="G280" s="254" t="s">
        <v>6233</v>
      </c>
      <c r="H280" s="254"/>
      <c r="I280" s="367" t="s">
        <v>6203</v>
      </c>
      <c r="J280" s="368" t="s">
        <v>6204</v>
      </c>
      <c r="K280" s="369" t="s">
        <v>6528</v>
      </c>
      <c r="L280" s="370" t="s">
        <v>6230</v>
      </c>
      <c r="M280" s="356" t="s">
        <v>6272</v>
      </c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141">
        <v>45222</v>
      </c>
      <c r="B281" s="142" t="s">
        <v>6231</v>
      </c>
      <c r="C281" s="143"/>
      <c r="D281" s="144">
        <v>23160</v>
      </c>
      <c r="E281" s="144"/>
      <c r="F281" s="145"/>
      <c r="G281" s="142" t="s">
        <v>6233</v>
      </c>
      <c r="H281" s="142"/>
      <c r="I281" s="146" t="s">
        <v>6206</v>
      </c>
      <c r="J281" s="142" t="s">
        <v>6207</v>
      </c>
      <c r="K281" s="147"/>
      <c r="L281" s="148" t="s">
        <v>6230</v>
      </c>
      <c r="M281" s="149"/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141">
        <v>45222</v>
      </c>
      <c r="B282" s="142" t="s">
        <v>6231</v>
      </c>
      <c r="C282" s="398"/>
      <c r="D282" s="399">
        <v>160</v>
      </c>
      <c r="E282" s="398"/>
      <c r="F282" s="398">
        <v>8</v>
      </c>
      <c r="G282" s="398" t="s">
        <v>6226</v>
      </c>
      <c r="H282" s="398" t="s">
        <v>6232</v>
      </c>
      <c r="I282" s="398" t="s">
        <v>6206</v>
      </c>
      <c r="J282" s="398" t="s">
        <v>6207</v>
      </c>
      <c r="K282" s="398"/>
      <c r="L282" s="148" t="s">
        <v>6230</v>
      </c>
      <c r="M282" s="149"/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406">
        <v>45222</v>
      </c>
      <c r="B283" s="411" t="s">
        <v>6529</v>
      </c>
      <c r="C283" s="437"/>
      <c r="D283" s="438">
        <v>72000</v>
      </c>
      <c r="E283" s="398"/>
      <c r="F283" s="398"/>
      <c r="G283" s="398" t="s">
        <v>6229</v>
      </c>
      <c r="H283" s="398"/>
      <c r="I283" s="398" t="s">
        <v>6206</v>
      </c>
      <c r="J283" s="398" t="s">
        <v>6207</v>
      </c>
      <c r="K283" s="398"/>
      <c r="L283" s="148" t="s">
        <v>6230</v>
      </c>
      <c r="M283" s="149"/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376">
        <v>45222</v>
      </c>
      <c r="B284" s="353" t="s">
        <v>6530</v>
      </c>
      <c r="C284" s="377"/>
      <c r="D284" s="378"/>
      <c r="E284" s="378"/>
      <c r="F284" s="379">
        <v>1</v>
      </c>
      <c r="G284" s="353" t="s">
        <v>6363</v>
      </c>
      <c r="H284" s="142" t="s">
        <v>6227</v>
      </c>
      <c r="I284" s="146"/>
      <c r="J284" s="142"/>
      <c r="K284" s="147"/>
      <c r="L284" s="148" t="s">
        <v>6339</v>
      </c>
      <c r="M284" s="149"/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141">
        <v>45222</v>
      </c>
      <c r="B285" s="142" t="s">
        <v>6531</v>
      </c>
      <c r="C285" s="398"/>
      <c r="D285" s="399">
        <v>200</v>
      </c>
      <c r="E285" s="398"/>
      <c r="F285" s="398">
        <v>1</v>
      </c>
      <c r="G285" s="398" t="s">
        <v>6226</v>
      </c>
      <c r="H285" s="398" t="s">
        <v>6227</v>
      </c>
      <c r="I285" s="398" t="s">
        <v>6206</v>
      </c>
      <c r="J285" s="398" t="s">
        <v>6207</v>
      </c>
      <c r="K285" s="398"/>
      <c r="L285" s="148" t="s">
        <v>6339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141">
        <v>45222</v>
      </c>
      <c r="B286" s="142" t="s">
        <v>6532</v>
      </c>
      <c r="C286" s="143"/>
      <c r="D286" s="144">
        <v>200</v>
      </c>
      <c r="E286" s="144"/>
      <c r="F286" s="145">
        <v>1</v>
      </c>
      <c r="G286" s="142" t="s">
        <v>6226</v>
      </c>
      <c r="H286" s="142" t="s">
        <v>6227</v>
      </c>
      <c r="I286" s="146" t="s">
        <v>6206</v>
      </c>
      <c r="J286" s="142" t="s">
        <v>6207</v>
      </c>
      <c r="K286" s="147"/>
      <c r="L286" s="148" t="s">
        <v>6339</v>
      </c>
      <c r="M286" s="149"/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141">
        <v>45222</v>
      </c>
      <c r="B287" s="142" t="s">
        <v>6231</v>
      </c>
      <c r="C287" s="398"/>
      <c r="D287" s="399">
        <v>3050</v>
      </c>
      <c r="E287" s="398"/>
      <c r="F287" s="398">
        <v>1</v>
      </c>
      <c r="G287" s="398" t="s">
        <v>6233</v>
      </c>
      <c r="H287" s="398"/>
      <c r="I287" s="442" t="s">
        <v>6203</v>
      </c>
      <c r="J287" s="442" t="s">
        <v>5933</v>
      </c>
      <c r="K287" s="442">
        <v>478</v>
      </c>
      <c r="L287" s="355" t="s">
        <v>6230</v>
      </c>
      <c r="M287" s="356" t="s">
        <v>6272</v>
      </c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141">
        <v>45222</v>
      </c>
      <c r="B288" s="142" t="s">
        <v>6301</v>
      </c>
      <c r="C288" s="143"/>
      <c r="D288" s="144">
        <v>-76960</v>
      </c>
      <c r="E288" s="144"/>
      <c r="F288" s="145"/>
      <c r="G288" s="142" t="s">
        <v>6229</v>
      </c>
      <c r="H288" s="142"/>
      <c r="I288" s="146" t="s">
        <v>6206</v>
      </c>
      <c r="J288" s="142" t="s">
        <v>6207</v>
      </c>
      <c r="K288" s="147"/>
      <c r="L288" s="148" t="s">
        <v>6230</v>
      </c>
      <c r="M288" s="149"/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141">
        <v>45222</v>
      </c>
      <c r="B289" s="142" t="s">
        <v>6301</v>
      </c>
      <c r="C289" s="143"/>
      <c r="D289" s="144"/>
      <c r="E289" s="144">
        <v>-4070</v>
      </c>
      <c r="F289" s="145"/>
      <c r="G289" s="142" t="s">
        <v>6253</v>
      </c>
      <c r="H289" s="142" t="s">
        <v>6302</v>
      </c>
      <c r="I289" s="146" t="s">
        <v>6206</v>
      </c>
      <c r="J289" s="142" t="s">
        <v>6207</v>
      </c>
      <c r="K289" s="147"/>
      <c r="L289" s="148" t="s">
        <v>6230</v>
      </c>
      <c r="M289" s="149"/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436">
        <v>45223</v>
      </c>
      <c r="B290" s="398" t="s">
        <v>6263</v>
      </c>
      <c r="C290" s="398"/>
      <c r="D290" s="399"/>
      <c r="E290" s="437">
        <v>1000</v>
      </c>
      <c r="F290" s="437">
        <v>1</v>
      </c>
      <c r="G290" s="437" t="s">
        <v>6253</v>
      </c>
      <c r="H290" s="398" t="s">
        <v>6264</v>
      </c>
      <c r="I290" s="398" t="s">
        <v>6206</v>
      </c>
      <c r="J290" s="398" t="s">
        <v>6207</v>
      </c>
      <c r="K290" s="398"/>
      <c r="L290" s="398" t="s">
        <v>6230</v>
      </c>
      <c r="M290" s="149" t="s">
        <v>6351</v>
      </c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141">
        <v>45223</v>
      </c>
      <c r="B291" s="142" t="s">
        <v>6231</v>
      </c>
      <c r="C291" s="143"/>
      <c r="D291" s="144">
        <v>20</v>
      </c>
      <c r="E291" s="144"/>
      <c r="F291" s="145">
        <v>1</v>
      </c>
      <c r="G291" s="142" t="s">
        <v>6226</v>
      </c>
      <c r="H291" s="142" t="s">
        <v>6232</v>
      </c>
      <c r="I291" s="146" t="s">
        <v>6206</v>
      </c>
      <c r="J291" s="142" t="s">
        <v>6207</v>
      </c>
      <c r="K291" s="147"/>
      <c r="L291" s="148" t="s">
        <v>6230</v>
      </c>
      <c r="M291" s="149"/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406">
        <v>45223</v>
      </c>
      <c r="B292" s="411" t="s">
        <v>6228</v>
      </c>
      <c r="C292" s="412"/>
      <c r="D292" s="413">
        <v>300</v>
      </c>
      <c r="E292" s="144"/>
      <c r="F292" s="145"/>
      <c r="G292" s="142" t="s">
        <v>6229</v>
      </c>
      <c r="H292" s="142"/>
      <c r="I292" s="146" t="s">
        <v>6206</v>
      </c>
      <c r="J292" s="142" t="s">
        <v>6207</v>
      </c>
      <c r="K292" s="147"/>
      <c r="L292" s="148" t="s">
        <v>6230</v>
      </c>
      <c r="M292" s="149"/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141">
        <v>45223</v>
      </c>
      <c r="B293" s="142" t="s">
        <v>6538</v>
      </c>
      <c r="C293" s="143"/>
      <c r="D293" s="144"/>
      <c r="E293" s="144"/>
      <c r="F293" s="145">
        <v>1</v>
      </c>
      <c r="G293" s="142" t="s">
        <v>6261</v>
      </c>
      <c r="H293" s="142"/>
      <c r="I293" s="146"/>
      <c r="J293" s="142"/>
      <c r="K293" s="147"/>
      <c r="L293" s="148" t="s">
        <v>6339</v>
      </c>
      <c r="M293" s="149" t="s">
        <v>6539</v>
      </c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141">
        <v>45223</v>
      </c>
      <c r="B294" s="142" t="s">
        <v>6540</v>
      </c>
      <c r="C294" s="143"/>
      <c r="D294" s="144"/>
      <c r="E294" s="144"/>
      <c r="F294" s="145">
        <v>1</v>
      </c>
      <c r="G294" s="142" t="s">
        <v>6261</v>
      </c>
      <c r="H294" s="142"/>
      <c r="I294" s="146"/>
      <c r="J294" s="142"/>
      <c r="K294" s="147"/>
      <c r="L294" s="148" t="s">
        <v>6339</v>
      </c>
      <c r="M294" s="149" t="s">
        <v>6539</v>
      </c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141">
        <v>45223</v>
      </c>
      <c r="B295" s="142" t="s">
        <v>6249</v>
      </c>
      <c r="C295" s="143" t="s">
        <v>6541</v>
      </c>
      <c r="D295" s="144"/>
      <c r="E295" s="144"/>
      <c r="F295" s="145">
        <v>6</v>
      </c>
      <c r="G295" s="142" t="s">
        <v>6226</v>
      </c>
      <c r="H295" s="142" t="s">
        <v>6227</v>
      </c>
      <c r="I295" s="146"/>
      <c r="J295" s="142"/>
      <c r="K295" s="147"/>
      <c r="L295" s="148" t="s">
        <v>6251</v>
      </c>
      <c r="M295" s="149"/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141">
        <v>45223</v>
      </c>
      <c r="B296" s="142" t="s">
        <v>6542</v>
      </c>
      <c r="C296" s="143"/>
      <c r="D296" s="144">
        <v>200</v>
      </c>
      <c r="E296" s="144"/>
      <c r="F296" s="145">
        <v>1</v>
      </c>
      <c r="G296" s="142" t="s">
        <v>6226</v>
      </c>
      <c r="H296" s="142" t="s">
        <v>6227</v>
      </c>
      <c r="I296" s="146" t="s">
        <v>6206</v>
      </c>
      <c r="J296" s="142" t="s">
        <v>6207</v>
      </c>
      <c r="K296" s="147"/>
      <c r="L296" s="148" t="s">
        <v>6205</v>
      </c>
      <c r="M296" s="149"/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141">
        <v>45223</v>
      </c>
      <c r="B297" s="142" t="s">
        <v>6543</v>
      </c>
      <c r="C297" s="143"/>
      <c r="D297" s="144">
        <v>200</v>
      </c>
      <c r="E297" s="144"/>
      <c r="F297" s="145">
        <v>1</v>
      </c>
      <c r="G297" s="142" t="s">
        <v>6226</v>
      </c>
      <c r="H297" s="142" t="s">
        <v>6227</v>
      </c>
      <c r="I297" s="146" t="s">
        <v>6206</v>
      </c>
      <c r="J297" s="142" t="s">
        <v>6207</v>
      </c>
      <c r="K297" s="147"/>
      <c r="L297" s="148" t="s">
        <v>6339</v>
      </c>
      <c r="M297" s="149"/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141">
        <v>45223</v>
      </c>
      <c r="B298" s="142" t="s">
        <v>6544</v>
      </c>
      <c r="C298" s="143"/>
      <c r="D298" s="144">
        <v>200</v>
      </c>
      <c r="E298" s="144"/>
      <c r="F298" s="145">
        <v>1</v>
      </c>
      <c r="G298" s="142" t="s">
        <v>6226</v>
      </c>
      <c r="H298" s="142" t="s">
        <v>6227</v>
      </c>
      <c r="I298" s="146" t="s">
        <v>6206</v>
      </c>
      <c r="J298" s="142" t="s">
        <v>6207</v>
      </c>
      <c r="K298" s="147"/>
      <c r="L298" s="148" t="s">
        <v>6339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141">
        <v>45223</v>
      </c>
      <c r="B299" s="142" t="s">
        <v>6545</v>
      </c>
      <c r="C299" s="143"/>
      <c r="D299" s="144">
        <v>200</v>
      </c>
      <c r="E299" s="144"/>
      <c r="F299" s="145">
        <v>1</v>
      </c>
      <c r="G299" s="142" t="s">
        <v>6226</v>
      </c>
      <c r="H299" s="142" t="s">
        <v>6227</v>
      </c>
      <c r="I299" s="146" t="s">
        <v>6206</v>
      </c>
      <c r="J299" s="142" t="s">
        <v>6207</v>
      </c>
      <c r="K299" s="147"/>
      <c r="L299" s="148" t="s">
        <v>6339</v>
      </c>
      <c r="M299" s="14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141">
        <v>45223</v>
      </c>
      <c r="B300" s="142" t="s">
        <v>6231</v>
      </c>
      <c r="C300" s="143"/>
      <c r="D300" s="144">
        <v>6200</v>
      </c>
      <c r="E300" s="144"/>
      <c r="F300" s="145">
        <v>2</v>
      </c>
      <c r="G300" s="142" t="s">
        <v>6233</v>
      </c>
      <c r="H300" s="142"/>
      <c r="I300" s="352" t="s">
        <v>6203</v>
      </c>
      <c r="J300" s="353" t="s">
        <v>6204</v>
      </c>
      <c r="K300" s="354" t="s">
        <v>6546</v>
      </c>
      <c r="L300" s="355" t="s">
        <v>6230</v>
      </c>
      <c r="M300" s="356" t="s">
        <v>6272</v>
      </c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141">
        <v>45223</v>
      </c>
      <c r="B301" s="142" t="s">
        <v>6231</v>
      </c>
      <c r="C301" s="143"/>
      <c r="D301" s="144">
        <f>8100+2400</f>
        <v>10500</v>
      </c>
      <c r="E301" s="144"/>
      <c r="F301" s="145"/>
      <c r="G301" s="142" t="s">
        <v>6233</v>
      </c>
      <c r="H301" s="142"/>
      <c r="I301" s="146" t="s">
        <v>6206</v>
      </c>
      <c r="J301" s="142" t="s">
        <v>6207</v>
      </c>
      <c r="K301" s="147"/>
      <c r="L301" s="148" t="s">
        <v>6230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422">
        <v>45223</v>
      </c>
      <c r="B302" s="423" t="s">
        <v>6547</v>
      </c>
      <c r="C302" s="424"/>
      <c r="D302" s="425"/>
      <c r="E302" s="425"/>
      <c r="F302" s="426">
        <v>1</v>
      </c>
      <c r="G302" s="423" t="s">
        <v>6226</v>
      </c>
      <c r="H302" s="423" t="s">
        <v>6227</v>
      </c>
      <c r="I302" s="424"/>
      <c r="J302" s="423"/>
      <c r="K302" s="427"/>
      <c r="L302" s="423" t="s">
        <v>6388</v>
      </c>
      <c r="M302" s="149" t="s">
        <v>6640</v>
      </c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141">
        <v>45223</v>
      </c>
      <c r="B303" s="142" t="s">
        <v>6548</v>
      </c>
      <c r="C303" s="143"/>
      <c r="D303" s="144">
        <v>200</v>
      </c>
      <c r="E303" s="144"/>
      <c r="F303" s="145">
        <v>1</v>
      </c>
      <c r="G303" s="142" t="s">
        <v>6226</v>
      </c>
      <c r="H303" s="142" t="s">
        <v>6227</v>
      </c>
      <c r="I303" s="146" t="s">
        <v>6206</v>
      </c>
      <c r="J303" s="142" t="s">
        <v>6207</v>
      </c>
      <c r="K303" s="147"/>
      <c r="L303" s="148" t="s">
        <v>6205</v>
      </c>
      <c r="M303" s="149"/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141">
        <v>45223</v>
      </c>
      <c r="B304" s="142" t="s">
        <v>6549</v>
      </c>
      <c r="C304" s="143"/>
      <c r="D304" s="144"/>
      <c r="E304" s="144"/>
      <c r="F304" s="145">
        <v>1</v>
      </c>
      <c r="G304" s="142" t="s">
        <v>6261</v>
      </c>
      <c r="H304" s="142"/>
      <c r="I304" s="146"/>
      <c r="J304" s="142"/>
      <c r="K304" s="147"/>
      <c r="L304" s="148" t="s">
        <v>6205</v>
      </c>
      <c r="M304" s="149" t="s">
        <v>6550</v>
      </c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141">
        <v>45224</v>
      </c>
      <c r="B305" s="142" t="s">
        <v>6231</v>
      </c>
      <c r="C305" s="143"/>
      <c r="D305" s="144">
        <v>40710</v>
      </c>
      <c r="E305" s="144"/>
      <c r="F305" s="145"/>
      <c r="G305" s="142" t="s">
        <v>6233</v>
      </c>
      <c r="H305" s="142"/>
      <c r="I305" s="146" t="s">
        <v>6206</v>
      </c>
      <c r="J305" s="142" t="s">
        <v>6207</v>
      </c>
      <c r="K305" s="147"/>
      <c r="L305" s="148" t="s">
        <v>6230</v>
      </c>
      <c r="M305" s="149"/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141">
        <v>45224</v>
      </c>
      <c r="B306" s="142" t="s">
        <v>6552</v>
      </c>
      <c r="C306" s="143"/>
      <c r="D306" s="144"/>
      <c r="E306" s="413">
        <v>2000</v>
      </c>
      <c r="F306" s="410">
        <v>1</v>
      </c>
      <c r="G306" s="411" t="s">
        <v>6253</v>
      </c>
      <c r="H306" s="142" t="s">
        <v>6551</v>
      </c>
      <c r="I306" s="146" t="s">
        <v>6206</v>
      </c>
      <c r="J306" s="142" t="s">
        <v>6207</v>
      </c>
      <c r="K306" s="147"/>
      <c r="L306" s="148" t="s">
        <v>220</v>
      </c>
      <c r="M306" s="149"/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141">
        <v>45224</v>
      </c>
      <c r="B307" s="142" t="s">
        <v>6553</v>
      </c>
      <c r="C307" s="143"/>
      <c r="D307" s="144">
        <v>58949</v>
      </c>
      <c r="E307" s="144"/>
      <c r="F307" s="145">
        <v>1</v>
      </c>
      <c r="G307" s="142" t="s">
        <v>6226</v>
      </c>
      <c r="H307" s="142" t="s">
        <v>5827</v>
      </c>
      <c r="I307" s="146" t="s">
        <v>6206</v>
      </c>
      <c r="J307" s="142" t="s">
        <v>6207</v>
      </c>
      <c r="K307" s="147"/>
      <c r="L307" s="148" t="s">
        <v>6205</v>
      </c>
      <c r="M307" s="149" t="s">
        <v>6554</v>
      </c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141">
        <v>45224</v>
      </c>
      <c r="B308" s="142" t="s">
        <v>6235</v>
      </c>
      <c r="C308" s="143"/>
      <c r="D308" s="144">
        <v>109250</v>
      </c>
      <c r="E308" s="144"/>
      <c r="F308" s="145">
        <v>1</v>
      </c>
      <c r="G308" s="142" t="s">
        <v>6236</v>
      </c>
      <c r="H308" s="142" t="s">
        <v>6237</v>
      </c>
      <c r="I308" s="146" t="s">
        <v>6206</v>
      </c>
      <c r="J308" s="142" t="s">
        <v>6207</v>
      </c>
      <c r="K308" s="147"/>
      <c r="L308" s="148" t="s">
        <v>220</v>
      </c>
      <c r="M308" s="149"/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141">
        <v>45224</v>
      </c>
      <c r="B309" s="142" t="s">
        <v>6557</v>
      </c>
      <c r="C309" s="143"/>
      <c r="D309" s="144">
        <v>200</v>
      </c>
      <c r="E309" s="144"/>
      <c r="F309" s="145">
        <v>1</v>
      </c>
      <c r="G309" s="142" t="s">
        <v>6226</v>
      </c>
      <c r="H309" s="142" t="s">
        <v>6227</v>
      </c>
      <c r="I309" s="146" t="s">
        <v>6206</v>
      </c>
      <c r="J309" s="142" t="s">
        <v>6207</v>
      </c>
      <c r="K309" s="147"/>
      <c r="L309" s="148" t="s">
        <v>6214</v>
      </c>
      <c r="M309" s="149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141">
        <v>45224</v>
      </c>
      <c r="B310" s="142" t="s">
        <v>6557</v>
      </c>
      <c r="C310" s="255"/>
      <c r="D310" s="256"/>
      <c r="E310" s="256"/>
      <c r="F310" s="145">
        <v>1</v>
      </c>
      <c r="G310" s="142" t="s">
        <v>6261</v>
      </c>
      <c r="H310" s="142"/>
      <c r="I310" s="146"/>
      <c r="J310" s="142"/>
      <c r="K310" s="259"/>
      <c r="L310" s="148" t="s">
        <v>6214</v>
      </c>
      <c r="M310" s="276" t="s">
        <v>6558</v>
      </c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141">
        <v>45224</v>
      </c>
      <c r="B311" s="142" t="s">
        <v>6340</v>
      </c>
      <c r="C311" s="143"/>
      <c r="D311" s="144">
        <v>125949</v>
      </c>
      <c r="E311" s="144"/>
      <c r="F311" s="145">
        <v>1</v>
      </c>
      <c r="G311" s="142" t="s">
        <v>6226</v>
      </c>
      <c r="H311" s="142" t="s">
        <v>6200</v>
      </c>
      <c r="I311" s="352" t="s">
        <v>6203</v>
      </c>
      <c r="J311" s="353" t="s">
        <v>6204</v>
      </c>
      <c r="K311" s="354" t="s">
        <v>6561</v>
      </c>
      <c r="L311" s="355" t="s">
        <v>6205</v>
      </c>
      <c r="M311" s="356" t="s">
        <v>6589</v>
      </c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141">
        <v>45224</v>
      </c>
      <c r="B312" s="142" t="s">
        <v>6231</v>
      </c>
      <c r="C312" s="143"/>
      <c r="D312" s="144">
        <v>12400</v>
      </c>
      <c r="E312" s="144"/>
      <c r="F312" s="145">
        <v>1</v>
      </c>
      <c r="G312" s="142" t="s">
        <v>6233</v>
      </c>
      <c r="H312" s="142"/>
      <c r="I312" s="352" t="s">
        <v>6203</v>
      </c>
      <c r="J312" s="353" t="s">
        <v>5933</v>
      </c>
      <c r="K312" s="354" t="s">
        <v>6563</v>
      </c>
      <c r="L312" s="355" t="s">
        <v>6230</v>
      </c>
      <c r="M312" s="356" t="s">
        <v>6565</v>
      </c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141">
        <v>45224</v>
      </c>
      <c r="B313" s="142" t="s">
        <v>6231</v>
      </c>
      <c r="C313" s="143"/>
      <c r="D313" s="144">
        <v>4450</v>
      </c>
      <c r="E313" s="144"/>
      <c r="F313" s="145">
        <v>1</v>
      </c>
      <c r="G313" s="142" t="s">
        <v>6233</v>
      </c>
      <c r="H313" s="142"/>
      <c r="I313" s="352" t="s">
        <v>6203</v>
      </c>
      <c r="J313" s="353" t="s">
        <v>6204</v>
      </c>
      <c r="K313" s="354" t="s">
        <v>6564</v>
      </c>
      <c r="L313" s="355" t="s">
        <v>6230</v>
      </c>
      <c r="M313" s="356" t="s">
        <v>6272</v>
      </c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141">
        <v>45224</v>
      </c>
      <c r="B314" s="142" t="s">
        <v>6231</v>
      </c>
      <c r="C314" s="143"/>
      <c r="D314" s="144">
        <v>40</v>
      </c>
      <c r="E314" s="144"/>
      <c r="F314" s="145">
        <v>2</v>
      </c>
      <c r="G314" s="142" t="s">
        <v>6226</v>
      </c>
      <c r="H314" s="142" t="s">
        <v>6232</v>
      </c>
      <c r="I314" s="146" t="s">
        <v>6206</v>
      </c>
      <c r="J314" s="142" t="s">
        <v>6207</v>
      </c>
      <c r="K314" s="147"/>
      <c r="L314" s="148" t="s">
        <v>6230</v>
      </c>
      <c r="M314" s="149"/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406">
        <v>45224</v>
      </c>
      <c r="B315" s="411" t="s">
        <v>6228</v>
      </c>
      <c r="C315" s="412"/>
      <c r="D315" s="413">
        <v>6500</v>
      </c>
      <c r="E315" s="144"/>
      <c r="F315" s="145"/>
      <c r="G315" s="142" t="s">
        <v>6229</v>
      </c>
      <c r="H315" s="142"/>
      <c r="I315" s="146" t="s">
        <v>6206</v>
      </c>
      <c r="J315" s="142" t="s">
        <v>6207</v>
      </c>
      <c r="K315" s="147"/>
      <c r="L315" s="148" t="s">
        <v>6230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141">
        <v>45224</v>
      </c>
      <c r="B316" s="142" t="s">
        <v>6566</v>
      </c>
      <c r="C316" s="143"/>
      <c r="D316" s="144"/>
      <c r="E316" s="144"/>
      <c r="F316" s="145">
        <v>1</v>
      </c>
      <c r="G316" s="142" t="s">
        <v>6261</v>
      </c>
      <c r="H316" s="142"/>
      <c r="I316" s="146"/>
      <c r="J316" s="142"/>
      <c r="K316" s="147"/>
      <c r="L316" s="148" t="s">
        <v>6339</v>
      </c>
      <c r="M316" s="149" t="s">
        <v>6550</v>
      </c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45224</v>
      </c>
      <c r="B317" s="142" t="s">
        <v>6231</v>
      </c>
      <c r="C317" s="143"/>
      <c r="D317" s="144">
        <v>6050</v>
      </c>
      <c r="E317" s="144"/>
      <c r="F317" s="145">
        <v>2</v>
      </c>
      <c r="G317" s="142" t="s">
        <v>6233</v>
      </c>
      <c r="H317" s="142"/>
      <c r="I317" s="352" t="s">
        <v>6203</v>
      </c>
      <c r="J317" s="353" t="s">
        <v>6204</v>
      </c>
      <c r="K317" s="354" t="s">
        <v>6567</v>
      </c>
      <c r="L317" s="355" t="s">
        <v>6230</v>
      </c>
      <c r="M317" s="356" t="s">
        <v>6272</v>
      </c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45225</v>
      </c>
      <c r="B318" s="142" t="s">
        <v>6235</v>
      </c>
      <c r="C318" s="143"/>
      <c r="D318" s="144">
        <f>5000+32100+36900</f>
        <v>74000</v>
      </c>
      <c r="E318" s="144"/>
      <c r="F318" s="145">
        <v>1</v>
      </c>
      <c r="G318" s="142" t="s">
        <v>6236</v>
      </c>
      <c r="H318" s="142" t="s">
        <v>6237</v>
      </c>
      <c r="I318" s="146" t="s">
        <v>6206</v>
      </c>
      <c r="J318" s="142" t="s">
        <v>6207</v>
      </c>
      <c r="K318" s="147"/>
      <c r="L318" s="148" t="s">
        <v>220</v>
      </c>
      <c r="M318" s="149"/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376">
        <v>45225</v>
      </c>
      <c r="B319" s="353" t="s">
        <v>6568</v>
      </c>
      <c r="C319" s="377" t="s">
        <v>6575</v>
      </c>
      <c r="D319" s="378"/>
      <c r="E319" s="378">
        <v>747.36</v>
      </c>
      <c r="F319" s="379">
        <v>1</v>
      </c>
      <c r="G319" s="353" t="s">
        <v>6253</v>
      </c>
      <c r="H319" s="142" t="s">
        <v>6254</v>
      </c>
      <c r="I319" s="146" t="s">
        <v>6206</v>
      </c>
      <c r="J319" s="142" t="s">
        <v>6207</v>
      </c>
      <c r="K319" s="147"/>
      <c r="L319" s="148" t="s">
        <v>6230</v>
      </c>
      <c r="M319" s="149" t="s">
        <v>6569</v>
      </c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376">
        <v>45225</v>
      </c>
      <c r="B320" s="353" t="s">
        <v>6568</v>
      </c>
      <c r="C320" s="377" t="s">
        <v>6576</v>
      </c>
      <c r="D320" s="378"/>
      <c r="E320" s="378">
        <v>551.55999999999995</v>
      </c>
      <c r="F320" s="379">
        <v>1</v>
      </c>
      <c r="G320" s="353" t="s">
        <v>6253</v>
      </c>
      <c r="H320" s="142" t="s">
        <v>6254</v>
      </c>
      <c r="I320" s="146" t="s">
        <v>6206</v>
      </c>
      <c r="J320" s="142" t="s">
        <v>6207</v>
      </c>
      <c r="K320" s="147"/>
      <c r="L320" s="148" t="s">
        <v>6230</v>
      </c>
      <c r="M320" s="149" t="s">
        <v>6570</v>
      </c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82" s="121" customFormat="1" ht="12.75" customHeight="1" x14ac:dyDescent="0.2">
      <c r="A321" s="376">
        <v>45225</v>
      </c>
      <c r="B321" s="353" t="s">
        <v>6568</v>
      </c>
      <c r="C321" s="377" t="s">
        <v>6577</v>
      </c>
      <c r="D321" s="378"/>
      <c r="E321" s="378">
        <v>807.34</v>
      </c>
      <c r="F321" s="379">
        <v>1</v>
      </c>
      <c r="G321" s="353" t="s">
        <v>6253</v>
      </c>
      <c r="H321" s="142" t="s">
        <v>6254</v>
      </c>
      <c r="I321" s="146" t="s">
        <v>6206</v>
      </c>
      <c r="J321" s="142" t="s">
        <v>6207</v>
      </c>
      <c r="K321" s="147"/>
      <c r="L321" s="148" t="s">
        <v>6230</v>
      </c>
      <c r="M321" s="149" t="s">
        <v>6571</v>
      </c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82" s="121" customFormat="1" ht="12.75" customHeight="1" x14ac:dyDescent="0.2">
      <c r="A322" s="376">
        <v>45225</v>
      </c>
      <c r="B322" s="353" t="s">
        <v>6568</v>
      </c>
      <c r="C322" s="377" t="s">
        <v>6578</v>
      </c>
      <c r="D322" s="378"/>
      <c r="E322" s="378">
        <v>880.04</v>
      </c>
      <c r="F322" s="379">
        <v>1</v>
      </c>
      <c r="G322" s="353" t="s">
        <v>6253</v>
      </c>
      <c r="H322" s="142" t="s">
        <v>6254</v>
      </c>
      <c r="I322" s="146" t="s">
        <v>6206</v>
      </c>
      <c r="J322" s="142" t="s">
        <v>6207</v>
      </c>
      <c r="K322" s="147"/>
      <c r="L322" s="148" t="s">
        <v>6230</v>
      </c>
      <c r="M322" s="149" t="s">
        <v>6572</v>
      </c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82" s="121" customFormat="1" ht="12.75" customHeight="1" x14ac:dyDescent="0.2">
      <c r="A323" s="376">
        <v>45225</v>
      </c>
      <c r="B323" s="353" t="s">
        <v>6568</v>
      </c>
      <c r="C323" s="377" t="s">
        <v>6579</v>
      </c>
      <c r="D323" s="378"/>
      <c r="E323" s="378">
        <v>935.99</v>
      </c>
      <c r="F323" s="379">
        <v>1</v>
      </c>
      <c r="G323" s="353" t="s">
        <v>6253</v>
      </c>
      <c r="H323" s="142" t="s">
        <v>6254</v>
      </c>
      <c r="I323" s="146" t="s">
        <v>6206</v>
      </c>
      <c r="J323" s="142" t="s">
        <v>6207</v>
      </c>
      <c r="K323" s="147"/>
      <c r="L323" s="148" t="s">
        <v>6230</v>
      </c>
      <c r="M323" s="149" t="s">
        <v>6588</v>
      </c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82" s="121" customFormat="1" ht="12.75" customHeight="1" x14ac:dyDescent="0.2">
      <c r="A324" s="376">
        <v>45225</v>
      </c>
      <c r="B324" s="353" t="s">
        <v>6568</v>
      </c>
      <c r="C324" s="377" t="s">
        <v>6580</v>
      </c>
      <c r="D324" s="378"/>
      <c r="E324" s="378">
        <v>1181.27</v>
      </c>
      <c r="F324" s="379">
        <v>1</v>
      </c>
      <c r="G324" s="353" t="s">
        <v>6253</v>
      </c>
      <c r="H324" s="142" t="s">
        <v>6254</v>
      </c>
      <c r="I324" s="146" t="s">
        <v>6206</v>
      </c>
      <c r="J324" s="142" t="s">
        <v>6207</v>
      </c>
      <c r="K324" s="147"/>
      <c r="L324" s="148" t="s">
        <v>6230</v>
      </c>
      <c r="M324" s="149" t="s">
        <v>6573</v>
      </c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82" s="121" customFormat="1" ht="12.75" customHeight="1" x14ac:dyDescent="0.2">
      <c r="A325" s="376">
        <v>45225</v>
      </c>
      <c r="B325" s="353" t="s">
        <v>6568</v>
      </c>
      <c r="C325" s="377" t="s">
        <v>6600</v>
      </c>
      <c r="D325" s="378"/>
      <c r="E325" s="378">
        <v>1025.9100000000001</v>
      </c>
      <c r="F325" s="379">
        <v>1</v>
      </c>
      <c r="G325" s="353" t="s">
        <v>6253</v>
      </c>
      <c r="H325" s="142" t="s">
        <v>6254</v>
      </c>
      <c r="I325" s="146" t="s">
        <v>6206</v>
      </c>
      <c r="J325" s="142" t="s">
        <v>6207</v>
      </c>
      <c r="K325" s="147"/>
      <c r="L325" s="148" t="s">
        <v>6230</v>
      </c>
      <c r="M325" s="149" t="s">
        <v>6574</v>
      </c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82" s="121" customFormat="1" ht="12.75" customHeight="1" x14ac:dyDescent="0.2">
      <c r="A326" s="141">
        <v>45225</v>
      </c>
      <c r="B326" s="254" t="s">
        <v>6581</v>
      </c>
      <c r="C326" s="255"/>
      <c r="D326" s="256">
        <v>200</v>
      </c>
      <c r="E326" s="256"/>
      <c r="F326" s="257">
        <v>1</v>
      </c>
      <c r="G326" s="254" t="s">
        <v>6226</v>
      </c>
      <c r="H326" s="254" t="s">
        <v>6227</v>
      </c>
      <c r="I326" s="258" t="s">
        <v>6206</v>
      </c>
      <c r="J326" s="254" t="s">
        <v>6207</v>
      </c>
      <c r="K326" s="259"/>
      <c r="L326" s="260" t="s">
        <v>6205</v>
      </c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82" s="121" customFormat="1" ht="12.75" customHeight="1" x14ac:dyDescent="0.2">
      <c r="A327" s="141">
        <v>45225</v>
      </c>
      <c r="B327" s="142" t="s">
        <v>6582</v>
      </c>
      <c r="C327" s="143"/>
      <c r="D327" s="144">
        <v>200</v>
      </c>
      <c r="E327" s="144"/>
      <c r="F327" s="145">
        <v>1</v>
      </c>
      <c r="G327" s="142" t="s">
        <v>6226</v>
      </c>
      <c r="H327" s="142" t="s">
        <v>6227</v>
      </c>
      <c r="I327" s="146" t="s">
        <v>6206</v>
      </c>
      <c r="J327" s="142" t="s">
        <v>6207</v>
      </c>
      <c r="K327" s="147"/>
      <c r="L327" s="148" t="s">
        <v>6205</v>
      </c>
      <c r="M327" s="149"/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82" s="121" customFormat="1" ht="12.75" customHeight="1" x14ac:dyDescent="0.2">
      <c r="A328" s="275">
        <v>45225</v>
      </c>
      <c r="B328" s="254" t="s">
        <v>6231</v>
      </c>
      <c r="C328" s="255"/>
      <c r="D328" s="256">
        <v>2250</v>
      </c>
      <c r="E328" s="256"/>
      <c r="F328" s="257"/>
      <c r="G328" s="254" t="s">
        <v>6233</v>
      </c>
      <c r="H328" s="254"/>
      <c r="I328" s="258" t="s">
        <v>6206</v>
      </c>
      <c r="J328" s="254" t="s">
        <v>6207</v>
      </c>
      <c r="K328" s="259"/>
      <c r="L328" s="260" t="s">
        <v>6230</v>
      </c>
      <c r="M328" s="276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82" s="121" customFormat="1" ht="12.75" customHeight="1" x14ac:dyDescent="0.2">
      <c r="A329" s="141">
        <v>45225</v>
      </c>
      <c r="B329" s="142" t="s">
        <v>6444</v>
      </c>
      <c r="C329" s="143"/>
      <c r="D329" s="144">
        <v>200</v>
      </c>
      <c r="E329" s="144"/>
      <c r="F329" s="145">
        <v>1</v>
      </c>
      <c r="G329" s="142" t="s">
        <v>6226</v>
      </c>
      <c r="H329" s="142" t="s">
        <v>6227</v>
      </c>
      <c r="I329" s="146" t="s">
        <v>6206</v>
      </c>
      <c r="J329" s="142" t="s">
        <v>6207</v>
      </c>
      <c r="K329" s="147"/>
      <c r="L329" s="148" t="s">
        <v>6214</v>
      </c>
      <c r="M329" s="149"/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82" s="121" customFormat="1" ht="12.75" customHeight="1" x14ac:dyDescent="0.2">
      <c r="A330" s="141">
        <v>45225</v>
      </c>
      <c r="B330" s="142" t="s">
        <v>6584</v>
      </c>
      <c r="C330" s="143"/>
      <c r="D330" s="144">
        <v>200</v>
      </c>
      <c r="E330" s="144"/>
      <c r="F330" s="145">
        <v>1</v>
      </c>
      <c r="G330" s="142" t="s">
        <v>6226</v>
      </c>
      <c r="H330" s="142" t="s">
        <v>6227</v>
      </c>
      <c r="I330" s="146" t="s">
        <v>6206</v>
      </c>
      <c r="J330" s="142" t="s">
        <v>6207</v>
      </c>
      <c r="K330" s="147"/>
      <c r="L330" s="148" t="s">
        <v>6214</v>
      </c>
      <c r="M330" s="149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82" s="121" customFormat="1" ht="12.75" customHeight="1" x14ac:dyDescent="0.2">
      <c r="A331" s="376">
        <v>45225</v>
      </c>
      <c r="B331" s="353" t="s">
        <v>6585</v>
      </c>
      <c r="C331" s="377"/>
      <c r="D331" s="378"/>
      <c r="E331" s="378"/>
      <c r="F331" s="379">
        <v>2</v>
      </c>
      <c r="G331" s="353" t="s">
        <v>6363</v>
      </c>
      <c r="H331" s="142" t="s">
        <v>6227</v>
      </c>
      <c r="I331" s="146" t="s">
        <v>6206</v>
      </c>
      <c r="J331" s="142" t="s">
        <v>6207</v>
      </c>
      <c r="K331" s="147"/>
      <c r="L331" s="148" t="s">
        <v>6214</v>
      </c>
      <c r="M331" s="14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82" s="121" customFormat="1" ht="12.75" customHeight="1" x14ac:dyDescent="0.2">
      <c r="A332" s="406">
        <v>45225</v>
      </c>
      <c r="B332" s="407" t="s">
        <v>6228</v>
      </c>
      <c r="C332" s="408"/>
      <c r="D332" s="409">
        <v>500</v>
      </c>
      <c r="E332" s="256"/>
      <c r="F332" s="257"/>
      <c r="G332" s="254" t="s">
        <v>6229</v>
      </c>
      <c r="H332" s="254"/>
      <c r="I332" s="258" t="s">
        <v>6206</v>
      </c>
      <c r="J332" s="254" t="s">
        <v>6207</v>
      </c>
      <c r="K332" s="259"/>
      <c r="L332" s="260" t="s">
        <v>6230</v>
      </c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82" s="121" customFormat="1" ht="12.75" customHeight="1" x14ac:dyDescent="0.2">
      <c r="A333" s="141">
        <v>45225.403715277775</v>
      </c>
      <c r="B333" s="142" t="s">
        <v>6637</v>
      </c>
      <c r="C333" s="143"/>
      <c r="D333" s="144"/>
      <c r="E333" s="144"/>
      <c r="F333" s="145">
        <v>1</v>
      </c>
      <c r="G333" s="142" t="s">
        <v>6624</v>
      </c>
      <c r="H333" s="142"/>
      <c r="I333" s="146"/>
      <c r="J333" s="142"/>
      <c r="K333" s="147"/>
      <c r="L333" s="148" t="s">
        <v>6205</v>
      </c>
      <c r="M333" s="149"/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82" s="435" customFormat="1" ht="12.75" customHeight="1" x14ac:dyDescent="0.2">
      <c r="A334" s="141">
        <v>45226</v>
      </c>
      <c r="B334" s="142" t="s">
        <v>6235</v>
      </c>
      <c r="C334" s="143"/>
      <c r="D334" s="144">
        <f>19100+35600+45000+64000+8000+30800+53200</f>
        <v>255700</v>
      </c>
      <c r="E334" s="144"/>
      <c r="F334" s="145">
        <v>1</v>
      </c>
      <c r="G334" s="142" t="s">
        <v>6236</v>
      </c>
      <c r="H334" s="142" t="s">
        <v>6237</v>
      </c>
      <c r="I334" s="146" t="s">
        <v>6206</v>
      </c>
      <c r="J334" s="142" t="s">
        <v>6207</v>
      </c>
      <c r="K334" s="147"/>
      <c r="L334" s="148" t="s">
        <v>220</v>
      </c>
      <c r="M334" s="149"/>
      <c r="N334" s="429"/>
      <c r="O334" s="430"/>
      <c r="P334" s="430"/>
      <c r="Q334" s="430"/>
      <c r="R334" s="430"/>
      <c r="S334" s="430"/>
      <c r="T334" s="431"/>
      <c r="U334" s="432"/>
      <c r="V334" s="433"/>
      <c r="W334" s="433"/>
      <c r="X334" s="433"/>
      <c r="Y334" s="433"/>
      <c r="Z334" s="433"/>
      <c r="AA334" s="433"/>
      <c r="AB334" s="433"/>
      <c r="AC334" s="433"/>
      <c r="AD334" s="433"/>
      <c r="AE334" s="433"/>
      <c r="AF334" s="433"/>
      <c r="AG334" s="433"/>
      <c r="AH334" s="433"/>
      <c r="AI334" s="433"/>
      <c r="AJ334" s="433"/>
      <c r="AK334" s="433"/>
      <c r="AL334" s="433"/>
      <c r="AM334" s="433"/>
      <c r="AN334" s="433"/>
      <c r="AO334" s="433"/>
      <c r="AP334" s="433"/>
      <c r="AQ334" s="433"/>
      <c r="AR334" s="434"/>
      <c r="AS334" s="433"/>
      <c r="AT334" s="434"/>
      <c r="AU334" s="433"/>
      <c r="AV334" s="434"/>
      <c r="AW334" s="433"/>
      <c r="AX334" s="433"/>
      <c r="AY334" s="433"/>
      <c r="AZ334" s="433"/>
      <c r="BA334" s="433"/>
      <c r="BB334" s="433"/>
      <c r="BC334" s="433"/>
      <c r="BD334" s="433"/>
      <c r="BE334" s="433"/>
      <c r="BF334" s="433"/>
      <c r="BG334" s="433"/>
      <c r="BR334" s="121"/>
      <c r="BU334" s="121"/>
      <c r="BX334" s="121"/>
      <c r="CB334" s="121"/>
      <c r="CC334" s="121"/>
      <c r="CD334" s="121"/>
    </row>
    <row r="335" spans="1:82" s="121" customFormat="1" ht="12.75" customHeight="1" x14ac:dyDescent="0.2">
      <c r="A335" s="376">
        <v>45226</v>
      </c>
      <c r="B335" s="353" t="s">
        <v>6586</v>
      </c>
      <c r="C335" s="377"/>
      <c r="D335" s="378"/>
      <c r="E335" s="378"/>
      <c r="F335" s="379">
        <v>1</v>
      </c>
      <c r="G335" s="353" t="s">
        <v>6498</v>
      </c>
      <c r="H335" s="142" t="s">
        <v>6227</v>
      </c>
      <c r="I335" s="146"/>
      <c r="J335" s="142"/>
      <c r="K335" s="147"/>
      <c r="L335" s="148" t="s">
        <v>6214</v>
      </c>
      <c r="M335" s="149"/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82" s="121" customFormat="1" ht="12.75" customHeight="1" x14ac:dyDescent="0.2">
      <c r="A336" s="141">
        <v>45226</v>
      </c>
      <c r="B336" s="142" t="s">
        <v>6231</v>
      </c>
      <c r="C336" s="143"/>
      <c r="D336" s="144">
        <v>6300</v>
      </c>
      <c r="E336" s="144"/>
      <c r="F336" s="145"/>
      <c r="G336" s="142" t="s">
        <v>6233</v>
      </c>
      <c r="H336" s="142"/>
      <c r="I336" s="146" t="s">
        <v>6206</v>
      </c>
      <c r="J336" s="142" t="s">
        <v>6207</v>
      </c>
      <c r="K336" s="147"/>
      <c r="L336" s="148" t="s">
        <v>6230</v>
      </c>
      <c r="M336" s="149"/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376">
        <v>45226</v>
      </c>
      <c r="B337" s="353" t="s">
        <v>6587</v>
      </c>
      <c r="C337" s="377"/>
      <c r="D337" s="378"/>
      <c r="E337" s="378"/>
      <c r="F337" s="379">
        <v>1</v>
      </c>
      <c r="G337" s="353" t="s">
        <v>6364</v>
      </c>
      <c r="H337" s="142" t="s">
        <v>6227</v>
      </c>
      <c r="I337" s="146"/>
      <c r="J337" s="142"/>
      <c r="K337" s="147"/>
      <c r="L337" s="148" t="s">
        <v>6214</v>
      </c>
      <c r="M337" s="149"/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>
        <v>45226</v>
      </c>
      <c r="B338" s="142" t="s">
        <v>6231</v>
      </c>
      <c r="C338" s="143"/>
      <c r="D338" s="144">
        <v>5100</v>
      </c>
      <c r="E338" s="144"/>
      <c r="F338" s="145">
        <v>1</v>
      </c>
      <c r="G338" s="142" t="s">
        <v>6233</v>
      </c>
      <c r="H338" s="142"/>
      <c r="I338" s="352" t="s">
        <v>6203</v>
      </c>
      <c r="J338" s="353" t="s">
        <v>6204</v>
      </c>
      <c r="K338" s="354" t="s">
        <v>6591</v>
      </c>
      <c r="L338" s="355" t="s">
        <v>6230</v>
      </c>
      <c r="M338" s="356" t="s">
        <v>6272</v>
      </c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141">
        <v>45226</v>
      </c>
      <c r="B339" s="142" t="s">
        <v>6590</v>
      </c>
      <c r="C339" s="143"/>
      <c r="D339" s="144">
        <v>200</v>
      </c>
      <c r="E339" s="144"/>
      <c r="F339" s="145">
        <v>1</v>
      </c>
      <c r="G339" s="142" t="s">
        <v>6226</v>
      </c>
      <c r="H339" s="142" t="s">
        <v>6227</v>
      </c>
      <c r="I339" s="146" t="s">
        <v>6206</v>
      </c>
      <c r="J339" s="142" t="s">
        <v>6207</v>
      </c>
      <c r="K339" s="147"/>
      <c r="L339" s="148" t="s">
        <v>6205</v>
      </c>
      <c r="M339" s="149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406">
        <v>45226</v>
      </c>
      <c r="B340" s="411" t="s">
        <v>6228</v>
      </c>
      <c r="C340" s="412"/>
      <c r="D340" s="413">
        <v>800</v>
      </c>
      <c r="E340" s="144"/>
      <c r="F340" s="145"/>
      <c r="G340" s="142" t="s">
        <v>6229</v>
      </c>
      <c r="H340" s="142"/>
      <c r="I340" s="146" t="s">
        <v>6206</v>
      </c>
      <c r="J340" s="142" t="s">
        <v>6207</v>
      </c>
      <c r="K340" s="147"/>
      <c r="L340" s="148" t="s">
        <v>6230</v>
      </c>
      <c r="M340" s="149"/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>
        <v>45227</v>
      </c>
      <c r="B341" s="142" t="s">
        <v>6297</v>
      </c>
      <c r="C341" s="143"/>
      <c r="D341" s="144"/>
      <c r="E341" s="413">
        <v>2000</v>
      </c>
      <c r="F341" s="410">
        <v>1</v>
      </c>
      <c r="G341" s="411" t="s">
        <v>6253</v>
      </c>
      <c r="H341" s="142" t="s">
        <v>6298</v>
      </c>
      <c r="I341" s="146" t="s">
        <v>6206</v>
      </c>
      <c r="J341" s="142" t="s">
        <v>6207</v>
      </c>
      <c r="K341" s="147"/>
      <c r="L341" s="148" t="s">
        <v>6230</v>
      </c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>
        <v>45227</v>
      </c>
      <c r="B342" s="142" t="s">
        <v>6299</v>
      </c>
      <c r="C342" s="143"/>
      <c r="D342" s="144"/>
      <c r="E342" s="413">
        <v>2400</v>
      </c>
      <c r="F342" s="410">
        <v>1</v>
      </c>
      <c r="G342" s="411" t="s">
        <v>6253</v>
      </c>
      <c r="H342" s="142" t="s">
        <v>6298</v>
      </c>
      <c r="I342" s="146" t="s">
        <v>6206</v>
      </c>
      <c r="J342" s="142" t="s">
        <v>6207</v>
      </c>
      <c r="K342" s="147"/>
      <c r="L342" s="148" t="s">
        <v>6230</v>
      </c>
      <c r="M342" s="149"/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>
        <v>45227</v>
      </c>
      <c r="B343" s="142" t="s">
        <v>6592</v>
      </c>
      <c r="C343" s="143"/>
      <c r="D343" s="144">
        <v>200</v>
      </c>
      <c r="E343" s="144"/>
      <c r="F343" s="145">
        <v>1</v>
      </c>
      <c r="G343" s="142" t="s">
        <v>6226</v>
      </c>
      <c r="H343" s="142" t="s">
        <v>6227</v>
      </c>
      <c r="I343" s="146" t="s">
        <v>6206</v>
      </c>
      <c r="J343" s="142" t="s">
        <v>6207</v>
      </c>
      <c r="K343" s="147"/>
      <c r="L343" s="148" t="s">
        <v>6339</v>
      </c>
      <c r="M343" s="149"/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41">
        <v>45227</v>
      </c>
      <c r="B344" s="142" t="s">
        <v>6231</v>
      </c>
      <c r="C344" s="143"/>
      <c r="D344" s="144">
        <v>3600</v>
      </c>
      <c r="E344" s="144"/>
      <c r="F344" s="145">
        <v>1</v>
      </c>
      <c r="G344" s="142" t="s">
        <v>6233</v>
      </c>
      <c r="H344" s="142"/>
      <c r="I344" s="352" t="s">
        <v>6203</v>
      </c>
      <c r="J344" s="353" t="s">
        <v>5933</v>
      </c>
      <c r="K344" s="354" t="s">
        <v>6593</v>
      </c>
      <c r="L344" s="355" t="s">
        <v>6230</v>
      </c>
      <c r="M344" s="356" t="s">
        <v>6594</v>
      </c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>
        <v>45227</v>
      </c>
      <c r="B345" s="142" t="s">
        <v>6231</v>
      </c>
      <c r="C345" s="143"/>
      <c r="D345" s="144">
        <v>3050</v>
      </c>
      <c r="E345" s="144"/>
      <c r="F345" s="145"/>
      <c r="G345" s="142" t="s">
        <v>6233</v>
      </c>
      <c r="H345" s="142"/>
      <c r="I345" s="146" t="s">
        <v>6206</v>
      </c>
      <c r="J345" s="142" t="s">
        <v>6207</v>
      </c>
      <c r="K345" s="147"/>
      <c r="L345" s="148" t="s">
        <v>6230</v>
      </c>
      <c r="M345" s="149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>
        <v>45227</v>
      </c>
      <c r="B346" s="142" t="s">
        <v>6235</v>
      </c>
      <c r="C346" s="143"/>
      <c r="D346" s="144">
        <f>20500+45700+43000+29700</f>
        <v>138900</v>
      </c>
      <c r="E346" s="144"/>
      <c r="F346" s="145">
        <v>1</v>
      </c>
      <c r="G346" s="142" t="s">
        <v>6236</v>
      </c>
      <c r="H346" s="142" t="s">
        <v>6237</v>
      </c>
      <c r="I346" s="146" t="s">
        <v>6206</v>
      </c>
      <c r="J346" s="142" t="s">
        <v>6207</v>
      </c>
      <c r="K346" s="147"/>
      <c r="L346" s="148" t="s">
        <v>220</v>
      </c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422">
        <v>45227</v>
      </c>
      <c r="B347" s="423" t="s">
        <v>6617</v>
      </c>
      <c r="C347" s="424"/>
      <c r="D347" s="425"/>
      <c r="E347" s="425"/>
      <c r="F347" s="426">
        <v>1</v>
      </c>
      <c r="G347" s="423" t="s">
        <v>6226</v>
      </c>
      <c r="H347" s="423" t="s">
        <v>6227</v>
      </c>
      <c r="I347" s="424"/>
      <c r="J347" s="423"/>
      <c r="K347" s="427"/>
      <c r="L347" s="423" t="s">
        <v>6388</v>
      </c>
      <c r="M347" s="428" t="s">
        <v>6615</v>
      </c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376">
        <v>45227</v>
      </c>
      <c r="B348" s="353" t="s">
        <v>6616</v>
      </c>
      <c r="C348" s="377"/>
      <c r="D348" s="378"/>
      <c r="E348" s="378"/>
      <c r="F348" s="379">
        <v>1</v>
      </c>
      <c r="G348" s="353" t="s">
        <v>6377</v>
      </c>
      <c r="H348" s="142" t="s">
        <v>6227</v>
      </c>
      <c r="I348" s="146"/>
      <c r="J348" s="142"/>
      <c r="K348" s="147"/>
      <c r="L348" s="148" t="s">
        <v>6214</v>
      </c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>
        <v>45228</v>
      </c>
      <c r="B349" s="254" t="s">
        <v>6231</v>
      </c>
      <c r="C349" s="255"/>
      <c r="D349" s="256">
        <v>20</v>
      </c>
      <c r="E349" s="256"/>
      <c r="F349" s="257">
        <v>1</v>
      </c>
      <c r="G349" s="254" t="s">
        <v>6226</v>
      </c>
      <c r="H349" s="254" t="s">
        <v>6232</v>
      </c>
      <c r="I349" s="258" t="s">
        <v>6206</v>
      </c>
      <c r="J349" s="254" t="s">
        <v>6207</v>
      </c>
      <c r="K349" s="259"/>
      <c r="L349" s="260" t="s">
        <v>6339</v>
      </c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>
        <v>45228</v>
      </c>
      <c r="B350" s="142" t="s">
        <v>6231</v>
      </c>
      <c r="C350" s="143"/>
      <c r="D350" s="144">
        <v>2700</v>
      </c>
      <c r="E350" s="144"/>
      <c r="F350" s="145"/>
      <c r="G350" s="142" t="s">
        <v>6233</v>
      </c>
      <c r="H350" s="142"/>
      <c r="I350" s="146" t="s">
        <v>6206</v>
      </c>
      <c r="J350" s="142" t="s">
        <v>6207</v>
      </c>
      <c r="K350" s="147"/>
      <c r="L350" s="148" t="s">
        <v>6230</v>
      </c>
      <c r="M350" s="149"/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376">
        <v>45228</v>
      </c>
      <c r="B351" s="353" t="s">
        <v>6595</v>
      </c>
      <c r="C351" s="377" t="s">
        <v>6596</v>
      </c>
      <c r="D351" s="378"/>
      <c r="E351" s="378">
        <v>20747.919999999998</v>
      </c>
      <c r="F351" s="379">
        <v>1</v>
      </c>
      <c r="G351" s="353" t="s">
        <v>6253</v>
      </c>
      <c r="H351" s="142" t="s">
        <v>6254</v>
      </c>
      <c r="I351" s="146" t="s">
        <v>6206</v>
      </c>
      <c r="J351" s="142" t="s">
        <v>6207</v>
      </c>
      <c r="K351" s="147"/>
      <c r="L351" s="148" t="s">
        <v>6230</v>
      </c>
      <c r="M351" s="276"/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141">
        <v>45228</v>
      </c>
      <c r="B352" s="142" t="s">
        <v>6597</v>
      </c>
      <c r="C352" s="143"/>
      <c r="D352" s="144">
        <v>200</v>
      </c>
      <c r="E352" s="144"/>
      <c r="F352" s="145">
        <v>1</v>
      </c>
      <c r="G352" s="142" t="s">
        <v>6226</v>
      </c>
      <c r="H352" s="142" t="s">
        <v>6227</v>
      </c>
      <c r="I352" s="146" t="s">
        <v>6206</v>
      </c>
      <c r="J352" s="142" t="s">
        <v>6207</v>
      </c>
      <c r="K352" s="147"/>
      <c r="L352" s="148" t="s">
        <v>6339</v>
      </c>
      <c r="M352" s="149"/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141">
        <v>45228</v>
      </c>
      <c r="B353" s="142" t="s">
        <v>6598</v>
      </c>
      <c r="C353" s="143"/>
      <c r="D353" s="144">
        <v>200</v>
      </c>
      <c r="E353" s="144"/>
      <c r="F353" s="145">
        <v>1</v>
      </c>
      <c r="G353" s="142" t="s">
        <v>6226</v>
      </c>
      <c r="H353" s="142" t="s">
        <v>6227</v>
      </c>
      <c r="I353" s="146" t="s">
        <v>6206</v>
      </c>
      <c r="J353" s="142" t="s">
        <v>6207</v>
      </c>
      <c r="K353" s="147"/>
      <c r="L353" s="148" t="s">
        <v>6339</v>
      </c>
      <c r="M353" s="149"/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141">
        <v>45228</v>
      </c>
      <c r="B354" s="142" t="s">
        <v>6602</v>
      </c>
      <c r="C354" s="143"/>
      <c r="D354" s="144">
        <v>200</v>
      </c>
      <c r="E354" s="144"/>
      <c r="F354" s="145">
        <v>1</v>
      </c>
      <c r="G354" s="142" t="s">
        <v>6226</v>
      </c>
      <c r="H354" s="142" t="s">
        <v>6227</v>
      </c>
      <c r="I354" s="146" t="s">
        <v>6206</v>
      </c>
      <c r="J354" s="142" t="s">
        <v>6207</v>
      </c>
      <c r="K354" s="147"/>
      <c r="L354" s="148" t="s">
        <v>6205</v>
      </c>
      <c r="M354" s="149"/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406">
        <v>45228</v>
      </c>
      <c r="B355" s="411" t="s">
        <v>6228</v>
      </c>
      <c r="C355" s="412"/>
      <c r="D355" s="413">
        <v>300</v>
      </c>
      <c r="E355" s="144"/>
      <c r="F355" s="145"/>
      <c r="G355" s="142" t="s">
        <v>6229</v>
      </c>
      <c r="H355" s="142"/>
      <c r="I355" s="146" t="s">
        <v>6206</v>
      </c>
      <c r="J355" s="142" t="s">
        <v>6207</v>
      </c>
      <c r="K355" s="147"/>
      <c r="L355" s="148" t="s">
        <v>6230</v>
      </c>
      <c r="M355" s="149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141">
        <v>45228</v>
      </c>
      <c r="B356" s="142" t="s">
        <v>6603</v>
      </c>
      <c r="C356" s="143"/>
      <c r="D356" s="144"/>
      <c r="E356" s="144"/>
      <c r="F356" s="145">
        <v>1</v>
      </c>
      <c r="G356" s="142" t="s">
        <v>6261</v>
      </c>
      <c r="H356" s="142"/>
      <c r="I356" s="146"/>
      <c r="J356" s="142"/>
      <c r="K356" s="147"/>
      <c r="L356" s="148" t="s">
        <v>6205</v>
      </c>
      <c r="M356" s="149" t="s">
        <v>6604</v>
      </c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141">
        <v>45228</v>
      </c>
      <c r="B357" s="142" t="s">
        <v>6605</v>
      </c>
      <c r="C357" s="143"/>
      <c r="D357" s="144">
        <v>200</v>
      </c>
      <c r="E357" s="144"/>
      <c r="F357" s="145">
        <v>1</v>
      </c>
      <c r="G357" s="254" t="s">
        <v>6226</v>
      </c>
      <c r="H357" s="254" t="s">
        <v>6227</v>
      </c>
      <c r="I357" s="258" t="s">
        <v>6206</v>
      </c>
      <c r="J357" s="254" t="s">
        <v>6207</v>
      </c>
      <c r="K357" s="259"/>
      <c r="L357" s="148" t="s">
        <v>6205</v>
      </c>
      <c r="M357" s="149"/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141">
        <v>45228</v>
      </c>
      <c r="B358" s="142" t="s">
        <v>6231</v>
      </c>
      <c r="C358" s="143"/>
      <c r="D358" s="144">
        <v>20</v>
      </c>
      <c r="E358" s="144"/>
      <c r="F358" s="145">
        <v>1</v>
      </c>
      <c r="G358" s="142" t="s">
        <v>6226</v>
      </c>
      <c r="H358" s="142" t="s">
        <v>6232</v>
      </c>
      <c r="I358" s="146" t="s">
        <v>6206</v>
      </c>
      <c r="J358" s="142" t="s">
        <v>6207</v>
      </c>
      <c r="K358" s="147"/>
      <c r="L358" s="148" t="s">
        <v>6230</v>
      </c>
      <c r="M358" s="149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151">
        <v>45229</v>
      </c>
      <c r="B359" s="152" t="s">
        <v>6235</v>
      </c>
      <c r="C359" s="153"/>
      <c r="D359" s="154">
        <f>33500+50800+25900</f>
        <v>110200</v>
      </c>
      <c r="E359" s="154"/>
      <c r="F359" s="155">
        <v>1</v>
      </c>
      <c r="G359" s="152" t="s">
        <v>6236</v>
      </c>
      <c r="H359" s="152" t="s">
        <v>6237</v>
      </c>
      <c r="I359" s="157" t="s">
        <v>6206</v>
      </c>
      <c r="J359" s="152" t="s">
        <v>6207</v>
      </c>
      <c r="K359" s="158"/>
      <c r="L359" s="159" t="s">
        <v>220</v>
      </c>
      <c r="M359" s="160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151">
        <v>45229</v>
      </c>
      <c r="B360" s="382" t="s">
        <v>6606</v>
      </c>
      <c r="C360" s="383"/>
      <c r="D360" s="384">
        <v>200</v>
      </c>
      <c r="E360" s="384"/>
      <c r="F360" s="418">
        <v>1</v>
      </c>
      <c r="G360" s="382" t="s">
        <v>6226</v>
      </c>
      <c r="H360" s="382" t="s">
        <v>6227</v>
      </c>
      <c r="I360" s="385" t="s">
        <v>6206</v>
      </c>
      <c r="J360" s="382" t="s">
        <v>6207</v>
      </c>
      <c r="K360" s="386"/>
      <c r="L360" s="159" t="s">
        <v>6205</v>
      </c>
      <c r="M360" s="160"/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406">
        <v>45229</v>
      </c>
      <c r="B361" s="407" t="s">
        <v>6529</v>
      </c>
      <c r="C361" s="408"/>
      <c r="D361" s="409">
        <v>500</v>
      </c>
      <c r="E361" s="384"/>
      <c r="F361" s="418"/>
      <c r="G361" s="382" t="s">
        <v>6229</v>
      </c>
      <c r="H361" s="382"/>
      <c r="I361" s="385" t="s">
        <v>6206</v>
      </c>
      <c r="J361" s="382" t="s">
        <v>6207</v>
      </c>
      <c r="K361" s="386"/>
      <c r="L361" s="159" t="s">
        <v>6205</v>
      </c>
      <c r="M361" s="160"/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151">
        <v>45229</v>
      </c>
      <c r="B362" s="152" t="s">
        <v>6235</v>
      </c>
      <c r="C362" s="153"/>
      <c r="D362" s="154"/>
      <c r="E362" s="154">
        <v>1215000</v>
      </c>
      <c r="F362" s="155">
        <v>1</v>
      </c>
      <c r="G362" s="152" t="s">
        <v>6236</v>
      </c>
      <c r="H362" s="152" t="s">
        <v>6237</v>
      </c>
      <c r="I362" s="157" t="s">
        <v>6206</v>
      </c>
      <c r="J362" s="152" t="s">
        <v>6207</v>
      </c>
      <c r="K362" s="158"/>
      <c r="L362" s="159" t="s">
        <v>157</v>
      </c>
      <c r="M362" s="419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151">
        <v>45229</v>
      </c>
      <c r="B363" s="152" t="s">
        <v>6612</v>
      </c>
      <c r="C363" s="153"/>
      <c r="D363" s="154"/>
      <c r="E363" s="154"/>
      <c r="F363" s="155">
        <v>1</v>
      </c>
      <c r="G363" s="152" t="s">
        <v>6226</v>
      </c>
      <c r="H363" s="152" t="s">
        <v>6232</v>
      </c>
      <c r="I363" s="157"/>
      <c r="J363" s="152"/>
      <c r="K363" s="158"/>
      <c r="L363" s="159" t="s">
        <v>6388</v>
      </c>
      <c r="M363" s="160" t="s">
        <v>6613</v>
      </c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151">
        <v>45229</v>
      </c>
      <c r="B364" s="152" t="s">
        <v>6609</v>
      </c>
      <c r="C364" s="153"/>
      <c r="D364" s="154">
        <v>200</v>
      </c>
      <c r="E364" s="154"/>
      <c r="F364" s="155">
        <v>1</v>
      </c>
      <c r="G364" s="152" t="s">
        <v>6226</v>
      </c>
      <c r="H364" s="152" t="s">
        <v>6227</v>
      </c>
      <c r="I364" s="157" t="s">
        <v>6206</v>
      </c>
      <c r="J364" s="152" t="s">
        <v>6207</v>
      </c>
      <c r="K364" s="158"/>
      <c r="L364" s="159" t="s">
        <v>6339</v>
      </c>
      <c r="M364" s="160"/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151">
        <v>45229</v>
      </c>
      <c r="B365" s="152" t="s">
        <v>6610</v>
      </c>
      <c r="C365" s="153"/>
      <c r="D365" s="154">
        <v>200</v>
      </c>
      <c r="E365" s="154"/>
      <c r="F365" s="155">
        <v>1</v>
      </c>
      <c r="G365" s="152" t="s">
        <v>6226</v>
      </c>
      <c r="H365" s="152" t="s">
        <v>6227</v>
      </c>
      <c r="I365" s="157" t="s">
        <v>6206</v>
      </c>
      <c r="J365" s="152" t="s">
        <v>6207</v>
      </c>
      <c r="K365" s="158"/>
      <c r="L365" s="159" t="s">
        <v>6339</v>
      </c>
      <c r="M365" s="160"/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151">
        <v>45229</v>
      </c>
      <c r="B366" s="152" t="s">
        <v>6231</v>
      </c>
      <c r="C366" s="153"/>
      <c r="D366" s="154">
        <v>3750</v>
      </c>
      <c r="E366" s="154"/>
      <c r="F366" s="155"/>
      <c r="G366" s="152" t="s">
        <v>6233</v>
      </c>
      <c r="H366" s="152"/>
      <c r="I366" s="157" t="s">
        <v>6206</v>
      </c>
      <c r="J366" s="152" t="s">
        <v>6207</v>
      </c>
      <c r="K366" s="158"/>
      <c r="L366" s="159" t="s">
        <v>6230</v>
      </c>
      <c r="M366" s="160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51">
        <v>45229</v>
      </c>
      <c r="B367" s="152" t="s">
        <v>6611</v>
      </c>
      <c r="C367" s="153"/>
      <c r="D367" s="154">
        <v>200</v>
      </c>
      <c r="E367" s="154"/>
      <c r="F367" s="155">
        <v>1</v>
      </c>
      <c r="G367" s="152" t="s">
        <v>6226</v>
      </c>
      <c r="H367" s="152" t="s">
        <v>6227</v>
      </c>
      <c r="I367" s="157" t="s">
        <v>6206</v>
      </c>
      <c r="J367" s="152" t="s">
        <v>6207</v>
      </c>
      <c r="K367" s="158"/>
      <c r="L367" s="159" t="s">
        <v>6339</v>
      </c>
      <c r="M367" s="160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>
        <v>45229</v>
      </c>
      <c r="B368" s="142" t="s">
        <v>6231</v>
      </c>
      <c r="C368" s="143"/>
      <c r="D368" s="144">
        <v>40</v>
      </c>
      <c r="E368" s="144"/>
      <c r="F368" s="145">
        <v>2</v>
      </c>
      <c r="G368" s="142" t="s">
        <v>6226</v>
      </c>
      <c r="H368" s="142" t="s">
        <v>6232</v>
      </c>
      <c r="I368" s="146" t="s">
        <v>6206</v>
      </c>
      <c r="J368" s="142" t="s">
        <v>6207</v>
      </c>
      <c r="K368" s="147"/>
      <c r="L368" s="148" t="s">
        <v>6230</v>
      </c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>
        <v>45229</v>
      </c>
      <c r="B369" s="142" t="s">
        <v>6231</v>
      </c>
      <c r="C369" s="143"/>
      <c r="D369" s="144">
        <v>5150</v>
      </c>
      <c r="E369" s="144"/>
      <c r="F369" s="145">
        <v>1</v>
      </c>
      <c r="G369" s="142" t="s">
        <v>6233</v>
      </c>
      <c r="H369" s="142"/>
      <c r="I369" s="352" t="s">
        <v>6203</v>
      </c>
      <c r="J369" s="353" t="s">
        <v>6204</v>
      </c>
      <c r="K369" s="354" t="s">
        <v>6614</v>
      </c>
      <c r="L369" s="355" t="s">
        <v>6230</v>
      </c>
      <c r="M369" s="356" t="s">
        <v>6272</v>
      </c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51">
        <v>45230</v>
      </c>
      <c r="B370" s="152" t="s">
        <v>6235</v>
      </c>
      <c r="C370" s="153"/>
      <c r="D370" s="154">
        <f>61100+42900+34400+37000+19000+28100+10000</f>
        <v>232500</v>
      </c>
      <c r="E370" s="154"/>
      <c r="F370" s="155">
        <v>1</v>
      </c>
      <c r="G370" s="152" t="s">
        <v>6236</v>
      </c>
      <c r="H370" s="152" t="s">
        <v>6237</v>
      </c>
      <c r="I370" s="157" t="s">
        <v>6206</v>
      </c>
      <c r="J370" s="152" t="s">
        <v>6207</v>
      </c>
      <c r="K370" s="158"/>
      <c r="L370" s="159" t="s">
        <v>220</v>
      </c>
      <c r="M370" s="160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>
        <v>45230</v>
      </c>
      <c r="B371" s="142" t="s">
        <v>6619</v>
      </c>
      <c r="C371" s="143" t="s">
        <v>6620</v>
      </c>
      <c r="D371" s="144"/>
      <c r="E371" s="144"/>
      <c r="F371" s="145">
        <v>15</v>
      </c>
      <c r="G371" s="142" t="s">
        <v>6226</v>
      </c>
      <c r="H371" s="142" t="s">
        <v>6227</v>
      </c>
      <c r="I371" s="146"/>
      <c r="J371" s="142"/>
      <c r="K371" s="147"/>
      <c r="L371" s="148" t="s">
        <v>6251</v>
      </c>
      <c r="M371" s="149"/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>
        <v>45230</v>
      </c>
      <c r="B372" s="142" t="s">
        <v>6621</v>
      </c>
      <c r="C372" s="143"/>
      <c r="D372" s="144">
        <v>200</v>
      </c>
      <c r="E372" s="144"/>
      <c r="F372" s="145">
        <v>1</v>
      </c>
      <c r="G372" s="142" t="s">
        <v>6226</v>
      </c>
      <c r="H372" s="142" t="s">
        <v>6227</v>
      </c>
      <c r="I372" s="146" t="s">
        <v>6206</v>
      </c>
      <c r="J372" s="142" t="s">
        <v>6207</v>
      </c>
      <c r="K372" s="147"/>
      <c r="L372" s="148" t="s">
        <v>6205</v>
      </c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376">
        <v>45230</v>
      </c>
      <c r="B373" s="353" t="s">
        <v>6622</v>
      </c>
      <c r="C373" s="377"/>
      <c r="D373" s="378"/>
      <c r="E373" s="378"/>
      <c r="F373" s="379">
        <v>1</v>
      </c>
      <c r="G373" s="353" t="s">
        <v>6363</v>
      </c>
      <c r="H373" s="142" t="s">
        <v>6227</v>
      </c>
      <c r="I373" s="146"/>
      <c r="J373" s="142"/>
      <c r="K373" s="147"/>
      <c r="L373" s="148" t="s">
        <v>6214</v>
      </c>
      <c r="M373" s="149"/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>
        <v>45230</v>
      </c>
      <c r="B374" s="142" t="s">
        <v>6231</v>
      </c>
      <c r="C374" s="143"/>
      <c r="D374" s="144">
        <v>3650</v>
      </c>
      <c r="E374" s="144"/>
      <c r="F374" s="145"/>
      <c r="G374" s="142" t="s">
        <v>6233</v>
      </c>
      <c r="H374" s="142"/>
      <c r="I374" s="146" t="s">
        <v>6206</v>
      </c>
      <c r="J374" s="142" t="s">
        <v>6207</v>
      </c>
      <c r="K374" s="147"/>
      <c r="L374" s="148" t="s">
        <v>6230</v>
      </c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>
        <v>45230.576354166667</v>
      </c>
      <c r="B375" s="142" t="s">
        <v>6636</v>
      </c>
      <c r="C375" s="143"/>
      <c r="D375" s="144"/>
      <c r="E375" s="144"/>
      <c r="F375" s="145">
        <v>1</v>
      </c>
      <c r="G375" s="142" t="s">
        <v>6624</v>
      </c>
      <c r="H375" s="142"/>
      <c r="I375" s="146"/>
      <c r="J375" s="142"/>
      <c r="K375" s="147"/>
      <c r="L375" s="148" t="s">
        <v>6339</v>
      </c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/>
      <c r="B376" s="142"/>
      <c r="C376" s="143"/>
      <c r="D376" s="144"/>
      <c r="E376" s="144"/>
      <c r="F376" s="145"/>
      <c r="G376" s="142"/>
      <c r="H376" s="142"/>
      <c r="I376" s="146"/>
      <c r="J376" s="142"/>
      <c r="K376" s="147"/>
      <c r="L376" s="148"/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/>
      <c r="B377" s="142"/>
      <c r="C377" s="143"/>
      <c r="D377" s="144"/>
      <c r="E377" s="144"/>
      <c r="F377" s="145"/>
      <c r="G377" s="142"/>
      <c r="H377" s="142"/>
      <c r="I377" s="146"/>
      <c r="J377" s="142"/>
      <c r="K377" s="147"/>
      <c r="L377" s="148"/>
      <c r="M377" s="149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/>
      <c r="B378" s="142"/>
      <c r="C378" s="143"/>
      <c r="D378" s="144"/>
      <c r="E378" s="144"/>
      <c r="F378" s="145"/>
      <c r="G378" s="142"/>
      <c r="H378" s="142"/>
      <c r="I378" s="146"/>
      <c r="J378" s="142"/>
      <c r="K378" s="147"/>
      <c r="L378" s="148"/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/>
      <c r="B379" s="142"/>
      <c r="C379" s="143"/>
      <c r="D379" s="144"/>
      <c r="E379" s="144"/>
      <c r="F379" s="145"/>
      <c r="G379" s="142"/>
      <c r="H379" s="142"/>
      <c r="I379" s="146"/>
      <c r="J379" s="142"/>
      <c r="K379" s="147"/>
      <c r="L379" s="148"/>
      <c r="M379" s="149"/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/>
      <c r="B380" s="142"/>
      <c r="C380" s="143"/>
      <c r="D380" s="144"/>
      <c r="E380" s="144"/>
      <c r="F380" s="145"/>
      <c r="G380" s="142"/>
      <c r="H380" s="142"/>
      <c r="I380" s="146"/>
      <c r="J380" s="142"/>
      <c r="K380" s="147"/>
      <c r="L380" s="148"/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/>
      <c r="B381" s="142"/>
      <c r="C381" s="143"/>
      <c r="D381" s="144"/>
      <c r="E381" s="144"/>
      <c r="F381" s="145"/>
      <c r="G381" s="142"/>
      <c r="H381" s="142"/>
      <c r="I381" s="146"/>
      <c r="J381" s="142"/>
      <c r="K381" s="147"/>
      <c r="L381" s="148"/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/>
      <c r="B382" s="142"/>
      <c r="C382" s="143"/>
      <c r="D382" s="144"/>
      <c r="E382" s="144"/>
      <c r="F382" s="145"/>
      <c r="G382" s="142"/>
      <c r="H382" s="142"/>
      <c r="I382" s="146"/>
      <c r="J382" s="142"/>
      <c r="K382" s="147"/>
      <c r="L382" s="148"/>
      <c r="M382" s="149"/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141"/>
      <c r="B383" s="142"/>
      <c r="C383" s="143"/>
      <c r="D383" s="144"/>
      <c r="E383" s="144"/>
      <c r="F383" s="145"/>
      <c r="G383" s="142"/>
      <c r="H383" s="142"/>
      <c r="I383" s="146"/>
      <c r="J383" s="142"/>
      <c r="K383" s="147"/>
      <c r="L383" s="148"/>
      <c r="M383" s="149"/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/>
      <c r="B384" s="142"/>
      <c r="C384" s="143"/>
      <c r="D384" s="144"/>
      <c r="E384" s="144"/>
      <c r="F384" s="145"/>
      <c r="G384" s="142"/>
      <c r="H384" s="142"/>
      <c r="I384" s="146"/>
      <c r="J384" s="142"/>
      <c r="K384" s="147"/>
      <c r="L384" s="148"/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/>
      <c r="B385" s="142"/>
      <c r="C385" s="143"/>
      <c r="D385" s="144"/>
      <c r="E385" s="144"/>
      <c r="F385" s="145"/>
      <c r="G385" s="142"/>
      <c r="H385" s="142"/>
      <c r="I385" s="146"/>
      <c r="J385" s="142"/>
      <c r="K385" s="147"/>
      <c r="L385" s="148"/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/>
      <c r="B386" s="142"/>
      <c r="C386" s="143"/>
      <c r="D386" s="144"/>
      <c r="E386" s="144"/>
      <c r="F386" s="145"/>
      <c r="G386" s="142"/>
      <c r="H386" s="142"/>
      <c r="I386" s="146"/>
      <c r="J386" s="142"/>
      <c r="K386" s="147"/>
      <c r="L386" s="148"/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/>
      <c r="B387" s="142"/>
      <c r="C387" s="143"/>
      <c r="D387" s="144"/>
      <c r="E387" s="144"/>
      <c r="F387" s="145"/>
      <c r="G387" s="142"/>
      <c r="H387" s="142"/>
      <c r="I387" s="146"/>
      <c r="J387" s="142"/>
      <c r="K387" s="147"/>
      <c r="L387" s="148"/>
      <c r="M387" s="149"/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/>
      <c r="B388" s="142"/>
      <c r="C388" s="143"/>
      <c r="D388" s="144"/>
      <c r="E388" s="144"/>
      <c r="F388" s="145"/>
      <c r="G388" s="142"/>
      <c r="H388" s="142"/>
      <c r="I388" s="146"/>
      <c r="J388" s="142"/>
      <c r="K388" s="147"/>
      <c r="L388" s="148"/>
      <c r="M388" s="149"/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141"/>
      <c r="B389" s="142"/>
      <c r="C389" s="143"/>
      <c r="D389" s="144"/>
      <c r="E389" s="144"/>
      <c r="F389" s="145"/>
      <c r="G389" s="142"/>
      <c r="H389" s="142"/>
      <c r="I389" s="146"/>
      <c r="J389" s="142"/>
      <c r="K389" s="147"/>
      <c r="L389" s="148"/>
      <c r="M389" s="149"/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/>
      <c r="B390" s="142"/>
      <c r="C390" s="143"/>
      <c r="D390" s="144"/>
      <c r="E390" s="144"/>
      <c r="F390" s="145"/>
      <c r="G390" s="142"/>
      <c r="H390" s="142"/>
      <c r="I390" s="146"/>
      <c r="J390" s="142"/>
      <c r="K390" s="147"/>
      <c r="L390" s="148"/>
      <c r="M390" s="149"/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/>
      <c r="B391" s="142"/>
      <c r="C391" s="143"/>
      <c r="D391" s="144"/>
      <c r="E391" s="144"/>
      <c r="F391" s="145"/>
      <c r="G391" s="142"/>
      <c r="H391" s="142"/>
      <c r="I391" s="146"/>
      <c r="J391" s="142"/>
      <c r="K391" s="147"/>
      <c r="L391" s="148"/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/>
      <c r="B392" s="142"/>
      <c r="C392" s="143"/>
      <c r="D392" s="144"/>
      <c r="E392" s="144"/>
      <c r="F392" s="145"/>
      <c r="G392" s="142"/>
      <c r="H392" s="142"/>
      <c r="I392" s="146"/>
      <c r="J392" s="142"/>
      <c r="K392" s="147"/>
      <c r="L392" s="148"/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/>
      <c r="B393" s="142"/>
      <c r="C393" s="143"/>
      <c r="D393" s="144"/>
      <c r="E393" s="144"/>
      <c r="F393" s="145"/>
      <c r="G393" s="142"/>
      <c r="H393" s="142"/>
      <c r="I393" s="146"/>
      <c r="J393" s="142"/>
      <c r="K393" s="147"/>
      <c r="L393" s="148"/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/>
      <c r="B394" s="142"/>
      <c r="C394" s="143"/>
      <c r="D394" s="144"/>
      <c r="E394" s="144"/>
      <c r="F394" s="145"/>
      <c r="G394" s="142"/>
      <c r="H394" s="142"/>
      <c r="I394" s="146"/>
      <c r="J394" s="142"/>
      <c r="K394" s="147"/>
      <c r="L394" s="148"/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/>
      <c r="B395" s="142"/>
      <c r="C395" s="143"/>
      <c r="D395" s="144"/>
      <c r="E395" s="144"/>
      <c r="F395" s="145"/>
      <c r="G395" s="142"/>
      <c r="H395" s="142"/>
      <c r="I395" s="146"/>
      <c r="J395" s="142"/>
      <c r="K395" s="147"/>
      <c r="L395" s="148"/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72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72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49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49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49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49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.75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49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.75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49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49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49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.75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72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.75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50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50"/>
      <c r="I1531" s="146"/>
      <c r="J1531" s="142"/>
      <c r="K1531" s="147"/>
      <c r="L1531" s="148"/>
      <c r="M1531" s="149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49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42"/>
      <c r="I1533" s="146"/>
      <c r="J1533" s="142"/>
      <c r="K1533" s="147"/>
      <c r="L1533" s="148"/>
      <c r="M1533" s="172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50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42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49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50"/>
      <c r="I1537" s="146"/>
      <c r="J1537" s="142"/>
      <c r="K1537" s="147"/>
      <c r="L1537" s="148"/>
      <c r="M1537" s="149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42"/>
      <c r="I1538" s="146"/>
      <c r="J1538" s="142"/>
      <c r="K1538" s="147"/>
      <c r="L1538" s="148"/>
      <c r="M1538" s="149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50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50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50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50"/>
      <c r="I1542" s="146"/>
      <c r="J1542" s="142"/>
      <c r="K1542" s="147"/>
      <c r="L1542" s="148"/>
      <c r="M1542" s="149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42"/>
      <c r="I1543" s="146"/>
      <c r="J1543" s="142"/>
      <c r="K1543" s="147"/>
      <c r="L1543" s="148"/>
      <c r="M1543" s="149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50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50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50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50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50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50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50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50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42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42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50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50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50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50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50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50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50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1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1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2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2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2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2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2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2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2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3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2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2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2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2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ht="12.75" customHeight="1" x14ac:dyDescent="0.2">
      <c r="A1621" s="141"/>
      <c r="B1621" s="152"/>
      <c r="C1621" s="153"/>
      <c r="D1621" s="154"/>
      <c r="E1621" s="154"/>
      <c r="F1621" s="155"/>
      <c r="G1621" s="152"/>
      <c r="H1621" s="156"/>
      <c r="I1621" s="157"/>
      <c r="J1621" s="152"/>
      <c r="K1621" s="158"/>
      <c r="L1621" s="159"/>
      <c r="M1621" s="160"/>
      <c r="N1621" s="113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108"/>
      <c r="AY1621" s="108"/>
      <c r="AZ1621" s="108"/>
      <c r="BA1621" s="108"/>
      <c r="BB1621" s="108"/>
      <c r="BC1621" s="108"/>
      <c r="BD1621" s="108"/>
      <c r="BE1621" s="108"/>
      <c r="BF1621" s="108"/>
      <c r="BG1621" s="108"/>
    </row>
    <row r="1622" spans="1:59" ht="12.75" customHeight="1" x14ac:dyDescent="0.2">
      <c r="A1622" s="141"/>
      <c r="B1622" s="152"/>
      <c r="C1622" s="153"/>
      <c r="D1622" s="154"/>
      <c r="E1622" s="154"/>
      <c r="F1622" s="155"/>
      <c r="G1622" s="152"/>
      <c r="H1622" s="156"/>
      <c r="I1622" s="157"/>
      <c r="J1622" s="152"/>
      <c r="K1622" s="158"/>
      <c r="L1622" s="159"/>
      <c r="M1622" s="160"/>
      <c r="N1622" s="113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108"/>
      <c r="AY1622" s="108"/>
      <c r="AZ1622" s="108"/>
      <c r="BA1622" s="108"/>
      <c r="BB1622" s="108"/>
      <c r="BC1622" s="108"/>
      <c r="BD1622" s="108"/>
      <c r="BE1622" s="108"/>
      <c r="BF1622" s="108"/>
      <c r="BG1622" s="108"/>
    </row>
    <row r="1623" spans="1:59" ht="12.75" customHeight="1" x14ac:dyDescent="0.2">
      <c r="A1623" s="151"/>
      <c r="B1623" s="152"/>
      <c r="C1623" s="153"/>
      <c r="D1623" s="154"/>
      <c r="E1623" s="154"/>
      <c r="F1623" s="155"/>
      <c r="G1623" s="152"/>
      <c r="H1623" s="156"/>
      <c r="I1623" s="157"/>
      <c r="J1623" s="152"/>
      <c r="K1623" s="158"/>
      <c r="L1623" s="159"/>
      <c r="M1623" s="160"/>
      <c r="N1623" s="113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108"/>
      <c r="AY1623" s="108"/>
      <c r="AZ1623" s="108"/>
      <c r="BA1623" s="108"/>
      <c r="BB1623" s="108"/>
      <c r="BC1623" s="108"/>
      <c r="BD1623" s="108"/>
      <c r="BE1623" s="108"/>
      <c r="BF1623" s="108"/>
      <c r="BG1623" s="108"/>
    </row>
    <row r="1624" spans="1:59" ht="12.75" customHeight="1" x14ac:dyDescent="0.2">
      <c r="A1624" s="151"/>
      <c r="B1624" s="152"/>
      <c r="C1624" s="153"/>
      <c r="D1624" s="154"/>
      <c r="E1624" s="154"/>
      <c r="F1624" s="155"/>
      <c r="G1624" s="152"/>
      <c r="H1624" s="156"/>
      <c r="I1624" s="157"/>
      <c r="J1624" s="152"/>
      <c r="K1624" s="158"/>
      <c r="L1624" s="159"/>
      <c r="M1624" s="160"/>
      <c r="N1624" s="113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108"/>
      <c r="AY1624" s="108"/>
      <c r="AZ1624" s="108"/>
      <c r="BA1624" s="108"/>
      <c r="BB1624" s="108"/>
      <c r="BC1624" s="108"/>
      <c r="BD1624" s="108"/>
      <c r="BE1624" s="108"/>
      <c r="BF1624" s="108"/>
      <c r="BG1624" s="108"/>
    </row>
    <row r="1625" spans="1:59" ht="12.75" customHeight="1" x14ac:dyDescent="0.2">
      <c r="A1625" s="151"/>
      <c r="B1625" s="152"/>
      <c r="C1625" s="153"/>
      <c r="D1625" s="154"/>
      <c r="E1625" s="154"/>
      <c r="F1625" s="155"/>
      <c r="G1625" s="152"/>
      <c r="H1625" s="156"/>
      <c r="I1625" s="157"/>
      <c r="J1625" s="152"/>
      <c r="K1625" s="158"/>
      <c r="L1625" s="159"/>
      <c r="M1625" s="160"/>
      <c r="N1625" s="113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108"/>
      <c r="AY1625" s="108"/>
      <c r="AZ1625" s="108"/>
      <c r="BA1625" s="108"/>
      <c r="BB1625" s="108"/>
      <c r="BC1625" s="108"/>
      <c r="BD1625" s="108"/>
      <c r="BE1625" s="108"/>
      <c r="BF1625" s="108"/>
      <c r="BG1625" s="108"/>
    </row>
    <row r="1626" spans="1:59" ht="12.75" customHeight="1" x14ac:dyDescent="0.2">
      <c r="A1626" s="151"/>
      <c r="B1626" s="152"/>
      <c r="C1626" s="153"/>
      <c r="D1626" s="154"/>
      <c r="E1626" s="154"/>
      <c r="F1626" s="155"/>
      <c r="G1626" s="152"/>
      <c r="H1626" s="156"/>
      <c r="I1626" s="157"/>
      <c r="J1626" s="152"/>
      <c r="K1626" s="158"/>
      <c r="L1626" s="159"/>
      <c r="M1626" s="160"/>
      <c r="N1626" s="113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108"/>
      <c r="AY1626" s="108"/>
      <c r="AZ1626" s="108"/>
      <c r="BA1626" s="108"/>
      <c r="BB1626" s="108"/>
      <c r="BC1626" s="108"/>
      <c r="BD1626" s="108"/>
      <c r="BE1626" s="108"/>
      <c r="BF1626" s="108"/>
      <c r="BG1626" s="108"/>
    </row>
    <row r="1627" spans="1:59" ht="12.75" customHeight="1" x14ac:dyDescent="0.2">
      <c r="A1627" s="151"/>
      <c r="B1627" s="152"/>
      <c r="C1627" s="153"/>
      <c r="D1627" s="154"/>
      <c r="E1627" s="154"/>
      <c r="F1627" s="155"/>
      <c r="G1627" s="152"/>
      <c r="H1627" s="156"/>
      <c r="I1627" s="157"/>
      <c r="J1627" s="152"/>
      <c r="K1627" s="158"/>
      <c r="L1627" s="159"/>
      <c r="M1627" s="160"/>
      <c r="N1627" s="113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108"/>
      <c r="AY1627" s="108"/>
      <c r="AZ1627" s="108"/>
      <c r="BA1627" s="108"/>
      <c r="BB1627" s="108"/>
      <c r="BC1627" s="108"/>
      <c r="BD1627" s="108"/>
      <c r="BE1627" s="108"/>
      <c r="BF1627" s="108"/>
      <c r="BG1627" s="108"/>
    </row>
    <row r="1628" spans="1:59" ht="12.75" customHeight="1" x14ac:dyDescent="0.2">
      <c r="A1628" s="151"/>
      <c r="B1628" s="152"/>
      <c r="C1628" s="153"/>
      <c r="D1628" s="154"/>
      <c r="E1628" s="154"/>
      <c r="F1628" s="155"/>
      <c r="G1628" s="152"/>
      <c r="H1628" s="156"/>
      <c r="I1628" s="157"/>
      <c r="J1628" s="152"/>
      <c r="K1628" s="158"/>
      <c r="L1628" s="159"/>
      <c r="M1628" s="160"/>
      <c r="N1628" s="113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108"/>
      <c r="AY1628" s="108"/>
      <c r="AZ1628" s="108"/>
      <c r="BA1628" s="108"/>
      <c r="BB1628" s="108"/>
      <c r="BC1628" s="108"/>
      <c r="BD1628" s="108"/>
      <c r="BE1628" s="108"/>
      <c r="BF1628" s="108"/>
      <c r="BG1628" s="108"/>
    </row>
    <row r="1629" spans="1:59" ht="12.75" customHeight="1" x14ac:dyDescent="0.2">
      <c r="A1629" s="151"/>
      <c r="B1629" s="152"/>
      <c r="C1629" s="153"/>
      <c r="D1629" s="154"/>
      <c r="E1629" s="154"/>
      <c r="F1629" s="155"/>
      <c r="G1629" s="152"/>
      <c r="H1629" s="156"/>
      <c r="I1629" s="157"/>
      <c r="J1629" s="152"/>
      <c r="K1629" s="158"/>
      <c r="L1629" s="159"/>
      <c r="M1629" s="160"/>
      <c r="N1629" s="113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108"/>
      <c r="AY1629" s="108"/>
      <c r="AZ1629" s="108"/>
      <c r="BA1629" s="108"/>
      <c r="BB1629" s="108"/>
      <c r="BC1629" s="108"/>
      <c r="BD1629" s="108"/>
      <c r="BE1629" s="108"/>
      <c r="BF1629" s="108"/>
      <c r="BG1629" s="108"/>
    </row>
    <row r="1630" spans="1:59" ht="12.75" customHeight="1" x14ac:dyDescent="0.2">
      <c r="A1630" s="151"/>
      <c r="B1630" s="152"/>
      <c r="C1630" s="153"/>
      <c r="D1630" s="154"/>
      <c r="E1630" s="154"/>
      <c r="F1630" s="155"/>
      <c r="G1630" s="152"/>
      <c r="H1630" s="156"/>
      <c r="I1630" s="157"/>
      <c r="J1630" s="152"/>
      <c r="K1630" s="158"/>
      <c r="L1630" s="159"/>
      <c r="M1630" s="160"/>
      <c r="N1630" s="113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108"/>
      <c r="AY1630" s="108"/>
      <c r="AZ1630" s="108"/>
      <c r="BA1630" s="108"/>
      <c r="BB1630" s="108"/>
      <c r="BC1630" s="108"/>
      <c r="BD1630" s="108"/>
      <c r="BE1630" s="108"/>
      <c r="BF1630" s="108"/>
      <c r="BG1630" s="108"/>
    </row>
    <row r="1631" spans="1:59" ht="12.75" customHeight="1" x14ac:dyDescent="0.2">
      <c r="A1631" s="15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5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s="117" customFormat="1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5"/>
      <c r="O1634" s="28"/>
      <c r="P1634" s="28"/>
      <c r="Q1634" s="28"/>
      <c r="R1634" s="28"/>
      <c r="S1634" s="28"/>
      <c r="T1634" s="29"/>
      <c r="U1634" s="30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116"/>
      <c r="AS1634" s="31"/>
      <c r="AT1634" s="116"/>
      <c r="AU1634" s="31"/>
      <c r="AV1634" s="116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4"/>
      <c r="AS1638" s="2"/>
      <c r="AT1638" s="114"/>
      <c r="AU1638" s="2"/>
      <c r="AV1638" s="114"/>
      <c r="AW1638" s="2"/>
      <c r="AX1638" s="108"/>
      <c r="AY1638" s="108"/>
      <c r="AZ1638" s="108"/>
      <c r="BA1638" s="108"/>
      <c r="BB1638" s="108"/>
      <c r="BC1638" s="108"/>
      <c r="BD1638" s="108"/>
      <c r="BE1638" s="108"/>
      <c r="BF1638" s="108"/>
      <c r="BG1638" s="108"/>
    </row>
    <row r="1639" spans="1:59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4"/>
      <c r="AS1639" s="2"/>
      <c r="AT1639" s="114"/>
      <c r="AU1639" s="2"/>
      <c r="AV1639" s="114"/>
      <c r="AW1639" s="2"/>
      <c r="AX1639" s="108"/>
      <c r="AY1639" s="108"/>
      <c r="AZ1639" s="108"/>
      <c r="BA1639" s="108"/>
      <c r="BB1639" s="108"/>
      <c r="BC1639" s="108"/>
      <c r="BD1639" s="108"/>
      <c r="BE1639" s="108"/>
      <c r="BF1639" s="108"/>
      <c r="BG1639" s="108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s="117" customFormat="1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5"/>
      <c r="O1643" s="28"/>
      <c r="P1643" s="28"/>
      <c r="Q1643" s="28"/>
      <c r="R1643" s="28"/>
      <c r="S1643" s="28"/>
      <c r="T1643" s="29"/>
      <c r="U1643" s="30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116"/>
      <c r="AS1643" s="31"/>
      <c r="AT1643" s="116"/>
      <c r="AU1643" s="31"/>
      <c r="AV1643" s="116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</row>
    <row r="1644" spans="1:59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4"/>
      <c r="AS1644" s="2"/>
      <c r="AT1644" s="114"/>
      <c r="AU1644" s="2"/>
      <c r="AV1644" s="114"/>
      <c r="AW1644" s="2"/>
      <c r="AX1644" s="108"/>
      <c r="AY1644" s="108"/>
      <c r="AZ1644" s="108"/>
      <c r="BA1644" s="108"/>
      <c r="BB1644" s="108"/>
      <c r="BC1644" s="108"/>
      <c r="BD1644" s="108"/>
      <c r="BE1644" s="108"/>
      <c r="BF1644" s="108"/>
      <c r="BG1644" s="108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4"/>
      <c r="AS1647" s="2"/>
      <c r="AT1647" s="114"/>
      <c r="AU1647" s="2"/>
      <c r="AV1647" s="114"/>
      <c r="AW1647" s="2"/>
      <c r="AX1647" s="108"/>
      <c r="AY1647" s="108"/>
      <c r="AZ1647" s="108"/>
      <c r="BA1647" s="108"/>
      <c r="BB1647" s="108"/>
      <c r="BC1647" s="108"/>
      <c r="BD1647" s="108"/>
      <c r="BE1647" s="108"/>
      <c r="BF1647" s="108"/>
      <c r="BG1647" s="108"/>
    </row>
    <row r="1648" spans="1:59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4"/>
      <c r="AS1648" s="2"/>
      <c r="AT1648" s="114"/>
      <c r="AU1648" s="2"/>
      <c r="AV1648" s="114"/>
      <c r="AW1648" s="2"/>
      <c r="AX1648" s="108"/>
      <c r="AY1648" s="108"/>
      <c r="AZ1648" s="108"/>
      <c r="BA1648" s="108"/>
      <c r="BB1648" s="108"/>
      <c r="BC1648" s="108"/>
      <c r="BD1648" s="108"/>
      <c r="BE1648" s="108"/>
      <c r="BF1648" s="108"/>
      <c r="BG1648" s="108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4"/>
      <c r="AS1652" s="2"/>
      <c r="AT1652" s="114"/>
      <c r="AU1652" s="2"/>
      <c r="AV1652" s="114"/>
      <c r="AW1652" s="2"/>
      <c r="AX1652" s="108"/>
      <c r="AY1652" s="108"/>
      <c r="AZ1652" s="108"/>
      <c r="BA1652" s="108"/>
      <c r="BB1652" s="108"/>
      <c r="BC1652" s="108"/>
      <c r="BD1652" s="108"/>
      <c r="BE1652" s="108"/>
      <c r="BF1652" s="108"/>
      <c r="BG1652" s="108"/>
    </row>
    <row r="1653" spans="1:59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4"/>
      <c r="AS1653" s="2"/>
      <c r="AT1653" s="114"/>
      <c r="AU1653" s="2"/>
      <c r="AV1653" s="114"/>
      <c r="AW1653" s="2"/>
      <c r="AX1653" s="108"/>
      <c r="AY1653" s="108"/>
      <c r="AZ1653" s="108"/>
      <c r="BA1653" s="108"/>
      <c r="BB1653" s="108"/>
      <c r="BC1653" s="108"/>
      <c r="BD1653" s="108"/>
      <c r="BE1653" s="108"/>
      <c r="BF1653" s="108"/>
      <c r="BG1653" s="108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s="117" customFormat="1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5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6"/>
      <c r="AS1711" s="31"/>
      <c r="AT1711" s="116"/>
      <c r="AU1711" s="31"/>
      <c r="AV1711" s="116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7" customFormat="1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5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6"/>
      <c r="AS1712" s="31"/>
      <c r="AT1712" s="116"/>
      <c r="AU1712" s="31"/>
      <c r="AV1712" s="116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s="117" customFormat="1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5"/>
      <c r="O1713" s="28"/>
      <c r="P1713" s="28"/>
      <c r="Q1713" s="28"/>
      <c r="R1713" s="28"/>
      <c r="S1713" s="28"/>
      <c r="T1713" s="29"/>
      <c r="U1713" s="30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116"/>
      <c r="AS1713" s="31"/>
      <c r="AT1713" s="116"/>
      <c r="AU1713" s="31"/>
      <c r="AV1713" s="116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4"/>
      <c r="AS1715" s="2"/>
      <c r="AT1715" s="114"/>
      <c r="AU1715" s="2"/>
      <c r="AV1715" s="114"/>
      <c r="AW1715" s="2"/>
      <c r="AX1715" s="108"/>
      <c r="AY1715" s="108"/>
      <c r="AZ1715" s="108"/>
      <c r="BA1715" s="108"/>
      <c r="BB1715" s="108"/>
      <c r="BC1715" s="108"/>
      <c r="BD1715" s="108"/>
      <c r="BE1715" s="108"/>
      <c r="BF1715" s="108"/>
      <c r="BG1715" s="108"/>
    </row>
    <row r="1716" spans="1:59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4"/>
      <c r="AS1716" s="2"/>
      <c r="AT1716" s="114"/>
      <c r="AU1716" s="2"/>
      <c r="AV1716" s="114"/>
      <c r="AW1716" s="2"/>
      <c r="AX1716" s="108"/>
      <c r="AY1716" s="108"/>
      <c r="AZ1716" s="108"/>
      <c r="BA1716" s="108"/>
      <c r="BB1716" s="108"/>
      <c r="BC1716" s="108"/>
      <c r="BD1716" s="108"/>
      <c r="BE1716" s="108"/>
      <c r="BF1716" s="108"/>
      <c r="BG1716" s="108"/>
    </row>
    <row r="1717" spans="1:59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4"/>
      <c r="AS1717" s="2"/>
      <c r="AT1717" s="114"/>
      <c r="AU1717" s="2"/>
      <c r="AV1717" s="114"/>
      <c r="AW1717" s="2"/>
      <c r="AX1717" s="108"/>
      <c r="AY1717" s="108"/>
      <c r="AZ1717" s="108"/>
      <c r="BA1717" s="108"/>
      <c r="BB1717" s="108"/>
      <c r="BC1717" s="108"/>
      <c r="BD1717" s="108"/>
      <c r="BE1717" s="108"/>
      <c r="BF1717" s="108"/>
      <c r="BG1717" s="108"/>
    </row>
    <row r="1718" spans="1:59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4"/>
      <c r="AS1718" s="2"/>
      <c r="AT1718" s="114"/>
      <c r="AU1718" s="2"/>
      <c r="AV1718" s="114"/>
      <c r="AW1718" s="2"/>
      <c r="AX1718" s="108"/>
      <c r="AY1718" s="108"/>
      <c r="AZ1718" s="108"/>
      <c r="BA1718" s="108"/>
      <c r="BB1718" s="108"/>
      <c r="BC1718" s="108"/>
      <c r="BD1718" s="108"/>
      <c r="BE1718" s="108"/>
      <c r="BF1718" s="108"/>
      <c r="BG1718" s="108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4"/>
      <c r="AS1720" s="2"/>
      <c r="AT1720" s="114"/>
      <c r="AU1720" s="2"/>
      <c r="AV1720" s="114"/>
      <c r="AW1720" s="2"/>
      <c r="AX1720" s="108"/>
      <c r="AY1720" s="108"/>
      <c r="AZ1720" s="108"/>
      <c r="BA1720" s="108"/>
      <c r="BB1720" s="108"/>
      <c r="BC1720" s="108"/>
      <c r="BD1720" s="108"/>
      <c r="BE1720" s="108"/>
      <c r="BF1720" s="108"/>
      <c r="BG1720" s="108"/>
    </row>
    <row r="1721" spans="1:59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4"/>
      <c r="AS1721" s="2"/>
      <c r="AT1721" s="114"/>
      <c r="AU1721" s="2"/>
      <c r="AV1721" s="114"/>
      <c r="AW1721" s="2"/>
      <c r="AX1721" s="108"/>
      <c r="AY1721" s="108"/>
      <c r="AZ1721" s="108"/>
      <c r="BA1721" s="108"/>
      <c r="BB1721" s="108"/>
      <c r="BC1721" s="108"/>
      <c r="BD1721" s="108"/>
      <c r="BE1721" s="108"/>
      <c r="BF1721" s="108"/>
      <c r="BG1721" s="108"/>
    </row>
    <row r="1722" spans="1:59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3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4"/>
      <c r="AS1722" s="2"/>
      <c r="AT1722" s="114"/>
      <c r="AU1722" s="2"/>
      <c r="AV1722" s="114"/>
      <c r="AW1722" s="2"/>
      <c r="AX1722" s="108"/>
      <c r="AY1722" s="108"/>
      <c r="AZ1722" s="108"/>
      <c r="BA1722" s="108"/>
      <c r="BB1722" s="108"/>
      <c r="BC1722" s="108"/>
      <c r="BD1722" s="108"/>
      <c r="BE1722" s="108"/>
      <c r="BF1722" s="108"/>
      <c r="BG1722" s="108"/>
    </row>
    <row r="1723" spans="1:59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4"/>
      <c r="AS1723" s="2"/>
      <c r="AT1723" s="114"/>
      <c r="AU1723" s="2"/>
      <c r="AV1723" s="114"/>
      <c r="AW1723" s="2"/>
      <c r="AX1723" s="108"/>
      <c r="AY1723" s="108"/>
      <c r="AZ1723" s="108"/>
      <c r="BA1723" s="108"/>
      <c r="BB1723" s="108"/>
      <c r="BC1723" s="108"/>
      <c r="BD1723" s="108"/>
      <c r="BE1723" s="108"/>
      <c r="BF1723" s="108"/>
      <c r="BG1723" s="108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s="117" customFormat="1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5"/>
      <c r="O1725" s="28"/>
      <c r="P1725" s="28"/>
      <c r="Q1725" s="28"/>
      <c r="R1725" s="28"/>
      <c r="S1725" s="28"/>
      <c r="T1725" s="29"/>
      <c r="U1725" s="30"/>
      <c r="V1725" s="31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116"/>
      <c r="AS1725" s="31"/>
      <c r="AT1725" s="116"/>
      <c r="AU1725" s="31"/>
      <c r="AV1725" s="116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4"/>
      <c r="AS1729" s="2"/>
      <c r="AT1729" s="114"/>
      <c r="AU1729" s="2"/>
      <c r="AV1729" s="114"/>
      <c r="AW1729" s="2"/>
      <c r="AX1729" s="108"/>
      <c r="AY1729" s="108"/>
      <c r="AZ1729" s="108"/>
      <c r="BA1729" s="108"/>
      <c r="BB1729" s="108"/>
      <c r="BC1729" s="108"/>
      <c r="BD1729" s="108"/>
      <c r="BE1729" s="108"/>
      <c r="BF1729" s="108"/>
      <c r="BG1729" s="108"/>
    </row>
    <row r="1730" spans="1:59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4"/>
      <c r="AS1730" s="2"/>
      <c r="AT1730" s="114"/>
      <c r="AU1730" s="2"/>
      <c r="AV1730" s="114"/>
      <c r="AW1730" s="2"/>
      <c r="AX1730" s="108"/>
      <c r="AY1730" s="108"/>
      <c r="AZ1730" s="108"/>
      <c r="BA1730" s="108"/>
      <c r="BB1730" s="108"/>
      <c r="BC1730" s="108"/>
      <c r="BD1730" s="108"/>
      <c r="BE1730" s="108"/>
      <c r="BF1730" s="108"/>
      <c r="BG1730" s="108"/>
    </row>
    <row r="1731" spans="1:59" s="117" customFormat="1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5"/>
      <c r="O1731" s="28"/>
      <c r="P1731" s="28"/>
      <c r="Q1731" s="28"/>
      <c r="R1731" s="28"/>
      <c r="S1731" s="28"/>
      <c r="T1731" s="29"/>
      <c r="U1731" s="30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116"/>
      <c r="AS1731" s="31"/>
      <c r="AT1731" s="116"/>
      <c r="AU1731" s="31"/>
      <c r="AV1731" s="116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4"/>
      <c r="AS1734" s="2"/>
      <c r="AT1734" s="114"/>
      <c r="AU1734" s="2"/>
      <c r="AV1734" s="114"/>
      <c r="AW1734" s="2"/>
      <c r="AX1734" s="108"/>
      <c r="AY1734" s="108"/>
      <c r="AZ1734" s="108"/>
      <c r="BA1734" s="108"/>
      <c r="BB1734" s="108"/>
      <c r="BC1734" s="108"/>
      <c r="BD1734" s="108"/>
      <c r="BE1734" s="108"/>
      <c r="BF1734" s="108"/>
      <c r="BG1734" s="108"/>
    </row>
    <row r="1735" spans="1:59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4"/>
      <c r="AS1735" s="2"/>
      <c r="AT1735" s="114"/>
      <c r="AU1735" s="2"/>
      <c r="AV1735" s="114"/>
      <c r="AW1735" s="2"/>
      <c r="AX1735" s="108"/>
      <c r="AY1735" s="108"/>
      <c r="AZ1735" s="108"/>
      <c r="BA1735" s="108"/>
      <c r="BB1735" s="108"/>
      <c r="BC1735" s="108"/>
      <c r="BD1735" s="108"/>
      <c r="BE1735" s="108"/>
      <c r="BF1735" s="108"/>
      <c r="BG1735" s="108"/>
    </row>
    <row r="1736" spans="1:59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4"/>
      <c r="AS1736" s="2"/>
      <c r="AT1736" s="114"/>
      <c r="AU1736" s="2"/>
      <c r="AV1736" s="114"/>
      <c r="AW1736" s="2"/>
      <c r="AX1736" s="108"/>
      <c r="AY1736" s="108"/>
      <c r="AZ1736" s="108"/>
      <c r="BA1736" s="108"/>
      <c r="BB1736" s="108"/>
      <c r="BC1736" s="108"/>
      <c r="BD1736" s="108"/>
      <c r="BE1736" s="108"/>
      <c r="BF1736" s="108"/>
      <c r="BG1736" s="108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4"/>
      <c r="AS1740" s="2"/>
      <c r="AT1740" s="114"/>
      <c r="AU1740" s="2"/>
      <c r="AV1740" s="114"/>
      <c r="AW1740" s="2"/>
      <c r="AX1740" s="108"/>
      <c r="AY1740" s="108"/>
      <c r="AZ1740" s="108"/>
      <c r="BA1740" s="108"/>
      <c r="BB1740" s="108"/>
      <c r="BC1740" s="108"/>
      <c r="BD1740" s="108"/>
      <c r="BE1740" s="108"/>
      <c r="BF1740" s="108"/>
      <c r="BG1740" s="108"/>
    </row>
    <row r="1741" spans="1:59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4"/>
      <c r="AS1741" s="2"/>
      <c r="AT1741" s="114"/>
      <c r="AU1741" s="2"/>
      <c r="AV1741" s="114"/>
      <c r="AW1741" s="2"/>
      <c r="AX1741" s="108"/>
      <c r="AY1741" s="108"/>
      <c r="AZ1741" s="108"/>
      <c r="BA1741" s="108"/>
      <c r="BB1741" s="108"/>
      <c r="BC1741" s="108"/>
      <c r="BD1741" s="108"/>
      <c r="BE1741" s="108"/>
      <c r="BF1741" s="108"/>
      <c r="BG1741" s="108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s="117" customFormat="1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5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6"/>
      <c r="AS1747" s="31"/>
      <c r="AT1747" s="116"/>
      <c r="AU1747" s="31"/>
      <c r="AV1747" s="116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7" customFormat="1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5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6"/>
      <c r="AS1748" s="31"/>
      <c r="AT1748" s="116"/>
      <c r="AU1748" s="31"/>
      <c r="AV1748" s="116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7" customFormat="1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5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6"/>
      <c r="AS1749" s="31"/>
      <c r="AT1749" s="116"/>
      <c r="AU1749" s="31"/>
      <c r="AV1749" s="116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7" customFormat="1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5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6"/>
      <c r="AS1750" s="31"/>
      <c r="AT1750" s="116"/>
      <c r="AU1750" s="31"/>
      <c r="AV1750" s="116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7" customFormat="1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5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6"/>
      <c r="AS1751" s="31"/>
      <c r="AT1751" s="116"/>
      <c r="AU1751" s="31"/>
      <c r="AV1751" s="116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7" customFormat="1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5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6"/>
      <c r="AS1752" s="31"/>
      <c r="AT1752" s="116"/>
      <c r="AU1752" s="31"/>
      <c r="AV1752" s="116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7" customFormat="1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5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6"/>
      <c r="AS1753" s="31"/>
      <c r="AT1753" s="116"/>
      <c r="AU1753" s="31"/>
      <c r="AV1753" s="116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7" customFormat="1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5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6"/>
      <c r="AS1754" s="31"/>
      <c r="AT1754" s="116"/>
      <c r="AU1754" s="31"/>
      <c r="AV1754" s="116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7" customFormat="1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5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6"/>
      <c r="AS1755" s="31"/>
      <c r="AT1755" s="116"/>
      <c r="AU1755" s="31"/>
      <c r="AV1755" s="116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7" customFormat="1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5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6"/>
      <c r="AS1756" s="31"/>
      <c r="AT1756" s="116"/>
      <c r="AU1756" s="31"/>
      <c r="AV1756" s="116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8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8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5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5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5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5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5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5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36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8"/>
      <c r="O1824" s="32"/>
      <c r="P1824" s="32"/>
      <c r="Q1824" s="32"/>
      <c r="R1824" s="32"/>
      <c r="S1824" s="32"/>
      <c r="T1824" s="33"/>
      <c r="U1824" s="34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119"/>
      <c r="AS1824" s="35"/>
      <c r="AT1824" s="119"/>
      <c r="AU1824" s="35"/>
      <c r="AV1824" s="119"/>
      <c r="AW1824" s="35"/>
      <c r="AX1824" s="35"/>
      <c r="AY1824" s="35"/>
      <c r="AZ1824" s="35"/>
      <c r="BA1824" s="35"/>
      <c r="BB1824" s="35"/>
      <c r="BC1824" s="35"/>
      <c r="BD1824" s="35"/>
      <c r="BE1824" s="35"/>
      <c r="BF1824" s="35"/>
      <c r="BG1824" s="35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7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5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6"/>
      <c r="AS1828" s="31"/>
      <c r="AT1828" s="116"/>
      <c r="AU1828" s="31"/>
      <c r="AV1828" s="116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7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5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6"/>
      <c r="AS1829" s="31"/>
      <c r="AT1829" s="116"/>
      <c r="AU1829" s="31"/>
      <c r="AV1829" s="116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3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4"/>
      <c r="AS1830" s="2"/>
      <c r="AT1830" s="114"/>
      <c r="AU1830" s="2"/>
      <c r="AV1830" s="114"/>
      <c r="AW1830" s="2"/>
      <c r="AX1830" s="108"/>
      <c r="AY1830" s="108"/>
      <c r="AZ1830" s="108"/>
      <c r="BA1830" s="108"/>
      <c r="BB1830" s="108"/>
      <c r="BC1830" s="108"/>
      <c r="BD1830" s="108"/>
      <c r="BE1830" s="108"/>
      <c r="BF1830" s="108"/>
      <c r="BG1830" s="108"/>
    </row>
    <row r="1831" spans="1:59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3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4"/>
      <c r="AS1831" s="2"/>
      <c r="AT1831" s="114"/>
      <c r="AU1831" s="2"/>
      <c r="AV1831" s="114"/>
      <c r="AW1831" s="2"/>
      <c r="AX1831" s="108"/>
      <c r="AY1831" s="108"/>
      <c r="AZ1831" s="108"/>
      <c r="BA1831" s="108"/>
      <c r="BB1831" s="108"/>
      <c r="BC1831" s="108"/>
      <c r="BD1831" s="108"/>
      <c r="BE1831" s="108"/>
      <c r="BF1831" s="108"/>
      <c r="BG1831" s="108"/>
    </row>
    <row r="1832" spans="1:59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3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4"/>
      <c r="AS1832" s="2"/>
      <c r="AT1832" s="114"/>
      <c r="AU1832" s="2"/>
      <c r="AV1832" s="114"/>
      <c r="AW1832" s="2"/>
      <c r="AX1832" s="108"/>
      <c r="AY1832" s="108"/>
      <c r="AZ1832" s="108"/>
      <c r="BA1832" s="108"/>
      <c r="BB1832" s="108"/>
      <c r="BC1832" s="108"/>
      <c r="BD1832" s="108"/>
      <c r="BE1832" s="108"/>
      <c r="BF1832" s="108"/>
      <c r="BG1832" s="108"/>
    </row>
    <row r="1833" spans="1:59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3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4"/>
      <c r="AS1833" s="2"/>
      <c r="AT1833" s="114"/>
      <c r="AU1833" s="2"/>
      <c r="AV1833" s="114"/>
      <c r="AW1833" s="2"/>
      <c r="AX1833" s="108"/>
      <c r="AY1833" s="108"/>
      <c r="AZ1833" s="108"/>
      <c r="BA1833" s="108"/>
      <c r="BB1833" s="108"/>
      <c r="BC1833" s="108"/>
      <c r="BD1833" s="108"/>
      <c r="BE1833" s="108"/>
      <c r="BF1833" s="108"/>
      <c r="BG1833" s="108"/>
    </row>
    <row r="1834" spans="1:59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3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4"/>
      <c r="AS1834" s="2"/>
      <c r="AT1834" s="114"/>
      <c r="AU1834" s="2"/>
      <c r="AV1834" s="114"/>
      <c r="AW1834" s="2"/>
      <c r="AX1834" s="108"/>
      <c r="AY1834" s="108"/>
      <c r="AZ1834" s="108"/>
      <c r="BA1834" s="108"/>
      <c r="BB1834" s="108"/>
      <c r="BC1834" s="108"/>
      <c r="BD1834" s="108"/>
      <c r="BE1834" s="108"/>
      <c r="BF1834" s="108"/>
      <c r="BG1834" s="108"/>
    </row>
    <row r="1835" spans="1:59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3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4"/>
      <c r="AS1835" s="2"/>
      <c r="AT1835" s="114"/>
      <c r="AU1835" s="2"/>
      <c r="AV1835" s="114"/>
      <c r="AW1835" s="2"/>
      <c r="AX1835" s="108"/>
      <c r="AY1835" s="108"/>
      <c r="AZ1835" s="108"/>
      <c r="BA1835" s="108"/>
      <c r="BB1835" s="108"/>
      <c r="BC1835" s="108"/>
      <c r="BD1835" s="108"/>
      <c r="BE1835" s="108"/>
      <c r="BF1835" s="108"/>
      <c r="BG1835" s="108"/>
    </row>
    <row r="1836" spans="1:59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3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4"/>
      <c r="AS1836" s="2"/>
      <c r="AT1836" s="114"/>
      <c r="AU1836" s="2"/>
      <c r="AV1836" s="114"/>
      <c r="AW1836" s="2"/>
      <c r="AX1836" s="108"/>
      <c r="AY1836" s="108"/>
      <c r="AZ1836" s="108"/>
      <c r="BA1836" s="108"/>
      <c r="BB1836" s="108"/>
      <c r="BC1836" s="108"/>
      <c r="BD1836" s="108"/>
      <c r="BE1836" s="108"/>
      <c r="BF1836" s="108"/>
      <c r="BG1836" s="108"/>
    </row>
    <row r="1837" spans="1:59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3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4"/>
      <c r="AS1837" s="2"/>
      <c r="AT1837" s="114"/>
      <c r="AU1837" s="2"/>
      <c r="AV1837" s="114"/>
      <c r="AW1837" s="2"/>
      <c r="AX1837" s="108"/>
      <c r="AY1837" s="108"/>
      <c r="AZ1837" s="108"/>
      <c r="BA1837" s="108"/>
      <c r="BB1837" s="108"/>
      <c r="BC1837" s="108"/>
      <c r="BD1837" s="108"/>
      <c r="BE1837" s="108"/>
      <c r="BF1837" s="108"/>
      <c r="BG1837" s="108"/>
    </row>
    <row r="1838" spans="1:59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3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4"/>
      <c r="AS1838" s="2"/>
      <c r="AT1838" s="114"/>
      <c r="AU1838" s="2"/>
      <c r="AV1838" s="114"/>
      <c r="AW1838" s="2"/>
      <c r="AX1838" s="108"/>
      <c r="AY1838" s="108"/>
      <c r="AZ1838" s="108"/>
      <c r="BA1838" s="108"/>
      <c r="BB1838" s="108"/>
      <c r="BC1838" s="108"/>
      <c r="BD1838" s="108"/>
      <c r="BE1838" s="108"/>
      <c r="BF1838" s="108"/>
      <c r="BG1838" s="108"/>
    </row>
    <row r="1839" spans="1:59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3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4"/>
      <c r="AS1839" s="2"/>
      <c r="AT1839" s="114"/>
      <c r="AU1839" s="2"/>
      <c r="AV1839" s="114"/>
      <c r="AW1839" s="2"/>
      <c r="AX1839" s="108"/>
      <c r="AY1839" s="108"/>
      <c r="AZ1839" s="108"/>
      <c r="BA1839" s="108"/>
      <c r="BB1839" s="108"/>
      <c r="BC1839" s="108"/>
      <c r="BD1839" s="108"/>
      <c r="BE1839" s="108"/>
      <c r="BF1839" s="108"/>
      <c r="BG1839" s="108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x14ac:dyDescent="0.2">
      <c r="A2494" s="161"/>
      <c r="B2494" s="162"/>
      <c r="C2494" s="163"/>
      <c r="D2494" s="164"/>
      <c r="E2494" s="164"/>
      <c r="F2494" s="162"/>
      <c r="G2494" s="162"/>
      <c r="H2494" s="162"/>
      <c r="I2494" s="163"/>
      <c r="J2494" s="162"/>
      <c r="K2494" s="163"/>
      <c r="L2494" s="163"/>
      <c r="M2494" s="165"/>
    </row>
    <row r="2495" spans="1:59" x14ac:dyDescent="0.2">
      <c r="A2495" s="161"/>
      <c r="B2495" s="162"/>
      <c r="C2495" s="163"/>
      <c r="D2495" s="164"/>
      <c r="E2495" s="164"/>
      <c r="F2495" s="162"/>
      <c r="G2495" s="162"/>
      <c r="H2495" s="162"/>
      <c r="I2495" s="163"/>
      <c r="J2495" s="162"/>
      <c r="K2495" s="163"/>
      <c r="L2495" s="163"/>
      <c r="M2495" s="165"/>
    </row>
    <row r="2496" spans="1:59" x14ac:dyDescent="0.2">
      <c r="A2496" s="161"/>
      <c r="B2496" s="162"/>
      <c r="C2496" s="163"/>
      <c r="D2496" s="164"/>
      <c r="E2496" s="164"/>
      <c r="F2496" s="162"/>
      <c r="G2496" s="162"/>
      <c r="H2496" s="162"/>
      <c r="I2496" s="163"/>
      <c r="J2496" s="162"/>
      <c r="K2496" s="163"/>
      <c r="L2496" s="163"/>
      <c r="M2496" s="165"/>
    </row>
    <row r="2497" spans="1:13" x14ac:dyDescent="0.2">
      <c r="A2497" s="161"/>
      <c r="B2497" s="162"/>
      <c r="C2497" s="163"/>
      <c r="D2497" s="164"/>
      <c r="E2497" s="164"/>
      <c r="F2497" s="162"/>
      <c r="G2497" s="162"/>
      <c r="H2497" s="162"/>
      <c r="I2497" s="163"/>
      <c r="J2497" s="162"/>
      <c r="K2497" s="163"/>
      <c r="L2497" s="163"/>
      <c r="M2497" s="165"/>
    </row>
    <row r="2498" spans="1:13" x14ac:dyDescent="0.2">
      <c r="A2498" s="161"/>
      <c r="B2498" s="162"/>
      <c r="C2498" s="163"/>
      <c r="D2498" s="164"/>
      <c r="E2498" s="164"/>
      <c r="F2498" s="162"/>
      <c r="G2498" s="162"/>
      <c r="H2498" s="162"/>
      <c r="I2498" s="163"/>
      <c r="J2498" s="162"/>
      <c r="K2498" s="163"/>
      <c r="L2498" s="163"/>
      <c r="M2498" s="165"/>
    </row>
    <row r="2499" spans="1:13" x14ac:dyDescent="0.2">
      <c r="A2499" s="161"/>
      <c r="B2499" s="162"/>
      <c r="C2499" s="163"/>
      <c r="D2499" s="164"/>
      <c r="E2499" s="164"/>
      <c r="F2499" s="162"/>
      <c r="G2499" s="162"/>
      <c r="H2499" s="162"/>
      <c r="I2499" s="163"/>
      <c r="J2499" s="162"/>
      <c r="K2499" s="163"/>
      <c r="L2499" s="163"/>
      <c r="M2499" s="165"/>
    </row>
    <row r="2500" spans="1:13" x14ac:dyDescent="0.2">
      <c r="A2500" s="161"/>
      <c r="B2500" s="162"/>
      <c r="C2500" s="163"/>
      <c r="D2500" s="164"/>
      <c r="E2500" s="164"/>
      <c r="F2500" s="162"/>
      <c r="G2500" s="162"/>
      <c r="H2500" s="162"/>
      <c r="I2500" s="163"/>
      <c r="J2500" s="162"/>
      <c r="K2500" s="163"/>
      <c r="L2500" s="163"/>
      <c r="M2500" s="165"/>
    </row>
    <row r="2501" spans="1:13" x14ac:dyDescent="0.2">
      <c r="A2501" s="161"/>
      <c r="B2501" s="162"/>
      <c r="C2501" s="163"/>
      <c r="D2501" s="164"/>
      <c r="E2501" s="164"/>
      <c r="F2501" s="162"/>
      <c r="G2501" s="162"/>
      <c r="H2501" s="162"/>
      <c r="I2501" s="163"/>
      <c r="J2501" s="162"/>
      <c r="K2501" s="163"/>
      <c r="L2501" s="163"/>
      <c r="M2501" s="165"/>
    </row>
    <row r="2502" spans="1:13" x14ac:dyDescent="0.2">
      <c r="A2502" s="161"/>
      <c r="B2502" s="162"/>
      <c r="C2502" s="163"/>
      <c r="D2502" s="164"/>
      <c r="E2502" s="164"/>
      <c r="F2502" s="162"/>
      <c r="G2502" s="162"/>
      <c r="H2502" s="162"/>
      <c r="I2502" s="163"/>
      <c r="J2502" s="162"/>
      <c r="K2502" s="163"/>
      <c r="L2502" s="163"/>
      <c r="M2502" s="165"/>
    </row>
    <row r="2503" spans="1:13" x14ac:dyDescent="0.2">
      <c r="A2503" s="161"/>
      <c r="B2503" s="162"/>
      <c r="C2503" s="163"/>
      <c r="D2503" s="164"/>
      <c r="E2503" s="164"/>
      <c r="F2503" s="162"/>
      <c r="G2503" s="162"/>
      <c r="H2503" s="162"/>
      <c r="I2503" s="163"/>
      <c r="J2503" s="162"/>
      <c r="K2503" s="163"/>
      <c r="L2503" s="163"/>
      <c r="M2503" s="165"/>
    </row>
    <row r="2504" spans="1:13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13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13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13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13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13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13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13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13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</sheetData>
  <autoFilter ref="A1:R375">
    <filterColumn colId="3" showButton="0"/>
    <filterColumn colId="9" showButton="0"/>
    <filterColumn colId="13" showButton="0"/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1 H273 H275:H277 H4:H264 H266:H268 H279:H354 H355:H2493">
      <formula1>IF(G4=Exa_,EXA,IF(G4=Gas_,GAS,IF(G4=Var_,Var,IF(G4=ACC_,ACC,EQ))))</formula1>
    </dataValidation>
    <dataValidation showInputMessage="1" showErrorMessage="1" sqref="H1"/>
    <dataValidation type="list" showInputMessage="1" showErrorMessage="1" sqref="J271 J273 J275:J277 J4:J264 J266:J268 J279:J354 J355:J2493">
      <formula1>IF(I4="caja",CAJA,IF(I4="TDC",TDC,VACIO))</formula1>
    </dataValidation>
    <dataValidation type="list" showInputMessage="1" showErrorMessage="1" sqref="G271 G273 G275:G277 G4:G264 G266:G268 G279:G354 G355:G2493">
      <formula1>item</formula1>
    </dataValidation>
    <dataValidation type="list" showInputMessage="1" showErrorMessage="1" sqref="I271 I273 I275:I277 I4:I264 I266:I268 I279:I354 I355:I2493">
      <formula1>DEST</formula1>
    </dataValidation>
    <dataValidation type="list" showInputMessage="1" showErrorMessage="1" sqref="L362:M362 L4:L277 L363:L2493 L279:L354 L355:L36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E12" sqref="E12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3" t="s">
        <v>4859</v>
      </c>
      <c r="B1" s="243" t="s">
        <v>4863</v>
      </c>
      <c r="C1" s="243" t="s">
        <v>1305</v>
      </c>
      <c r="D1" s="243" t="s">
        <v>4860</v>
      </c>
      <c r="E1" s="243" t="s">
        <v>4861</v>
      </c>
      <c r="F1" s="243" t="s">
        <v>4862</v>
      </c>
      <c r="G1" s="243" t="s">
        <v>4864</v>
      </c>
      <c r="H1" s="243" t="s">
        <v>4865</v>
      </c>
      <c r="I1" s="243" t="s">
        <v>105</v>
      </c>
      <c r="J1" s="243" t="s">
        <v>4866</v>
      </c>
      <c r="M1" s="77" t="s">
        <v>1305</v>
      </c>
      <c r="N1" s="78" t="s">
        <v>1304</v>
      </c>
      <c r="O1" s="79" t="s">
        <v>1306</v>
      </c>
    </row>
    <row r="2" spans="1:15" ht="15.75" x14ac:dyDescent="0.25">
      <c r="A2" s="244"/>
      <c r="B2" s="250"/>
      <c r="C2" s="245"/>
      <c r="D2" s="245"/>
      <c r="E2" s="245"/>
      <c r="F2" s="248"/>
      <c r="G2" s="252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2">
        <f>SUMIFS(CAJA!D:D,CAJA!G:G,"VARIO",CAJA!H:H,"PAGO*",CAJA!B:B,A2)</f>
        <v>0</v>
      </c>
      <c r="I2" s="252">
        <f ca="1">G2-H2</f>
        <v>0</v>
      </c>
      <c r="J2" s="218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6"/>
      <c r="B3" s="250"/>
      <c r="C3" s="247"/>
      <c r="D3" s="247"/>
      <c r="E3" s="251"/>
      <c r="F3" s="249"/>
      <c r="G3" s="253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3">
        <f>SUMIFS(CAJA!D:D,CAJA!G:G,"VARIO",CAJA!H:H,"PAGO*",CAJA!B:B,A3)</f>
        <v>0</v>
      </c>
      <c r="I3" s="253">
        <f ca="1">G3-H3</f>
        <v>0</v>
      </c>
      <c r="J3" s="218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4"/>
      <c r="B4" s="250"/>
      <c r="C4" s="245"/>
      <c r="D4" s="245"/>
      <c r="E4" s="245"/>
      <c r="F4" s="248"/>
      <c r="G4" s="252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2">
        <f>SUMIFS(CAJA!D:D,CAJA!G:G,"VARIO",CAJA!H:H,"PAGO*",CAJA!B:B,A4)</f>
        <v>0</v>
      </c>
      <c r="I4" s="252">
        <f t="shared" ref="I4:I29" ca="1" si="2">G4-H4</f>
        <v>0</v>
      </c>
      <c r="J4" s="218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6"/>
      <c r="B5" s="250"/>
      <c r="C5" s="247"/>
      <c r="D5" s="247"/>
      <c r="E5" s="251"/>
      <c r="F5" s="249"/>
      <c r="G5" s="253">
        <f t="shared" ca="1" si="1"/>
        <v>0</v>
      </c>
      <c r="H5" s="253">
        <f>SUMIFS(CAJA!D:D,CAJA!G:G,"VARIO",CAJA!H:H,"PAGO*",CAJA!B:B,A5)</f>
        <v>0</v>
      </c>
      <c r="I5" s="253">
        <f t="shared" ca="1" si="2"/>
        <v>0</v>
      </c>
      <c r="J5" s="218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4"/>
      <c r="B6" s="250"/>
      <c r="C6" s="245"/>
      <c r="D6" s="245"/>
      <c r="E6" s="245"/>
      <c r="F6" s="248"/>
      <c r="G6" s="252">
        <f t="shared" ca="1" si="1"/>
        <v>0</v>
      </c>
      <c r="H6" s="252">
        <f>SUMIFS(CAJA!D:D,CAJA!G:G,"VARIO",CAJA!H:H,"PAGO*",CAJA!B:B,A6)</f>
        <v>0</v>
      </c>
      <c r="I6" s="252">
        <f t="shared" ca="1" si="2"/>
        <v>0</v>
      </c>
      <c r="J6" s="218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6"/>
      <c r="B7" s="250"/>
      <c r="C7" s="247"/>
      <c r="D7" s="247"/>
      <c r="E7" s="251"/>
      <c r="F7" s="249"/>
      <c r="G7" s="253">
        <f t="shared" ca="1" si="1"/>
        <v>0</v>
      </c>
      <c r="H7" s="253">
        <f>SUMIFS(CAJA!D:D,CAJA!G:G,"VARIO",CAJA!H:H,"PAGO*",CAJA!B:B,A7)</f>
        <v>0</v>
      </c>
      <c r="I7" s="253">
        <f t="shared" ca="1" si="2"/>
        <v>0</v>
      </c>
      <c r="J7" s="218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4"/>
      <c r="B8" s="250"/>
      <c r="C8" s="245"/>
      <c r="D8" s="245"/>
      <c r="E8" s="245"/>
      <c r="F8" s="248"/>
      <c r="G8" s="252">
        <f t="shared" ca="1" si="1"/>
        <v>0</v>
      </c>
      <c r="H8" s="252">
        <f>SUMIFS(CAJA!D:D,CAJA!G:G,"VARIO",CAJA!H:H,"PAGO*",CAJA!B:B,A8)</f>
        <v>0</v>
      </c>
      <c r="I8" s="252">
        <f t="shared" ca="1" si="2"/>
        <v>0</v>
      </c>
      <c r="J8" s="218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6"/>
      <c r="B9" s="250"/>
      <c r="C9" s="247"/>
      <c r="D9" s="247"/>
      <c r="E9" s="251"/>
      <c r="F9" s="249"/>
      <c r="G9" s="253">
        <f t="shared" ca="1" si="1"/>
        <v>0</v>
      </c>
      <c r="H9" s="253">
        <f>SUMIFS(CAJA!D:D,CAJA!G:G,"VARIO",CAJA!H:H,"PAGO*",CAJA!B:B,A9)</f>
        <v>0</v>
      </c>
      <c r="I9" s="253">
        <f t="shared" ca="1" si="2"/>
        <v>0</v>
      </c>
      <c r="J9" s="218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4"/>
      <c r="B10" s="250"/>
      <c r="C10" s="245"/>
      <c r="D10" s="245"/>
      <c r="E10" s="245"/>
      <c r="F10" s="248"/>
      <c r="G10" s="252">
        <f t="shared" ca="1" si="1"/>
        <v>0</v>
      </c>
      <c r="H10" s="252">
        <f>SUMIFS(CAJA!D:D,CAJA!G:G,"VARIO",CAJA!H:H,"PAGO*",CAJA!B:B,A10)</f>
        <v>0</v>
      </c>
      <c r="I10" s="252">
        <f t="shared" ca="1" si="2"/>
        <v>0</v>
      </c>
      <c r="J10" s="218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6"/>
      <c r="B11" s="250"/>
      <c r="C11" s="247"/>
      <c r="D11" s="247"/>
      <c r="E11" s="251"/>
      <c r="F11" s="249"/>
      <c r="G11" s="253">
        <f t="shared" ca="1" si="1"/>
        <v>0</v>
      </c>
      <c r="H11" s="253">
        <f>SUMIFS(CAJA!D:D,CAJA!G:G,"VARIO",CAJA!H:H,"PAGO*",CAJA!B:B,A11)</f>
        <v>0</v>
      </c>
      <c r="I11" s="253">
        <f t="shared" ca="1" si="2"/>
        <v>0</v>
      </c>
      <c r="J11" s="218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4"/>
      <c r="B12" s="250"/>
      <c r="C12" s="245"/>
      <c r="D12" s="245"/>
      <c r="E12" s="245"/>
      <c r="F12" s="248"/>
      <c r="G12" s="252">
        <f t="shared" ca="1" si="1"/>
        <v>0</v>
      </c>
      <c r="H12" s="252">
        <f>SUMIFS(CAJA!D:D,CAJA!G:G,"VARIO",CAJA!H:H,"PAGO*",CAJA!B:B,A12)</f>
        <v>0</v>
      </c>
      <c r="I12" s="252">
        <f t="shared" ca="1" si="2"/>
        <v>0</v>
      </c>
      <c r="J12" s="218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6"/>
      <c r="B13" s="250"/>
      <c r="C13" s="247"/>
      <c r="D13" s="247"/>
      <c r="E13" s="251"/>
      <c r="F13" s="249"/>
      <c r="G13" s="253">
        <f t="shared" ca="1" si="1"/>
        <v>0</v>
      </c>
      <c r="H13" s="253">
        <f>SUMIFS(CAJA!D:D,CAJA!G:G,"VARIO",CAJA!H:H,"PAGO*",CAJA!B:B,A13)</f>
        <v>0</v>
      </c>
      <c r="I13" s="253">
        <f t="shared" ca="1" si="2"/>
        <v>0</v>
      </c>
      <c r="J13" s="218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4"/>
      <c r="B14" s="250"/>
      <c r="C14" s="245"/>
      <c r="D14" s="245"/>
      <c r="E14" s="245"/>
      <c r="F14" s="248"/>
      <c r="G14" s="252">
        <f t="shared" ca="1" si="1"/>
        <v>0</v>
      </c>
      <c r="H14" s="252">
        <f>SUMIFS(CAJA!D:D,CAJA!G:G,"VARIO",CAJA!H:H,"PAGO*",CAJA!B:B,A14)</f>
        <v>0</v>
      </c>
      <c r="I14" s="252">
        <f t="shared" ca="1" si="2"/>
        <v>0</v>
      </c>
      <c r="J14" s="218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6"/>
      <c r="B15" s="250"/>
      <c r="C15" s="247"/>
      <c r="D15" s="247"/>
      <c r="E15" s="251"/>
      <c r="F15" s="249"/>
      <c r="G15" s="253">
        <f t="shared" ca="1" si="1"/>
        <v>0</v>
      </c>
      <c r="H15" s="253">
        <f>SUMIFS(CAJA!D:D,CAJA!G:G,"VARIO",CAJA!H:H,"PAGO*",CAJA!B:B,A15)</f>
        <v>0</v>
      </c>
      <c r="I15" s="253">
        <f t="shared" ca="1" si="2"/>
        <v>0</v>
      </c>
      <c r="J15" s="218" t="str">
        <f t="shared" ca="1" si="0"/>
        <v>NORMAL</v>
      </c>
    </row>
    <row r="16" spans="1:15" ht="15.75" x14ac:dyDescent="0.25">
      <c r="A16" s="244"/>
      <c r="B16" s="250"/>
      <c r="C16" s="245"/>
      <c r="D16" s="245"/>
      <c r="E16" s="245"/>
      <c r="F16" s="248"/>
      <c r="G16" s="252">
        <f t="shared" ca="1" si="1"/>
        <v>0</v>
      </c>
      <c r="H16" s="252">
        <f>SUMIFS(CAJA!D:D,CAJA!G:G,"VARIO",CAJA!H:H,"PAGO*",CAJA!B:B,A16)</f>
        <v>0</v>
      </c>
      <c r="I16" s="252">
        <f t="shared" ca="1" si="2"/>
        <v>0</v>
      </c>
      <c r="J16" s="218" t="str">
        <f t="shared" ca="1" si="0"/>
        <v>NORMAL</v>
      </c>
    </row>
    <row r="17" spans="1:10" ht="15.75" x14ac:dyDescent="0.25">
      <c r="A17" s="246"/>
      <c r="B17" s="250"/>
      <c r="C17" s="247"/>
      <c r="D17" s="247"/>
      <c r="E17" s="251"/>
      <c r="F17" s="249"/>
      <c r="G17" s="253">
        <f t="shared" ca="1" si="1"/>
        <v>0</v>
      </c>
      <c r="H17" s="253">
        <f>SUMIFS(CAJA!D:D,CAJA!G:G,"VARIO",CAJA!H:H,"PAGO*",CAJA!B:B,A17)</f>
        <v>0</v>
      </c>
      <c r="I17" s="253">
        <f t="shared" ca="1" si="2"/>
        <v>0</v>
      </c>
      <c r="J17" s="218" t="str">
        <f t="shared" ca="1" si="0"/>
        <v>NORMAL</v>
      </c>
    </row>
    <row r="18" spans="1:10" ht="15.75" x14ac:dyDescent="0.25">
      <c r="A18" s="244"/>
      <c r="B18" s="250"/>
      <c r="C18" s="245"/>
      <c r="D18" s="245"/>
      <c r="E18" s="245"/>
      <c r="F18" s="248"/>
      <c r="G18" s="252">
        <f t="shared" ca="1" si="1"/>
        <v>0</v>
      </c>
      <c r="H18" s="252">
        <f>SUMIFS(CAJA!D:D,CAJA!G:G,"VARIO",CAJA!H:H,"PAGO*",CAJA!B:B,A18)</f>
        <v>0</v>
      </c>
      <c r="I18" s="252">
        <f t="shared" ca="1" si="2"/>
        <v>0</v>
      </c>
      <c r="J18" s="218" t="str">
        <f t="shared" ca="1" si="0"/>
        <v>NORMAL</v>
      </c>
    </row>
    <row r="19" spans="1:10" ht="15.75" x14ac:dyDescent="0.25">
      <c r="A19" s="246"/>
      <c r="B19" s="250"/>
      <c r="C19" s="247"/>
      <c r="D19" s="247"/>
      <c r="E19" s="251"/>
      <c r="F19" s="249"/>
      <c r="G19" s="253">
        <f t="shared" ca="1" si="1"/>
        <v>0</v>
      </c>
      <c r="H19" s="253">
        <f>SUMIFS(CAJA!D:D,CAJA!G:G,"VARIO",CAJA!H:H,"PAGO*",CAJA!B:B,A19)</f>
        <v>0</v>
      </c>
      <c r="I19" s="253">
        <f t="shared" ca="1" si="2"/>
        <v>0</v>
      </c>
      <c r="J19" s="218" t="str">
        <f t="shared" ca="1" si="0"/>
        <v>NORMAL</v>
      </c>
    </row>
    <row r="20" spans="1:10" ht="15.75" x14ac:dyDescent="0.25">
      <c r="A20" s="244"/>
      <c r="B20" s="250"/>
      <c r="C20" s="245"/>
      <c r="D20" s="245"/>
      <c r="E20" s="245"/>
      <c r="F20" s="248"/>
      <c r="G20" s="252">
        <f t="shared" ca="1" si="1"/>
        <v>0</v>
      </c>
      <c r="H20" s="252">
        <f>SUMIFS(CAJA!D:D,CAJA!G:G,"VARIO",CAJA!H:H,"PAGO*",CAJA!B:B,A20)</f>
        <v>0</v>
      </c>
      <c r="I20" s="252">
        <f t="shared" ca="1" si="2"/>
        <v>0</v>
      </c>
      <c r="J20" s="218" t="str">
        <f t="shared" ca="1" si="0"/>
        <v>NORMAL</v>
      </c>
    </row>
    <row r="21" spans="1:10" ht="15.75" x14ac:dyDescent="0.25">
      <c r="A21" s="246"/>
      <c r="B21" s="250"/>
      <c r="C21" s="247"/>
      <c r="D21" s="247"/>
      <c r="E21" s="251"/>
      <c r="F21" s="249"/>
      <c r="G21" s="253">
        <f t="shared" ca="1" si="1"/>
        <v>0</v>
      </c>
      <c r="H21" s="253">
        <f>SUMIFS(CAJA!D:D,CAJA!G:G,"VARIO",CAJA!H:H,"PAGO*",CAJA!B:B,A21)</f>
        <v>0</v>
      </c>
      <c r="I21" s="253">
        <f t="shared" ca="1" si="2"/>
        <v>0</v>
      </c>
      <c r="J21" s="218" t="str">
        <f t="shared" ca="1" si="0"/>
        <v>NORMAL</v>
      </c>
    </row>
    <row r="22" spans="1:10" ht="15.75" x14ac:dyDescent="0.25">
      <c r="A22" s="244"/>
      <c r="B22" s="250"/>
      <c r="C22" s="245"/>
      <c r="D22" s="245"/>
      <c r="E22" s="245"/>
      <c r="F22" s="248"/>
      <c r="G22" s="252">
        <f t="shared" ca="1" si="1"/>
        <v>0</v>
      </c>
      <c r="H22" s="252">
        <f>SUMIFS(CAJA!D:D,CAJA!G:G,"VARIO",CAJA!H:H,"PAGO*",CAJA!B:B,A22)</f>
        <v>0</v>
      </c>
      <c r="I22" s="252">
        <f t="shared" ca="1" si="2"/>
        <v>0</v>
      </c>
      <c r="J22" s="218" t="str">
        <f t="shared" ca="1" si="0"/>
        <v>NORMAL</v>
      </c>
    </row>
    <row r="23" spans="1:10" ht="15.75" x14ac:dyDescent="0.25">
      <c r="A23" s="246"/>
      <c r="B23" s="250"/>
      <c r="C23" s="247"/>
      <c r="D23" s="247"/>
      <c r="E23" s="251"/>
      <c r="F23" s="249"/>
      <c r="G23" s="253">
        <f t="shared" ca="1" si="1"/>
        <v>0</v>
      </c>
      <c r="H23" s="253">
        <f>SUMIFS(CAJA!D:D,CAJA!G:G,"VARIO",CAJA!H:H,"PAGO*",CAJA!B:B,A23)</f>
        <v>0</v>
      </c>
      <c r="I23" s="253">
        <f t="shared" ca="1" si="2"/>
        <v>0</v>
      </c>
      <c r="J23" s="218" t="str">
        <f t="shared" ca="1" si="0"/>
        <v>NORMAL</v>
      </c>
    </row>
    <row r="24" spans="1:10" ht="15.75" x14ac:dyDescent="0.25">
      <c r="A24" s="244"/>
      <c r="B24" s="250"/>
      <c r="C24" s="245"/>
      <c r="D24" s="245"/>
      <c r="E24" s="245"/>
      <c r="F24" s="248"/>
      <c r="G24" s="252">
        <f t="shared" ca="1" si="1"/>
        <v>0</v>
      </c>
      <c r="H24" s="252">
        <f>SUMIFS(CAJA!D:D,CAJA!G:G,"VARIO",CAJA!H:H,"PAGO*",CAJA!B:B,A24)</f>
        <v>0</v>
      </c>
      <c r="I24" s="252">
        <f t="shared" ca="1" si="2"/>
        <v>0</v>
      </c>
      <c r="J24" s="218" t="str">
        <f t="shared" ca="1" si="0"/>
        <v>NORMAL</v>
      </c>
    </row>
    <row r="25" spans="1:10" ht="15.75" x14ac:dyDescent="0.25">
      <c r="A25" s="246"/>
      <c r="B25" s="250"/>
      <c r="C25" s="247"/>
      <c r="D25" s="247"/>
      <c r="E25" s="251"/>
      <c r="F25" s="249"/>
      <c r="G25" s="253">
        <f t="shared" ca="1" si="1"/>
        <v>0</v>
      </c>
      <c r="H25" s="253">
        <f>SUMIFS(CAJA!D:D,CAJA!G:G,"VARIO",CAJA!H:H,"PAGO*",CAJA!B:B,A25)</f>
        <v>0</v>
      </c>
      <c r="I25" s="253">
        <f t="shared" ca="1" si="2"/>
        <v>0</v>
      </c>
      <c r="J25" s="218" t="str">
        <f t="shared" ca="1" si="0"/>
        <v>NORMAL</v>
      </c>
    </row>
    <row r="26" spans="1:10" ht="15.75" x14ac:dyDescent="0.25">
      <c r="A26" s="244"/>
      <c r="B26" s="250"/>
      <c r="C26" s="245"/>
      <c r="D26" s="245"/>
      <c r="E26" s="245"/>
      <c r="F26" s="248"/>
      <c r="G26" s="252">
        <f t="shared" ca="1" si="1"/>
        <v>0</v>
      </c>
      <c r="H26" s="252">
        <f>SUMIFS(CAJA!D:D,CAJA!G:G,"VARIO",CAJA!H:H,"PAGO*",CAJA!B:B,A26)</f>
        <v>0</v>
      </c>
      <c r="I26" s="252">
        <f t="shared" ca="1" si="2"/>
        <v>0</v>
      </c>
      <c r="J26" s="218" t="str">
        <f t="shared" ca="1" si="0"/>
        <v>NORMAL</v>
      </c>
    </row>
    <row r="27" spans="1:10" ht="15.75" x14ac:dyDescent="0.25">
      <c r="A27" s="246"/>
      <c r="B27" s="250"/>
      <c r="C27" s="247"/>
      <c r="D27" s="247"/>
      <c r="E27" s="251"/>
      <c r="F27" s="249"/>
      <c r="G27" s="253">
        <f t="shared" ca="1" si="1"/>
        <v>0</v>
      </c>
      <c r="H27" s="253">
        <f>SUMIFS(CAJA!D:D,CAJA!G:G,"VARIO",CAJA!H:H,"PAGO*",CAJA!B:B,A27)</f>
        <v>0</v>
      </c>
      <c r="I27" s="253">
        <f t="shared" ca="1" si="2"/>
        <v>0</v>
      </c>
      <c r="J27" s="218" t="str">
        <f t="shared" ca="1" si="0"/>
        <v>NORMAL</v>
      </c>
    </row>
    <row r="28" spans="1:10" ht="15.75" x14ac:dyDescent="0.25">
      <c r="A28" s="244"/>
      <c r="B28" s="250"/>
      <c r="C28" s="245"/>
      <c r="D28" s="245"/>
      <c r="E28" s="245"/>
      <c r="F28" s="248"/>
      <c r="G28" s="252">
        <f t="shared" ca="1" si="1"/>
        <v>0</v>
      </c>
      <c r="H28" s="252">
        <f>SUMIFS(CAJA!D:D,CAJA!G:G,"VARIO",CAJA!H:H,"PAGO*",CAJA!B:B,A28)</f>
        <v>0</v>
      </c>
      <c r="I28" s="252">
        <f t="shared" ca="1" si="2"/>
        <v>0</v>
      </c>
      <c r="J28" s="218" t="str">
        <f t="shared" ca="1" si="0"/>
        <v>NORMAL</v>
      </c>
    </row>
    <row r="29" spans="1:10" ht="15.75" x14ac:dyDescent="0.25">
      <c r="A29" s="246"/>
      <c r="B29" s="250"/>
      <c r="C29" s="247"/>
      <c r="D29" s="247"/>
      <c r="E29" s="251"/>
      <c r="F29" s="249"/>
      <c r="G29" s="253">
        <f t="shared" ca="1" si="1"/>
        <v>0</v>
      </c>
      <c r="H29" s="253">
        <f>SUMIFS(CAJA!D:D,CAJA!G:G,"VARIO",CAJA!H:H,"PAGO*",CAJA!B:B,A29)</f>
        <v>0</v>
      </c>
      <c r="I29" s="253">
        <f t="shared" ca="1" si="2"/>
        <v>0</v>
      </c>
      <c r="J29" s="218" t="str">
        <f t="shared" ca="1" si="0"/>
        <v>NORMAL</v>
      </c>
    </row>
  </sheetData>
  <sheetProtection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63">
        <f ca="1">IF(D1="",TODAY(),D1)</f>
        <v>45545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406971.84000000008</v>
      </c>
      <c r="C2" s="188">
        <v>909448.89000000036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89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8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89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8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0"/>
      <c r="D7" s="66">
        <v>43019</v>
      </c>
    </row>
    <row r="8" spans="1:4" x14ac:dyDescent="0.2">
      <c r="A8" s="72" t="s">
        <v>226</v>
      </c>
      <c r="B8" s="73">
        <f>SUMIFS(CajaAcc!D:D,CajaAcc!A:A,"=" &amp; $D$7)</f>
        <v>0</v>
      </c>
      <c r="C8" s="190"/>
      <c r="D8" s="66">
        <v>43019</v>
      </c>
    </row>
    <row r="9" spans="1:4" x14ac:dyDescent="0.2">
      <c r="A9" s="74" t="s">
        <v>1301</v>
      </c>
      <c r="B9" s="75">
        <f ca="1">SUMIFS(CAJA!D:D,CAJA!G:G,A9,CAJA!A:A,"&lt;=" &amp; $A$1)-SUMIFS(CAJA!E:E,CAJA!G:G,A9,CAJA!A:A,"&lt;=" &amp; $A$1)+C9</f>
        <v>0</v>
      </c>
      <c r="C9" s="191"/>
      <c r="D9" s="69"/>
    </row>
    <row r="10" spans="1:4" x14ac:dyDescent="0.2">
      <c r="A10" s="74" t="s">
        <v>1303</v>
      </c>
      <c r="B10" s="75">
        <f ca="1">SUMIFS(CAJA!D:D,CAJA!G:G,A10,CAJA!A:A,"&lt;=" &amp; $A$1)-SUMIFS(CAJA!E:E,CAJA!G:G,A10,CAJA!A:A,"&lt;=" &amp; $A$1)+C10</f>
        <v>3440</v>
      </c>
      <c r="C10" s="191"/>
      <c r="D10" s="69"/>
    </row>
    <row r="11" spans="1:4" x14ac:dyDescent="0.2">
      <c r="A11" s="76"/>
      <c r="B11" s="76"/>
      <c r="C11" s="76"/>
      <c r="D11" s="76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B20" sqref="B20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SUMIF(CAJA!$G$4:$G$2493,"GASTO",CAJA!$E$4:$E$2493)</f>
        <v>973441.05000000016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SUMIFS(CAJA!$E$4:$E$2493,CAJA!$G$4:$G$2493,"GASTO",CAJA!$H$4:$H$2493,A2)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SUMIFS(CAJA!$E$4:$E$2493,CAJA!$G$4:$G$2493,"GASTO",CAJA!$H$4:$H$2493,A3)</f>
        <v>2000</v>
      </c>
      <c r="C3" s="24"/>
      <c r="D3" s="23" t="str">
        <f t="shared" ref="D3:D19" si="0">IF(C3&lt;B3,"EXCEDIDO","")</f>
        <v>EXCEDIDO</v>
      </c>
    </row>
    <row r="4" spans="1:4" ht="14.25" x14ac:dyDescent="0.2">
      <c r="A4" s="11" t="s">
        <v>4</v>
      </c>
      <c r="B4" s="18">
        <f>SUMIFS(CAJA!$E$4:$E$2493,CAJA!$G$4:$G$2493,"GASTO",CAJA!$H$4:$H$2493,A4)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SUMIFS(CAJA!$E$4:$E$2493,CAJA!$G$4:$G$2493,"GASTO",CAJA!$H$4:$H$2493,A5)</f>
        <v>-6820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SUMIFS(CAJA!$E$4:$E$2493,CAJA!$G$4:$G$2493,"GASTO",CAJA!$H$4:$H$2493,A6)</f>
        <v>3400</v>
      </c>
      <c r="C6" s="24"/>
      <c r="D6" s="23" t="str">
        <f t="shared" si="0"/>
        <v>EXCEDIDO</v>
      </c>
    </row>
    <row r="7" spans="1:4" ht="14.25" x14ac:dyDescent="0.2">
      <c r="A7" s="12" t="s">
        <v>3923</v>
      </c>
      <c r="B7" s="19">
        <f>SUMIFS(CAJA!$E$4:$E$2493,CAJA!$G$4:$G$2493,"GASTO",CAJA!$H$4:$H$2493,A7)</f>
        <v>39186.869999999995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SUMIFS(CAJA!$E$4:$E$2493,CAJA!$G$4:$G$2493,"GASTO",CAJA!$H$4:$H$2493,A8)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SUMIFS(CAJA!$E$4:$E$2493,CAJA!$G$4:$G$2493,"GASTO",CAJA!$H$4:$H$2493,A9)</f>
        <v>17600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SUMIFS(CAJA!$E$4:$E$2493,CAJA!$G$4:$G$2493,"GASTO",CAJA!$H$4:$H$2493,A10)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SUMIFS(CAJA!$E$4:$E$2493,CAJA!$G$4:$G$2493,"GASTO",CAJA!$H$4:$H$2493,A11)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SUMIFS(CAJA!$E$4:$E$2493,CAJA!$G$4:$G$2493,"GASTO",CAJA!$H$4:$H$2493,A12)</f>
        <v>885200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SUMIFS(CAJA!$E$4:$E$2493,CAJA!$G$4:$G$2493,"GASTO",CAJA!$H$4:$H$2493,A13)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SUMIFS(CAJA!$E$4:$E$2493,CAJA!$G$4:$G$2493,"GASTO",CAJA!$H$4:$H$2493,A14)</f>
        <v>32874.18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SUMIFS(CAJA!$E$4:$E$2493,CAJA!$G$4:$G$2493,"GASTO",CAJA!$H$4:$H$2493,A15)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SUMIFS(CAJA!$E$4:$E$2493,CAJA!$G$4:$G$2493,"GASTO",CAJA!$H$4:$H$2493,A16)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SUMIFS(CAJA!$E$4:$E$2493,CAJA!$G$4:$G$2493,"GASTO",CAJA!$H$4:$H$2493,A17)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SUMIFS(CAJA!$E$4:$E$2493,CAJA!$G$4:$G$2493,"GASTO",CAJA!$H$4:$H$2493,A18)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973441.05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IF(SUMIF(CAJA!$G$4:$G$2493,"GASTO",CAJA!$D$4:$D$2493)=0,"BIEN","HAY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97"/>
  <sheetViews>
    <sheetView zoomScaleNormal="100" workbookViewId="0">
      <pane ySplit="3" topLeftCell="A76" activePane="bottomLeft" state="frozen"/>
      <selection pane="bottomLeft" activeCell="B56" sqref="B56"/>
    </sheetView>
  </sheetViews>
  <sheetFormatPr baseColWidth="10" defaultColWidth="11.42578125" defaultRowHeight="12.75" x14ac:dyDescent="0.2"/>
  <cols>
    <col min="1" max="1" width="30.7109375" style="285" customWidth="1"/>
    <col min="2" max="5" width="8.7109375" style="285" customWidth="1"/>
    <col min="6" max="12" width="11.42578125" style="285"/>
    <col min="13" max="13" width="12.7109375" style="285" bestFit="1" customWidth="1"/>
    <col min="14" max="16384" width="11.42578125" style="285"/>
  </cols>
  <sheetData>
    <row r="1" spans="1:6" ht="15" thickBot="1" x14ac:dyDescent="0.25">
      <c r="A1" s="284"/>
      <c r="B1" s="469" t="str">
        <f>IF(-SUMIFS(CAJA!F:F,CAJA!G:G,"PROPIO",CAJA!H:H,"&lt;&gt;SIM-CAR")-SUM(B5:B97)+SUM(C5:C97)=0,"BIEN","HAY ERRORES")</f>
        <v>BIEN</v>
      </c>
      <c r="C1" s="470" t="e">
        <f>IF(SUMIF(CAJA!$G$4:$G$2493,"HOMO",CAJA!$F$4:$F$2493)-SUM(#REF!)+SUM(#REF!)=0,"HOMOLOGADOS BIEN","HAY ERRORES EN HOMOLOGADOS")</f>
        <v>#REF!</v>
      </c>
      <c r="D1" s="469" t="str">
        <f>IF(-SUMIF(CAJA!$G$4:$G$2493,"KIT",CAJA!$F$4:$F$2493)-SUM(D5:D97)+SUM(E5:E97)=0,"BIEN","HAY ERRORES")</f>
        <v>BIEN</v>
      </c>
      <c r="E1" s="471" t="e">
        <f>IF(SUMIF(CAJA!$G$4:$G$2493,"HOMO",CAJA!$F$4:$F$2493)-SUM(#REF!)+SUM(#REF!)=0,"HOMOLOGADOS BIEN","HAY ERRORES EN HOMOLOGADOS")</f>
        <v>#REF!</v>
      </c>
    </row>
    <row r="2" spans="1:6" ht="15" thickBot="1" x14ac:dyDescent="0.25">
      <c r="A2" s="286"/>
      <c r="B2" s="472" t="s">
        <v>107</v>
      </c>
      <c r="C2" s="473"/>
      <c r="D2" s="472" t="s">
        <v>108</v>
      </c>
      <c r="E2" s="474"/>
    </row>
    <row r="3" spans="1:6" ht="15" thickBot="1" x14ac:dyDescent="0.25">
      <c r="A3" s="287" t="s">
        <v>106</v>
      </c>
      <c r="B3" s="288" t="s">
        <v>105</v>
      </c>
      <c r="C3" s="289" t="s">
        <v>17</v>
      </c>
      <c r="D3" s="288" t="s">
        <v>105</v>
      </c>
      <c r="E3" s="289" t="s">
        <v>17</v>
      </c>
    </row>
    <row r="4" spans="1:6" ht="15" x14ac:dyDescent="0.2">
      <c r="A4" s="290" t="s">
        <v>48</v>
      </c>
      <c r="B4" s="37">
        <f>-SUMIFS(CAJA!$F$4:$F$2493,CAJA!$G$4:$G$2493,"PROPIO",CAJA!$H$4:$H$2493,$A4)-SUMIFS(CAJA!F:F,CAJA!G:G,"?280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MIG")+C4</f>
        <v>128</v>
      </c>
      <c r="C4" s="291">
        <v>323</v>
      </c>
      <c r="D4" s="37">
        <f>-SUMIFS(CAJA!$F$4:$F$2493,CAJA!$G$4:$G$2493,"KIT",CAJA!$H$4:$H$2493,$A4)+E4</f>
        <v>0</v>
      </c>
      <c r="E4" s="291"/>
      <c r="F4" s="76" t="str">
        <f t="shared" ref="F4:F67" si="0">IF(SUM(B4:E4) = 0,"VACIA","")</f>
        <v/>
      </c>
    </row>
    <row r="5" spans="1:6" ht="15" x14ac:dyDescent="0.2">
      <c r="A5" s="292" t="s">
        <v>145</v>
      </c>
      <c r="B5" s="16">
        <f>-SUMIFS(CAJA!$F$4:$F$2493,CAJA!$G$4:$G$2493,"PROPIO",CAJA!$H$4:$H$2493,$A5)+C5</f>
        <v>16</v>
      </c>
      <c r="C5" s="293">
        <v>26</v>
      </c>
      <c r="D5" s="16">
        <f>-SUMIFS(CAJA!$F$4:$F$2493,CAJA!$G$4:$G$2493,"KIT",CAJA!$H$4:$H$2493,$A5)+E5</f>
        <v>0</v>
      </c>
      <c r="E5" s="293"/>
      <c r="F5" s="76">
        <f>35600+19100+36900+32100+92000+96000+2000+21500+2000+1500+350+480+160+171+1111</f>
        <v>340972</v>
      </c>
    </row>
    <row r="6" spans="1:6" ht="15" x14ac:dyDescent="0.2">
      <c r="A6" s="294" t="s">
        <v>4259</v>
      </c>
      <c r="B6" s="17">
        <f>-SUMIFS(CAJA!$F$4:$F$2493,CAJA!$G$4:$G$2493,"PROPIO",CAJA!$H$4:$H$2493,$A6)+C6</f>
        <v>0</v>
      </c>
      <c r="C6" s="295"/>
      <c r="D6" s="17">
        <f>-SUMIFS(CAJA!$F$4:$F$2493,CAJA!$G$4:$G$2493,"KIT",CAJA!$H$4:$H$2493,$A6)+E6</f>
        <v>0</v>
      </c>
      <c r="E6" s="295"/>
      <c r="F6" s="76" t="str">
        <f t="shared" si="0"/>
        <v>VACIA</v>
      </c>
    </row>
    <row r="7" spans="1:6" ht="15" x14ac:dyDescent="0.2">
      <c r="A7" s="292" t="s">
        <v>2970</v>
      </c>
      <c r="B7" s="16">
        <f>-SUMIFS(CAJA!$F$4:$F$2493,CAJA!$G$4:$G$2493,"PROPIO",CAJA!$H$4:$H$2493,$A7)+C7</f>
        <v>0</v>
      </c>
      <c r="C7" s="293"/>
      <c r="D7" s="16">
        <f>-SUMIFS(CAJA!$F$4:$F$2493,CAJA!$G$4:$G$2493,"KIT",CAJA!$H$4:$H$2493,$A7)+E7</f>
        <v>0</v>
      </c>
      <c r="E7" s="293"/>
      <c r="F7" s="76" t="str">
        <f t="shared" si="0"/>
        <v>VACIA</v>
      </c>
    </row>
    <row r="8" spans="1:6" ht="15" x14ac:dyDescent="0.2">
      <c r="A8" s="294" t="s">
        <v>3132</v>
      </c>
      <c r="B8" s="17">
        <f>-SUMIFS(CAJA!$F$4:$F$2493,CAJA!$G$4:$G$2493,"PROPIO",CAJA!$H$4:$H$2493,$A8)+C8</f>
        <v>0</v>
      </c>
      <c r="C8" s="295"/>
      <c r="D8" s="17">
        <f>-SUMIFS(CAJA!$F$4:$F$2493,CAJA!$G$4:$G$2493,"KIT",CAJA!$H$4:$H$2493,$A8)+E8</f>
        <v>0</v>
      </c>
      <c r="E8" s="295"/>
      <c r="F8" s="76" t="str">
        <f t="shared" si="0"/>
        <v>VACIA</v>
      </c>
    </row>
    <row r="9" spans="1:6" ht="15" x14ac:dyDescent="0.2">
      <c r="A9" s="292" t="s">
        <v>5123</v>
      </c>
      <c r="B9" s="16">
        <f>-SUMIFS(CAJA!$F$4:$F$2493,CAJA!$G$4:$G$2493,"PROPIO",CAJA!$H$4:$H$2493,$A9)+C9</f>
        <v>0</v>
      </c>
      <c r="C9" s="293"/>
      <c r="D9" s="16">
        <f>-SUMIFS(CAJA!$F$4:$F$2493,CAJA!$G$4:$G$2493,"KIT",CAJA!$H$4:$H$2493,$A9)+E9</f>
        <v>0</v>
      </c>
      <c r="E9" s="293"/>
      <c r="F9" s="76" t="str">
        <f t="shared" si="0"/>
        <v>VACIA</v>
      </c>
    </row>
    <row r="10" spans="1:6" ht="15" x14ac:dyDescent="0.2">
      <c r="A10" s="294" t="s">
        <v>3696</v>
      </c>
      <c r="B10" s="17">
        <f>-SUMIFS(CAJA!$F$4:$F$2493,CAJA!$G$4:$G$2493,"PROPIO",CAJA!$H$4:$H$2493,$A10)+C10</f>
        <v>0</v>
      </c>
      <c r="C10" s="295"/>
      <c r="D10" s="17">
        <f>-SUMIFS(CAJA!$F$4:$F$2493,CAJA!$G$4:$G$2493,"KIT",CAJA!$H$4:$H$2493,$A10)+E10</f>
        <v>0</v>
      </c>
      <c r="E10" s="295"/>
      <c r="F10" s="76" t="str">
        <f t="shared" si="0"/>
        <v>VACIA</v>
      </c>
    </row>
    <row r="11" spans="1:6" ht="15" x14ac:dyDescent="0.2">
      <c r="A11" s="292" t="s">
        <v>5668</v>
      </c>
      <c r="B11" s="16">
        <f>-SUMIFS(CAJA!$F$4:$F$2493,CAJA!$G$4:$G$2493,"PROPIO",CAJA!$H$4:$H$2493,$A11)+C11</f>
        <v>0</v>
      </c>
      <c r="C11" s="293"/>
      <c r="D11" s="16">
        <f>-SUMIFS(CAJA!$F$4:$F$2493,CAJA!$G$4:$G$2493,"KIT",CAJA!$H$4:$H$2493,$A11)+E11</f>
        <v>0</v>
      </c>
      <c r="E11" s="293"/>
      <c r="F11" s="76" t="str">
        <f t="shared" si="0"/>
        <v>VACIA</v>
      </c>
    </row>
    <row r="12" spans="1:6" ht="15" x14ac:dyDescent="0.2">
      <c r="A12" s="294" t="s">
        <v>5669</v>
      </c>
      <c r="B12" s="17">
        <f>-SUMIFS(CAJA!$F$4:$F$2493,CAJA!$G$4:$G$2493,"PROPIO",CAJA!$H$4:$H$2493,$A12)+C12</f>
        <v>0</v>
      </c>
      <c r="C12" s="295"/>
      <c r="D12" s="17">
        <f>-SUMIFS(CAJA!$F$4:$F$2493,CAJA!$G$4:$G$2493,"KIT",CAJA!$H$4:$H$2493,$A12)+E12</f>
        <v>0</v>
      </c>
      <c r="E12" s="295"/>
      <c r="F12" s="76" t="str">
        <f t="shared" si="0"/>
        <v>VACIA</v>
      </c>
    </row>
    <row r="13" spans="1:6" ht="15" x14ac:dyDescent="0.2">
      <c r="A13" s="292" t="s">
        <v>5664</v>
      </c>
      <c r="B13" s="16">
        <f>-SUMIFS(CAJA!$F$4:$F$2493,CAJA!$G$4:$G$2493,"PROPIO",CAJA!$H$4:$H$2493,$A13)+C13</f>
        <v>0</v>
      </c>
      <c r="C13" s="293"/>
      <c r="D13" s="16">
        <f>-SUMIFS(CAJA!$F$4:$F$2493,CAJA!$G$4:$G$2493,"KIT",CAJA!$H$4:$H$2493,$A13)+E13</f>
        <v>0</v>
      </c>
      <c r="E13" s="293"/>
      <c r="F13" s="76" t="str">
        <f t="shared" si="0"/>
        <v>VACIA</v>
      </c>
    </row>
    <row r="14" spans="1:6" ht="15" x14ac:dyDescent="0.2">
      <c r="A14" s="294" t="s">
        <v>5121</v>
      </c>
      <c r="B14" s="17">
        <f>-SUMIFS(CAJA!$F$4:$F$2493,CAJA!$G$4:$G$2493,"PROPIO",CAJA!$H$4:$H$2493,$A14)+C14</f>
        <v>0</v>
      </c>
      <c r="C14" s="295"/>
      <c r="D14" s="17">
        <f>-SUMIFS(CAJA!$F$4:$F$2493,CAJA!$G$4:$G$2493,"KIT",CAJA!$H$4:$H$2493,$A14)+E14</f>
        <v>0</v>
      </c>
      <c r="E14" s="295"/>
      <c r="F14" s="76" t="str">
        <f t="shared" si="0"/>
        <v>VACIA</v>
      </c>
    </row>
    <row r="15" spans="1:6" ht="15" x14ac:dyDescent="0.2">
      <c r="A15" s="292" t="s">
        <v>5124</v>
      </c>
      <c r="B15" s="16">
        <f>-SUMIFS(CAJA!$F$4:$F$2493,CAJA!$G$4:$G$2493,"PROPIO",CAJA!$H$4:$H$2493,$A15)+C15</f>
        <v>0</v>
      </c>
      <c r="C15" s="293"/>
      <c r="D15" s="16">
        <f>-SUMIFS(CAJA!$F$4:$F$2493,CAJA!$G$4:$G$2493,"KIT",CAJA!$H$4:$H$2493,$A15)+E15</f>
        <v>0</v>
      </c>
      <c r="E15" s="293"/>
      <c r="F15" s="76" t="str">
        <f t="shared" si="0"/>
        <v>VACIA</v>
      </c>
    </row>
    <row r="16" spans="1:6" ht="15" x14ac:dyDescent="0.2">
      <c r="A16" s="294" t="s">
        <v>5122</v>
      </c>
      <c r="B16" s="17">
        <f>-SUMIFS(CAJA!$F$4:$F$2493,CAJA!$G$4:$G$2493,"PROPIO",CAJA!$H$4:$H$2493,$A16)+C16</f>
        <v>0</v>
      </c>
      <c r="C16" s="295"/>
      <c r="D16" s="17">
        <f>-SUMIFS(CAJA!$F$4:$F$2493,CAJA!$G$4:$G$2493,"KIT",CAJA!$H$4:$H$2493,$A16)+E16</f>
        <v>0</v>
      </c>
      <c r="E16" s="295"/>
      <c r="F16" s="76" t="str">
        <f t="shared" si="0"/>
        <v>VACIA</v>
      </c>
    </row>
    <row r="17" spans="1:6" ht="15" x14ac:dyDescent="0.2">
      <c r="A17" s="292" t="s">
        <v>5042</v>
      </c>
      <c r="B17" s="16">
        <f>-SUMIFS(CAJA!$F$4:$F$2493,CAJA!$G$4:$G$2493,"PROPIO",CAJA!$H$4:$H$2493,$A17)+C17</f>
        <v>0</v>
      </c>
      <c r="C17" s="293"/>
      <c r="D17" s="16">
        <f>-SUMIFS(CAJA!$F$4:$F$2493,CAJA!$G$4:$G$2493,"KIT",CAJA!$H$4:$H$2493,$A17)+E17</f>
        <v>0</v>
      </c>
      <c r="E17" s="293"/>
      <c r="F17" s="76" t="str">
        <f t="shared" si="0"/>
        <v>VACIA</v>
      </c>
    </row>
    <row r="18" spans="1:6" ht="15" x14ac:dyDescent="0.2">
      <c r="A18" s="294" t="s">
        <v>3926</v>
      </c>
      <c r="B18" s="17">
        <f>-SUMIFS(CAJA!$F$4:$F$2493,CAJA!$G$4:$G$2493,"PROPIO",CAJA!$H$4:$H$2493,$A18)+C18</f>
        <v>0</v>
      </c>
      <c r="C18" s="295"/>
      <c r="D18" s="17">
        <f>-SUMIFS(CAJA!$F$4:$F$2493,CAJA!$G$4:$G$2493,"KIT",CAJA!$H$4:$H$2493,$A18)+E18</f>
        <v>0</v>
      </c>
      <c r="E18" s="295"/>
      <c r="F18" s="76" t="str">
        <f t="shared" si="0"/>
        <v>VACIA</v>
      </c>
    </row>
    <row r="19" spans="1:6" ht="15" x14ac:dyDescent="0.2">
      <c r="A19" s="292" t="s">
        <v>5125</v>
      </c>
      <c r="B19" s="16">
        <f>-SUMIFS(CAJA!$F$4:$F$2493,CAJA!$G$4:$G$2493,"PROPIO",CAJA!$H$4:$H$2493,$A19)+C19</f>
        <v>0</v>
      </c>
      <c r="C19" s="293"/>
      <c r="D19" s="16">
        <f>-SUMIFS(CAJA!$F$4:$F$2493,CAJA!$G$4:$G$2493,"KIT",CAJA!$H$4:$H$2493,$A19)+E19</f>
        <v>0</v>
      </c>
      <c r="E19" s="293"/>
      <c r="F19" s="76" t="str">
        <f t="shared" si="0"/>
        <v>VACIA</v>
      </c>
    </row>
    <row r="20" spans="1:6" ht="15" x14ac:dyDescent="0.2">
      <c r="A20" s="294" t="s">
        <v>5126</v>
      </c>
      <c r="B20" s="17">
        <f>-SUMIFS(CAJA!$F$4:$F$2493,CAJA!$G$4:$G$2493,"PROPIO",CAJA!$H$4:$H$2493,$A20)+C20</f>
        <v>0</v>
      </c>
      <c r="C20" s="295"/>
      <c r="D20" s="17">
        <f>-SUMIFS(CAJA!$F$4:$F$2493,CAJA!$G$4:$G$2493,"KIT",CAJA!$H$4:$H$2493,$A20)+E20</f>
        <v>0</v>
      </c>
      <c r="E20" s="295"/>
      <c r="F20" s="76" t="str">
        <f t="shared" si="0"/>
        <v>VACIA</v>
      </c>
    </row>
    <row r="21" spans="1:6" ht="15" x14ac:dyDescent="0.2">
      <c r="A21" s="292" t="s">
        <v>2971</v>
      </c>
      <c r="B21" s="16">
        <f>-SUMIFS(CAJA!$F$4:$F$2493,CAJA!$G$4:$G$2493,"PROPIO",CAJA!$H$4:$H$2493,$A21)+C21</f>
        <v>0</v>
      </c>
      <c r="C21" s="293"/>
      <c r="D21" s="16">
        <f>-SUMIFS(CAJA!$F$4:$F$2493,CAJA!$G$4:$G$2493,"KIT",CAJA!$H$4:$H$2493,$A21)+E21</f>
        <v>0</v>
      </c>
      <c r="E21" s="293"/>
      <c r="F21" s="76" t="str">
        <f t="shared" si="0"/>
        <v>VACIA</v>
      </c>
    </row>
    <row r="22" spans="1:6" ht="15" x14ac:dyDescent="0.2">
      <c r="A22" s="294" t="s">
        <v>3123</v>
      </c>
      <c r="B22" s="17">
        <f>-SUMIFS(CAJA!$F$4:$F$2493,CAJA!$G$4:$G$2493,"PROPIO",CAJA!$H$4:$H$2493,$A22)+C22</f>
        <v>0</v>
      </c>
      <c r="C22" s="295"/>
      <c r="D22" s="17">
        <f>-SUMIFS(CAJA!$F$4:$F$2493,CAJA!$G$4:$G$2493,"KIT",CAJA!$H$4:$H$2493,$A22)+E22</f>
        <v>0</v>
      </c>
      <c r="E22" s="295"/>
      <c r="F22" s="76" t="str">
        <f t="shared" si="0"/>
        <v>VACIA</v>
      </c>
    </row>
    <row r="23" spans="1:6" ht="15" x14ac:dyDescent="0.2">
      <c r="A23" s="292" t="s">
        <v>5127</v>
      </c>
      <c r="B23" s="16">
        <f>-SUMIFS(CAJA!$F$4:$F$2493,CAJA!$G$4:$G$2493,"PROPIO",CAJA!$H$4:$H$2493,$A23)+C23</f>
        <v>0</v>
      </c>
      <c r="C23" s="293"/>
      <c r="D23" s="16">
        <f>-SUMIFS(CAJA!$F$4:$F$2493,CAJA!$G$4:$G$2493,"KIT",CAJA!$H$4:$H$2493,$A23)+E23</f>
        <v>0</v>
      </c>
      <c r="E23" s="293"/>
      <c r="F23" s="76" t="str">
        <f t="shared" si="0"/>
        <v>VACIA</v>
      </c>
    </row>
    <row r="24" spans="1:6" ht="15" x14ac:dyDescent="0.2">
      <c r="A24" s="294" t="s">
        <v>3861</v>
      </c>
      <c r="B24" s="17">
        <f>-SUMIFS(CAJA!$F$4:$F$2493,CAJA!$G$4:$G$2493,"PROPIO",CAJA!$H$4:$H$2493,$A24)+C24</f>
        <v>0</v>
      </c>
      <c r="C24" s="295"/>
      <c r="D24" s="17">
        <f>-SUMIFS(CAJA!$F$4:$F$2493,CAJA!$G$4:$G$2493,"KIT",CAJA!$H$4:$H$2493,$A24)+E24</f>
        <v>0</v>
      </c>
      <c r="E24" s="295"/>
      <c r="F24" s="76" t="str">
        <f t="shared" si="0"/>
        <v>VACIA</v>
      </c>
    </row>
    <row r="25" spans="1:6" ht="15" x14ac:dyDescent="0.2">
      <c r="A25" s="292" t="s">
        <v>4260</v>
      </c>
      <c r="B25" s="16">
        <f>-SUMIFS(CAJA!$F$4:$F$2493,CAJA!$G$4:$G$2493,"PROPIO",CAJA!$H$4:$H$2493,$A25)+C25</f>
        <v>0</v>
      </c>
      <c r="C25" s="293"/>
      <c r="D25" s="16">
        <f>-SUMIFS(CAJA!$F$4:$F$2493,CAJA!$G$4:$G$2493,"KIT",CAJA!$H$4:$H$2493,$A25)+E25</f>
        <v>0</v>
      </c>
      <c r="E25" s="293"/>
      <c r="F25" s="76" t="str">
        <f t="shared" si="0"/>
        <v>VACIA</v>
      </c>
    </row>
    <row r="26" spans="1:6" ht="15" x14ac:dyDescent="0.2">
      <c r="A26" s="294" t="s">
        <v>5120</v>
      </c>
      <c r="B26" s="17">
        <f>-SUMIFS(CAJA!$F$4:$F$2493,CAJA!$G$4:$G$2493,"PROPIO",CAJA!$H$4:$H$2493,$A26)+C26</f>
        <v>0</v>
      </c>
      <c r="C26" s="295"/>
      <c r="D26" s="17">
        <f>-SUMIFS(CAJA!$F$4:$F$2493,CAJA!$G$4:$G$2493,"KIT",CAJA!$H$4:$H$2493,$A26)+E26</f>
        <v>0</v>
      </c>
      <c r="E26" s="295"/>
      <c r="F26" s="76" t="str">
        <f t="shared" si="0"/>
        <v>VACIA</v>
      </c>
    </row>
    <row r="27" spans="1:6" ht="15" x14ac:dyDescent="0.2">
      <c r="A27" s="292" t="s">
        <v>5670</v>
      </c>
      <c r="B27" s="16">
        <f>-SUMIFS(CAJA!$F$4:$F$2493,CAJA!$G$4:$G$2493,"PROPIO",CAJA!$H$4:$H$2493,$A27)+C27</f>
        <v>0</v>
      </c>
      <c r="C27" s="293"/>
      <c r="D27" s="16">
        <f>-SUMIFS(CAJA!$F$4:$F$2493,CAJA!$G$4:$G$2493,"KIT",CAJA!$H$4:$H$2493,$A27)+E27</f>
        <v>0</v>
      </c>
      <c r="E27" s="293"/>
      <c r="F27" s="76" t="str">
        <f t="shared" si="0"/>
        <v>VACIA</v>
      </c>
    </row>
    <row r="28" spans="1:6" ht="15" x14ac:dyDescent="0.2">
      <c r="A28" s="294" t="s">
        <v>5671</v>
      </c>
      <c r="B28" s="17">
        <f>-SUMIFS(CAJA!$F$4:$F$2493,CAJA!$G$4:$G$2493,"PROPIO",CAJA!$H$4:$H$2493,$A28)+C28</f>
        <v>0</v>
      </c>
      <c r="C28" s="295"/>
      <c r="D28" s="17">
        <f>-SUMIFS(CAJA!$F$4:$F$2493,CAJA!$G$4:$G$2493,"KIT",CAJA!$H$4:$H$2493,$A28)+E28</f>
        <v>0</v>
      </c>
      <c r="E28" s="295"/>
      <c r="F28" s="76" t="str">
        <f t="shared" si="0"/>
        <v>VACIA</v>
      </c>
    </row>
    <row r="29" spans="1:6" ht="15" x14ac:dyDescent="0.2">
      <c r="A29" s="292" t="s">
        <v>5043</v>
      </c>
      <c r="B29" s="16">
        <f>-SUMIFS(CAJA!$F$4:$F$2493,CAJA!$G$4:$G$2493,"PROPIO",CAJA!$H$4:$H$2493,$A29)+C29</f>
        <v>0</v>
      </c>
      <c r="C29" s="293"/>
      <c r="D29" s="16">
        <f>-SUMIFS(CAJA!$F$4:$F$2493,CAJA!$G$4:$G$2493,"KIT",CAJA!$H$4:$H$2493,$A29)+E29</f>
        <v>0</v>
      </c>
      <c r="E29" s="293"/>
      <c r="F29" s="76" t="str">
        <f t="shared" si="0"/>
        <v>VACIA</v>
      </c>
    </row>
    <row r="30" spans="1:6" ht="15" x14ac:dyDescent="0.2">
      <c r="A30" s="294" t="s">
        <v>5119</v>
      </c>
      <c r="B30" s="17">
        <f>-SUMIFS(CAJA!$F$4:$F$2493,CAJA!$G$4:$G$2493,"PROPIO",CAJA!$H$4:$H$2493,$A30)+C30</f>
        <v>0</v>
      </c>
      <c r="C30" s="295"/>
      <c r="D30" s="17">
        <f>-SUMIFS(CAJA!$F$4:$F$2493,CAJA!$G$4:$G$2493,"KIT",CAJA!$H$4:$H$2493,$A30)+E30</f>
        <v>0</v>
      </c>
      <c r="E30" s="295"/>
      <c r="F30" s="76" t="str">
        <f t="shared" si="0"/>
        <v>VACIA</v>
      </c>
    </row>
    <row r="31" spans="1:6" ht="15" x14ac:dyDescent="0.2">
      <c r="A31" s="292" t="s">
        <v>5128</v>
      </c>
      <c r="B31" s="16">
        <f>-SUMIFS(CAJA!$F$4:$F$2493,CAJA!$G$4:$G$2493,"PROPIO",CAJA!$H$4:$H$2493,$A31)+C31</f>
        <v>0</v>
      </c>
      <c r="C31" s="293"/>
      <c r="D31" s="16">
        <f>-SUMIFS(CAJA!$F$4:$F$2493,CAJA!$G$4:$G$2493,"KIT",CAJA!$H$4:$H$2493,$A31)+E31</f>
        <v>0</v>
      </c>
      <c r="E31" s="293"/>
      <c r="F31" s="76" t="str">
        <f t="shared" si="0"/>
        <v>VACIA</v>
      </c>
    </row>
    <row r="32" spans="1:6" ht="15" x14ac:dyDescent="0.2">
      <c r="A32" s="294" t="s">
        <v>4603</v>
      </c>
      <c r="B32" s="17">
        <f>-SUMIFS(CAJA!$F$4:$F$2493,CAJA!$G$4:$G$2493,"PROPIO",CAJA!$H$4:$H$2493,$A32)+C32</f>
        <v>0</v>
      </c>
      <c r="C32" s="295"/>
      <c r="D32" s="17">
        <f>-SUMIFS(CAJA!$F$4:$F$2493,CAJA!$G$4:$G$2493,"KIT",CAJA!$H$4:$H$2493,$A32)+E32</f>
        <v>0</v>
      </c>
      <c r="E32" s="295"/>
      <c r="F32" s="76" t="str">
        <f t="shared" si="0"/>
        <v>VACIA</v>
      </c>
    </row>
    <row r="33" spans="1:6" ht="15" x14ac:dyDescent="0.2">
      <c r="A33" s="292" t="s">
        <v>4608</v>
      </c>
      <c r="B33" s="16">
        <f>-SUMIFS(CAJA!$F$4:$F$2493,CAJA!$G$4:$G$2493,"PROPIO",CAJA!$H$4:$H$2493,$A33)+C33</f>
        <v>0</v>
      </c>
      <c r="C33" s="293"/>
      <c r="D33" s="16">
        <f>-SUMIFS(CAJA!$F$4:$F$2493,CAJA!$G$4:$G$2493,"KIT",CAJA!$H$4:$H$2493,$A33)+E33</f>
        <v>0</v>
      </c>
      <c r="E33" s="293"/>
      <c r="F33" s="76" t="str">
        <f t="shared" si="0"/>
        <v>VACIA</v>
      </c>
    </row>
    <row r="34" spans="1:6" ht="15" x14ac:dyDescent="0.2">
      <c r="A34" s="294" t="s">
        <v>5828</v>
      </c>
      <c r="B34" s="17">
        <f>-SUMIFS(CAJA!$F$4:$F$2493,CAJA!$G$4:$G$2493,"PROPIO",CAJA!$H$4:$H$2493,$A34)+C34</f>
        <v>0</v>
      </c>
      <c r="C34" s="295"/>
      <c r="D34" s="17">
        <f>-SUMIFS(CAJA!$F$4:$F$2493,CAJA!$G$4:$G$2493,"KIT",CAJA!$H$4:$H$2493,$A34)+E34</f>
        <v>0</v>
      </c>
      <c r="E34" s="295"/>
      <c r="F34" s="76" t="str">
        <f t="shared" si="0"/>
        <v>VACIA</v>
      </c>
    </row>
    <row r="35" spans="1:6" ht="15" x14ac:dyDescent="0.2">
      <c r="A35" s="292" t="s">
        <v>5829</v>
      </c>
      <c r="B35" s="16">
        <f>-SUMIFS(CAJA!$F$4:$F$2493,CAJA!$G$4:$G$2493,"PROPIO",CAJA!$H$4:$H$2493,$A35)+C35</f>
        <v>0</v>
      </c>
      <c r="C35" s="293"/>
      <c r="D35" s="16">
        <f>-SUMIFS(CAJA!$F$4:$F$2493,CAJA!$G$4:$G$2493,"KIT",CAJA!$H$4:$H$2493,$A35)+E35</f>
        <v>0</v>
      </c>
      <c r="E35" s="293"/>
      <c r="F35" s="76" t="str">
        <f t="shared" si="0"/>
        <v>VACIA</v>
      </c>
    </row>
    <row r="36" spans="1:6" ht="15" x14ac:dyDescent="0.2">
      <c r="A36" s="294" t="s">
        <v>3761</v>
      </c>
      <c r="B36" s="17">
        <f>-SUMIFS(CAJA!$F$4:$F$2493,CAJA!$G$4:$G$2493,"PROPIO",CAJA!$H$4:$H$2493,$A36)+C36</f>
        <v>0</v>
      </c>
      <c r="C36" s="295"/>
      <c r="D36" s="17">
        <f>-SUMIFS(CAJA!$F$4:$F$2493,CAJA!$G$4:$G$2493,"KIT",CAJA!$H$4:$H$2493,$A36)+E36</f>
        <v>0</v>
      </c>
      <c r="E36" s="295"/>
      <c r="F36" s="76" t="str">
        <f t="shared" si="0"/>
        <v>VACIA</v>
      </c>
    </row>
    <row r="37" spans="1:6" ht="15" x14ac:dyDescent="0.2">
      <c r="A37" s="292" t="s">
        <v>4604</v>
      </c>
      <c r="B37" s="16">
        <f>-SUMIFS(CAJA!$F$4:$F$2493,CAJA!$G$4:$G$2493,"PROPIO",CAJA!$H$4:$H$2493,$A37)+C37</f>
        <v>0</v>
      </c>
      <c r="C37" s="293"/>
      <c r="D37" s="16">
        <f>-SUMIFS(CAJA!$F$4:$F$2493,CAJA!$G$4:$G$2493,"KIT",CAJA!$H$4:$H$2493,$A37)+E37</f>
        <v>0</v>
      </c>
      <c r="E37" s="293"/>
      <c r="F37" s="76" t="str">
        <f t="shared" si="0"/>
        <v>VACIA</v>
      </c>
    </row>
    <row r="38" spans="1:6" ht="15" x14ac:dyDescent="0.2">
      <c r="A38" s="294" t="s">
        <v>5830</v>
      </c>
      <c r="B38" s="17">
        <f>-SUMIFS(CAJA!$F$4:$F$2493,CAJA!$G$4:$G$2493,"PROPIO",CAJA!$H$4:$H$2493,$A38)+C38</f>
        <v>1</v>
      </c>
      <c r="C38" s="295">
        <v>1</v>
      </c>
      <c r="D38" s="17">
        <f>-SUMIFS(CAJA!$F$4:$F$2493,CAJA!$G$4:$G$2493,"KIT",CAJA!$H$4:$H$2493,$A38)+E38</f>
        <v>0</v>
      </c>
      <c r="E38" s="295"/>
      <c r="F38" s="76" t="str">
        <f t="shared" si="0"/>
        <v/>
      </c>
    </row>
    <row r="39" spans="1:6" ht="15" x14ac:dyDescent="0.2">
      <c r="A39" s="292" t="s">
        <v>5831</v>
      </c>
      <c r="B39" s="16">
        <f>-SUMIFS(CAJA!$F$4:$F$2493,CAJA!$G$4:$G$2493,"PROPIO",CAJA!$H$4:$H$2493,$A39)+C39</f>
        <v>0</v>
      </c>
      <c r="C39" s="293"/>
      <c r="D39" s="16">
        <f>-SUMIFS(CAJA!$F$4:$F$2493,CAJA!$G$4:$G$2493,"KIT",CAJA!$H$4:$H$2493,$A39)+E39</f>
        <v>0</v>
      </c>
      <c r="E39" s="293"/>
      <c r="F39" s="76" t="str">
        <f t="shared" si="0"/>
        <v>VACIA</v>
      </c>
    </row>
    <row r="40" spans="1:6" ht="15" x14ac:dyDescent="0.2">
      <c r="A40" s="294" t="s">
        <v>4609</v>
      </c>
      <c r="B40" s="17">
        <f>-SUMIFS(CAJA!$F$4:$F$2493,CAJA!$G$4:$G$2493,"PROPIO",CAJA!$H$4:$H$2493,$A40)+C40</f>
        <v>0</v>
      </c>
      <c r="C40" s="295"/>
      <c r="D40" s="17">
        <f>-SUMIFS(CAJA!$F$4:$F$2493,CAJA!$G$4:$G$2493,"KIT",CAJA!$H$4:$H$2493,$A40)+E40</f>
        <v>0</v>
      </c>
      <c r="E40" s="295"/>
      <c r="F40" s="76" t="str">
        <f t="shared" si="0"/>
        <v>VACIA</v>
      </c>
    </row>
    <row r="41" spans="1:6" ht="15" x14ac:dyDescent="0.2">
      <c r="A41" s="292" t="s">
        <v>5832</v>
      </c>
      <c r="B41" s="16">
        <f>-SUMIFS(CAJA!$F$4:$F$2493,CAJA!$G$4:$G$2493,"PROPIO",CAJA!$H$4:$H$2493,$A41)+C41</f>
        <v>0</v>
      </c>
      <c r="C41" s="293"/>
      <c r="D41" s="16">
        <f>-SUMIFS(CAJA!$F$4:$F$2493,CAJA!$G$4:$G$2493,"KIT",CAJA!$H$4:$H$2493,$A41)+E41</f>
        <v>0</v>
      </c>
      <c r="E41" s="293"/>
      <c r="F41" s="76" t="str">
        <f t="shared" si="0"/>
        <v>VACIA</v>
      </c>
    </row>
    <row r="42" spans="1:6" ht="15" x14ac:dyDescent="0.2">
      <c r="A42" s="294" t="s">
        <v>5833</v>
      </c>
      <c r="B42" s="17">
        <f>-SUMIFS(CAJA!$F$4:$F$2493,CAJA!$G$4:$G$2493,"PROPIO",CAJA!$H$4:$H$2493,$A42)+C42</f>
        <v>0</v>
      </c>
      <c r="C42" s="295"/>
      <c r="D42" s="17">
        <f>-SUMIFS(CAJA!$F$4:$F$2493,CAJA!$G$4:$G$2493,"KIT",CAJA!$H$4:$H$2493,$A42)+E42</f>
        <v>0</v>
      </c>
      <c r="E42" s="295"/>
      <c r="F42" s="76" t="str">
        <f t="shared" si="0"/>
        <v>VACIA</v>
      </c>
    </row>
    <row r="43" spans="1:6" ht="15" x14ac:dyDescent="0.2">
      <c r="A43" s="292" t="s">
        <v>3625</v>
      </c>
      <c r="B43" s="16">
        <f>-SUMIFS(CAJA!$F$4:$F$2493,CAJA!$G$4:$G$2493,"PROPIO",CAJA!$H$4:$H$2493,$A43)+C43</f>
        <v>0</v>
      </c>
      <c r="C43" s="293"/>
      <c r="D43" s="16">
        <f>-SUMIFS(CAJA!$F$4:$F$2493,CAJA!$G$4:$G$2493,"KIT",CAJA!$H$4:$H$2493,$A43)+E43</f>
        <v>0</v>
      </c>
      <c r="E43" s="293"/>
      <c r="F43" s="76" t="str">
        <f t="shared" si="0"/>
        <v>VACIA</v>
      </c>
    </row>
    <row r="44" spans="1:6" ht="15" x14ac:dyDescent="0.2">
      <c r="A44" s="294" t="s">
        <v>3862</v>
      </c>
      <c r="B44" s="17">
        <f>-SUMIFS(CAJA!$F$4:$F$2493,CAJA!$G$4:$G$2493,"PROPIO",CAJA!$H$4:$H$2493,$A44)+C44</f>
        <v>0</v>
      </c>
      <c r="C44" s="295"/>
      <c r="D44" s="17">
        <f>-SUMIFS(CAJA!$F$4:$F$2493,CAJA!$G$4:$G$2493,"KIT",CAJA!$H$4:$H$2493,$A44)+E44</f>
        <v>0</v>
      </c>
      <c r="E44" s="295"/>
      <c r="F44" s="76" t="str">
        <f t="shared" si="0"/>
        <v>VACIA</v>
      </c>
    </row>
    <row r="45" spans="1:6" ht="15" x14ac:dyDescent="0.2">
      <c r="A45" s="292" t="s">
        <v>4605</v>
      </c>
      <c r="B45" s="16">
        <f>-SUMIFS(CAJA!$F$4:$F$2493,CAJA!$G$4:$G$2493,"PROPIO",CAJA!$H$4:$H$2493,$A45)+C45</f>
        <v>0</v>
      </c>
      <c r="C45" s="293"/>
      <c r="D45" s="16">
        <f>-SUMIFS(CAJA!$F$4:$F$2493,CAJA!$G$4:$G$2493,"KIT",CAJA!$H$4:$H$2493,$A45)+E45</f>
        <v>0</v>
      </c>
      <c r="E45" s="293"/>
      <c r="F45" s="76" t="str">
        <f t="shared" si="0"/>
        <v>VACIA</v>
      </c>
    </row>
    <row r="46" spans="1:6" ht="15" x14ac:dyDescent="0.2">
      <c r="A46" s="294" t="s">
        <v>5834</v>
      </c>
      <c r="B46" s="17">
        <f>-SUMIFS(CAJA!$F$4:$F$2493,CAJA!$G$4:$G$2493,"PROPIO",CAJA!$H$4:$H$2493,$A46)+C46</f>
        <v>0</v>
      </c>
      <c r="C46" s="295"/>
      <c r="D46" s="17">
        <f>-SUMIFS(CAJA!$F$4:$F$2493,CAJA!$G$4:$G$2493,"KIT",CAJA!$H$4:$H$2493,$A46)+E46</f>
        <v>0</v>
      </c>
      <c r="E46" s="295"/>
      <c r="F46" s="76" t="str">
        <f t="shared" si="0"/>
        <v>VACIA</v>
      </c>
    </row>
    <row r="47" spans="1:6" ht="15" x14ac:dyDescent="0.2">
      <c r="A47" s="292" t="s">
        <v>5835</v>
      </c>
      <c r="B47" s="16">
        <f>-SUMIFS(CAJA!$F$4:$F$2493,CAJA!$G$4:$G$2493,"PROPIO",CAJA!$H$4:$H$2493,$A47)+C47</f>
        <v>0</v>
      </c>
      <c r="C47" s="293"/>
      <c r="D47" s="16">
        <f>-SUMIFS(CAJA!$F$4:$F$2493,CAJA!$G$4:$G$2493,"KIT",CAJA!$H$4:$H$2493,$A47)+E47</f>
        <v>0</v>
      </c>
      <c r="E47" s="293"/>
      <c r="F47" s="76" t="str">
        <f t="shared" si="0"/>
        <v>VACIA</v>
      </c>
    </row>
    <row r="48" spans="1:6" ht="15" x14ac:dyDescent="0.2">
      <c r="A48" s="294" t="s">
        <v>3626</v>
      </c>
      <c r="B48" s="17">
        <f>-SUMIFS(CAJA!$F$4:$F$2493,CAJA!$G$4:$G$2493,"PROPIO",CAJA!$H$4:$H$2493,$A48)+C48</f>
        <v>0</v>
      </c>
      <c r="C48" s="295"/>
      <c r="D48" s="17">
        <f>-SUMIFS(CAJA!$F$4:$F$2493,CAJA!$G$4:$G$2493,"KIT",CAJA!$H$4:$H$2493,$A48)+E48</f>
        <v>0</v>
      </c>
      <c r="E48" s="295"/>
      <c r="F48" s="76" t="str">
        <f t="shared" si="0"/>
        <v>VACIA</v>
      </c>
    </row>
    <row r="49" spans="1:6" ht="15" x14ac:dyDescent="0.2">
      <c r="A49" s="292" t="s">
        <v>5044</v>
      </c>
      <c r="B49" s="16">
        <f>-SUMIFS(CAJA!$F$4:$F$2493,CAJA!$G$4:$G$2493,"PROPIO",CAJA!$H$4:$H$2493,$A49)+C49</f>
        <v>0</v>
      </c>
      <c r="C49" s="293"/>
      <c r="D49" s="16">
        <f>-SUMIFS(CAJA!$F$4:$F$2493,CAJA!$G$4:$G$2493,"KIT",CAJA!$H$4:$H$2493,$A49)+E49</f>
        <v>0</v>
      </c>
      <c r="E49" s="293"/>
      <c r="F49" s="76" t="str">
        <f t="shared" si="0"/>
        <v>VACIA</v>
      </c>
    </row>
    <row r="50" spans="1:6" ht="15" x14ac:dyDescent="0.2">
      <c r="A50" s="294" t="s">
        <v>4610</v>
      </c>
      <c r="B50" s="17">
        <f>-SUMIFS(CAJA!$F$4:$F$2493,CAJA!$G$4:$G$2493,"PROPIO",CAJA!$H$4:$H$2493,$A50)+C50</f>
        <v>0</v>
      </c>
      <c r="C50" s="295"/>
      <c r="D50" s="17">
        <f>-SUMIFS(CAJA!$F$4:$F$2493,CAJA!$G$4:$G$2493,"KIT",CAJA!$H$4:$H$2493,$A50)+E50</f>
        <v>0</v>
      </c>
      <c r="E50" s="295"/>
      <c r="F50" s="76" t="str">
        <f t="shared" si="0"/>
        <v>VACIA</v>
      </c>
    </row>
    <row r="51" spans="1:6" ht="15" x14ac:dyDescent="0.2">
      <c r="A51" s="292" t="s">
        <v>4261</v>
      </c>
      <c r="B51" s="16">
        <f>-SUMIFS(CAJA!$F$4:$F$2493,CAJA!$G$4:$G$2493,"PROPIO",CAJA!$H$4:$H$2493,$A51)+C51</f>
        <v>0</v>
      </c>
      <c r="C51" s="293"/>
      <c r="D51" s="16">
        <f>-SUMIFS(CAJA!$F$4:$F$2493,CAJA!$G$4:$G$2493,"KIT",CAJA!$H$4:$H$2493,$A51)+E51</f>
        <v>0</v>
      </c>
      <c r="E51" s="293"/>
      <c r="F51" s="76" t="str">
        <f t="shared" si="0"/>
        <v>VACIA</v>
      </c>
    </row>
    <row r="52" spans="1:6" ht="15" x14ac:dyDescent="0.2">
      <c r="A52" s="294" t="s">
        <v>5129</v>
      </c>
      <c r="B52" s="17">
        <f>-SUMIFS(CAJA!$F$4:$F$2493,CAJA!$G$4:$G$2493,"PROPIO",CAJA!$H$4:$H$2493,$A52)+C52</f>
        <v>0</v>
      </c>
      <c r="C52" s="295"/>
      <c r="D52" s="17">
        <f>-SUMIFS(CAJA!$F$4:$F$2493,CAJA!$G$4:$G$2493,"KIT",CAJA!$H$4:$H$2493,$A52)+E52</f>
        <v>0</v>
      </c>
      <c r="E52" s="295"/>
      <c r="F52" s="76" t="str">
        <f t="shared" si="0"/>
        <v>VACIA</v>
      </c>
    </row>
    <row r="53" spans="1:6" ht="15" x14ac:dyDescent="0.2">
      <c r="A53" s="292" t="s">
        <v>3262</v>
      </c>
      <c r="B53" s="16">
        <f>-SUMIFS(CAJA!$F$4:$F$2493,CAJA!$G$4:$G$2493,"PROPIO",CAJA!$H$4:$H$2493,$A53)+C53</f>
        <v>0</v>
      </c>
      <c r="C53" s="293"/>
      <c r="D53" s="16">
        <f>-SUMIFS(CAJA!$F$4:$F$2493,CAJA!$G$4:$G$2493,"KIT",CAJA!$H$4:$H$2493,$A53)+E53</f>
        <v>0</v>
      </c>
      <c r="E53" s="293"/>
      <c r="F53" s="76" t="str">
        <f t="shared" si="0"/>
        <v>VACIA</v>
      </c>
    </row>
    <row r="54" spans="1:6" ht="15" x14ac:dyDescent="0.2">
      <c r="A54" s="294" t="s">
        <v>3762</v>
      </c>
      <c r="B54" s="17">
        <f>-SUMIFS(CAJA!$F$4:$F$2493,CAJA!$G$4:$G$2493,"PROPIO",CAJA!$H$4:$H$2493,$A54)+C54</f>
        <v>1</v>
      </c>
      <c r="C54" s="295">
        <v>1</v>
      </c>
      <c r="D54" s="17">
        <f>-SUMIFS(CAJA!$F$4:$F$2493,CAJA!$G$4:$G$2493,"KIT",CAJA!$H$4:$H$2493,$A54)+E54</f>
        <v>0</v>
      </c>
      <c r="E54" s="295"/>
      <c r="F54" s="76" t="str">
        <f t="shared" si="0"/>
        <v/>
      </c>
    </row>
    <row r="55" spans="1:6" ht="15" x14ac:dyDescent="0.2">
      <c r="A55" s="292" t="s">
        <v>4606</v>
      </c>
      <c r="B55" s="16">
        <f>-SUMIFS(CAJA!$F$4:$F$2493,CAJA!$G$4:$G$2493,"PROPIO",CAJA!$H$4:$H$2493,$A55)+C55</f>
        <v>0</v>
      </c>
      <c r="C55" s="293"/>
      <c r="D55" s="16">
        <f>-SUMIFS(CAJA!$F$4:$F$2493,CAJA!$G$4:$G$2493,"KIT",CAJA!$H$4:$H$2493,$A55)+E55</f>
        <v>0</v>
      </c>
      <c r="E55" s="293"/>
      <c r="F55" s="76" t="str">
        <f t="shared" si="0"/>
        <v>VACIA</v>
      </c>
    </row>
    <row r="56" spans="1:6" ht="15" x14ac:dyDescent="0.2">
      <c r="A56" s="294" t="s">
        <v>4607</v>
      </c>
      <c r="B56" s="17">
        <f>-SUMIFS(CAJA!$F$4:$F$2493,CAJA!$G$4:$G$2493,"PROPIO",CAJA!$H$4:$H$2493,$A56)+C56</f>
        <v>4</v>
      </c>
      <c r="C56" s="295">
        <v>4</v>
      </c>
      <c r="D56" s="17">
        <f>-SUMIFS(CAJA!$F$4:$F$2493,CAJA!$G$4:$G$2493,"KIT",CAJA!$H$4:$H$2493,$A56)+E56</f>
        <v>0</v>
      </c>
      <c r="E56" s="295"/>
      <c r="F56" s="76" t="str">
        <f t="shared" si="0"/>
        <v/>
      </c>
    </row>
    <row r="57" spans="1:6" ht="15" x14ac:dyDescent="0.2">
      <c r="A57" s="292" t="s">
        <v>5021</v>
      </c>
      <c r="B57" s="16">
        <f>-SUMIFS(CAJA!$F$4:$F$2493,CAJA!$G$4:$G$2493,"PROPIO",CAJA!$H$4:$H$2493,$A57)+C57</f>
        <v>0</v>
      </c>
      <c r="C57" s="293"/>
      <c r="D57" s="16">
        <f>-SUMIFS(CAJA!$F$4:$F$2493,CAJA!$G$4:$G$2493,"KIT",CAJA!$H$4:$H$2493,$A57)+E57</f>
        <v>0</v>
      </c>
      <c r="E57" s="293"/>
      <c r="F57" s="76" t="str">
        <f t="shared" si="0"/>
        <v>VACIA</v>
      </c>
    </row>
    <row r="58" spans="1:6" ht="15" x14ac:dyDescent="0.2">
      <c r="A58" s="294" t="s">
        <v>3763</v>
      </c>
      <c r="B58" s="17">
        <f>-SUMIFS(CAJA!$F$4:$F$2493,CAJA!$G$4:$G$2493,"PROPIO",CAJA!$H$4:$H$2493,$A58)+C58</f>
        <v>0</v>
      </c>
      <c r="C58" s="295"/>
      <c r="D58" s="17">
        <f>-SUMIFS(CAJA!$F$4:$F$2493,CAJA!$G$4:$G$2493,"KIT",CAJA!$H$4:$H$2493,$A58)+E58</f>
        <v>0</v>
      </c>
      <c r="E58" s="295"/>
      <c r="F58" s="76" t="str">
        <f t="shared" si="0"/>
        <v>VACIA</v>
      </c>
    </row>
    <row r="59" spans="1:6" ht="15" x14ac:dyDescent="0.2">
      <c r="A59" s="292" t="s">
        <v>5130</v>
      </c>
      <c r="B59" s="16">
        <f>-SUMIFS(CAJA!$F$4:$F$2493,CAJA!$G$4:$G$2493,"PROPIO",CAJA!$H$4:$H$2493,$A59)+C59</f>
        <v>0</v>
      </c>
      <c r="C59" s="293"/>
      <c r="D59" s="16">
        <f>-SUMIFS(CAJA!$F$4:$F$2493,CAJA!$G$4:$G$2493,"KIT",CAJA!$H$4:$H$2493,$A59)+E59</f>
        <v>0</v>
      </c>
      <c r="E59" s="293"/>
      <c r="F59" s="76" t="str">
        <f t="shared" si="0"/>
        <v>VACIA</v>
      </c>
    </row>
    <row r="60" spans="1:6" ht="15" x14ac:dyDescent="0.2">
      <c r="A60" s="294" t="s">
        <v>3291</v>
      </c>
      <c r="B60" s="17">
        <f>-SUMIFS(CAJA!$F$4:$F$2493,CAJA!$G$4:$G$2493,"PROPIO",CAJA!$H$4:$H$2493,$A60)+C60</f>
        <v>0</v>
      </c>
      <c r="C60" s="295"/>
      <c r="D60" s="17">
        <f>-SUMIFS(CAJA!$F$4:$F$2493,CAJA!$G$4:$G$2493,"KIT",CAJA!$H$4:$H$2493,$A60)+E60</f>
        <v>0</v>
      </c>
      <c r="E60" s="295"/>
      <c r="F60" s="76" t="str">
        <f t="shared" si="0"/>
        <v>VACIA</v>
      </c>
    </row>
    <row r="61" spans="1:6" ht="15" x14ac:dyDescent="0.2">
      <c r="A61" s="292" t="s">
        <v>4262</v>
      </c>
      <c r="B61" s="16">
        <f>-SUMIFS(CAJA!$F$4:$F$2493,CAJA!$G$4:$G$2493,"PROPIO",CAJA!$H$4:$H$2493,$A61)+C61</f>
        <v>0</v>
      </c>
      <c r="C61" s="293"/>
      <c r="D61" s="16">
        <f>-SUMIFS(CAJA!$F$4:$F$2493,CAJA!$G$4:$G$2493,"KIT",CAJA!$H$4:$H$2493,$A61)+E61</f>
        <v>0</v>
      </c>
      <c r="E61" s="293"/>
      <c r="F61" s="76" t="str">
        <f t="shared" si="0"/>
        <v>VACIA</v>
      </c>
    </row>
    <row r="62" spans="1:6" ht="15" x14ac:dyDescent="0.2">
      <c r="A62" s="294" t="s">
        <v>4263</v>
      </c>
      <c r="B62" s="17">
        <f>-SUMIFS(CAJA!$F$4:$F$2493,CAJA!$G$4:$G$2493,"PROPIO",CAJA!$H$4:$H$2493,$A62)+C62</f>
        <v>0</v>
      </c>
      <c r="C62" s="295"/>
      <c r="D62" s="17">
        <f>-SUMIFS(CAJA!$F$4:$F$2493,CAJA!$G$4:$G$2493,"KIT",CAJA!$H$4:$H$2493,$A62)+E62</f>
        <v>0</v>
      </c>
      <c r="E62" s="295"/>
      <c r="F62" s="76" t="str">
        <f t="shared" si="0"/>
        <v>VACIA</v>
      </c>
    </row>
    <row r="63" spans="1:6" ht="15" x14ac:dyDescent="0.2">
      <c r="A63" s="292" t="s">
        <v>5045</v>
      </c>
      <c r="B63" s="16">
        <f>-SUMIFS(CAJA!$F$4:$F$2493,CAJA!$G$4:$G$2493,"PROPIO",CAJA!$H$4:$H$2493,$A63)+C63</f>
        <v>0</v>
      </c>
      <c r="C63" s="293"/>
      <c r="D63" s="16">
        <f>-SUMIFS(CAJA!$F$4:$F$2493,CAJA!$G$4:$G$2493,"KIT",CAJA!$H$4:$H$2493,$A63)+E63</f>
        <v>0</v>
      </c>
      <c r="E63" s="293"/>
      <c r="F63" s="76" t="str">
        <f t="shared" si="0"/>
        <v>VACIA</v>
      </c>
    </row>
    <row r="64" spans="1:6" ht="15" x14ac:dyDescent="0.2">
      <c r="A64" s="294" t="s">
        <v>3290</v>
      </c>
      <c r="B64" s="17">
        <f>-SUMIFS(CAJA!$F$4:$F$2493,CAJA!$G$4:$G$2493,"PROPIO",CAJA!$H$4:$H$2493,$A64)+C64</f>
        <v>0</v>
      </c>
      <c r="C64" s="295"/>
      <c r="D64" s="17">
        <f>-SUMIFS(CAJA!$F$4:$F$2493,CAJA!$G$4:$G$2493,"KIT",CAJA!$H$4:$H$2493,$A64)+E64</f>
        <v>0</v>
      </c>
      <c r="E64" s="295"/>
      <c r="F64" s="76" t="str">
        <f t="shared" si="0"/>
        <v>VACIA</v>
      </c>
    </row>
    <row r="65" spans="1:6" ht="15" x14ac:dyDescent="0.2">
      <c r="A65" s="292" t="s">
        <v>4809</v>
      </c>
      <c r="B65" s="16">
        <f>-SUMIFS(CAJA!$F$4:$F$2493,CAJA!$G$4:$G$2493,"PROPIO",CAJA!$H$4:$H$2493,$A65)+C65</f>
        <v>0</v>
      </c>
      <c r="C65" s="293"/>
      <c r="D65" s="16">
        <f>-SUMIFS(CAJA!$F$4:$F$2493,CAJA!$G$4:$G$2493,"KIT",CAJA!$H$4:$H$2493,$A65)+E65</f>
        <v>0</v>
      </c>
      <c r="E65" s="293"/>
      <c r="F65" s="76" t="str">
        <f t="shared" si="0"/>
        <v>VACIA</v>
      </c>
    </row>
    <row r="66" spans="1:6" ht="15" x14ac:dyDescent="0.2">
      <c r="A66" s="294" t="s">
        <v>3124</v>
      </c>
      <c r="B66" s="17">
        <f>-SUMIFS(CAJA!$F$4:$F$2493,CAJA!$G$4:$G$2493,"PROPIO",CAJA!$H$4:$H$2493,$A66)+C66</f>
        <v>0</v>
      </c>
      <c r="C66" s="295"/>
      <c r="D66" s="17">
        <f>-SUMIFS(CAJA!$F$4:$F$2493,CAJA!$G$4:$G$2493,"KIT",CAJA!$H$4:$H$2493,$A66)+E66</f>
        <v>0</v>
      </c>
      <c r="E66" s="295"/>
      <c r="F66" s="76" t="str">
        <f t="shared" si="0"/>
        <v>VACIA</v>
      </c>
    </row>
    <row r="67" spans="1:6" ht="15" x14ac:dyDescent="0.2">
      <c r="A67" s="292" t="s">
        <v>3292</v>
      </c>
      <c r="B67" s="16">
        <f>-SUMIFS(CAJA!$F$4:$F$2493,CAJA!$G$4:$G$2493,"PROPIO",CAJA!$H$4:$H$2493,$A67)+C67</f>
        <v>0</v>
      </c>
      <c r="C67" s="293"/>
      <c r="D67" s="16">
        <f>-SUMIFS(CAJA!$F$4:$F$2493,CAJA!$G$4:$G$2493,"KIT",CAJA!$H$4:$H$2493,$A67)+E67</f>
        <v>0</v>
      </c>
      <c r="E67" s="293"/>
      <c r="F67" s="76" t="str">
        <f t="shared" si="0"/>
        <v>VACIA</v>
      </c>
    </row>
    <row r="68" spans="1:6" ht="15" x14ac:dyDescent="0.2">
      <c r="A68" s="294" t="s">
        <v>4611</v>
      </c>
      <c r="B68" s="17">
        <f>-SUMIFS(CAJA!$F$4:$F$2493,CAJA!$G$4:$G$2493,"PROPIO",CAJA!$H$4:$H$2493,$A68)+C68</f>
        <v>0</v>
      </c>
      <c r="C68" s="295"/>
      <c r="D68" s="17">
        <f>-SUMIFS(CAJA!$F$4:$F$2493,CAJA!$G$4:$G$2493,"KIT",CAJA!$H$4:$H$2493,$A68)+E68</f>
        <v>0</v>
      </c>
      <c r="E68" s="295"/>
      <c r="F68" s="76" t="str">
        <f t="shared" ref="F68:F81" si="1">IF(SUM(B68:E68) = 0,"VACIA","")</f>
        <v>VACIA</v>
      </c>
    </row>
    <row r="69" spans="1:6" ht="15" x14ac:dyDescent="0.2">
      <c r="A69" s="292" t="s">
        <v>4612</v>
      </c>
      <c r="B69" s="16">
        <f>-SUMIFS(CAJA!$F$4:$F$2493,CAJA!$G$4:$G$2493,"PROPIO",CAJA!$H$4:$H$2493,$A69)+C69</f>
        <v>0</v>
      </c>
      <c r="C69" s="293"/>
      <c r="D69" s="16">
        <f>-SUMIFS(CAJA!$F$4:$F$2493,CAJA!$G$4:$G$2493,"KIT",CAJA!$H$4:$H$2493,$A69)+E69</f>
        <v>0</v>
      </c>
      <c r="E69" s="293"/>
      <c r="F69" s="76" t="str">
        <f t="shared" si="1"/>
        <v>VACIA</v>
      </c>
    </row>
    <row r="70" spans="1:6" ht="15" x14ac:dyDescent="0.2">
      <c r="A70" s="294" t="s">
        <v>5093</v>
      </c>
      <c r="B70" s="17">
        <f>-SUMIFS(CAJA!$F$4:$F$2493,CAJA!$G$4:$G$2493,"PROPIO",CAJA!$H$4:$H$2493,$A70)+C70</f>
        <v>0</v>
      </c>
      <c r="C70" s="295"/>
      <c r="D70" s="17">
        <f>-SUMIFS(CAJA!$F$4:$F$2493,CAJA!$G$4:$G$2493,"KIT",CAJA!$H$4:$H$2493,$A70)+E70</f>
        <v>0</v>
      </c>
      <c r="E70" s="295"/>
      <c r="F70" s="76" t="str">
        <f t="shared" si="1"/>
        <v>VACIA</v>
      </c>
    </row>
    <row r="71" spans="1:6" ht="15" x14ac:dyDescent="0.2">
      <c r="A71" s="292" t="s">
        <v>2972</v>
      </c>
      <c r="B71" s="16">
        <f>-SUMIFS(CAJA!$F$4:$F$2493,CAJA!$G$4:$G$2493,"PROPIO",CAJA!$H$4:$H$2493,$A71)+C71</f>
        <v>0</v>
      </c>
      <c r="C71" s="293"/>
      <c r="D71" s="16">
        <f>-SUMIFS(CAJA!$F$4:$F$2493,CAJA!$G$4:$G$2493,"KIT",CAJA!$H$4:$H$2493,$A71)+E71</f>
        <v>0</v>
      </c>
      <c r="E71" s="293"/>
      <c r="F71" s="76" t="str">
        <f t="shared" si="1"/>
        <v>VACIA</v>
      </c>
    </row>
    <row r="72" spans="1:6" ht="15" x14ac:dyDescent="0.2">
      <c r="A72" s="294" t="s">
        <v>5836</v>
      </c>
      <c r="B72" s="17">
        <f>-SUMIFS(CAJA!$F$4:$F$2493,CAJA!$G$4:$G$2493,"PROPIO",CAJA!$H$4:$H$2493,$A72)+C72</f>
        <v>0</v>
      </c>
      <c r="C72" s="295"/>
      <c r="D72" s="17">
        <f>-SUMIFS(CAJA!$F$4:$F$2493,CAJA!$G$4:$G$2493,"KIT",CAJA!$H$4:$H$2493,$A72)+E72</f>
        <v>0</v>
      </c>
      <c r="E72" s="295"/>
      <c r="F72" s="76" t="str">
        <f t="shared" si="1"/>
        <v>VACIA</v>
      </c>
    </row>
    <row r="73" spans="1:6" ht="15" x14ac:dyDescent="0.2">
      <c r="A73" s="292" t="s">
        <v>4613</v>
      </c>
      <c r="B73" s="16">
        <f>-SUMIFS(CAJA!$F$4:$F$2493,CAJA!$G$4:$G$2493,"PROPIO",CAJA!$H$4:$H$2493,$A73)+C73</f>
        <v>0</v>
      </c>
      <c r="C73" s="293"/>
      <c r="D73" s="16">
        <f>-SUMIFS(CAJA!$F$4:$F$2493,CAJA!$G$4:$G$2493,"KIT",CAJA!$H$4:$H$2493,$A73)+E73</f>
        <v>0</v>
      </c>
      <c r="E73" s="293"/>
      <c r="F73" s="76" t="str">
        <f t="shared" si="1"/>
        <v>VACIA</v>
      </c>
    </row>
    <row r="74" spans="1:6" ht="15" x14ac:dyDescent="0.2">
      <c r="A74" s="294" t="s">
        <v>5092</v>
      </c>
      <c r="B74" s="17">
        <f>-SUMIFS(CAJA!$F$4:$F$2493,CAJA!$G$4:$G$2493,"PROPIO",CAJA!$H$4:$H$2493,$A74)+C74</f>
        <v>0</v>
      </c>
      <c r="C74" s="295"/>
      <c r="D74" s="17">
        <f>-SUMIFS(CAJA!$F$4:$F$2493,CAJA!$G$4:$G$2493,"KIT",CAJA!$H$4:$H$2493,$A74)+E74</f>
        <v>0</v>
      </c>
      <c r="E74" s="295"/>
      <c r="F74" s="76" t="str">
        <f t="shared" si="1"/>
        <v>VACIA</v>
      </c>
    </row>
    <row r="75" spans="1:6" ht="15" x14ac:dyDescent="0.2">
      <c r="A75" s="292" t="s">
        <v>2973</v>
      </c>
      <c r="B75" s="16">
        <f>-SUMIFS(CAJA!$F$4:$F$2493,CAJA!$G$4:$G$2493,"PROPIO",CAJA!$H$4:$H$2493,$A75)+C75</f>
        <v>0</v>
      </c>
      <c r="C75" s="293"/>
      <c r="D75" s="16">
        <f>-SUMIFS(CAJA!$F$4:$F$2493,CAJA!$G$4:$G$2493,"KIT",CAJA!$H$4:$H$2493,$A75)+E75</f>
        <v>0</v>
      </c>
      <c r="E75" s="293"/>
      <c r="F75" s="76" t="str">
        <f t="shared" si="1"/>
        <v>VACIA</v>
      </c>
    </row>
    <row r="76" spans="1:6" ht="15" x14ac:dyDescent="0.2">
      <c r="A76" s="294" t="s">
        <v>3133</v>
      </c>
      <c r="B76" s="17">
        <f>-SUMIFS(CAJA!$F$4:$F$2493,CAJA!$G$4:$G$2493,"PROPIO",CAJA!$H$4:$H$2493,$A76)+C76</f>
        <v>0</v>
      </c>
      <c r="C76" s="295"/>
      <c r="D76" s="17">
        <f>-SUMIFS(CAJA!$F$4:$F$2493,CAJA!$G$4:$G$2493,"KIT",CAJA!$H$4:$H$2493,$A76)+E76</f>
        <v>0</v>
      </c>
      <c r="E76" s="295"/>
      <c r="F76" s="76" t="str">
        <f t="shared" si="1"/>
        <v>VACIA</v>
      </c>
    </row>
    <row r="77" spans="1:6" ht="15" x14ac:dyDescent="0.2">
      <c r="A77" s="292" t="s">
        <v>4614</v>
      </c>
      <c r="B77" s="16">
        <f>-SUMIFS(CAJA!$F$4:$F$2493,CAJA!$G$4:$G$2493,"PROPIO",CAJA!$H$4:$H$2493,$A77)+C77</f>
        <v>0</v>
      </c>
      <c r="C77" s="293"/>
      <c r="D77" s="16">
        <f>-SUMIFS(CAJA!$F$4:$F$2493,CAJA!$G$4:$G$2493,"KIT",CAJA!$H$4:$H$2493,$A77)+E77</f>
        <v>0</v>
      </c>
      <c r="E77" s="293"/>
      <c r="F77" s="76" t="str">
        <f t="shared" si="1"/>
        <v>VACIA</v>
      </c>
    </row>
    <row r="78" spans="1:6" ht="15" x14ac:dyDescent="0.2">
      <c r="A78" s="294" t="s">
        <v>4615</v>
      </c>
      <c r="B78" s="17">
        <f>-SUMIFS(CAJA!$F$4:$F$2493,CAJA!$G$4:$G$2493,"PROPIO",CAJA!$H$4:$H$2493,$A78)+C78</f>
        <v>0</v>
      </c>
      <c r="C78" s="295"/>
      <c r="D78" s="17">
        <f>-SUMIFS(CAJA!$F$4:$F$2493,CAJA!$G$4:$G$2493,"KIT",CAJA!$H$4:$H$2493,$A78)+E78</f>
        <v>0</v>
      </c>
      <c r="E78" s="295"/>
      <c r="F78" s="76" t="str">
        <f t="shared" si="1"/>
        <v>VACIA</v>
      </c>
    </row>
    <row r="79" spans="1:6" ht="15" x14ac:dyDescent="0.2">
      <c r="A79" s="292" t="s">
        <v>5046</v>
      </c>
      <c r="B79" s="16">
        <f>-SUMIFS(CAJA!$F$4:$F$2493,CAJA!$G$4:$G$2493,"PROPIO",CAJA!$H$4:$H$2493,$A79)+C79</f>
        <v>0</v>
      </c>
      <c r="C79" s="293"/>
      <c r="D79" s="16">
        <f>-SUMIFS(CAJA!$F$4:$F$2493,CAJA!$G$4:$G$2493,"KIT",CAJA!$H$4:$H$2493,$A79)+E79</f>
        <v>0</v>
      </c>
      <c r="E79" s="293"/>
      <c r="F79" s="76" t="str">
        <f t="shared" si="1"/>
        <v>VACIA</v>
      </c>
    </row>
    <row r="80" spans="1:6" ht="15" x14ac:dyDescent="0.2">
      <c r="A80" s="294" t="s">
        <v>5131</v>
      </c>
      <c r="B80" s="17">
        <f>-SUMIFS(CAJA!$F$4:$F$2493,CAJA!$G$4:$G$2493,"PROPIO",CAJA!$H$4:$H$2493,$A80)+C80</f>
        <v>0</v>
      </c>
      <c r="C80" s="295"/>
      <c r="D80" s="17">
        <f>-SUMIFS(CAJA!$F$4:$F$2493,CAJA!$G$4:$G$2493,"KIT",CAJA!$H$4:$H$2493,$A80)+E80</f>
        <v>0</v>
      </c>
      <c r="E80" s="295"/>
      <c r="F80" s="76" t="str">
        <f t="shared" si="1"/>
        <v>VACIA</v>
      </c>
    </row>
    <row r="81" spans="1:6" ht="15" x14ac:dyDescent="0.2">
      <c r="A81" s="292" t="s">
        <v>5132</v>
      </c>
      <c r="B81" s="16">
        <f>-SUMIFS(CAJA!$F$4:$F$2493,CAJA!$G$4:$G$2493,"PROPIO",CAJA!$H$4:$H$2493,$A81)+C81</f>
        <v>0</v>
      </c>
      <c r="C81" s="293"/>
      <c r="D81" s="16">
        <f>-SUMIFS(CAJA!$F$4:$F$2493,CAJA!$G$4:$G$2493,"KIT",CAJA!$H$4:$H$2493,$A81)+E81</f>
        <v>0</v>
      </c>
      <c r="E81" s="293"/>
      <c r="F81" s="76" t="str">
        <f t="shared" si="1"/>
        <v>VACIA</v>
      </c>
    </row>
    <row r="82" spans="1:6" ht="15" x14ac:dyDescent="0.2">
      <c r="A82" s="294" t="s">
        <v>5133</v>
      </c>
      <c r="B82" s="17">
        <f>-SUMIFS(CAJA!$F$4:$F$2493,CAJA!$G$4:$G$2493,"PROPIO",CAJA!$H$4:$H$2493,$A82)+C82</f>
        <v>0</v>
      </c>
      <c r="C82" s="295"/>
      <c r="D82" s="17">
        <f>-SUMIFS(CAJA!$F$4:$F$2493,CAJA!$G$4:$G$2493,"KIT",CAJA!$H$4:$H$2493,$A82)+E82</f>
        <v>0</v>
      </c>
      <c r="E82" s="295"/>
      <c r="F82" s="76" t="str">
        <f t="shared" ref="F82:F97" si="2">IF(SUM(B82:E82) = 0,"VACIA","")</f>
        <v>VACIA</v>
      </c>
    </row>
    <row r="83" spans="1:6" ht="15" x14ac:dyDescent="0.2">
      <c r="A83" s="292" t="s">
        <v>5645</v>
      </c>
      <c r="B83" s="16">
        <f>-SUMIFS(CAJA!$F$4:$F$2493,CAJA!$G$4:$G$2493,"PROPIO",CAJA!$H$4:$H$2493,$A83)+C83</f>
        <v>0</v>
      </c>
      <c r="C83" s="293"/>
      <c r="D83" s="16">
        <f>-SUMIFS(CAJA!$F$4:$F$2493,CAJA!$G$4:$G$2493,"KIT",CAJA!$H$4:$H$2493,$A83)+E83</f>
        <v>0</v>
      </c>
      <c r="E83" s="293"/>
      <c r="F83" s="76" t="str">
        <f t="shared" si="2"/>
        <v>VACIA</v>
      </c>
    </row>
    <row r="84" spans="1:6" ht="15" x14ac:dyDescent="0.2">
      <c r="A84" s="294" t="s">
        <v>5827</v>
      </c>
      <c r="B84" s="17">
        <f>-SUMIFS(CAJA!$F$4:$F$2493,CAJA!$G$4:$G$2493,"PROPIO",CAJA!$H$4:$H$2493,$A84)+C84</f>
        <v>0</v>
      </c>
      <c r="C84" s="295">
        <v>3</v>
      </c>
      <c r="D84" s="17">
        <f>-SUMIFS(CAJA!$F$4:$F$2493,CAJA!$G$4:$G$2493,"KIT",CAJA!$H$4:$H$2493,$A84)+E84</f>
        <v>0</v>
      </c>
      <c r="E84" s="295"/>
      <c r="F84" s="76" t="str">
        <f t="shared" si="2"/>
        <v/>
      </c>
    </row>
    <row r="85" spans="1:6" ht="15" x14ac:dyDescent="0.2">
      <c r="A85" s="292" t="s">
        <v>5666</v>
      </c>
      <c r="B85" s="16">
        <f>-SUMIFS(CAJA!$F$4:$F$2493,CAJA!$G$4:$G$2493,"PROPIO",CAJA!$H$4:$H$2493,$A85)+C85</f>
        <v>0</v>
      </c>
      <c r="C85" s="293"/>
      <c r="D85" s="16">
        <f>-SUMIFS(CAJA!$F$4:$F$2493,CAJA!$G$4:$G$2493,"KIT",CAJA!$H$4:$H$2493,$A85)+E85</f>
        <v>0</v>
      </c>
      <c r="E85" s="293"/>
      <c r="F85" s="76" t="str">
        <f t="shared" si="2"/>
        <v>VACIA</v>
      </c>
    </row>
    <row r="86" spans="1:6" ht="15" x14ac:dyDescent="0.2">
      <c r="A86" s="294" t="s">
        <v>5665</v>
      </c>
      <c r="B86" s="17">
        <f>-SUMIFS(CAJA!$F$4:$F$2493,CAJA!$G$4:$G$2493,"PROPIO",CAJA!$H$4:$H$2493,$A86)+C86</f>
        <v>0</v>
      </c>
      <c r="C86" s="295">
        <v>2</v>
      </c>
      <c r="D86" s="17">
        <f>-SUMIFS(CAJA!$F$4:$F$2493,CAJA!$G$4:$G$2493,"KIT",CAJA!$H$4:$H$2493,$A86)+E86</f>
        <v>0</v>
      </c>
      <c r="E86" s="295"/>
      <c r="F86" s="76" t="str">
        <f t="shared" si="2"/>
        <v/>
      </c>
    </row>
    <row r="87" spans="1:6" ht="15" x14ac:dyDescent="0.2">
      <c r="A87" s="292" t="s">
        <v>5667</v>
      </c>
      <c r="B87" s="16">
        <f>-SUMIFS(CAJA!$F$4:$F$2493,CAJA!$G$4:$G$2493,"PROPIO",CAJA!$H$4:$H$2493,$A87)+C87</f>
        <v>1</v>
      </c>
      <c r="C87" s="293">
        <v>2</v>
      </c>
      <c r="D87" s="16">
        <f>-SUMIFS(CAJA!$F$4:$F$2493,CAJA!$G$4:$G$2493,"KIT",CAJA!$H$4:$H$2493,$A87)+E87</f>
        <v>0</v>
      </c>
      <c r="E87" s="293"/>
      <c r="F87" s="76" t="str">
        <f t="shared" si="2"/>
        <v/>
      </c>
    </row>
    <row r="88" spans="1:6" ht="15" x14ac:dyDescent="0.2">
      <c r="A88" s="294" t="s">
        <v>5047</v>
      </c>
      <c r="B88" s="17">
        <f>-SUMIFS(CAJA!$F$4:$F$2493,CAJA!$G$4:$G$2493,"PROPIO",CAJA!$H$4:$H$2493,$A88)+C88</f>
        <v>0</v>
      </c>
      <c r="C88" s="295"/>
      <c r="D88" s="17">
        <f>-SUMIFS(CAJA!$F$4:$F$2493,CAJA!$G$4:$G$2493,"KIT",CAJA!$H$4:$H$2493,$A88)+E88</f>
        <v>0</v>
      </c>
      <c r="E88" s="295"/>
      <c r="F88" s="76" t="str">
        <f t="shared" si="2"/>
        <v>VACIA</v>
      </c>
    </row>
    <row r="89" spans="1:6" ht="15" x14ac:dyDescent="0.2">
      <c r="A89" s="292" t="s">
        <v>4315</v>
      </c>
      <c r="B89" s="16">
        <f>-SUMIFS(CAJA!$F$4:$F$2493,CAJA!$G$4:$G$2493,"PROPIO",CAJA!$H$4:$H$2493,$A89)+C89</f>
        <v>0</v>
      </c>
      <c r="C89" s="293"/>
      <c r="D89" s="16">
        <f>-SUMIFS(CAJA!$F$4:$F$2493,CAJA!$G$4:$G$2493,"KIT",CAJA!$H$4:$H$2493,$A89)+E89</f>
        <v>0</v>
      </c>
      <c r="E89" s="293"/>
      <c r="F89" s="76" t="str">
        <f t="shared" si="2"/>
        <v>VACIA</v>
      </c>
    </row>
    <row r="90" spans="1:6" ht="15" x14ac:dyDescent="0.2">
      <c r="A90" s="294" t="s">
        <v>6199</v>
      </c>
      <c r="B90" s="17">
        <f>-SUMIFS(CAJA!$F$4:$F$2493,CAJA!$G$4:$G$2493,"PROPIO",CAJA!$H$4:$H$2493,$A90)+C90</f>
        <v>0</v>
      </c>
      <c r="C90" s="295">
        <v>2</v>
      </c>
      <c r="D90" s="16">
        <f>-SUMIFS(CAJA!$F$4:$F$2493,CAJA!$G$4:$G$2493,"KIT",CAJA!$H$4:$H$2493,$A90)+E90</f>
        <v>0</v>
      </c>
      <c r="E90" s="293"/>
      <c r="F90" s="76" t="str">
        <f t="shared" ref="F90:F91" si="3">IF(SUM(B90:E90) = 0,"VACIA","")</f>
        <v/>
      </c>
    </row>
    <row r="91" spans="1:6" ht="15" x14ac:dyDescent="0.2">
      <c r="A91" s="292" t="s">
        <v>6200</v>
      </c>
      <c r="B91" s="16">
        <f>-SUMIFS(CAJA!$F$4:$F$2493,CAJA!$G$4:$G$2493,"PROPIO",CAJA!$H$4:$H$2493,$A91)+C91</f>
        <v>0</v>
      </c>
      <c r="C91" s="293">
        <v>2</v>
      </c>
      <c r="D91" s="17">
        <f>-SUMIFS(CAJA!$F$4:$F$2493,CAJA!$G$4:$G$2493,"KIT",CAJA!$H$4:$H$2493,$A91)+E91</f>
        <v>0</v>
      </c>
      <c r="E91" s="295"/>
      <c r="F91" s="76" t="str">
        <f t="shared" si="3"/>
        <v/>
      </c>
    </row>
    <row r="92" spans="1:6" ht="15" x14ac:dyDescent="0.2">
      <c r="A92" s="294"/>
      <c r="B92" s="17">
        <f>-SUMIFS(CAJA!$F$4:$F$2493,CAJA!$G$4:$G$2493,"PROPIO",CAJA!$H$4:$H$2493,$A92)+C92</f>
        <v>0</v>
      </c>
      <c r="C92" s="295"/>
      <c r="D92" s="17">
        <f>-SUMIFS(CAJA!$F$4:$F$2493,CAJA!$G$4:$G$2493,"KIT",CAJA!$H$4:$H$2493,$A92)+E92</f>
        <v>0</v>
      </c>
      <c r="E92" s="295"/>
      <c r="F92" s="76" t="str">
        <f>IF(SUM(B92:E92) = 0,"VACIA","")</f>
        <v>VACIA</v>
      </c>
    </row>
    <row r="93" spans="1:6" ht="15" x14ac:dyDescent="0.2">
      <c r="A93" s="292"/>
      <c r="B93" s="16">
        <f>-SUMIFS(CAJA!$F$4:$F$2493,CAJA!$G$4:$G$2493,"PROPIO",CAJA!$H$4:$H$2493,$A93)+C93</f>
        <v>0</v>
      </c>
      <c r="C93" s="293"/>
      <c r="D93" s="16">
        <f>-SUMIFS(CAJA!$F$4:$F$2493,CAJA!$G$4:$G$2493,"KIT",CAJA!$H$4:$H$2493,$A93)+E93</f>
        <v>0</v>
      </c>
      <c r="E93" s="293"/>
      <c r="F93" s="76" t="str">
        <f>IF(SUM(B93:E93) = 0,"VACIA","")</f>
        <v>VACIA</v>
      </c>
    </row>
    <row r="94" spans="1:6" ht="15" x14ac:dyDescent="0.2">
      <c r="A94" s="294"/>
      <c r="B94" s="17">
        <f>-SUMIFS(CAJA!$F$4:$F$2493,CAJA!$G$4:$G$2493,"PROPIO",CAJA!$H$4:$H$2493,$A94)+C94</f>
        <v>0</v>
      </c>
      <c r="C94" s="295"/>
      <c r="D94" s="17">
        <f>-SUMIFS(CAJA!$F$4:$F$2493,CAJA!$G$4:$G$2493,"KIT",CAJA!$H$4:$H$2493,$A94)+E94</f>
        <v>0</v>
      </c>
      <c r="E94" s="295"/>
      <c r="F94" s="76" t="str">
        <f t="shared" si="2"/>
        <v>VACIA</v>
      </c>
    </row>
    <row r="95" spans="1:6" ht="15" x14ac:dyDescent="0.2">
      <c r="A95" s="292"/>
      <c r="B95" s="16">
        <f>-SUMIFS(CAJA!$F$4:$F$2493,CAJA!$G$4:$G$2493,"PROPIO",CAJA!$H$4:$H$2493,$A95)+C95</f>
        <v>0</v>
      </c>
      <c r="C95" s="293"/>
      <c r="D95" s="16">
        <f>-SUMIFS(CAJA!$F$4:$F$2493,CAJA!$G$4:$G$2493,"KIT",CAJA!$H$4:$H$2493,$A95)+E95</f>
        <v>0</v>
      </c>
      <c r="E95" s="293"/>
      <c r="F95" s="76" t="str">
        <f t="shared" si="2"/>
        <v>VACIA</v>
      </c>
    </row>
    <row r="96" spans="1:6" ht="15" x14ac:dyDescent="0.2">
      <c r="A96" s="294"/>
      <c r="B96" s="17">
        <f>-SUMIFS(CAJA!$F$4:$F$2493,CAJA!$G$4:$G$2493,"PROPIO",CAJA!$H$4:$H$2493,$A96)+C96</f>
        <v>0</v>
      </c>
      <c r="C96" s="295"/>
      <c r="D96" s="17">
        <f>-SUMIFS(CAJA!$F$4:$F$2493,CAJA!$G$4:$G$2493,"KIT",CAJA!$H$4:$H$2493,$A96)+E96</f>
        <v>0</v>
      </c>
      <c r="E96" s="295"/>
      <c r="F96" s="76" t="str">
        <f t="shared" si="2"/>
        <v>VACIA</v>
      </c>
    </row>
    <row r="97" spans="1:6" ht="15" x14ac:dyDescent="0.2">
      <c r="A97" s="292"/>
      <c r="B97" s="16">
        <f>-SUMIFS(CAJA!$F$4:$F$2493,CAJA!$G$4:$G$2493,"PROPIO",CAJA!$H$4:$H$2493,$A97)+C97</f>
        <v>0</v>
      </c>
      <c r="C97" s="293"/>
      <c r="D97" s="16">
        <f>-SUMIFS(CAJA!$F$4:$F$2493,CAJA!$G$4:$G$2493,"KIT",CAJA!$H$4:$H$2493,$A97)+E97</f>
        <v>0</v>
      </c>
      <c r="E97" s="293"/>
      <c r="F97" s="76" t="str">
        <f t="shared" si="2"/>
        <v>VACIA</v>
      </c>
    </row>
  </sheetData>
  <sheetProtection autoFilter="0"/>
  <autoFilter ref="A3:F97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" activePane="bottomLeft" state="frozen"/>
      <selection pane="bottomLeft" activeCell="C45" sqref="C45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1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2" t="s">
        <v>79</v>
      </c>
      <c r="B2" s="203" t="s">
        <v>66</v>
      </c>
      <c r="C2" s="203" t="s">
        <v>78</v>
      </c>
      <c r="D2" s="203" t="s">
        <v>38</v>
      </c>
      <c r="E2" s="203" t="s">
        <v>29</v>
      </c>
      <c r="F2" s="203" t="s">
        <v>43</v>
      </c>
      <c r="G2" s="203" t="s">
        <v>39</v>
      </c>
      <c r="H2" s="203" t="s">
        <v>40</v>
      </c>
      <c r="I2" s="204" t="s">
        <v>41</v>
      </c>
      <c r="J2" s="203" t="s">
        <v>42</v>
      </c>
      <c r="K2" s="203" t="s">
        <v>82</v>
      </c>
      <c r="L2" s="203" t="s">
        <v>81</v>
      </c>
    </row>
    <row r="3" spans="1:12" x14ac:dyDescent="0.2">
      <c r="A3" s="205" t="s">
        <v>241</v>
      </c>
      <c r="B3" s="206">
        <v>444167</v>
      </c>
      <c r="C3" s="207" t="s">
        <v>152</v>
      </c>
      <c r="D3" s="208"/>
      <c r="E3" s="209"/>
      <c r="F3" s="208"/>
      <c r="G3" s="210" t="s">
        <v>76</v>
      </c>
      <c r="H3" s="208" t="s">
        <v>153</v>
      </c>
      <c r="I3" s="210">
        <v>3200</v>
      </c>
      <c r="J3" s="208" t="s">
        <v>154</v>
      </c>
      <c r="K3" s="208" t="s">
        <v>3234</v>
      </c>
      <c r="L3" s="211">
        <v>3454038245</v>
      </c>
    </row>
    <row r="4" spans="1:12" x14ac:dyDescent="0.2">
      <c r="A4" s="205" t="s">
        <v>96</v>
      </c>
      <c r="B4" s="206"/>
      <c r="C4" s="207" t="s">
        <v>96</v>
      </c>
      <c r="D4" s="208" t="s">
        <v>68</v>
      </c>
      <c r="E4" s="209">
        <v>244</v>
      </c>
      <c r="F4" s="208"/>
      <c r="G4" s="210" t="s">
        <v>62</v>
      </c>
      <c r="H4" s="208" t="s">
        <v>52</v>
      </c>
      <c r="I4" s="210">
        <v>2705</v>
      </c>
      <c r="J4" s="208" t="s">
        <v>83</v>
      </c>
      <c r="K4" s="208" t="s">
        <v>94</v>
      </c>
      <c r="L4" s="212">
        <v>2474465771</v>
      </c>
    </row>
    <row r="5" spans="1:12" x14ac:dyDescent="0.2">
      <c r="A5" s="205" t="s">
        <v>95</v>
      </c>
      <c r="B5" s="206"/>
      <c r="C5" s="207" t="s">
        <v>95</v>
      </c>
      <c r="D5" s="208" t="s">
        <v>69</v>
      </c>
      <c r="E5" s="209">
        <v>670</v>
      </c>
      <c r="F5" s="208"/>
      <c r="G5" s="210" t="s">
        <v>63</v>
      </c>
      <c r="H5" s="208" t="s">
        <v>51</v>
      </c>
      <c r="I5" s="210">
        <v>2720</v>
      </c>
      <c r="J5" s="208" t="s">
        <v>83</v>
      </c>
      <c r="K5" s="208" t="s">
        <v>124</v>
      </c>
      <c r="L5" s="213">
        <v>2473508608</v>
      </c>
    </row>
    <row r="6" spans="1:12" x14ac:dyDescent="0.2">
      <c r="A6" s="205" t="s">
        <v>158</v>
      </c>
      <c r="B6" s="206" t="s">
        <v>256</v>
      </c>
      <c r="C6" s="207" t="s">
        <v>158</v>
      </c>
      <c r="D6" s="208" t="s">
        <v>49</v>
      </c>
      <c r="E6" s="209">
        <v>169</v>
      </c>
      <c r="F6" s="208"/>
      <c r="G6" s="210"/>
      <c r="H6" s="208" t="s">
        <v>53</v>
      </c>
      <c r="I6" s="210">
        <v>2900</v>
      </c>
      <c r="J6" s="208" t="s">
        <v>83</v>
      </c>
      <c r="K6" s="208" t="s">
        <v>2128</v>
      </c>
      <c r="L6" s="211">
        <v>3364562995</v>
      </c>
    </row>
    <row r="7" spans="1:12" x14ac:dyDescent="0.2">
      <c r="A7" s="205" t="s">
        <v>97</v>
      </c>
      <c r="B7" s="206"/>
      <c r="C7" s="207" t="s">
        <v>97</v>
      </c>
      <c r="D7" s="208" t="s">
        <v>148</v>
      </c>
      <c r="E7" s="209">
        <v>377</v>
      </c>
      <c r="F7" s="208"/>
      <c r="G7" s="210" t="s">
        <v>87</v>
      </c>
      <c r="H7" s="208" t="s">
        <v>52</v>
      </c>
      <c r="I7" s="210">
        <v>2705</v>
      </c>
      <c r="J7" s="208" t="s">
        <v>83</v>
      </c>
      <c r="K7" s="208" t="s">
        <v>1144</v>
      </c>
      <c r="L7" s="213">
        <v>2474494763</v>
      </c>
    </row>
    <row r="8" spans="1:12" x14ac:dyDescent="0.2">
      <c r="A8" s="205" t="s">
        <v>98</v>
      </c>
      <c r="B8" s="206" t="s">
        <v>76</v>
      </c>
      <c r="C8" s="207" t="s">
        <v>98</v>
      </c>
      <c r="D8" s="208" t="s">
        <v>150</v>
      </c>
      <c r="E8" s="209">
        <v>1697</v>
      </c>
      <c r="F8" s="208"/>
      <c r="G8" s="210" t="s">
        <v>76</v>
      </c>
      <c r="H8" s="208" t="s">
        <v>56</v>
      </c>
      <c r="I8" s="210">
        <v>2000</v>
      </c>
      <c r="J8" s="208" t="s">
        <v>59</v>
      </c>
      <c r="K8" s="208" t="s">
        <v>149</v>
      </c>
      <c r="L8" s="212">
        <v>3413390134</v>
      </c>
    </row>
    <row r="9" spans="1:12" x14ac:dyDescent="0.2">
      <c r="A9" s="205" t="s">
        <v>243</v>
      </c>
      <c r="B9" s="206" t="s">
        <v>257</v>
      </c>
      <c r="C9" s="207" t="s">
        <v>243</v>
      </c>
      <c r="D9" s="208" t="s">
        <v>258</v>
      </c>
      <c r="E9" s="209">
        <v>2589</v>
      </c>
      <c r="F9" s="208"/>
      <c r="G9" s="210"/>
      <c r="H9" s="208" t="s">
        <v>56</v>
      </c>
      <c r="I9" s="210">
        <v>2000</v>
      </c>
      <c r="J9" s="208" t="s">
        <v>59</v>
      </c>
      <c r="K9" s="208" t="s">
        <v>1145</v>
      </c>
      <c r="L9" s="211">
        <v>3412765552</v>
      </c>
    </row>
    <row r="10" spans="1:12" x14ac:dyDescent="0.2">
      <c r="A10" s="205" t="s">
        <v>260</v>
      </c>
      <c r="B10" s="206" t="s">
        <v>262</v>
      </c>
      <c r="C10" s="207" t="s">
        <v>261</v>
      </c>
      <c r="D10" s="208"/>
      <c r="E10" s="209"/>
      <c r="F10" s="208"/>
      <c r="G10" s="210"/>
      <c r="H10" s="208" t="s">
        <v>53</v>
      </c>
      <c r="I10" s="210">
        <v>2900</v>
      </c>
      <c r="J10" s="208" t="s">
        <v>3924</v>
      </c>
      <c r="K10" s="208" t="s">
        <v>2129</v>
      </c>
      <c r="L10" s="211">
        <v>3412126389</v>
      </c>
    </row>
    <row r="11" spans="1:12" x14ac:dyDescent="0.2">
      <c r="A11" s="205" t="s">
        <v>263</v>
      </c>
      <c r="B11" s="206" t="s">
        <v>265</v>
      </c>
      <c r="C11" s="207" t="s">
        <v>263</v>
      </c>
      <c r="D11" s="208" t="s">
        <v>155</v>
      </c>
      <c r="E11" s="209">
        <v>1483</v>
      </c>
      <c r="F11" s="208"/>
      <c r="G11" s="210"/>
      <c r="H11" s="208" t="s">
        <v>77</v>
      </c>
      <c r="I11" s="210">
        <v>3400</v>
      </c>
      <c r="J11" s="208" t="s">
        <v>77</v>
      </c>
      <c r="K11" s="208" t="s">
        <v>3512</v>
      </c>
      <c r="L11" s="211">
        <v>3624524604</v>
      </c>
    </row>
    <row r="12" spans="1:12" x14ac:dyDescent="0.2">
      <c r="A12" s="205" t="s">
        <v>86</v>
      </c>
      <c r="B12" s="206" t="s">
        <v>76</v>
      </c>
      <c r="C12" s="207" t="s">
        <v>86</v>
      </c>
      <c r="D12" s="208" t="s">
        <v>75</v>
      </c>
      <c r="E12" s="209">
        <v>1242</v>
      </c>
      <c r="F12" s="208"/>
      <c r="G12" s="210" t="s">
        <v>122</v>
      </c>
      <c r="H12" s="208" t="s">
        <v>50</v>
      </c>
      <c r="I12" s="210" t="s">
        <v>58</v>
      </c>
      <c r="J12" s="208" t="s">
        <v>83</v>
      </c>
      <c r="K12" s="208" t="s">
        <v>93</v>
      </c>
      <c r="L12" s="211">
        <v>2477567545</v>
      </c>
    </row>
    <row r="13" spans="1:12" x14ac:dyDescent="0.2">
      <c r="A13" s="205" t="s">
        <v>12</v>
      </c>
      <c r="B13" s="206"/>
      <c r="C13" s="207" t="s">
        <v>12</v>
      </c>
      <c r="D13" s="208" t="s">
        <v>72</v>
      </c>
      <c r="E13" s="209">
        <v>656</v>
      </c>
      <c r="F13" s="208"/>
      <c r="G13" s="210" t="s">
        <v>65</v>
      </c>
      <c r="H13" s="208" t="s">
        <v>57</v>
      </c>
      <c r="I13" s="210">
        <v>2740</v>
      </c>
      <c r="J13" s="208" t="s">
        <v>83</v>
      </c>
      <c r="K13" s="208" t="s">
        <v>124</v>
      </c>
      <c r="L13" s="211">
        <v>2478519274</v>
      </c>
    </row>
    <row r="14" spans="1:12" x14ac:dyDescent="0.2">
      <c r="A14" s="205" t="s">
        <v>46</v>
      </c>
      <c r="B14" s="206"/>
      <c r="C14" s="207" t="s">
        <v>46</v>
      </c>
      <c r="D14" s="208" t="s">
        <v>71</v>
      </c>
      <c r="E14" s="209" t="s">
        <v>70</v>
      </c>
      <c r="F14" s="208"/>
      <c r="G14" s="210" t="s">
        <v>64</v>
      </c>
      <c r="H14" s="208" t="s">
        <v>50</v>
      </c>
      <c r="I14" s="210">
        <v>2700</v>
      </c>
      <c r="J14" s="208" t="s">
        <v>83</v>
      </c>
      <c r="K14" s="208" t="s">
        <v>3234</v>
      </c>
      <c r="L14" s="211">
        <v>2477453769</v>
      </c>
    </row>
    <row r="15" spans="1:12" x14ac:dyDescent="0.2">
      <c r="A15" s="205" t="s">
        <v>244</v>
      </c>
      <c r="B15" s="206" t="s">
        <v>76</v>
      </c>
      <c r="C15" s="207" t="s">
        <v>127</v>
      </c>
      <c r="D15" s="208" t="s">
        <v>132</v>
      </c>
      <c r="E15" s="209">
        <v>1240</v>
      </c>
      <c r="F15" s="208"/>
      <c r="G15" s="210" t="s">
        <v>122</v>
      </c>
      <c r="H15" s="208" t="s">
        <v>50</v>
      </c>
      <c r="I15" s="210">
        <v>2700</v>
      </c>
      <c r="J15" s="208" t="s">
        <v>83</v>
      </c>
      <c r="K15" s="208" t="s">
        <v>2866</v>
      </c>
      <c r="L15" s="211">
        <v>2477616088</v>
      </c>
    </row>
    <row r="16" spans="1:12" x14ac:dyDescent="0.2">
      <c r="A16" s="205" t="s">
        <v>220</v>
      </c>
      <c r="B16" s="206"/>
      <c r="C16" s="207" t="s">
        <v>220</v>
      </c>
      <c r="D16" s="208" t="s">
        <v>146</v>
      </c>
      <c r="E16" s="209">
        <v>2898</v>
      </c>
      <c r="F16" s="208"/>
      <c r="G16" s="210" t="s">
        <v>85</v>
      </c>
      <c r="H16" s="208" t="s">
        <v>147</v>
      </c>
      <c r="I16" s="210">
        <v>1203</v>
      </c>
      <c r="J16" s="208" t="s">
        <v>76</v>
      </c>
      <c r="K16" s="208" t="s">
        <v>89</v>
      </c>
      <c r="L16" s="211">
        <v>1160141914</v>
      </c>
    </row>
    <row r="17" spans="1:12" x14ac:dyDescent="0.2">
      <c r="A17" s="205" t="s">
        <v>157</v>
      </c>
      <c r="B17" s="206"/>
      <c r="C17" s="207" t="s">
        <v>264</v>
      </c>
      <c r="D17" s="208" t="s">
        <v>75</v>
      </c>
      <c r="E17" s="209">
        <v>1242</v>
      </c>
      <c r="F17" s="208"/>
      <c r="G17" s="210" t="s">
        <v>122</v>
      </c>
      <c r="H17" s="208" t="s">
        <v>50</v>
      </c>
      <c r="I17" s="210" t="s">
        <v>58</v>
      </c>
      <c r="J17" s="208" t="s">
        <v>83</v>
      </c>
      <c r="K17" s="208" t="s">
        <v>1146</v>
      </c>
      <c r="L17" s="212" t="s">
        <v>121</v>
      </c>
    </row>
    <row r="18" spans="1:12" x14ac:dyDescent="0.2">
      <c r="A18" s="205" t="s">
        <v>101</v>
      </c>
      <c r="B18" s="206" t="s">
        <v>76</v>
      </c>
      <c r="C18" s="207" t="s">
        <v>131</v>
      </c>
      <c r="D18" s="208" t="s">
        <v>156</v>
      </c>
      <c r="E18" s="209">
        <v>155</v>
      </c>
      <c r="F18" s="208"/>
      <c r="G18" s="210" t="s">
        <v>73</v>
      </c>
      <c r="H18" s="208" t="s">
        <v>53</v>
      </c>
      <c r="I18" s="210">
        <v>2900</v>
      </c>
      <c r="J18" s="208" t="s">
        <v>83</v>
      </c>
      <c r="K18" s="208" t="s">
        <v>125</v>
      </c>
      <c r="L18" s="211">
        <v>3364495653</v>
      </c>
    </row>
    <row r="19" spans="1:12" x14ac:dyDescent="0.2">
      <c r="A19" s="205" t="s">
        <v>102</v>
      </c>
      <c r="B19" s="206" t="s">
        <v>76</v>
      </c>
      <c r="C19" s="207" t="s">
        <v>74</v>
      </c>
      <c r="D19" s="208" t="s">
        <v>75</v>
      </c>
      <c r="E19" s="209">
        <v>1242</v>
      </c>
      <c r="F19" s="208"/>
      <c r="G19" s="210" t="s">
        <v>122</v>
      </c>
      <c r="H19" s="208" t="s">
        <v>50</v>
      </c>
      <c r="I19" s="210" t="s">
        <v>58</v>
      </c>
      <c r="J19" s="208" t="s">
        <v>83</v>
      </c>
      <c r="K19" s="208" t="s">
        <v>2866</v>
      </c>
      <c r="L19" s="212" t="s">
        <v>121</v>
      </c>
    </row>
    <row r="20" spans="1:12" x14ac:dyDescent="0.2">
      <c r="A20" s="205" t="s">
        <v>920</v>
      </c>
      <c r="B20" s="206"/>
      <c r="C20" s="207"/>
      <c r="D20" s="208"/>
      <c r="E20" s="209"/>
      <c r="F20" s="208"/>
      <c r="G20" s="210"/>
      <c r="H20" s="208" t="s">
        <v>152</v>
      </c>
      <c r="I20" s="210"/>
      <c r="J20" s="208" t="s">
        <v>921</v>
      </c>
      <c r="K20" s="208"/>
      <c r="L20" s="211">
        <v>3455282659</v>
      </c>
    </row>
    <row r="21" spans="1:12" x14ac:dyDescent="0.2">
      <c r="A21" s="205" t="s">
        <v>242</v>
      </c>
      <c r="B21" s="206" t="s">
        <v>259</v>
      </c>
      <c r="C21" s="207" t="s">
        <v>242</v>
      </c>
      <c r="D21" s="208" t="s">
        <v>67</v>
      </c>
      <c r="E21" s="209">
        <v>897</v>
      </c>
      <c r="F21" s="208"/>
      <c r="G21" s="210"/>
      <c r="H21" s="208" t="s">
        <v>77</v>
      </c>
      <c r="I21" s="210">
        <v>3470</v>
      </c>
      <c r="J21" s="208" t="s">
        <v>77</v>
      </c>
      <c r="K21" s="208" t="s">
        <v>149</v>
      </c>
      <c r="L21" s="211">
        <v>3773451929</v>
      </c>
    </row>
    <row r="22" spans="1:12" x14ac:dyDescent="0.2">
      <c r="A22" s="205" t="s">
        <v>14</v>
      </c>
      <c r="B22" s="206"/>
      <c r="C22" s="207" t="s">
        <v>14</v>
      </c>
      <c r="D22" s="208" t="s">
        <v>49</v>
      </c>
      <c r="E22" s="209">
        <v>970</v>
      </c>
      <c r="F22" s="208"/>
      <c r="G22" s="210" t="s">
        <v>60</v>
      </c>
      <c r="H22" s="208" t="s">
        <v>54</v>
      </c>
      <c r="I22" s="210">
        <v>2930</v>
      </c>
      <c r="J22" s="208" t="s">
        <v>83</v>
      </c>
      <c r="K22" s="208" t="s">
        <v>2867</v>
      </c>
      <c r="L22" s="211">
        <v>3329552626</v>
      </c>
    </row>
    <row r="23" spans="1:12" x14ac:dyDescent="0.2">
      <c r="A23" s="205" t="s">
        <v>123</v>
      </c>
      <c r="B23" s="206" t="s">
        <v>76</v>
      </c>
      <c r="C23" s="207" t="s">
        <v>123</v>
      </c>
      <c r="D23" s="208" t="s">
        <v>75</v>
      </c>
      <c r="E23" s="209">
        <v>1242</v>
      </c>
      <c r="F23" s="208"/>
      <c r="G23" s="210" t="s">
        <v>122</v>
      </c>
      <c r="H23" s="208" t="s">
        <v>50</v>
      </c>
      <c r="I23" s="210" t="s">
        <v>58</v>
      </c>
      <c r="J23" s="208" t="s">
        <v>83</v>
      </c>
      <c r="K23" s="208" t="s">
        <v>3925</v>
      </c>
      <c r="L23" s="211">
        <v>2477329915</v>
      </c>
    </row>
    <row r="24" spans="1:12" x14ac:dyDescent="0.2">
      <c r="A24" s="205" t="s">
        <v>99</v>
      </c>
      <c r="B24" s="206" t="s">
        <v>76</v>
      </c>
      <c r="C24" s="207" t="s">
        <v>129</v>
      </c>
      <c r="D24" s="208" t="s">
        <v>146</v>
      </c>
      <c r="E24" s="209">
        <v>2898</v>
      </c>
      <c r="F24" s="208"/>
      <c r="G24" s="210" t="s">
        <v>85</v>
      </c>
      <c r="H24" s="208" t="s">
        <v>147</v>
      </c>
      <c r="I24" s="210">
        <v>1203</v>
      </c>
      <c r="J24" s="208" t="s">
        <v>76</v>
      </c>
      <c r="K24" s="208" t="s">
        <v>89</v>
      </c>
      <c r="L24" s="211">
        <v>1160141914</v>
      </c>
    </row>
    <row r="25" spans="1:12" x14ac:dyDescent="0.2">
      <c r="A25" s="205" t="s">
        <v>100</v>
      </c>
      <c r="B25" s="206" t="s">
        <v>76</v>
      </c>
      <c r="C25" s="207" t="s">
        <v>130</v>
      </c>
      <c r="D25" s="208" t="s">
        <v>71</v>
      </c>
      <c r="E25" s="209" t="s">
        <v>70</v>
      </c>
      <c r="F25" s="208"/>
      <c r="G25" s="210" t="s">
        <v>64</v>
      </c>
      <c r="H25" s="208" t="s">
        <v>50</v>
      </c>
      <c r="I25" s="210">
        <v>2700</v>
      </c>
      <c r="J25" s="208" t="s">
        <v>83</v>
      </c>
      <c r="K25" s="208" t="s">
        <v>1307</v>
      </c>
      <c r="L25" s="211">
        <v>2477489315</v>
      </c>
    </row>
    <row r="26" spans="1:12" x14ac:dyDescent="0.2">
      <c r="A26" s="205" t="s">
        <v>126</v>
      </c>
      <c r="B26" s="206" t="s">
        <v>76</v>
      </c>
      <c r="C26" s="207" t="s">
        <v>128</v>
      </c>
      <c r="D26" s="208" t="s">
        <v>156</v>
      </c>
      <c r="E26" s="209">
        <v>155</v>
      </c>
      <c r="F26" s="208"/>
      <c r="G26" s="210" t="s">
        <v>73</v>
      </c>
      <c r="H26" s="208" t="s">
        <v>53</v>
      </c>
      <c r="I26" s="210">
        <v>2900</v>
      </c>
      <c r="J26" s="208" t="s">
        <v>83</v>
      </c>
      <c r="K26" s="208" t="s">
        <v>2128</v>
      </c>
      <c r="L26" s="211">
        <v>3364495653</v>
      </c>
    </row>
    <row r="27" spans="1:12" x14ac:dyDescent="0.2">
      <c r="A27" s="205" t="s">
        <v>13</v>
      </c>
      <c r="B27" s="206"/>
      <c r="C27" s="207" t="s">
        <v>13</v>
      </c>
      <c r="D27" s="208" t="s">
        <v>151</v>
      </c>
      <c r="E27" s="209">
        <v>642</v>
      </c>
      <c r="F27" s="208"/>
      <c r="G27" s="210" t="s">
        <v>61</v>
      </c>
      <c r="H27" s="208" t="s">
        <v>55</v>
      </c>
      <c r="I27" s="210">
        <v>2800</v>
      </c>
      <c r="J27" s="208" t="s">
        <v>83</v>
      </c>
      <c r="K27" s="208" t="s">
        <v>2129</v>
      </c>
      <c r="L27" s="211">
        <v>3487535246</v>
      </c>
    </row>
    <row r="28" spans="1:12" x14ac:dyDescent="0.2">
      <c r="A28" s="205" t="s">
        <v>266</v>
      </c>
      <c r="B28" s="206"/>
      <c r="C28" s="207"/>
      <c r="D28" s="208"/>
      <c r="E28" s="209"/>
      <c r="F28" s="208"/>
      <c r="G28" s="210"/>
      <c r="H28" s="208"/>
      <c r="I28" s="210"/>
      <c r="J28" s="208"/>
      <c r="K28" s="208"/>
      <c r="L28" s="214"/>
    </row>
    <row r="29" spans="1:12" x14ac:dyDescent="0.2">
      <c r="A29" s="205" t="s">
        <v>267</v>
      </c>
      <c r="B29" s="206"/>
      <c r="C29" s="207"/>
      <c r="D29" s="208"/>
      <c r="E29" s="209"/>
      <c r="F29" s="208"/>
      <c r="G29" s="210"/>
      <c r="H29" s="208"/>
      <c r="I29" s="210"/>
      <c r="J29" s="208"/>
      <c r="K29" s="208"/>
      <c r="L29" s="214"/>
    </row>
    <row r="30" spans="1:12" x14ac:dyDescent="0.2">
      <c r="A30" s="205" t="s">
        <v>268</v>
      </c>
      <c r="B30" s="206"/>
      <c r="C30" s="207"/>
      <c r="D30" s="208"/>
      <c r="E30" s="209"/>
      <c r="F30" s="208"/>
      <c r="G30" s="210"/>
      <c r="H30" s="208"/>
      <c r="I30" s="210"/>
      <c r="J30" s="208"/>
      <c r="K30" s="208"/>
      <c r="L30" s="214"/>
    </row>
    <row r="31" spans="1:12" x14ac:dyDescent="0.2">
      <c r="A31" s="205" t="s">
        <v>743</v>
      </c>
      <c r="B31" s="206"/>
      <c r="C31" s="207"/>
      <c r="D31" s="208"/>
      <c r="E31" s="209"/>
      <c r="F31" s="208"/>
      <c r="G31" s="210"/>
      <c r="H31" s="208"/>
      <c r="I31" s="210"/>
      <c r="J31" s="208"/>
      <c r="K31" s="208"/>
      <c r="L31" s="214"/>
    </row>
    <row r="32" spans="1:12" x14ac:dyDescent="0.2">
      <c r="A32" s="205" t="s">
        <v>744</v>
      </c>
      <c r="B32" s="206"/>
      <c r="C32" s="207"/>
      <c r="D32" s="208"/>
      <c r="E32" s="209"/>
      <c r="F32" s="208"/>
      <c r="G32" s="210"/>
      <c r="H32" s="208"/>
      <c r="I32" s="210"/>
      <c r="J32" s="208"/>
      <c r="K32" s="208"/>
      <c r="L32" s="214"/>
    </row>
    <row r="33" spans="1:12" x14ac:dyDescent="0.2">
      <c r="A33" s="205" t="s">
        <v>981</v>
      </c>
      <c r="B33" s="206"/>
      <c r="C33" s="207"/>
      <c r="D33" s="208"/>
      <c r="E33" s="209"/>
      <c r="F33" s="208"/>
      <c r="G33" s="210"/>
      <c r="H33" s="208"/>
      <c r="I33" s="210"/>
      <c r="J33" s="208"/>
      <c r="K33" s="208"/>
      <c r="L33" s="214"/>
    </row>
    <row r="34" spans="1:12" x14ac:dyDescent="0.2">
      <c r="A34" s="205" t="s">
        <v>982</v>
      </c>
      <c r="B34" s="206"/>
      <c r="C34" s="207"/>
      <c r="D34" s="208"/>
      <c r="E34" s="209"/>
      <c r="F34" s="208"/>
      <c r="G34" s="210"/>
      <c r="H34" s="208"/>
      <c r="I34" s="210"/>
      <c r="J34" s="208"/>
      <c r="K34" s="208"/>
      <c r="L34" s="214"/>
    </row>
    <row r="35" spans="1:12" x14ac:dyDescent="0.2">
      <c r="A35" s="205" t="s">
        <v>3552</v>
      </c>
      <c r="B35" s="240" t="s">
        <v>3553</v>
      </c>
      <c r="C35" s="241"/>
      <c r="D35" s="241"/>
      <c r="E35" s="242"/>
      <c r="F35" s="215"/>
      <c r="G35" s="216"/>
      <c r="H35" s="215"/>
      <c r="I35" s="216"/>
      <c r="J35" s="215"/>
      <c r="K35" s="215"/>
      <c r="L35" s="217"/>
    </row>
    <row r="36" spans="1:12" x14ac:dyDescent="0.2">
      <c r="A36" s="218" t="s">
        <v>3554</v>
      </c>
      <c r="B36" s="240" t="s">
        <v>3555</v>
      </c>
      <c r="C36" s="241"/>
      <c r="D36" s="241"/>
      <c r="E36" s="242"/>
      <c r="F36" s="215"/>
      <c r="G36" s="216"/>
      <c r="H36" s="215"/>
      <c r="I36" s="216"/>
      <c r="J36" s="215"/>
      <c r="K36" s="215"/>
      <c r="L36" s="219"/>
    </row>
    <row r="37" spans="1:12" x14ac:dyDescent="0.2">
      <c r="A37" s="218" t="s">
        <v>3556</v>
      </c>
      <c r="B37" s="240" t="s">
        <v>3557</v>
      </c>
      <c r="C37" s="241"/>
      <c r="D37" s="241"/>
      <c r="E37" s="242"/>
      <c r="F37" s="215"/>
      <c r="G37" s="216"/>
      <c r="H37" s="215"/>
      <c r="I37" s="216"/>
      <c r="J37" s="215"/>
      <c r="K37" s="215"/>
      <c r="L37" s="219"/>
    </row>
    <row r="38" spans="1:12" x14ac:dyDescent="0.2">
      <c r="A38" s="218" t="s">
        <v>3558</v>
      </c>
      <c r="B38" s="240" t="s">
        <v>3559</v>
      </c>
      <c r="C38" s="241"/>
      <c r="D38" s="241"/>
      <c r="E38" s="242"/>
      <c r="F38" s="215"/>
      <c r="G38" s="216"/>
      <c r="H38" s="215"/>
      <c r="I38" s="216"/>
      <c r="J38" s="215"/>
      <c r="K38" s="215"/>
      <c r="L38" s="219"/>
    </row>
    <row r="39" spans="1:12" x14ac:dyDescent="0.2">
      <c r="A39" s="218" t="s">
        <v>3560</v>
      </c>
      <c r="B39" s="240" t="s">
        <v>3561</v>
      </c>
      <c r="C39" s="241"/>
      <c r="D39" s="241"/>
      <c r="E39" s="242"/>
      <c r="F39" s="215"/>
      <c r="G39" s="216"/>
      <c r="H39" s="215"/>
      <c r="I39" s="216"/>
      <c r="J39" s="215"/>
      <c r="K39" s="215"/>
      <c r="L39" s="219"/>
    </row>
    <row r="40" spans="1:12" x14ac:dyDescent="0.2">
      <c r="A40" s="218" t="s">
        <v>3562</v>
      </c>
      <c r="B40" s="240" t="s">
        <v>3563</v>
      </c>
      <c r="C40" s="241"/>
      <c r="D40" s="241"/>
      <c r="E40" s="242"/>
      <c r="F40" s="215"/>
      <c r="G40" s="216"/>
      <c r="H40" s="215"/>
      <c r="I40" s="216"/>
      <c r="J40" s="215"/>
      <c r="K40" s="215"/>
      <c r="L40" s="219"/>
    </row>
    <row r="41" spans="1:12" x14ac:dyDescent="0.2">
      <c r="A41" s="218" t="s">
        <v>3564</v>
      </c>
      <c r="B41" s="240" t="s">
        <v>3565</v>
      </c>
      <c r="C41" s="241"/>
      <c r="D41" s="241"/>
      <c r="E41" s="242"/>
      <c r="F41" s="215"/>
      <c r="G41" s="216"/>
      <c r="H41" s="215"/>
      <c r="I41" s="216"/>
      <c r="J41" s="215"/>
      <c r="K41" s="215"/>
      <c r="L41" s="219"/>
    </row>
    <row r="42" spans="1:12" x14ac:dyDescent="0.2">
      <c r="A42" s="218" t="s">
        <v>3566</v>
      </c>
      <c r="B42" s="240" t="s">
        <v>3567</v>
      </c>
      <c r="C42" s="241"/>
      <c r="D42" s="241"/>
      <c r="E42" s="242"/>
      <c r="F42" s="215"/>
      <c r="G42" s="216"/>
      <c r="H42" s="215"/>
      <c r="I42" s="216"/>
      <c r="J42" s="215"/>
      <c r="K42" s="215"/>
      <c r="L42" s="219"/>
    </row>
    <row r="43" spans="1:12" ht="12.75" customHeight="1" x14ac:dyDescent="0.2">
      <c r="A43" s="215" t="s">
        <v>3655</v>
      </c>
      <c r="B43" s="215">
        <v>400846</v>
      </c>
      <c r="C43" s="215" t="s">
        <v>3655</v>
      </c>
      <c r="D43" s="215"/>
      <c r="E43" s="215"/>
      <c r="F43" s="215"/>
      <c r="G43" s="215"/>
      <c r="H43" s="215"/>
      <c r="I43" s="216"/>
      <c r="J43" s="216"/>
      <c r="K43" s="215" t="s">
        <v>3656</v>
      </c>
      <c r="L43" s="215"/>
    </row>
    <row r="44" spans="1:12" ht="12.75" customHeight="1" x14ac:dyDescent="0.2">
      <c r="A44" s="215" t="s">
        <v>4867</v>
      </c>
      <c r="B44" s="215"/>
      <c r="C44" s="215"/>
      <c r="D44" s="215"/>
      <c r="E44" s="215"/>
      <c r="F44" s="215"/>
      <c r="G44" s="215"/>
      <c r="H44" s="215"/>
      <c r="I44" s="216"/>
      <c r="J44" s="216"/>
      <c r="K44" s="215"/>
      <c r="L44" s="215"/>
    </row>
    <row r="45" spans="1:12" ht="12.75" customHeight="1" x14ac:dyDescent="0.2">
      <c r="A45" s="215"/>
      <c r="B45" s="215"/>
      <c r="C45" s="215"/>
      <c r="D45" s="215"/>
      <c r="E45" s="215"/>
      <c r="F45" s="215"/>
      <c r="G45" s="215"/>
      <c r="H45" s="215"/>
      <c r="I45" s="216"/>
      <c r="J45" s="216"/>
      <c r="K45" s="215"/>
      <c r="L45" s="215"/>
    </row>
    <row r="46" spans="1:12" ht="12.75" customHeight="1" x14ac:dyDescent="0.2">
      <c r="A46" s="215"/>
      <c r="B46" s="215"/>
      <c r="C46" s="215"/>
      <c r="D46" s="215"/>
      <c r="E46" s="215"/>
      <c r="F46" s="215"/>
      <c r="G46" s="215"/>
      <c r="H46" s="215"/>
      <c r="I46" s="216"/>
      <c r="J46" s="216"/>
      <c r="K46" s="215"/>
      <c r="L46" s="215"/>
    </row>
    <row r="47" spans="1:12" ht="12.75" customHeight="1" x14ac:dyDescent="0.2">
      <c r="A47" s="215"/>
      <c r="B47" s="215"/>
      <c r="C47" s="215"/>
      <c r="D47" s="215"/>
      <c r="E47" s="215"/>
      <c r="F47" s="215"/>
      <c r="G47" s="215"/>
      <c r="H47" s="215"/>
      <c r="I47" s="216"/>
      <c r="J47" s="216"/>
      <c r="K47" s="215"/>
      <c r="L47" s="215"/>
    </row>
    <row r="48" spans="1:12" ht="15" x14ac:dyDescent="0.2">
      <c r="A48" s="220" t="s">
        <v>103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1.25" x14ac:dyDescent="0.2">
      <c r="A49" s="223" t="s">
        <v>4999</v>
      </c>
      <c r="B49" s="224"/>
      <c r="C49" s="223"/>
      <c r="D49" s="225"/>
      <c r="E49" s="226"/>
      <c r="F49" s="225"/>
      <c r="G49" s="227"/>
      <c r="H49" s="225"/>
      <c r="I49" s="227"/>
      <c r="J49" s="225"/>
      <c r="K49" s="225"/>
      <c r="L49" s="227"/>
    </row>
    <row r="50" spans="1:12" ht="11.25" x14ac:dyDescent="0.2">
      <c r="A50" s="223" t="s">
        <v>5000</v>
      </c>
      <c r="B50" s="224"/>
      <c r="C50" s="223"/>
      <c r="D50" s="225"/>
      <c r="E50" s="226"/>
      <c r="F50" s="225"/>
      <c r="G50" s="227"/>
      <c r="H50" s="228"/>
      <c r="I50" s="227"/>
      <c r="J50" s="228"/>
      <c r="K50" s="225"/>
      <c r="L50" s="227"/>
    </row>
    <row r="51" spans="1:12" ht="11.25" x14ac:dyDescent="0.2">
      <c r="A51" s="223" t="s">
        <v>5001</v>
      </c>
      <c r="B51" s="224"/>
      <c r="C51" s="223"/>
      <c r="D51" s="225"/>
      <c r="E51" s="226"/>
      <c r="F51" s="225"/>
      <c r="G51" s="227"/>
      <c r="H51" s="225"/>
      <c r="I51" s="227"/>
      <c r="J51" s="225"/>
      <c r="K51" s="225"/>
      <c r="L51" s="227"/>
    </row>
    <row r="52" spans="1:12" ht="11.25" x14ac:dyDescent="0.2">
      <c r="A52" s="223" t="s">
        <v>6201</v>
      </c>
      <c r="B52" s="224"/>
      <c r="C52" s="223"/>
      <c r="D52" s="225"/>
      <c r="E52" s="226"/>
      <c r="F52" s="225"/>
      <c r="G52" s="227"/>
      <c r="H52" s="228"/>
      <c r="I52" s="227"/>
      <c r="J52" s="228"/>
      <c r="K52" s="225"/>
      <c r="L52" s="227"/>
    </row>
    <row r="53" spans="1:12" ht="11.25" x14ac:dyDescent="0.2">
      <c r="A53" s="223"/>
      <c r="B53" s="224"/>
      <c r="C53" s="223"/>
      <c r="D53" s="225"/>
      <c r="E53" s="226"/>
      <c r="F53" s="225"/>
      <c r="G53" s="227"/>
      <c r="H53" s="225"/>
      <c r="I53" s="227"/>
      <c r="J53" s="225"/>
      <c r="K53" s="225"/>
      <c r="L53" s="227"/>
    </row>
    <row r="54" spans="1:12" ht="11.25" x14ac:dyDescent="0.2">
      <c r="A54" s="223"/>
      <c r="B54" s="224"/>
      <c r="C54" s="223"/>
      <c r="D54" s="225"/>
      <c r="E54" s="226"/>
      <c r="F54" s="225"/>
      <c r="G54" s="227"/>
      <c r="H54" s="225"/>
      <c r="I54" s="227"/>
      <c r="J54" s="225"/>
      <c r="K54" s="225"/>
      <c r="L54" s="227"/>
    </row>
    <row r="55" spans="1:12" ht="11.25" x14ac:dyDescent="0.2">
      <c r="A55" s="223"/>
      <c r="B55" s="224"/>
      <c r="C55" s="223"/>
      <c r="D55" s="225"/>
      <c r="E55" s="226"/>
      <c r="F55" s="225"/>
      <c r="G55" s="227"/>
      <c r="H55" s="225"/>
      <c r="I55" s="227"/>
      <c r="J55" s="225"/>
      <c r="K55" s="225"/>
      <c r="L55" s="227"/>
    </row>
    <row r="56" spans="1:12" ht="11.25" x14ac:dyDescent="0.2">
      <c r="A56" s="223"/>
      <c r="B56" s="224"/>
      <c r="C56" s="223"/>
      <c r="D56" s="225"/>
      <c r="E56" s="226"/>
      <c r="F56" s="225"/>
      <c r="G56" s="227"/>
      <c r="H56" s="225"/>
      <c r="I56" s="227"/>
      <c r="J56" s="225"/>
      <c r="K56" s="225"/>
      <c r="L56" s="227"/>
    </row>
    <row r="57" spans="1:12" ht="11.25" x14ac:dyDescent="0.2">
      <c r="A57" s="223"/>
      <c r="B57" s="224"/>
      <c r="C57" s="223"/>
      <c r="D57" s="225"/>
      <c r="E57" s="226"/>
      <c r="F57" s="225"/>
      <c r="G57" s="227"/>
      <c r="H57" s="225"/>
      <c r="I57" s="227"/>
      <c r="J57" s="225"/>
      <c r="K57" s="225"/>
      <c r="L57" s="227"/>
    </row>
    <row r="58" spans="1:12" ht="11.25" x14ac:dyDescent="0.2">
      <c r="A58" s="223"/>
      <c r="B58" s="224"/>
      <c r="C58" s="223"/>
      <c r="D58" s="225"/>
      <c r="E58" s="226"/>
      <c r="F58" s="225"/>
      <c r="G58" s="227"/>
      <c r="H58" s="225"/>
      <c r="I58" s="227"/>
      <c r="J58" s="225"/>
      <c r="K58" s="225"/>
      <c r="L58" s="227"/>
    </row>
    <row r="59" spans="1:12" ht="11.25" x14ac:dyDescent="0.2">
      <c r="A59" s="223"/>
      <c r="B59" s="224"/>
      <c r="C59" s="223"/>
      <c r="D59" s="225"/>
      <c r="E59" s="226"/>
      <c r="F59" s="225"/>
      <c r="G59" s="227"/>
      <c r="H59" s="225"/>
      <c r="I59" s="227"/>
      <c r="J59" s="225"/>
      <c r="K59" s="225"/>
      <c r="L59" s="227"/>
    </row>
    <row r="60" spans="1:12" ht="11.25" x14ac:dyDescent="0.2">
      <c r="A60" s="223"/>
      <c r="B60" s="224"/>
      <c r="C60" s="223"/>
      <c r="D60" s="225"/>
      <c r="E60" s="226"/>
      <c r="F60" s="225"/>
      <c r="G60" s="227"/>
      <c r="H60" s="225"/>
      <c r="I60" s="227"/>
      <c r="J60" s="225"/>
      <c r="K60" s="225"/>
      <c r="L60" s="227"/>
    </row>
    <row r="61" spans="1:12" ht="11.25" x14ac:dyDescent="0.2">
      <c r="A61" s="223"/>
      <c r="B61" s="224"/>
      <c r="C61" s="223"/>
      <c r="D61" s="225"/>
      <c r="E61" s="226"/>
      <c r="F61" s="225"/>
      <c r="G61" s="227"/>
      <c r="H61" s="225"/>
      <c r="I61" s="227"/>
      <c r="J61" s="225"/>
      <c r="K61" s="225"/>
      <c r="L61" s="227"/>
    </row>
    <row r="62" spans="1:12" ht="11.25" x14ac:dyDescent="0.2">
      <c r="A62" s="223"/>
      <c r="B62" s="224"/>
      <c r="C62" s="223"/>
      <c r="D62" s="225"/>
      <c r="E62" s="226"/>
      <c r="F62" s="225"/>
      <c r="G62" s="227"/>
      <c r="H62" s="225"/>
      <c r="I62" s="227"/>
      <c r="J62" s="225"/>
      <c r="K62" s="225"/>
      <c r="L62" s="227"/>
    </row>
    <row r="63" spans="1:12" ht="11.25" x14ac:dyDescent="0.2">
      <c r="A63" s="223"/>
      <c r="B63" s="224"/>
      <c r="C63" s="223"/>
      <c r="D63" s="225"/>
      <c r="E63" s="226"/>
      <c r="F63" s="225"/>
      <c r="G63" s="227"/>
      <c r="H63" s="225"/>
      <c r="I63" s="227"/>
      <c r="J63" s="225"/>
      <c r="K63" s="225"/>
      <c r="L63" s="227"/>
    </row>
    <row r="64" spans="1:12" ht="15" x14ac:dyDescent="0.2">
      <c r="A64" s="229" t="s">
        <v>103</v>
      </c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1"/>
    </row>
    <row r="65" spans="1:12" ht="11.25" x14ac:dyDescent="0.2">
      <c r="A65" s="223"/>
      <c r="B65" s="232"/>
      <c r="C65" s="223"/>
      <c r="D65" s="223"/>
      <c r="E65" s="233"/>
      <c r="F65" s="223"/>
      <c r="G65" s="234"/>
      <c r="H65" s="223"/>
      <c r="I65" s="234"/>
      <c r="J65" s="223"/>
      <c r="K65" s="223"/>
      <c r="L65" s="234"/>
    </row>
    <row r="66" spans="1:12" ht="11.25" x14ac:dyDescent="0.2">
      <c r="A66" s="223"/>
      <c r="B66" s="232"/>
      <c r="C66" s="223"/>
      <c r="D66" s="223"/>
      <c r="E66" s="233"/>
      <c r="F66" s="223"/>
      <c r="G66" s="234"/>
      <c r="H66" s="223"/>
      <c r="I66" s="234"/>
      <c r="J66" s="223"/>
      <c r="K66" s="223"/>
      <c r="L66" s="234"/>
    </row>
    <row r="67" spans="1:12" ht="11.25" x14ac:dyDescent="0.2">
      <c r="A67" s="223"/>
      <c r="B67" s="232"/>
      <c r="C67" s="223"/>
      <c r="D67" s="223"/>
      <c r="E67" s="233"/>
      <c r="F67" s="223"/>
      <c r="G67" s="234"/>
      <c r="H67" s="224"/>
      <c r="I67" s="234"/>
      <c r="J67" s="224"/>
      <c r="K67" s="223"/>
      <c r="L67" s="234"/>
    </row>
    <row r="68" spans="1:12" ht="11.25" x14ac:dyDescent="0.2">
      <c r="A68" s="223"/>
      <c r="B68" s="223"/>
      <c r="C68" s="223"/>
      <c r="D68" s="223"/>
      <c r="E68" s="233"/>
      <c r="F68" s="223"/>
      <c r="G68" s="234"/>
      <c r="H68" s="224"/>
      <c r="I68" s="234"/>
      <c r="J68" s="224"/>
      <c r="K68" s="223"/>
      <c r="L68" s="234"/>
    </row>
    <row r="69" spans="1:12" ht="11.25" x14ac:dyDescent="0.2">
      <c r="A69" s="223"/>
      <c r="B69" s="232"/>
      <c r="C69" s="223"/>
      <c r="D69" s="223"/>
      <c r="E69" s="233"/>
      <c r="F69" s="223"/>
      <c r="G69" s="234"/>
      <c r="H69" s="223"/>
      <c r="I69" s="234"/>
      <c r="J69" s="223"/>
      <c r="K69" s="223"/>
      <c r="L69" s="234"/>
    </row>
    <row r="70" spans="1:12" ht="11.25" x14ac:dyDescent="0.2">
      <c r="A70" s="223"/>
      <c r="B70" s="223"/>
      <c r="C70" s="223"/>
      <c r="D70" s="223"/>
      <c r="E70" s="233"/>
      <c r="F70" s="223"/>
      <c r="G70" s="234"/>
      <c r="H70" s="224"/>
      <c r="I70" s="234"/>
      <c r="J70" s="224"/>
      <c r="K70" s="223"/>
      <c r="L70" s="234"/>
    </row>
    <row r="71" spans="1:12" ht="11.25" x14ac:dyDescent="0.2">
      <c r="A71" s="223"/>
      <c r="B71" s="232"/>
      <c r="C71" s="223"/>
      <c r="D71" s="223"/>
      <c r="E71" s="233"/>
      <c r="F71" s="223"/>
      <c r="G71" s="234"/>
      <c r="H71" s="224"/>
      <c r="I71" s="234"/>
      <c r="J71" s="224"/>
      <c r="K71" s="223"/>
      <c r="L71" s="234"/>
    </row>
    <row r="72" spans="1:12" ht="11.25" x14ac:dyDescent="0.2">
      <c r="A72" s="223"/>
      <c r="B72" s="232"/>
      <c r="C72" s="223"/>
      <c r="D72" s="223"/>
      <c r="E72" s="233"/>
      <c r="F72" s="223"/>
      <c r="G72" s="234"/>
      <c r="H72" s="224"/>
      <c r="I72" s="234"/>
      <c r="J72" s="224"/>
      <c r="K72" s="223"/>
      <c r="L72" s="234"/>
    </row>
    <row r="73" spans="1:12" ht="11.25" x14ac:dyDescent="0.2">
      <c r="A73" s="223"/>
      <c r="B73" s="223"/>
      <c r="C73" s="223"/>
      <c r="D73" s="223"/>
      <c r="E73" s="233"/>
      <c r="F73" s="223"/>
      <c r="G73" s="234"/>
      <c r="H73" s="223"/>
      <c r="I73" s="234"/>
      <c r="J73" s="223"/>
      <c r="K73" s="223"/>
      <c r="L73" s="234"/>
    </row>
    <row r="74" spans="1:12" ht="11.25" x14ac:dyDescent="0.2">
      <c r="A74" s="223"/>
      <c r="B74" s="223"/>
      <c r="C74" s="223"/>
      <c r="D74" s="223"/>
      <c r="E74" s="233"/>
      <c r="F74" s="223"/>
      <c r="G74" s="234"/>
      <c r="H74" s="223"/>
      <c r="I74" s="234"/>
      <c r="J74" s="223"/>
      <c r="K74" s="223"/>
      <c r="L74" s="234"/>
    </row>
    <row r="75" spans="1:12" ht="11.25" x14ac:dyDescent="0.2">
      <c r="A75" s="223"/>
      <c r="B75" s="223"/>
      <c r="C75" s="223"/>
      <c r="D75" s="223"/>
      <c r="E75" s="233"/>
      <c r="F75" s="223"/>
      <c r="G75" s="234"/>
      <c r="H75" s="223"/>
      <c r="I75" s="234"/>
      <c r="J75" s="223"/>
      <c r="K75" s="223"/>
      <c r="L75" s="234"/>
    </row>
    <row r="76" spans="1:12" ht="11.25" x14ac:dyDescent="0.2">
      <c r="A76" s="223"/>
      <c r="B76" s="223"/>
      <c r="C76" s="223"/>
      <c r="D76" s="223"/>
      <c r="E76" s="233"/>
      <c r="F76" s="223"/>
      <c r="G76" s="234"/>
      <c r="H76" s="223"/>
      <c r="I76" s="234"/>
      <c r="J76" s="223"/>
      <c r="K76" s="223"/>
      <c r="L76" s="234"/>
    </row>
    <row r="77" spans="1:12" ht="11.25" x14ac:dyDescent="0.2">
      <c r="A77" s="223"/>
      <c r="B77" s="224"/>
      <c r="C77" s="223"/>
      <c r="D77" s="223"/>
      <c r="E77" s="233"/>
      <c r="F77" s="223"/>
      <c r="G77" s="234"/>
      <c r="H77" s="224"/>
      <c r="I77" s="234"/>
      <c r="J77" s="224"/>
      <c r="K77" s="223"/>
      <c r="L77" s="234"/>
    </row>
    <row r="78" spans="1:12" ht="11.25" x14ac:dyDescent="0.2">
      <c r="A78" s="223"/>
      <c r="B78" s="224"/>
      <c r="C78" s="223"/>
      <c r="D78" s="223"/>
      <c r="E78" s="233"/>
      <c r="F78" s="223"/>
      <c r="G78" s="234"/>
      <c r="H78" s="224"/>
      <c r="I78" s="234"/>
      <c r="J78" s="224"/>
      <c r="K78" s="223"/>
      <c r="L78" s="234"/>
    </row>
    <row r="79" spans="1:12" ht="11.25" x14ac:dyDescent="0.2">
      <c r="A79" s="223"/>
      <c r="B79" s="224"/>
      <c r="C79" s="223"/>
      <c r="D79" s="223"/>
      <c r="E79" s="233"/>
      <c r="F79" s="223"/>
      <c r="G79" s="234"/>
      <c r="H79" s="224"/>
      <c r="I79" s="234"/>
      <c r="J79" s="224"/>
      <c r="K79" s="223"/>
      <c r="L79" s="234"/>
    </row>
    <row r="80" spans="1:12" ht="11.25" x14ac:dyDescent="0.2">
      <c r="A80" s="223"/>
      <c r="B80" s="223"/>
      <c r="C80" s="223"/>
      <c r="D80" s="223"/>
      <c r="E80" s="233"/>
      <c r="F80" s="223"/>
      <c r="G80" s="234"/>
      <c r="H80" s="223"/>
      <c r="I80" s="234"/>
      <c r="J80" s="223"/>
      <c r="K80" s="223"/>
      <c r="L80" s="234"/>
    </row>
    <row r="81" spans="1:12" ht="11.25" x14ac:dyDescent="0.2">
      <c r="A81" s="235" t="s">
        <v>47</v>
      </c>
      <c r="B81" s="236" t="s">
        <v>88</v>
      </c>
      <c r="C81" s="237" t="s">
        <v>88</v>
      </c>
      <c r="D81" s="237" t="s">
        <v>88</v>
      </c>
      <c r="E81" s="238" t="s">
        <v>88</v>
      </c>
      <c r="F81" s="237" t="s">
        <v>88</v>
      </c>
      <c r="G81" s="239" t="s">
        <v>88</v>
      </c>
      <c r="H81" s="236" t="s">
        <v>88</v>
      </c>
      <c r="I81" s="239" t="s">
        <v>88</v>
      </c>
      <c r="J81" s="236" t="s">
        <v>88</v>
      </c>
      <c r="K81" s="237" t="s">
        <v>88</v>
      </c>
      <c r="L81" s="239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9" sqref="A9:A24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3655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6152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6153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6154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6155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6156</v>
      </c>
      <c r="D6" s="10" t="s">
        <v>142</v>
      </c>
      <c r="E6" s="10" t="s">
        <v>1308</v>
      </c>
    </row>
    <row r="7" spans="1:5" x14ac:dyDescent="0.2">
      <c r="A7" s="10" t="s">
        <v>6157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3655</v>
      </c>
    </row>
    <row r="15" spans="1:5" x14ac:dyDescent="0.2">
      <c r="A15" s="10" t="s">
        <v>6158</v>
      </c>
    </row>
    <row r="16" spans="1:5" x14ac:dyDescent="0.2">
      <c r="A16" s="10" t="s">
        <v>6159</v>
      </c>
    </row>
    <row r="17" spans="1:1" x14ac:dyDescent="0.2">
      <c r="A17" s="10" t="s">
        <v>6160</v>
      </c>
    </row>
    <row r="18" spans="1:1" x14ac:dyDescent="0.2">
      <c r="A18" s="10" t="s">
        <v>6161</v>
      </c>
    </row>
    <row r="19" spans="1:1" x14ac:dyDescent="0.2">
      <c r="A19" s="10" t="s">
        <v>6162</v>
      </c>
    </row>
    <row r="20" spans="1:1" x14ac:dyDescent="0.2">
      <c r="A20" s="10" t="s">
        <v>6163</v>
      </c>
    </row>
    <row r="21" spans="1:1" x14ac:dyDescent="0.2">
      <c r="A21" s="10" t="s">
        <v>1302</v>
      </c>
    </row>
    <row r="22" spans="1:1" x14ac:dyDescent="0.2">
      <c r="A22" s="10" t="s">
        <v>33</v>
      </c>
    </row>
    <row r="23" spans="1:1" x14ac:dyDescent="0.2">
      <c r="A23" s="10" t="s">
        <v>4968</v>
      </c>
    </row>
    <row r="24" spans="1:1" x14ac:dyDescent="0.2">
      <c r="A24" s="10" t="s">
        <v>3697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9"/>
  <sheetViews>
    <sheetView tabSelected="1" zoomScale="90" zoomScaleNormal="90" workbookViewId="0">
      <pane ySplit="1" topLeftCell="A233" activePane="bottomLeft" state="frozen"/>
      <selection activeCell="C3" sqref="C3"/>
      <selection pane="bottomLeft" activeCell="J97" sqref="J97"/>
    </sheetView>
  </sheetViews>
  <sheetFormatPr baseColWidth="10" defaultColWidth="11.42578125" defaultRowHeight="12.75" x14ac:dyDescent="0.2"/>
  <cols>
    <col min="1" max="1" width="7.28515625" style="285" bestFit="1" customWidth="1"/>
    <col min="2" max="2" width="21.7109375" style="285" customWidth="1"/>
    <col min="3" max="3" width="7.7109375" style="315" bestFit="1" customWidth="1"/>
    <col min="4" max="4" width="7.5703125" style="316" customWidth="1"/>
    <col min="5" max="5" width="7.140625" style="316" bestFit="1" customWidth="1"/>
    <col min="6" max="6" width="17.140625" style="313" bestFit="1" customWidth="1"/>
    <col min="7" max="7" width="7.7109375" style="285" bestFit="1" customWidth="1"/>
    <col min="8" max="8" width="8.5703125" style="285" bestFit="1" customWidth="1"/>
    <col min="9" max="9" width="8.85546875" style="285" bestFit="1" customWidth="1"/>
    <col min="10" max="10" width="11.7109375" style="317" customWidth="1"/>
    <col min="11" max="11" width="15.85546875" style="285" bestFit="1" customWidth="1"/>
    <col min="12" max="12" width="2.42578125" style="285" customWidth="1"/>
    <col min="13" max="13" width="11.28515625" style="316" customWidth="1"/>
    <col min="14" max="14" width="68.5703125" style="285" bestFit="1" customWidth="1"/>
    <col min="15" max="16384" width="11.42578125" style="285"/>
  </cols>
  <sheetData>
    <row r="1" spans="1:14" ht="13.5" thickBot="1" x14ac:dyDescent="0.25">
      <c r="A1" s="296" t="s">
        <v>20</v>
      </c>
      <c r="B1" s="297" t="s">
        <v>21</v>
      </c>
      <c r="C1" s="298" t="s">
        <v>22</v>
      </c>
      <c r="D1" s="299" t="s">
        <v>23</v>
      </c>
      <c r="E1" s="300" t="s">
        <v>25</v>
      </c>
      <c r="F1" s="298" t="s">
        <v>172</v>
      </c>
      <c r="G1" s="301" t="s">
        <v>19</v>
      </c>
      <c r="H1" s="301" t="s">
        <v>28</v>
      </c>
      <c r="I1" s="301" t="s">
        <v>29</v>
      </c>
      <c r="J1" s="301" t="s">
        <v>18</v>
      </c>
      <c r="K1" s="302" t="s">
        <v>30</v>
      </c>
      <c r="L1" s="297" t="s">
        <v>171</v>
      </c>
      <c r="M1" s="303" t="s">
        <v>170</v>
      </c>
      <c r="N1" s="304" t="s">
        <v>169</v>
      </c>
    </row>
    <row r="2" spans="1:14" x14ac:dyDescent="0.2">
      <c r="A2" s="342">
        <v>45200</v>
      </c>
      <c r="B2" s="343" t="s">
        <v>6202</v>
      </c>
      <c r="C2" s="308"/>
      <c r="D2" s="346">
        <v>3550</v>
      </c>
      <c r="E2" s="311">
        <v>1</v>
      </c>
      <c r="F2" s="272" t="s">
        <v>3052</v>
      </c>
      <c r="G2" s="343" t="s">
        <v>6203</v>
      </c>
      <c r="H2" s="343" t="s">
        <v>6204</v>
      </c>
      <c r="I2" s="343"/>
      <c r="J2" s="347" t="s">
        <v>6205</v>
      </c>
      <c r="K2" s="138"/>
      <c r="L2" s="136">
        <v>5</v>
      </c>
      <c r="M2" s="318">
        <f>IFERROR(ROUNDUP(VLOOKUP(F2,Accesorio!A:E,IF(L2&gt;5,L2-2,L2),)*E2/IF(L2&gt;5,1.21,1),0)," ")</f>
        <v>4200</v>
      </c>
      <c r="N2" s="319" t="str">
        <f>IFERROR(VLOOKUP(F2,Accesorio!A:C,3,),"")</f>
        <v>SOPORTE POP SOCKET DIS.</v>
      </c>
    </row>
    <row r="3" spans="1:14" x14ac:dyDescent="0.2">
      <c r="A3" s="342">
        <v>45200</v>
      </c>
      <c r="B3" s="343" t="s">
        <v>6202</v>
      </c>
      <c r="C3" s="308"/>
      <c r="D3" s="346">
        <v>5450</v>
      </c>
      <c r="E3" s="311">
        <v>1</v>
      </c>
      <c r="F3" s="272" t="s">
        <v>5793</v>
      </c>
      <c r="G3" s="343" t="s">
        <v>6206</v>
      </c>
      <c r="H3" s="343" t="s">
        <v>6207</v>
      </c>
      <c r="I3" s="343"/>
      <c r="J3" s="347" t="s">
        <v>6205</v>
      </c>
      <c r="K3" s="306"/>
      <c r="L3" s="136">
        <v>5</v>
      </c>
      <c r="M3" s="318">
        <f>IFERROR(ROUNDUP(VLOOKUP(F3,Accesorio!A:E,IF(L3&gt;5,L3-2,L3),)*E3/IF(L3&gt;5,1.21,1),0)," ")</f>
        <v>6450</v>
      </c>
      <c r="N3" s="319" t="str">
        <f>IFERROR(VLOOKUP(F3,Accesorio!A:C,3,),"")</f>
        <v>TPU MOT. E22/E22i SILICONE FELPA</v>
      </c>
    </row>
    <row r="4" spans="1:14" x14ac:dyDescent="0.2">
      <c r="A4" s="342">
        <v>45201</v>
      </c>
      <c r="B4" s="343" t="s">
        <v>6208</v>
      </c>
      <c r="C4" s="344"/>
      <c r="D4" s="345">
        <v>1288</v>
      </c>
      <c r="E4" s="311">
        <v>1</v>
      </c>
      <c r="F4" s="348" t="s">
        <v>3704</v>
      </c>
      <c r="G4" s="305" t="s">
        <v>6206</v>
      </c>
      <c r="H4" s="305" t="s">
        <v>6207</v>
      </c>
      <c r="I4" s="305"/>
      <c r="J4" s="347" t="s">
        <v>6205</v>
      </c>
      <c r="K4" s="135" t="s">
        <v>6209</v>
      </c>
      <c r="L4" s="136">
        <v>5</v>
      </c>
      <c r="M4" s="318">
        <f>IFERROR(ROUNDUP(VLOOKUP(F4,Accesorio!A:E,IF(L4&gt;5,L4-2,L4),)*E4/IF(L4&gt;5,1.21,1),0)," ")</f>
        <v>4750</v>
      </c>
      <c r="N4" s="319" t="str">
        <f>IFERROR(VLOOKUP(F4,Accesorio!A:C,3,),"")</f>
        <v>CABLE TIPO C MAXICELL</v>
      </c>
    </row>
    <row r="5" spans="1:14" x14ac:dyDescent="0.2">
      <c r="A5" s="342">
        <v>45201</v>
      </c>
      <c r="B5" s="343" t="s">
        <v>6202</v>
      </c>
      <c r="C5" s="308"/>
      <c r="D5" s="346">
        <v>3700</v>
      </c>
      <c r="E5" s="311">
        <v>1</v>
      </c>
      <c r="F5" s="272" t="s">
        <v>2022</v>
      </c>
      <c r="G5" s="343" t="s">
        <v>6203</v>
      </c>
      <c r="H5" s="343" t="s">
        <v>6204</v>
      </c>
      <c r="I5" s="343"/>
      <c r="J5" s="347" t="s">
        <v>6210</v>
      </c>
      <c r="K5" s="138"/>
      <c r="L5" s="136">
        <v>5</v>
      </c>
      <c r="M5" s="318">
        <f>IFERROR(ROUNDUP(VLOOKUP(F5,Accesorio!A:E,IF(L5&gt;5,L5-2,L5),)*E5/IF(L5&gt;5,1.21,1),0)," ")</f>
        <v>5100</v>
      </c>
      <c r="N5" s="319" t="str">
        <f>IFERROR(VLOOKUP(F5,Accesorio!A:C,3,),"")</f>
        <v>CAR. PARED TIPO C 2A</v>
      </c>
    </row>
    <row r="6" spans="1:14" x14ac:dyDescent="0.2">
      <c r="A6" s="342">
        <v>45201</v>
      </c>
      <c r="B6" s="343" t="s">
        <v>6202</v>
      </c>
      <c r="C6" s="308"/>
      <c r="D6" s="346">
        <v>30800</v>
      </c>
      <c r="E6" s="311">
        <v>1</v>
      </c>
      <c r="F6" s="272" t="s">
        <v>4353</v>
      </c>
      <c r="G6" s="343" t="s">
        <v>6203</v>
      </c>
      <c r="H6" s="343" t="s">
        <v>6204</v>
      </c>
      <c r="I6" s="343"/>
      <c r="J6" s="347" t="s">
        <v>6210</v>
      </c>
      <c r="K6" s="306"/>
      <c r="L6" s="136">
        <v>5</v>
      </c>
      <c r="M6" s="318">
        <f>IFERROR(ROUNDUP(VLOOKUP(F6,Accesorio!A:E,IF(L6&gt;5,L6-2,L6),)*E6/IF(L6&gt;5,1.21,1),0)," ")</f>
        <v>36400</v>
      </c>
      <c r="N6" s="319" t="str">
        <f>IFERROR(VLOOKUP(F6,Accesorio!A:C,3,),"")</f>
        <v>POWER BANK + CAR. INALAMBRICO 10000 mAh SOUL DUAL USB NEGRO</v>
      </c>
    </row>
    <row r="7" spans="1:14" x14ac:dyDescent="0.2">
      <c r="A7" s="342">
        <v>45201</v>
      </c>
      <c r="B7" s="343" t="s">
        <v>6202</v>
      </c>
      <c r="C7" s="344"/>
      <c r="D7" s="345">
        <v>2650</v>
      </c>
      <c r="E7" s="311">
        <v>1</v>
      </c>
      <c r="F7" s="348" t="s">
        <v>5105</v>
      </c>
      <c r="G7" s="305" t="s">
        <v>6211</v>
      </c>
      <c r="H7" s="305" t="s">
        <v>5933</v>
      </c>
      <c r="I7" s="305"/>
      <c r="J7" s="347" t="s">
        <v>6210</v>
      </c>
      <c r="K7" s="135"/>
      <c r="L7" s="136">
        <v>5</v>
      </c>
      <c r="M7" s="318">
        <f>IFERROR(ROUNDUP(VLOOKUP(F7,Accesorio!A:E,IF(L7&gt;5,L7-2,L7),)*E7/IF(L7&gt;5,1.21,1),0)," ")</f>
        <v>3100</v>
      </c>
      <c r="N7" s="319" t="str">
        <f>IFERROR(VLOOKUP(F7,Accesorio!A:C,3,),"")</f>
        <v>GLASS FULL SAM. A04/A04S NEGRO 5D</v>
      </c>
    </row>
    <row r="8" spans="1:14" x14ac:dyDescent="0.2">
      <c r="A8" s="342">
        <v>45201</v>
      </c>
      <c r="B8" s="343" t="s">
        <v>6202</v>
      </c>
      <c r="C8" s="308"/>
      <c r="D8" s="346">
        <v>3150</v>
      </c>
      <c r="E8" s="311">
        <v>1</v>
      </c>
      <c r="F8" s="272" t="s">
        <v>5694</v>
      </c>
      <c r="G8" s="343" t="s">
        <v>6203</v>
      </c>
      <c r="H8" s="343" t="s">
        <v>6204</v>
      </c>
      <c r="I8" s="343"/>
      <c r="J8" s="347" t="s">
        <v>6210</v>
      </c>
      <c r="K8" s="138"/>
      <c r="L8" s="136">
        <v>5</v>
      </c>
      <c r="M8" s="318">
        <f>IFERROR(ROUNDUP(VLOOKUP(F8,Accesorio!A:E,IF(L8&gt;5,L8-2,L8),)*E8/IF(L8&gt;5,1.21,1),0)," ")</f>
        <v>3750</v>
      </c>
      <c r="N8" s="319" t="str">
        <f>IFERROR(VLOOKUP(F8,Accesorio!A:C,3,),"")</f>
        <v>TPU SAM. A04E SILICONE DIS. DK</v>
      </c>
    </row>
    <row r="9" spans="1:14" x14ac:dyDescent="0.2">
      <c r="A9" s="342">
        <v>45201</v>
      </c>
      <c r="B9" s="343" t="s">
        <v>6357</v>
      </c>
      <c r="C9" s="308"/>
      <c r="D9" s="346">
        <v>1801</v>
      </c>
      <c r="E9" s="311">
        <v>1</v>
      </c>
      <c r="F9" s="272" t="s">
        <v>3889</v>
      </c>
      <c r="G9" s="343" t="s">
        <v>6206</v>
      </c>
      <c r="H9" s="343" t="s">
        <v>6207</v>
      </c>
      <c r="I9" s="343"/>
      <c r="J9" s="347" t="s">
        <v>6205</v>
      </c>
      <c r="K9" s="306" t="s">
        <v>6212</v>
      </c>
      <c r="L9" s="136">
        <v>5</v>
      </c>
      <c r="M9" s="318">
        <f>IFERROR(ROUNDUP(VLOOKUP(F9,Accesorio!A:E,IF(L9&gt;5,L9-2,L9),)*E9/IF(L9&gt;5,1.21,1),0)," ")</f>
        <v>3650</v>
      </c>
      <c r="N9" s="319" t="str">
        <f>IFERROR(VLOOKUP(F9,Accesorio!A:C,3,),"")</f>
        <v>HIDROGEL FILMINAS CLEAR 170X120</v>
      </c>
    </row>
    <row r="10" spans="1:14" x14ac:dyDescent="0.2">
      <c r="A10" s="342">
        <v>45201</v>
      </c>
      <c r="B10" s="343" t="s">
        <v>6202</v>
      </c>
      <c r="C10" s="344"/>
      <c r="D10" s="345">
        <v>3050</v>
      </c>
      <c r="E10" s="311">
        <v>1</v>
      </c>
      <c r="F10" s="348" t="s">
        <v>4992</v>
      </c>
      <c r="G10" s="305" t="s">
        <v>6203</v>
      </c>
      <c r="H10" s="305" t="s">
        <v>6204</v>
      </c>
      <c r="I10" s="305"/>
      <c r="J10" s="347" t="s">
        <v>6205</v>
      </c>
      <c r="K10" s="135"/>
      <c r="L10" s="136">
        <v>5</v>
      </c>
      <c r="M10" s="318">
        <f>IFERROR(ROUNDUP(VLOOKUP(F10,Accesorio!A:E,IF(L10&gt;5,L10-2,L10),)*E10/IF(L10&gt;5,1.21,1),0)," ")</f>
        <v>3600</v>
      </c>
      <c r="N10" s="319" t="str">
        <f>IFERROR(VLOOKUP(F10,Accesorio!A:C,3,),"")</f>
        <v>TPU SAM. A03 CORE PUFFER CASE</v>
      </c>
    </row>
    <row r="11" spans="1:14" x14ac:dyDescent="0.2">
      <c r="A11" s="342">
        <v>45201</v>
      </c>
      <c r="B11" s="343" t="s">
        <v>6202</v>
      </c>
      <c r="C11" s="308"/>
      <c r="D11" s="346">
        <v>3050</v>
      </c>
      <c r="E11" s="311">
        <v>1</v>
      </c>
      <c r="F11" s="272" t="s">
        <v>4994</v>
      </c>
      <c r="G11" s="343" t="s">
        <v>6203</v>
      </c>
      <c r="H11" s="343" t="s">
        <v>6204</v>
      </c>
      <c r="I11" s="343"/>
      <c r="J11" s="347" t="s">
        <v>6205</v>
      </c>
      <c r="K11" s="138"/>
      <c r="L11" s="136">
        <v>5</v>
      </c>
      <c r="M11" s="318">
        <f>IFERROR(ROUNDUP(VLOOKUP(F11,Accesorio!A:E,IF(L11&gt;5,L11-2,L11),)*E11/IF(L11&gt;5,1.21,1),0)," ")</f>
        <v>3600</v>
      </c>
      <c r="N11" s="319" t="str">
        <f>IFERROR(VLOOKUP(F11,Accesorio!A:C,3,),"")</f>
        <v>TPU SAM. A23 PUFFER CASE</v>
      </c>
    </row>
    <row r="12" spans="1:14" x14ac:dyDescent="0.2">
      <c r="A12" s="342">
        <v>45202</v>
      </c>
      <c r="B12" s="343" t="s">
        <v>6213</v>
      </c>
      <c r="C12" s="308"/>
      <c r="D12" s="346">
        <v>9440</v>
      </c>
      <c r="E12" s="311">
        <v>1</v>
      </c>
      <c r="F12" s="272" t="s">
        <v>3698</v>
      </c>
      <c r="G12" s="343" t="s">
        <v>6206</v>
      </c>
      <c r="H12" s="343" t="s">
        <v>6207</v>
      </c>
      <c r="I12" s="343"/>
      <c r="J12" s="347" t="s">
        <v>6214</v>
      </c>
      <c r="K12" s="306" t="s">
        <v>6209</v>
      </c>
      <c r="L12" s="136">
        <v>5</v>
      </c>
      <c r="M12" s="318">
        <f>IFERROR(ROUNDUP(VLOOKUP(F12,Accesorio!A:E,IF(L12&gt;5,L12-2,L12),)*E12/IF(L12&gt;5,1.21,1),0)," ")</f>
        <v>21450</v>
      </c>
      <c r="N12" s="319" t="str">
        <f>IFERROR(VLOOKUP(F12,Accesorio!A:C,3,),"")</f>
        <v>AUR. BT BUD CAKE TWS 5.0</v>
      </c>
    </row>
    <row r="13" spans="1:14" x14ac:dyDescent="0.2">
      <c r="A13" s="342">
        <v>45202</v>
      </c>
      <c r="B13" s="343" t="s">
        <v>6202</v>
      </c>
      <c r="C13" s="344"/>
      <c r="D13" s="345">
        <v>4900</v>
      </c>
      <c r="E13" s="311">
        <v>1</v>
      </c>
      <c r="F13" s="348" t="s">
        <v>6139</v>
      </c>
      <c r="G13" s="305" t="s">
        <v>6206</v>
      </c>
      <c r="H13" s="305" t="s">
        <v>6207</v>
      </c>
      <c r="I13" s="305"/>
      <c r="J13" s="347" t="s">
        <v>6205</v>
      </c>
      <c r="K13" s="135"/>
      <c r="L13" s="136">
        <v>5</v>
      </c>
      <c r="M13" s="318">
        <f>IFERROR(ROUNDUP(VLOOKUP(F13,Accesorio!A:E,IF(L13&gt;5,L13-2,L13),)*E13/IF(L13&gt;5,1.21,1),0)," ")</f>
        <v>5800</v>
      </c>
      <c r="N13" s="319" t="str">
        <f>IFERROR(VLOOKUP(F13,Accesorio!A:C,3,),"")</f>
        <v>TPU SAM. A24 BRILLOS</v>
      </c>
    </row>
    <row r="14" spans="1:14" x14ac:dyDescent="0.2">
      <c r="A14" s="342">
        <v>45202</v>
      </c>
      <c r="B14" s="343" t="s">
        <v>6202</v>
      </c>
      <c r="C14" s="308"/>
      <c r="D14" s="346">
        <v>2650</v>
      </c>
      <c r="E14" s="311">
        <v>1</v>
      </c>
      <c r="F14" s="272" t="s">
        <v>5857</v>
      </c>
      <c r="G14" s="343" t="s">
        <v>6203</v>
      </c>
      <c r="H14" s="343" t="s">
        <v>6204</v>
      </c>
      <c r="I14" s="343"/>
      <c r="J14" s="347" t="s">
        <v>6205</v>
      </c>
      <c r="K14" s="138"/>
      <c r="L14" s="136">
        <v>5</v>
      </c>
      <c r="M14" s="318">
        <f>IFERROR(ROUNDUP(VLOOKUP(F14,Accesorio!A:E,IF(L14&gt;5,L14-2,L14),)*E14/IF(L14&gt;5,1.21,1),0)," ")</f>
        <v>3100</v>
      </c>
      <c r="N14" s="319" t="str">
        <f>IFERROR(VLOOKUP(F14,Accesorio!A:C,3,),"")</f>
        <v>GLASS FULL SAM. A14 NEGRO 5D</v>
      </c>
    </row>
    <row r="15" spans="1:14" x14ac:dyDescent="0.2">
      <c r="A15" s="342">
        <v>45202</v>
      </c>
      <c r="B15" s="343" t="s">
        <v>6202</v>
      </c>
      <c r="C15" s="308"/>
      <c r="D15" s="346">
        <v>3350</v>
      </c>
      <c r="E15" s="311">
        <v>1</v>
      </c>
      <c r="F15" s="272" t="s">
        <v>3889</v>
      </c>
      <c r="G15" s="343" t="s">
        <v>6203</v>
      </c>
      <c r="H15" s="343" t="s">
        <v>6204</v>
      </c>
      <c r="I15" s="343"/>
      <c r="J15" s="347" t="s">
        <v>6205</v>
      </c>
      <c r="K15" s="306" t="s">
        <v>6215</v>
      </c>
      <c r="L15" s="136">
        <v>5</v>
      </c>
      <c r="M15" s="318">
        <f>IFERROR(ROUNDUP(VLOOKUP(F15,Accesorio!A:E,IF(L15&gt;5,L15-2,L15),)*E15/IF(L15&gt;5,1.21,1),0)," ")</f>
        <v>3650</v>
      </c>
      <c r="N15" s="319" t="str">
        <f>IFERROR(VLOOKUP(F15,Accesorio!A:C,3,),"")</f>
        <v>HIDROGEL FILMINAS CLEAR 170X120</v>
      </c>
    </row>
    <row r="16" spans="1:14" x14ac:dyDescent="0.2">
      <c r="A16" s="342">
        <v>45202</v>
      </c>
      <c r="B16" s="343" t="s">
        <v>6202</v>
      </c>
      <c r="C16" s="344"/>
      <c r="D16" s="345">
        <v>3700</v>
      </c>
      <c r="E16" s="311">
        <v>1</v>
      </c>
      <c r="F16" s="348" t="s">
        <v>2022</v>
      </c>
      <c r="G16" s="305" t="s">
        <v>6203</v>
      </c>
      <c r="H16" s="305" t="s">
        <v>6204</v>
      </c>
      <c r="I16" s="305"/>
      <c r="J16" s="347" t="s">
        <v>6214</v>
      </c>
      <c r="K16" s="135"/>
      <c r="L16" s="136">
        <v>5</v>
      </c>
      <c r="M16" s="318">
        <f>IFERROR(ROUNDUP(VLOOKUP(F16,Accesorio!A:E,IF(L16&gt;5,L16-2,L16),)*E16/IF(L16&gt;5,1.21,1),0)," ")</f>
        <v>5100</v>
      </c>
      <c r="N16" s="319" t="str">
        <f>IFERROR(VLOOKUP(F16,Accesorio!A:C,3,),"")</f>
        <v>CAR. PARED TIPO C 2A</v>
      </c>
    </row>
    <row r="17" spans="1:14" x14ac:dyDescent="0.2">
      <c r="A17" s="342">
        <v>45203</v>
      </c>
      <c r="B17" s="343" t="s">
        <v>6202</v>
      </c>
      <c r="C17" s="308"/>
      <c r="D17" s="346">
        <v>7250</v>
      </c>
      <c r="E17" s="311">
        <v>1</v>
      </c>
      <c r="F17" s="272" t="s">
        <v>5165</v>
      </c>
      <c r="G17" s="343" t="s">
        <v>6206</v>
      </c>
      <c r="H17" s="343" t="s">
        <v>6207</v>
      </c>
      <c r="I17" s="343"/>
      <c r="J17" s="347" t="s">
        <v>6214</v>
      </c>
      <c r="K17" s="138"/>
      <c r="L17" s="136">
        <v>5</v>
      </c>
      <c r="M17" s="318">
        <f>IFERROR(ROUNDUP(VLOOKUP(F17,Accesorio!A:E,IF(L17&gt;5,L17-2,L17),)*E17/IF(L17&gt;5,1.21,1),0)," ")</f>
        <v>8550</v>
      </c>
      <c r="N17" s="319" t="str">
        <f>IFERROR(VLOOKUP(F17,Accesorio!A:C,3,),"")</f>
        <v>MEMORIA MICROSD 32GB C10</v>
      </c>
    </row>
    <row r="18" spans="1:14" x14ac:dyDescent="0.2">
      <c r="A18" s="342">
        <v>45204</v>
      </c>
      <c r="B18" s="343" t="s">
        <v>6202</v>
      </c>
      <c r="C18" s="308"/>
      <c r="D18" s="346">
        <v>7250</v>
      </c>
      <c r="E18" s="311">
        <v>1</v>
      </c>
      <c r="F18" s="272" t="s">
        <v>3269</v>
      </c>
      <c r="G18" s="343" t="s">
        <v>6206</v>
      </c>
      <c r="H18" s="343" t="s">
        <v>6207</v>
      </c>
      <c r="I18" s="343"/>
      <c r="J18" s="347" t="s">
        <v>6205</v>
      </c>
      <c r="K18" s="306"/>
      <c r="L18" s="136">
        <v>5</v>
      </c>
      <c r="M18" s="318">
        <f>IFERROR(ROUNDUP(VLOOKUP(F18,Accesorio!A:E,IF(L18&gt;5,L18-2,L18),)*E18/IF(L18&gt;5,1.21,1),0)," ")</f>
        <v>8550</v>
      </c>
      <c r="N18" s="319" t="str">
        <f>IFERROR(VLOOKUP(F18,Accesorio!A:C,3,),"")</f>
        <v>MEMORIA MICROSD 32GB C10</v>
      </c>
    </row>
    <row r="19" spans="1:14" x14ac:dyDescent="0.2">
      <c r="A19" s="342">
        <v>45204</v>
      </c>
      <c r="B19" s="343" t="s">
        <v>6202</v>
      </c>
      <c r="C19" s="344"/>
      <c r="D19" s="345">
        <v>3050</v>
      </c>
      <c r="E19" s="311">
        <v>1</v>
      </c>
      <c r="F19" s="348" t="s">
        <v>5681</v>
      </c>
      <c r="G19" s="305" t="s">
        <v>6206</v>
      </c>
      <c r="H19" s="305" t="s">
        <v>6207</v>
      </c>
      <c r="I19" s="305"/>
      <c r="J19" s="347" t="s">
        <v>6214</v>
      </c>
      <c r="K19" s="135"/>
      <c r="L19" s="136">
        <v>5</v>
      </c>
      <c r="M19" s="318">
        <f>IFERROR(ROUNDUP(VLOOKUP(F19,Accesorio!A:E,IF(L19&gt;5,L19-2,L19),)*E19/IF(L19&gt;5,1.21,1),0)," ")</f>
        <v>3600</v>
      </c>
      <c r="N19" s="319" t="str">
        <f>IFERROR(VLOOKUP(F19,Accesorio!A:C,3,),"")</f>
        <v>TPU MOT. E13 PUFFER CASE</v>
      </c>
    </row>
    <row r="20" spans="1:14" x14ac:dyDescent="0.2">
      <c r="A20" s="342">
        <v>45204</v>
      </c>
      <c r="B20" s="343" t="s">
        <v>6202</v>
      </c>
      <c r="C20" s="308"/>
      <c r="D20" s="346">
        <v>2650</v>
      </c>
      <c r="E20" s="311">
        <v>1</v>
      </c>
      <c r="F20" s="272" t="s">
        <v>5855</v>
      </c>
      <c r="G20" s="343" t="s">
        <v>6203</v>
      </c>
      <c r="H20" s="343" t="s">
        <v>6204</v>
      </c>
      <c r="I20" s="343"/>
      <c r="J20" s="347" t="s">
        <v>6205</v>
      </c>
      <c r="K20" s="138"/>
      <c r="L20" s="136">
        <v>5</v>
      </c>
      <c r="M20" s="318">
        <f>IFERROR(ROUNDUP(VLOOKUP(F20,Accesorio!A:E,IF(L20&gt;5,L20-2,L20),)*E20/IF(L20&gt;5,1.21,1),0)," ")</f>
        <v>3100</v>
      </c>
      <c r="N20" s="319" t="str">
        <f>IFERROR(VLOOKUP(F20,Accesorio!A:C,3,),"")</f>
        <v>GLASS FULL SAM. A04E NEGRO 5D</v>
      </c>
    </row>
    <row r="21" spans="1:14" x14ac:dyDescent="0.2">
      <c r="A21" s="342">
        <v>45204</v>
      </c>
      <c r="B21" s="343" t="s">
        <v>6202</v>
      </c>
      <c r="C21" s="308"/>
      <c r="D21" s="346">
        <v>3350</v>
      </c>
      <c r="E21" s="311">
        <v>1</v>
      </c>
      <c r="F21" s="272" t="s">
        <v>3889</v>
      </c>
      <c r="G21" s="343" t="s">
        <v>6203</v>
      </c>
      <c r="H21" s="343" t="s">
        <v>6204</v>
      </c>
      <c r="I21" s="343"/>
      <c r="J21" s="347" t="s">
        <v>6205</v>
      </c>
      <c r="K21" s="306" t="s">
        <v>6216</v>
      </c>
      <c r="L21" s="136">
        <v>5</v>
      </c>
      <c r="M21" s="318">
        <f>IFERROR(ROUNDUP(VLOOKUP(F21,Accesorio!A:E,IF(L21&gt;5,L21-2,L21),)*E21/IF(L21&gt;5,1.21,1),0)," ")</f>
        <v>3650</v>
      </c>
      <c r="N21" s="319" t="str">
        <f>IFERROR(VLOOKUP(F21,Accesorio!A:C,3,),"")</f>
        <v>HIDROGEL FILMINAS CLEAR 170X120</v>
      </c>
    </row>
    <row r="22" spans="1:14" x14ac:dyDescent="0.2">
      <c r="A22" s="342">
        <v>45204</v>
      </c>
      <c r="B22" s="343" t="s">
        <v>6202</v>
      </c>
      <c r="C22" s="344"/>
      <c r="D22" s="345">
        <v>2650</v>
      </c>
      <c r="E22" s="311">
        <v>1</v>
      </c>
      <c r="F22" s="348" t="s">
        <v>5859</v>
      </c>
      <c r="G22" s="305" t="s">
        <v>6206</v>
      </c>
      <c r="H22" s="305" t="s">
        <v>6207</v>
      </c>
      <c r="I22" s="305"/>
      <c r="J22" s="347" t="s">
        <v>6214</v>
      </c>
      <c r="K22" s="135"/>
      <c r="L22" s="136">
        <v>5</v>
      </c>
      <c r="M22" s="318">
        <f>IFERROR(ROUNDUP(VLOOKUP(F22,Accesorio!A:E,IF(L22&gt;5,L22-2,L22),)*E22/IF(L22&gt;5,1.21,1),0)," ")</f>
        <v>3100</v>
      </c>
      <c r="N22" s="319" t="str">
        <f>IFERROR(VLOOKUP(F22,Accesorio!A:C,3,),"")</f>
        <v>GLASS FULL SAM. A24 NEGRO 5D</v>
      </c>
    </row>
    <row r="23" spans="1:14" x14ac:dyDescent="0.2">
      <c r="A23" s="342">
        <v>45205</v>
      </c>
      <c r="B23" s="343" t="s">
        <v>6202</v>
      </c>
      <c r="C23" s="308"/>
      <c r="D23" s="346">
        <v>2050</v>
      </c>
      <c r="E23" s="311">
        <v>1</v>
      </c>
      <c r="F23" s="272" t="s">
        <v>6217</v>
      </c>
      <c r="G23" s="343" t="s">
        <v>6206</v>
      </c>
      <c r="H23" s="343" t="s">
        <v>6207</v>
      </c>
      <c r="I23" s="343"/>
      <c r="J23" s="347" t="s">
        <v>6205</v>
      </c>
      <c r="K23" s="138"/>
      <c r="L23" s="136">
        <v>5</v>
      </c>
      <c r="M23" s="318">
        <f>IFERROR(ROUNDUP(VLOOKUP(F23,Accesorio!A:E,IF(L23&gt;5,L23-2,L23),)*E23/IF(L23&gt;5,1.21,1),0)," ")</f>
        <v>2400</v>
      </c>
      <c r="N23" s="319" t="str">
        <f>IFERROR(VLOOKUP(F23,Accesorio!A:C,3,),"")</f>
        <v>GLASS MOT. E13</v>
      </c>
    </row>
    <row r="24" spans="1:14" x14ac:dyDescent="0.2">
      <c r="A24" s="342">
        <v>45205</v>
      </c>
      <c r="B24" s="343" t="s">
        <v>6352</v>
      </c>
      <c r="C24" s="344" t="s">
        <v>6350</v>
      </c>
      <c r="D24" s="345"/>
      <c r="E24" s="311">
        <v>-10</v>
      </c>
      <c r="F24" s="348" t="s">
        <v>2022</v>
      </c>
      <c r="G24" s="305"/>
      <c r="H24" s="305"/>
      <c r="I24" s="305"/>
      <c r="J24" s="347" t="s">
        <v>6351</v>
      </c>
      <c r="K24" s="135"/>
      <c r="L24" s="136"/>
      <c r="M24" s="318" t="str">
        <f>IFERROR(ROUNDUP(VLOOKUP(F24,Accesorio!A:E,IF(L24&gt;5,L24-2,L24),)*E24/IF(L24&gt;5,1.21,1),0)," ")</f>
        <v xml:space="preserve"> </v>
      </c>
      <c r="N24" s="319" t="str">
        <f>IFERROR(VLOOKUP(F24,Accesorio!A:C,3,),"")</f>
        <v>CAR. PARED TIPO C 2A</v>
      </c>
    </row>
    <row r="25" spans="1:14" x14ac:dyDescent="0.2">
      <c r="A25" s="342">
        <v>45205</v>
      </c>
      <c r="B25" s="343" t="s">
        <v>6352</v>
      </c>
      <c r="C25" s="308" t="s">
        <v>6350</v>
      </c>
      <c r="D25" s="346"/>
      <c r="E25" s="311">
        <v>-5</v>
      </c>
      <c r="F25" s="272" t="s">
        <v>906</v>
      </c>
      <c r="G25" s="343"/>
      <c r="H25" s="343"/>
      <c r="I25" s="343"/>
      <c r="J25" s="347" t="s">
        <v>6351</v>
      </c>
      <c r="K25" s="138"/>
      <c r="L25" s="136"/>
      <c r="M25" s="318" t="str">
        <f>IFERROR(ROUNDUP(VLOOKUP(F25,Accesorio!A:E,IF(L25&gt;5,L25-2,L25),)*E25/IF(L25&gt;5,1.21,1),0)," ")</f>
        <v xml:space="preserve"> </v>
      </c>
      <c r="N25" s="319" t="str">
        <f>IFERROR(VLOOKUP(F25,Accesorio!A:C,3,),"")</f>
        <v>CAR. PARED MICRO 2A</v>
      </c>
    </row>
    <row r="26" spans="1:14" x14ac:dyDescent="0.2">
      <c r="A26" s="342">
        <v>45205</v>
      </c>
      <c r="B26" s="343" t="s">
        <v>6352</v>
      </c>
      <c r="C26" s="308" t="s">
        <v>6350</v>
      </c>
      <c r="D26" s="346"/>
      <c r="E26" s="311">
        <v>-2</v>
      </c>
      <c r="F26" s="272" t="s">
        <v>5843</v>
      </c>
      <c r="G26" s="343"/>
      <c r="H26" s="343"/>
      <c r="I26" s="343"/>
      <c r="J26" s="347" t="s">
        <v>6351</v>
      </c>
      <c r="K26" s="306"/>
      <c r="L26" s="136"/>
      <c r="M26" s="318" t="str">
        <f>IFERROR(ROUNDUP(VLOOKUP(F26,Accesorio!A:E,IF(L26&gt;5,L26-2,L26),)*E26/IF(L26&gt;5,1.21,1),0)," ")</f>
        <v xml:space="preserve"> </v>
      </c>
      <c r="N26" s="319" t="str">
        <f>IFERROR(VLOOKUP(F26,Accesorio!A:C,3,),"")</f>
        <v>CAR. PARED CABEZAL TIPO C - 20W 3A KOSMIC</v>
      </c>
    </row>
    <row r="27" spans="1:14" x14ac:dyDescent="0.2">
      <c r="A27" s="342">
        <v>45205</v>
      </c>
      <c r="B27" s="343" t="s">
        <v>6352</v>
      </c>
      <c r="C27" s="344" t="s">
        <v>6350</v>
      </c>
      <c r="D27" s="345"/>
      <c r="E27" s="311">
        <v>-2</v>
      </c>
      <c r="F27" s="348" t="s">
        <v>5915</v>
      </c>
      <c r="G27" s="305"/>
      <c r="H27" s="305"/>
      <c r="I27" s="305"/>
      <c r="J27" s="347" t="s">
        <v>6351</v>
      </c>
      <c r="K27" s="135"/>
      <c r="L27" s="136"/>
      <c r="M27" s="318" t="str">
        <f>IFERROR(ROUNDUP(VLOOKUP(F27,Accesorio!A:E,IF(L27&gt;5,L27-2,L27),)*E27/IF(L27&gt;5,1.21,1),0)," ")</f>
        <v xml:space="preserve"> </v>
      </c>
      <c r="N27" s="319" t="str">
        <f>IFERROR(VLOOKUP(F27,Accesorio!A:C,3,),"")</f>
        <v>TPU SAM. A14 SILICONE FELPA</v>
      </c>
    </row>
    <row r="28" spans="1:14" x14ac:dyDescent="0.2">
      <c r="A28" s="342">
        <v>45205</v>
      </c>
      <c r="B28" s="343" t="s">
        <v>6352</v>
      </c>
      <c r="C28" s="308" t="s">
        <v>6350</v>
      </c>
      <c r="D28" s="346"/>
      <c r="E28" s="311">
        <v>-3</v>
      </c>
      <c r="F28" s="272" t="s">
        <v>5793</v>
      </c>
      <c r="G28" s="343"/>
      <c r="H28" s="343"/>
      <c r="I28" s="343"/>
      <c r="J28" s="347" t="s">
        <v>6351</v>
      </c>
      <c r="K28" s="138"/>
      <c r="L28" s="136"/>
      <c r="M28" s="318" t="str">
        <f>IFERROR(ROUNDUP(VLOOKUP(F28,Accesorio!A:E,IF(L28&gt;5,L28-2,L28),)*E28/IF(L28&gt;5,1.21,1),0)," ")</f>
        <v xml:space="preserve"> </v>
      </c>
      <c r="N28" s="319" t="str">
        <f>IFERROR(VLOOKUP(F28,Accesorio!A:C,3,),"")</f>
        <v>TPU MOT. E22/E22i SILICONE FELPA</v>
      </c>
    </row>
    <row r="29" spans="1:14" x14ac:dyDescent="0.2">
      <c r="A29" s="342">
        <v>45205</v>
      </c>
      <c r="B29" s="343" t="s">
        <v>6352</v>
      </c>
      <c r="C29" s="308" t="s">
        <v>6350</v>
      </c>
      <c r="D29" s="346"/>
      <c r="E29" s="311">
        <v>-2</v>
      </c>
      <c r="F29" s="272" t="s">
        <v>5805</v>
      </c>
      <c r="G29" s="343"/>
      <c r="H29" s="343"/>
      <c r="I29" s="343"/>
      <c r="J29" s="347" t="s">
        <v>6351</v>
      </c>
      <c r="K29" s="306"/>
      <c r="L29" s="136"/>
      <c r="M29" s="318" t="str">
        <f>IFERROR(ROUNDUP(VLOOKUP(F29,Accesorio!A:E,IF(L29&gt;5,L29-2,L29),)*E29/IF(L29&gt;5,1.21,1),0)," ")</f>
        <v xml:space="preserve"> </v>
      </c>
      <c r="N29" s="319" t="str">
        <f>IFERROR(VLOOKUP(F29,Accesorio!A:C,3,),"")</f>
        <v>TPU MOT. G72 SILICONE FELPA</v>
      </c>
    </row>
    <row r="30" spans="1:14" x14ac:dyDescent="0.2">
      <c r="A30" s="342">
        <v>45205</v>
      </c>
      <c r="B30" s="343" t="s">
        <v>6352</v>
      </c>
      <c r="C30" s="344" t="s">
        <v>6350</v>
      </c>
      <c r="D30" s="345"/>
      <c r="E30" s="311">
        <v>-1</v>
      </c>
      <c r="F30" s="348" t="s">
        <v>5878</v>
      </c>
      <c r="G30" s="305"/>
      <c r="H30" s="305"/>
      <c r="I30" s="305"/>
      <c r="J30" s="347" t="s">
        <v>6351</v>
      </c>
      <c r="K30" s="135"/>
      <c r="L30" s="136"/>
      <c r="M30" s="318" t="str">
        <f>IFERROR(ROUNDUP(VLOOKUP(F30,Accesorio!A:E,IF(L30&gt;5,L30-2,L30),)*E30/IF(L30&gt;5,1.21,1),0)," ")</f>
        <v xml:space="preserve"> </v>
      </c>
      <c r="N30" s="319" t="str">
        <f>IFERROR(VLOOKUP(F30,Accesorio!A:C,3,),"")</f>
        <v>TPU IPH 11 /XR SILICONE FELPA</v>
      </c>
    </row>
    <row r="31" spans="1:14" x14ac:dyDescent="0.2">
      <c r="A31" s="342">
        <v>45205</v>
      </c>
      <c r="B31" s="343" t="s">
        <v>6352</v>
      </c>
      <c r="C31" s="308" t="s">
        <v>6350</v>
      </c>
      <c r="D31" s="346"/>
      <c r="E31" s="311">
        <v>-1</v>
      </c>
      <c r="F31" s="272" t="s">
        <v>5817</v>
      </c>
      <c r="G31" s="343"/>
      <c r="H31" s="343"/>
      <c r="I31" s="343"/>
      <c r="J31" s="347" t="s">
        <v>6351</v>
      </c>
      <c r="K31" s="138"/>
      <c r="L31" s="136"/>
      <c r="M31" s="318" t="str">
        <f>IFERROR(ROUNDUP(VLOOKUP(F31,Accesorio!A:E,IF(L31&gt;5,L31-2,L31),)*E31/IF(L31&gt;5,1.21,1),0)," ")</f>
        <v xml:space="preserve"> </v>
      </c>
      <c r="N31" s="319" t="str">
        <f>IFERROR(VLOOKUP(F31,Accesorio!A:C,3,),"")</f>
        <v>TPU SAM. A24 SILICONE FELPA</v>
      </c>
    </row>
    <row r="32" spans="1:14" x14ac:dyDescent="0.2">
      <c r="A32" s="342">
        <v>45205</v>
      </c>
      <c r="B32" s="343" t="s">
        <v>6352</v>
      </c>
      <c r="C32" s="308" t="s">
        <v>6350</v>
      </c>
      <c r="D32" s="346"/>
      <c r="E32" s="311">
        <v>-1</v>
      </c>
      <c r="F32" s="272" t="s">
        <v>5897</v>
      </c>
      <c r="G32" s="343"/>
      <c r="H32" s="343"/>
      <c r="I32" s="343"/>
      <c r="J32" s="347" t="s">
        <v>6351</v>
      </c>
      <c r="K32" s="306"/>
      <c r="L32" s="136"/>
      <c r="M32" s="318" t="str">
        <f>IFERROR(ROUNDUP(VLOOKUP(F32,Accesorio!A:E,IF(L32&gt;5,L32-2,L32),)*E32/IF(L32&gt;5,1.21,1),0)," ")</f>
        <v xml:space="preserve"> </v>
      </c>
      <c r="N32" s="319" t="str">
        <f>IFERROR(VLOOKUP(F32,Accesorio!A:C,3,),"")</f>
        <v>TPU MOT. G32 SILICONE FELPA</v>
      </c>
    </row>
    <row r="33" spans="1:14" x14ac:dyDescent="0.2">
      <c r="A33" s="342">
        <v>45205</v>
      </c>
      <c r="B33" s="343" t="s">
        <v>6352</v>
      </c>
      <c r="C33" s="344" t="s">
        <v>6350</v>
      </c>
      <c r="D33" s="345"/>
      <c r="E33" s="311">
        <v>-1</v>
      </c>
      <c r="F33" s="348" t="s">
        <v>5247</v>
      </c>
      <c r="G33" s="305"/>
      <c r="H33" s="305"/>
      <c r="I33" s="305"/>
      <c r="J33" s="347" t="s">
        <v>6351</v>
      </c>
      <c r="K33" s="135"/>
      <c r="L33" s="136"/>
      <c r="M33" s="318" t="str">
        <f>IFERROR(ROUNDUP(VLOOKUP(F33,Accesorio!A:E,IF(L33&gt;5,L33-2,L33),)*E33/IF(L33&gt;5,1.21,1),0)," ")</f>
        <v xml:space="preserve"> </v>
      </c>
      <c r="N33" s="319" t="str">
        <f>IFERROR(VLOOKUP(F33,Accesorio!A:C,3,),"")</f>
        <v>TPU MOT. G22/E32 SILICONE FELPA</v>
      </c>
    </row>
    <row r="34" spans="1:14" x14ac:dyDescent="0.2">
      <c r="A34" s="342">
        <v>45205</v>
      </c>
      <c r="B34" s="343" t="s">
        <v>6352</v>
      </c>
      <c r="C34" s="308" t="s">
        <v>6350</v>
      </c>
      <c r="D34" s="346"/>
      <c r="E34" s="311">
        <v>-1</v>
      </c>
      <c r="F34" s="272" t="s">
        <v>6072</v>
      </c>
      <c r="G34" s="343"/>
      <c r="H34" s="343"/>
      <c r="I34" s="343"/>
      <c r="J34" s="347" t="s">
        <v>6351</v>
      </c>
      <c r="K34" s="138"/>
      <c r="L34" s="136"/>
      <c r="M34" s="318" t="str">
        <f>IFERROR(ROUNDUP(VLOOKUP(F34,Accesorio!A:E,IF(L34&gt;5,L34-2,L34),)*E34/IF(L34&gt;5,1.21,1),0)," ")</f>
        <v xml:space="preserve"> </v>
      </c>
      <c r="N34" s="319" t="str">
        <f>IFERROR(VLOOKUP(F34,Accesorio!A:C,3,),"")</f>
        <v>TPU SAM. A24 RUBBER</v>
      </c>
    </row>
    <row r="35" spans="1:14" x14ac:dyDescent="0.2">
      <c r="A35" s="342">
        <v>45205</v>
      </c>
      <c r="B35" s="343" t="s">
        <v>6352</v>
      </c>
      <c r="C35" s="308" t="s">
        <v>6350</v>
      </c>
      <c r="D35" s="346"/>
      <c r="E35" s="311">
        <v>-1</v>
      </c>
      <c r="F35" s="272" t="s">
        <v>5819</v>
      </c>
      <c r="G35" s="343"/>
      <c r="H35" s="343"/>
      <c r="I35" s="343"/>
      <c r="J35" s="347" t="s">
        <v>6351</v>
      </c>
      <c r="K35" s="306"/>
      <c r="L35" s="136"/>
      <c r="M35" s="318" t="str">
        <f>IFERROR(ROUNDUP(VLOOKUP(F35,Accesorio!A:E,IF(L35&gt;5,L35-2,L35),)*E35/IF(L35&gt;5,1.21,1),0)," ")</f>
        <v xml:space="preserve"> </v>
      </c>
      <c r="N35" s="319" t="str">
        <f>IFERROR(VLOOKUP(F35,Accesorio!A:C,3,),"")</f>
        <v>TPU SAM. A34 PUFFER IMP.</v>
      </c>
    </row>
    <row r="36" spans="1:14" x14ac:dyDescent="0.2">
      <c r="A36" s="342">
        <v>45205</v>
      </c>
      <c r="B36" s="343" t="s">
        <v>6352</v>
      </c>
      <c r="C36" s="344" t="s">
        <v>6350</v>
      </c>
      <c r="D36" s="345"/>
      <c r="E36" s="311">
        <v>-1</v>
      </c>
      <c r="F36" s="348" t="s">
        <v>6193</v>
      </c>
      <c r="G36" s="305"/>
      <c r="H36" s="305"/>
      <c r="I36" s="305"/>
      <c r="J36" s="347" t="s">
        <v>6351</v>
      </c>
      <c r="K36" s="135"/>
      <c r="L36" s="136"/>
      <c r="M36" s="318" t="str">
        <f>IFERROR(ROUNDUP(VLOOKUP(F36,Accesorio!A:E,IF(L36&gt;5,L36-2,L36),)*E36/IF(L36&gt;5,1.21,1),0)," ")</f>
        <v xml:space="preserve"> </v>
      </c>
      <c r="N36" s="319" t="str">
        <f>IFERROR(VLOOKUP(F36,Accesorio!A:C,3,),"")</f>
        <v>TPU SAM. A24 BUBBLE</v>
      </c>
    </row>
    <row r="37" spans="1:14" x14ac:dyDescent="0.2">
      <c r="A37" s="342">
        <v>45205</v>
      </c>
      <c r="B37" s="343" t="s">
        <v>6352</v>
      </c>
      <c r="C37" s="308" t="s">
        <v>6350</v>
      </c>
      <c r="D37" s="346"/>
      <c r="E37" s="311">
        <v>-1</v>
      </c>
      <c r="F37" s="272" t="s">
        <v>2133</v>
      </c>
      <c r="G37" s="343"/>
      <c r="H37" s="343"/>
      <c r="I37" s="343"/>
      <c r="J37" s="347" t="s">
        <v>6351</v>
      </c>
      <c r="K37" s="138"/>
      <c r="L37" s="136"/>
      <c r="M37" s="318" t="str">
        <f>IFERROR(ROUNDUP(VLOOKUP(F37,Accesorio!A:E,IF(L37&gt;5,L37-2,L37),)*E37/IF(L37&gt;5,1.21,1),0)," ")</f>
        <v xml:space="preserve"> </v>
      </c>
      <c r="N37" s="319" t="str">
        <f>IFERROR(VLOOKUP(F37,Accesorio!A:C,3,),"")</f>
        <v>FLIP UNI. 6,1" SILICONA NEGRO</v>
      </c>
    </row>
    <row r="38" spans="1:14" x14ac:dyDescent="0.2">
      <c r="A38" s="342">
        <v>45205</v>
      </c>
      <c r="B38" s="343" t="s">
        <v>6352</v>
      </c>
      <c r="C38" s="308" t="s">
        <v>6350</v>
      </c>
      <c r="D38" s="346"/>
      <c r="E38" s="311">
        <v>-1</v>
      </c>
      <c r="F38" s="272" t="s">
        <v>6195</v>
      </c>
      <c r="G38" s="343"/>
      <c r="H38" s="343"/>
      <c r="I38" s="343"/>
      <c r="J38" s="347" t="s">
        <v>6351</v>
      </c>
      <c r="K38" s="306"/>
      <c r="L38" s="136"/>
      <c r="M38" s="318" t="str">
        <f>IFERROR(ROUNDUP(VLOOKUP(F38,Accesorio!A:E,IF(L38&gt;5,L38-2,L38),)*E38/IF(L38&gt;5,1.21,1),0)," ")</f>
        <v xml:space="preserve"> </v>
      </c>
      <c r="N38" s="319" t="str">
        <f>IFERROR(VLOOKUP(F38,Accesorio!A:C,3,),"")</f>
        <v>TPU SAM. A34 BUBBLE</v>
      </c>
    </row>
    <row r="39" spans="1:14" x14ac:dyDescent="0.2">
      <c r="A39" s="342">
        <v>45205</v>
      </c>
      <c r="B39" s="343" t="s">
        <v>6352</v>
      </c>
      <c r="C39" s="344" t="s">
        <v>6350</v>
      </c>
      <c r="D39" s="345"/>
      <c r="E39" s="311">
        <v>-1</v>
      </c>
      <c r="F39" s="348" t="s">
        <v>5803</v>
      </c>
      <c r="G39" s="305"/>
      <c r="H39" s="305"/>
      <c r="I39" s="305"/>
      <c r="J39" s="347" t="s">
        <v>6351</v>
      </c>
      <c r="K39" s="135"/>
      <c r="L39" s="136"/>
      <c r="M39" s="318" t="str">
        <f>IFERROR(ROUNDUP(VLOOKUP(F39,Accesorio!A:E,IF(L39&gt;5,L39-2,L39),)*E39/IF(L39&gt;5,1.21,1),0)," ")</f>
        <v xml:space="preserve"> </v>
      </c>
      <c r="N39" s="319" t="str">
        <f>IFERROR(VLOOKUP(F39,Accesorio!A:C,3,),"")</f>
        <v>TPU MOT. G72 RUBBER</v>
      </c>
    </row>
    <row r="40" spans="1:14" x14ac:dyDescent="0.2">
      <c r="A40" s="342">
        <v>45205</v>
      </c>
      <c r="B40" s="343" t="s">
        <v>6352</v>
      </c>
      <c r="C40" s="308" t="s">
        <v>6350</v>
      </c>
      <c r="D40" s="346"/>
      <c r="E40" s="311">
        <v>-1</v>
      </c>
      <c r="F40" s="272" t="s">
        <v>5825</v>
      </c>
      <c r="G40" s="343"/>
      <c r="H40" s="343"/>
      <c r="I40" s="343"/>
      <c r="J40" s="347" t="s">
        <v>6351</v>
      </c>
      <c r="K40" s="138"/>
      <c r="L40" s="136"/>
      <c r="M40" s="318" t="str">
        <f>IFERROR(ROUNDUP(VLOOKUP(F40,Accesorio!A:E,IF(L40&gt;5,L40-2,L40),)*E40/IF(L40&gt;5,1.21,1),0)," ")</f>
        <v xml:space="preserve"> </v>
      </c>
      <c r="N40" s="319" t="str">
        <f>IFERROR(VLOOKUP(F40,Accesorio!A:C,3,),"")</f>
        <v>TPU SAM. A54 SILICONE FELPA</v>
      </c>
    </row>
    <row r="41" spans="1:14" x14ac:dyDescent="0.2">
      <c r="A41" s="342">
        <v>45205</v>
      </c>
      <c r="B41" s="343" t="s">
        <v>6352</v>
      </c>
      <c r="C41" s="308" t="s">
        <v>6350</v>
      </c>
      <c r="D41" s="346"/>
      <c r="E41" s="311">
        <v>-1</v>
      </c>
      <c r="F41" s="272" t="s">
        <v>6062</v>
      </c>
      <c r="G41" s="343"/>
      <c r="H41" s="343"/>
      <c r="I41" s="343"/>
      <c r="J41" s="347" t="s">
        <v>6351</v>
      </c>
      <c r="K41" s="306"/>
      <c r="L41" s="136"/>
      <c r="M41" s="318" t="str">
        <f>IFERROR(ROUNDUP(VLOOKUP(F41,Accesorio!A:E,IF(L41&gt;5,L41-2,L41),)*E41/IF(L41&gt;5,1.21,1),0)," ")</f>
        <v xml:space="preserve"> </v>
      </c>
      <c r="N41" s="319" t="str">
        <f>IFERROR(VLOOKUP(F41,Accesorio!A:C,3,),"")</f>
        <v>TPU SAM. A14 PUFFER IMP.</v>
      </c>
    </row>
    <row r="42" spans="1:14" x14ac:dyDescent="0.2">
      <c r="A42" s="342">
        <v>45205</v>
      </c>
      <c r="B42" s="343" t="s">
        <v>6352</v>
      </c>
      <c r="C42" s="344" t="s">
        <v>6350</v>
      </c>
      <c r="D42" s="345"/>
      <c r="E42" s="311">
        <v>-1</v>
      </c>
      <c r="F42" s="348" t="s">
        <v>6197</v>
      </c>
      <c r="G42" s="305"/>
      <c r="H42" s="305"/>
      <c r="I42" s="305"/>
      <c r="J42" s="347" t="s">
        <v>6351</v>
      </c>
      <c r="K42" s="135"/>
      <c r="L42" s="136"/>
      <c r="M42" s="318" t="str">
        <f>IFERROR(ROUNDUP(VLOOKUP(F42,Accesorio!A:E,IF(L42&gt;5,L42-2,L42),)*E42/IF(L42&gt;5,1.21,1),0)," ")</f>
        <v xml:space="preserve"> </v>
      </c>
      <c r="N42" s="319" t="str">
        <f>IFERROR(VLOOKUP(F42,Accesorio!A:C,3,),"")</f>
        <v>TPU SAM. A54 BUBBLE</v>
      </c>
    </row>
    <row r="43" spans="1:14" x14ac:dyDescent="0.2">
      <c r="A43" s="342">
        <v>45205</v>
      </c>
      <c r="B43" s="343" t="s">
        <v>6352</v>
      </c>
      <c r="C43" s="308" t="s">
        <v>6350</v>
      </c>
      <c r="D43" s="346"/>
      <c r="E43" s="311">
        <v>-1</v>
      </c>
      <c r="F43" s="272" t="s">
        <v>6191</v>
      </c>
      <c r="G43" s="343"/>
      <c r="H43" s="343"/>
      <c r="I43" s="343"/>
      <c r="J43" s="347" t="s">
        <v>6351</v>
      </c>
      <c r="K43" s="138"/>
      <c r="L43" s="136"/>
      <c r="M43" s="318" t="str">
        <f>IFERROR(ROUNDUP(VLOOKUP(F43,Accesorio!A:E,IF(L43&gt;5,L43-2,L43),)*E43/IF(L43&gt;5,1.21,1),0)," ")</f>
        <v xml:space="preserve"> </v>
      </c>
      <c r="N43" s="319" t="str">
        <f>IFERROR(VLOOKUP(F43,Accesorio!A:C,3,),"")</f>
        <v>TPU SAM. A14 RUBBER</v>
      </c>
    </row>
    <row r="44" spans="1:14" x14ac:dyDescent="0.2">
      <c r="A44" s="452">
        <v>45205</v>
      </c>
      <c r="B44" s="453" t="s">
        <v>6352</v>
      </c>
      <c r="C44" s="454" t="s">
        <v>6350</v>
      </c>
      <c r="D44" s="455"/>
      <c r="E44" s="456">
        <v>-3</v>
      </c>
      <c r="F44" s="457" t="s">
        <v>5811</v>
      </c>
      <c r="G44" s="453"/>
      <c r="H44" s="453"/>
      <c r="I44" s="453"/>
      <c r="J44" s="458" t="s">
        <v>6351</v>
      </c>
      <c r="K44" s="459"/>
      <c r="L44" s="136"/>
      <c r="M44" s="318" t="str">
        <f>IFERROR(ROUNDUP(VLOOKUP(F44,Accesorio!A:E,IF(L44&gt;5,L44-2,L44),)*E44/IF(L44&gt;5,1.21,1),0)," ")</f>
        <v xml:space="preserve"> </v>
      </c>
      <c r="N44" s="319" t="str">
        <f>IFERROR(VLOOKUP(F44,Accesorio!A:C,3,),"")</f>
        <v>TPU SAM. A04E RUBBER</v>
      </c>
    </row>
    <row r="45" spans="1:14" x14ac:dyDescent="0.2">
      <c r="A45" s="342">
        <v>45205</v>
      </c>
      <c r="B45" s="343" t="s">
        <v>6352</v>
      </c>
      <c r="C45" s="344" t="s">
        <v>6350</v>
      </c>
      <c r="D45" s="345"/>
      <c r="E45" s="311">
        <v>-1</v>
      </c>
      <c r="F45" s="348" t="s">
        <v>6179</v>
      </c>
      <c r="G45" s="305"/>
      <c r="H45" s="305"/>
      <c r="I45" s="305"/>
      <c r="J45" s="347" t="s">
        <v>6351</v>
      </c>
      <c r="K45" s="135"/>
      <c r="L45" s="136"/>
      <c r="M45" s="318" t="str">
        <f>IFERROR(ROUNDUP(VLOOKUP(F45,Accesorio!A:E,IF(L45&gt;5,L45-2,L45),)*E45/IF(L45&gt;5,1.21,1),0)," ")</f>
        <v xml:space="preserve"> </v>
      </c>
      <c r="N45" s="319" t="str">
        <f>IFERROR(VLOOKUP(F45,Accesorio!A:C,3,),"")</f>
        <v>TPU MOT. EDGE 30 NEO RUBBER</v>
      </c>
    </row>
    <row r="46" spans="1:14" x14ac:dyDescent="0.2">
      <c r="A46" s="342">
        <v>45205</v>
      </c>
      <c r="B46" s="343" t="s">
        <v>6352</v>
      </c>
      <c r="C46" s="308" t="s">
        <v>6350</v>
      </c>
      <c r="D46" s="346"/>
      <c r="E46" s="311">
        <v>-1</v>
      </c>
      <c r="F46" s="272" t="s">
        <v>6177</v>
      </c>
      <c r="G46" s="343"/>
      <c r="H46" s="343"/>
      <c r="I46" s="343"/>
      <c r="J46" s="347" t="s">
        <v>6351</v>
      </c>
      <c r="K46" s="138"/>
      <c r="L46" s="136"/>
      <c r="M46" s="318" t="str">
        <f>IFERROR(ROUNDUP(VLOOKUP(F46,Accesorio!A:E,IF(L46&gt;5,L46-2,L46),)*E46/IF(L46&gt;5,1.21,1),0)," ")</f>
        <v xml:space="preserve"> </v>
      </c>
      <c r="N46" s="319" t="str">
        <f>IFERROR(VLOOKUP(F46,Accesorio!A:C,3,),"")</f>
        <v>TPU MOT. EDGE 30 FUSION RUBBER</v>
      </c>
    </row>
    <row r="47" spans="1:14" x14ac:dyDescent="0.2">
      <c r="A47" s="342">
        <v>45205</v>
      </c>
      <c r="B47" s="343" t="s">
        <v>6352</v>
      </c>
      <c r="C47" s="308" t="s">
        <v>6350</v>
      </c>
      <c r="D47" s="346"/>
      <c r="E47" s="311">
        <v>-2</v>
      </c>
      <c r="F47" s="272" t="s">
        <v>6189</v>
      </c>
      <c r="G47" s="343"/>
      <c r="H47" s="343"/>
      <c r="I47" s="343"/>
      <c r="J47" s="347" t="s">
        <v>6351</v>
      </c>
      <c r="K47" s="306"/>
      <c r="L47" s="136"/>
      <c r="M47" s="318" t="str">
        <f>IFERROR(ROUNDUP(VLOOKUP(F47,Accesorio!A:E,IF(L47&gt;5,L47-2,L47),)*E47/IF(L47&gt;5,1.21,1),0)," ")</f>
        <v xml:space="preserve"> </v>
      </c>
      <c r="N47" s="319" t="str">
        <f>IFERROR(VLOOKUP(F47,Accesorio!A:C,3,),"")</f>
        <v>TPU SAM. A14 BUBBLE</v>
      </c>
    </row>
    <row r="48" spans="1:14" x14ac:dyDescent="0.2">
      <c r="A48" s="342">
        <v>45205</v>
      </c>
      <c r="B48" s="343" t="s">
        <v>6352</v>
      </c>
      <c r="C48" s="344" t="s">
        <v>6350</v>
      </c>
      <c r="D48" s="345"/>
      <c r="E48" s="311">
        <v>-3</v>
      </c>
      <c r="F48" s="348" t="s">
        <v>6185</v>
      </c>
      <c r="G48" s="305"/>
      <c r="H48" s="305"/>
      <c r="I48" s="305"/>
      <c r="J48" s="347" t="s">
        <v>6351</v>
      </c>
      <c r="K48" s="135"/>
      <c r="L48" s="136"/>
      <c r="M48" s="318" t="str">
        <f>IFERROR(ROUNDUP(VLOOKUP(F48,Accesorio!A:E,IF(L48&gt;5,L48-2,L48),)*E48/IF(L48&gt;5,1.21,1),0)," ")</f>
        <v xml:space="preserve"> </v>
      </c>
      <c r="N48" s="319" t="str">
        <f>IFERROR(VLOOKUP(F48,Accesorio!A:C,3,),"")</f>
        <v>TPU MOT. G13/G13SE/G23 BUBBLE</v>
      </c>
    </row>
    <row r="49" spans="1:14" x14ac:dyDescent="0.2">
      <c r="A49" s="342">
        <v>45205</v>
      </c>
      <c r="B49" s="343" t="s">
        <v>6352</v>
      </c>
      <c r="C49" s="308" t="s">
        <v>6350</v>
      </c>
      <c r="D49" s="346"/>
      <c r="E49" s="311">
        <v>-2</v>
      </c>
      <c r="F49" s="272" t="s">
        <v>5791</v>
      </c>
      <c r="G49" s="343"/>
      <c r="H49" s="343"/>
      <c r="I49" s="343"/>
      <c r="J49" s="347" t="s">
        <v>6351</v>
      </c>
      <c r="K49" s="138"/>
      <c r="L49" s="136"/>
      <c r="M49" s="318" t="str">
        <f>IFERROR(ROUNDUP(VLOOKUP(F49,Accesorio!A:E,IF(L49&gt;5,L49-2,L49),)*E49/IF(L49&gt;5,1.21,1),0)," ")</f>
        <v xml:space="preserve"> </v>
      </c>
      <c r="N49" s="319" t="str">
        <f>IFERROR(VLOOKUP(F49,Accesorio!A:C,3,),"")</f>
        <v>TPU MOT. E22/E22i PUFFER IMP.</v>
      </c>
    </row>
    <row r="50" spans="1:14" x14ac:dyDescent="0.2">
      <c r="A50" s="342">
        <v>45205</v>
      </c>
      <c r="B50" s="343" t="s">
        <v>6352</v>
      </c>
      <c r="C50" s="308" t="s">
        <v>6350</v>
      </c>
      <c r="D50" s="346"/>
      <c r="E50" s="311">
        <v>-3</v>
      </c>
      <c r="F50" s="272" t="s">
        <v>4697</v>
      </c>
      <c r="G50" s="343"/>
      <c r="H50" s="343"/>
      <c r="I50" s="343"/>
      <c r="J50" s="347" t="s">
        <v>6351</v>
      </c>
      <c r="K50" s="306"/>
      <c r="L50" s="136"/>
      <c r="M50" s="318" t="str">
        <f>IFERROR(ROUNDUP(VLOOKUP(F50,Accesorio!A:E,IF(L50&gt;5,L50-2,L50),)*E50/IF(L50&gt;5,1.21,1),0)," ")</f>
        <v xml:space="preserve"> </v>
      </c>
      <c r="N50" s="319" t="str">
        <f>IFERROR(VLOOKUP(F50,Accesorio!A:C,3,),"")</f>
        <v>TPU MOT. E20/E40 RUBBER</v>
      </c>
    </row>
    <row r="51" spans="1:14" x14ac:dyDescent="0.2">
      <c r="A51" s="342">
        <v>45205</v>
      </c>
      <c r="B51" s="343" t="s">
        <v>6352</v>
      </c>
      <c r="C51" s="344" t="s">
        <v>6350</v>
      </c>
      <c r="D51" s="345"/>
      <c r="E51" s="311">
        <v>-2</v>
      </c>
      <c r="F51" s="348" t="s">
        <v>5400</v>
      </c>
      <c r="G51" s="305"/>
      <c r="H51" s="305"/>
      <c r="I51" s="305"/>
      <c r="J51" s="347" t="s">
        <v>6351</v>
      </c>
      <c r="K51" s="135"/>
      <c r="L51" s="136"/>
      <c r="M51" s="318" t="str">
        <f>IFERROR(ROUNDUP(VLOOKUP(F51,Accesorio!A:E,IF(L51&gt;5,L51-2,L51),)*E51/IF(L51&gt;5,1.21,1),0)," ")</f>
        <v xml:space="preserve"> </v>
      </c>
      <c r="N51" s="319" t="str">
        <f>IFERROR(VLOOKUP(F51,Accesorio!A:C,3,),"")</f>
        <v>TPU SAM. S20 FE RUBBER</v>
      </c>
    </row>
    <row r="52" spans="1:14" x14ac:dyDescent="0.2">
      <c r="A52" s="342">
        <v>45205</v>
      </c>
      <c r="B52" s="343" t="s">
        <v>6352</v>
      </c>
      <c r="C52" s="308" t="s">
        <v>6350</v>
      </c>
      <c r="D52" s="346"/>
      <c r="E52" s="311">
        <v>-1</v>
      </c>
      <c r="F52" s="272" t="s">
        <v>5251</v>
      </c>
      <c r="G52" s="343"/>
      <c r="H52" s="343"/>
      <c r="I52" s="343"/>
      <c r="J52" s="347" t="s">
        <v>6351</v>
      </c>
      <c r="K52" s="138"/>
      <c r="L52" s="136"/>
      <c r="M52" s="318" t="str">
        <f>IFERROR(ROUNDUP(VLOOKUP(F52,Accesorio!A:E,IF(L52&gt;5,L52-2,L52),)*E52/IF(L52&gt;5,1.21,1),0)," ")</f>
        <v xml:space="preserve"> </v>
      </c>
      <c r="N52" s="319" t="str">
        <f>IFERROR(VLOOKUP(F52,Accesorio!A:C,3,),"")</f>
        <v>TPU MOT. G32 RUBBER</v>
      </c>
    </row>
    <row r="53" spans="1:14" x14ac:dyDescent="0.2">
      <c r="A53" s="342">
        <v>45205</v>
      </c>
      <c r="B53" s="343" t="s">
        <v>6352</v>
      </c>
      <c r="C53" s="308" t="s">
        <v>6350</v>
      </c>
      <c r="D53" s="346"/>
      <c r="E53" s="311">
        <v>-1</v>
      </c>
      <c r="F53" s="272" t="s">
        <v>5807</v>
      </c>
      <c r="G53" s="343"/>
      <c r="H53" s="343"/>
      <c r="I53" s="343"/>
      <c r="J53" s="347" t="s">
        <v>6351</v>
      </c>
      <c r="K53" s="306"/>
      <c r="L53" s="136"/>
      <c r="M53" s="318" t="str">
        <f>IFERROR(ROUNDUP(VLOOKUP(F53,Accesorio!A:E,IF(L53&gt;5,L53-2,L53),)*E53/IF(L53&gt;5,1.21,1),0)," ")</f>
        <v xml:space="preserve"> </v>
      </c>
      <c r="N53" s="319" t="str">
        <f>IFERROR(VLOOKUP(F53,Accesorio!A:C,3,),"")</f>
        <v>TPU SAM. A04 PUFFER IMP.</v>
      </c>
    </row>
    <row r="54" spans="1:14" x14ac:dyDescent="0.2">
      <c r="A54" s="342">
        <v>45205</v>
      </c>
      <c r="B54" s="343" t="s">
        <v>6352</v>
      </c>
      <c r="C54" s="344" t="s">
        <v>6350</v>
      </c>
      <c r="D54" s="345"/>
      <c r="E54" s="311">
        <v>-2</v>
      </c>
      <c r="F54" s="348" t="s">
        <v>5797</v>
      </c>
      <c r="G54" s="305"/>
      <c r="H54" s="305"/>
      <c r="I54" s="305"/>
      <c r="J54" s="347" t="s">
        <v>6351</v>
      </c>
      <c r="K54" s="135"/>
      <c r="L54" s="136"/>
      <c r="M54" s="318" t="str">
        <f>IFERROR(ROUNDUP(VLOOKUP(F54,Accesorio!A:E,IF(L54&gt;5,L54-2,L54),)*E54/IF(L54&gt;5,1.21,1),0)," ")</f>
        <v xml:space="preserve"> </v>
      </c>
      <c r="N54" s="319" t="str">
        <f>IFERROR(VLOOKUP(F54,Accesorio!A:C,3,),"")</f>
        <v>TPU MOT. G13/G13SE/G23 RUBBER</v>
      </c>
    </row>
    <row r="55" spans="1:14" x14ac:dyDescent="0.2">
      <c r="A55" s="342">
        <v>45205</v>
      </c>
      <c r="B55" s="343" t="s">
        <v>6352</v>
      </c>
      <c r="C55" s="308" t="s">
        <v>6350</v>
      </c>
      <c r="D55" s="346"/>
      <c r="E55" s="311">
        <v>-1</v>
      </c>
      <c r="F55" s="272" t="s">
        <v>6082</v>
      </c>
      <c r="G55" s="343"/>
      <c r="H55" s="343"/>
      <c r="I55" s="343"/>
      <c r="J55" s="347" t="s">
        <v>6351</v>
      </c>
      <c r="K55" s="138"/>
      <c r="L55" s="136"/>
      <c r="M55" s="318" t="str">
        <f>IFERROR(ROUNDUP(VLOOKUP(F55,Accesorio!A:E,IF(L55&gt;5,L55-2,L55),)*E55/IF(L55&gt;5,1.21,1),0)," ")</f>
        <v xml:space="preserve"> </v>
      </c>
      <c r="N55" s="319" t="str">
        <f>IFERROR(VLOOKUP(F55,Accesorio!A:C,3,),"")</f>
        <v>TPU SAM. A54 RUBBER</v>
      </c>
    </row>
    <row r="56" spans="1:14" x14ac:dyDescent="0.2">
      <c r="A56" s="342">
        <v>45205</v>
      </c>
      <c r="B56" s="343" t="s">
        <v>6352</v>
      </c>
      <c r="C56" s="308" t="s">
        <v>6350</v>
      </c>
      <c r="D56" s="346"/>
      <c r="E56" s="311">
        <v>-1</v>
      </c>
      <c r="F56" s="272" t="s">
        <v>6170</v>
      </c>
      <c r="G56" s="343"/>
      <c r="H56" s="343"/>
      <c r="I56" s="343"/>
      <c r="J56" s="347" t="s">
        <v>6351</v>
      </c>
      <c r="K56" s="306"/>
      <c r="L56" s="136"/>
      <c r="M56" s="318" t="str">
        <f>IFERROR(ROUNDUP(VLOOKUP(F56,Accesorio!A:E,IF(L56&gt;5,L56-2,L56),)*E56/IF(L56&gt;5,1.21,1),0)," ")</f>
        <v xml:space="preserve"> </v>
      </c>
      <c r="N56" s="319" t="str">
        <f>IFERROR(VLOOKUP(F56,Accesorio!A:C,3,),"")</f>
        <v>AUR. ML SOUL S89 NEGRO</v>
      </c>
    </row>
    <row r="57" spans="1:14" x14ac:dyDescent="0.2">
      <c r="A57" s="342">
        <v>45205</v>
      </c>
      <c r="B57" s="343" t="s">
        <v>6352</v>
      </c>
      <c r="C57" s="344" t="s">
        <v>6350</v>
      </c>
      <c r="D57" s="345"/>
      <c r="E57" s="311">
        <v>-1</v>
      </c>
      <c r="F57" s="348" t="s">
        <v>3767</v>
      </c>
      <c r="G57" s="305"/>
      <c r="H57" s="305"/>
      <c r="I57" s="305"/>
      <c r="J57" s="347" t="s">
        <v>6351</v>
      </c>
      <c r="K57" s="135"/>
      <c r="L57" s="136"/>
      <c r="M57" s="318" t="str">
        <f>IFERROR(ROUNDUP(VLOOKUP(F57,Accesorio!A:E,IF(L57&gt;5,L57-2,L57),)*E57/IF(L57&gt;5,1.21,1),0)," ")</f>
        <v xml:space="preserve"> </v>
      </c>
      <c r="N57" s="319" t="str">
        <f>IFERROR(VLOOKUP(F57,Accesorio!A:C,3,),"")</f>
        <v>CABLE LIGHTNING IPH 7 1MTS MAXICELL</v>
      </c>
    </row>
    <row r="58" spans="1:14" x14ac:dyDescent="0.2">
      <c r="A58" s="342">
        <v>45206</v>
      </c>
      <c r="B58" s="343" t="s">
        <v>6202</v>
      </c>
      <c r="C58" s="308"/>
      <c r="D58" s="346">
        <v>17550</v>
      </c>
      <c r="E58" s="311">
        <v>1</v>
      </c>
      <c r="F58" s="272" t="s">
        <v>1150</v>
      </c>
      <c r="G58" s="343" t="s">
        <v>6203</v>
      </c>
      <c r="H58" s="343" t="s">
        <v>6204</v>
      </c>
      <c r="I58" s="343"/>
      <c r="J58" s="347" t="s">
        <v>6210</v>
      </c>
      <c r="K58" s="138"/>
      <c r="L58" s="136">
        <v>5</v>
      </c>
      <c r="M58" s="318">
        <f>IFERROR(ROUNDUP(VLOOKUP(F58,Accesorio!A:E,IF(L58&gt;5,L58-2,L58),)*E58/IF(L58&gt;5,1.21,1),0)," ")</f>
        <v>20750</v>
      </c>
      <c r="N58" s="319" t="str">
        <f>IFERROR(VLOOKUP(F58,Accesorio!A:C,3,),"")</f>
        <v>CAR. AUTO MICRO TURBO 3A MOT. OR.</v>
      </c>
    </row>
    <row r="59" spans="1:14" x14ac:dyDescent="0.2">
      <c r="A59" s="342">
        <v>45206</v>
      </c>
      <c r="B59" s="343" t="s">
        <v>6202</v>
      </c>
      <c r="C59" s="308"/>
      <c r="D59" s="346">
        <v>2250</v>
      </c>
      <c r="E59" s="311">
        <v>1</v>
      </c>
      <c r="F59" s="272" t="s">
        <v>5876</v>
      </c>
      <c r="G59" s="343" t="s">
        <v>6206</v>
      </c>
      <c r="H59" s="343" t="s">
        <v>6207</v>
      </c>
      <c r="I59" s="343"/>
      <c r="J59" s="347" t="s">
        <v>6214</v>
      </c>
      <c r="K59" s="306"/>
      <c r="L59" s="136">
        <v>5</v>
      </c>
      <c r="M59" s="318">
        <f>IFERROR(ROUNDUP(VLOOKUP(F59,Accesorio!A:E,IF(L59&gt;5,L59-2,L59),)*E59/IF(L59&gt;5,1.21,1),0)," ")</f>
        <v>2650</v>
      </c>
      <c r="N59" s="319" t="str">
        <f>IFERROR(VLOOKUP(F59,Accesorio!A:C,3,),"")</f>
        <v>GLASS SAM. A34</v>
      </c>
    </row>
    <row r="60" spans="1:14" x14ac:dyDescent="0.2">
      <c r="A60" s="342">
        <v>45206</v>
      </c>
      <c r="B60" s="343" t="s">
        <v>6202</v>
      </c>
      <c r="C60" s="344"/>
      <c r="D60" s="345">
        <v>5050</v>
      </c>
      <c r="E60" s="311">
        <v>1</v>
      </c>
      <c r="F60" s="348" t="s">
        <v>6062</v>
      </c>
      <c r="G60" s="305" t="s">
        <v>6206</v>
      </c>
      <c r="H60" s="305" t="s">
        <v>6207</v>
      </c>
      <c r="I60" s="305"/>
      <c r="J60" s="347" t="s">
        <v>6210</v>
      </c>
      <c r="K60" s="135"/>
      <c r="L60" s="136">
        <v>5</v>
      </c>
      <c r="M60" s="318">
        <f>IFERROR(ROUNDUP(VLOOKUP(F60,Accesorio!A:E,IF(L60&gt;5,L60-2,L60),)*E60/IF(L60&gt;5,1.21,1),0)," ")</f>
        <v>5950</v>
      </c>
      <c r="N60" s="319" t="str">
        <f>IFERROR(VLOOKUP(F60,Accesorio!A:C,3,),"")</f>
        <v>TPU SAM. A14 PUFFER IMP.</v>
      </c>
    </row>
    <row r="61" spans="1:14" x14ac:dyDescent="0.2">
      <c r="A61" s="342">
        <v>45206</v>
      </c>
      <c r="B61" s="343" t="s">
        <v>6202</v>
      </c>
      <c r="C61" s="308"/>
      <c r="D61" s="346">
        <v>3050</v>
      </c>
      <c r="E61" s="311">
        <v>1</v>
      </c>
      <c r="F61" s="272" t="s">
        <v>5449</v>
      </c>
      <c r="G61" s="343" t="s">
        <v>6206</v>
      </c>
      <c r="H61" s="343" t="s">
        <v>6207</v>
      </c>
      <c r="I61" s="343"/>
      <c r="J61" s="347" t="s">
        <v>6210</v>
      </c>
      <c r="K61" s="138"/>
      <c r="L61" s="136">
        <v>5</v>
      </c>
      <c r="M61" s="318">
        <f>IFERROR(ROUNDUP(VLOOKUP(F61,Accesorio!A:E,IF(L61&gt;5,L61-2,L61),)*E61/IF(L61&gt;5,1.21,1),0)," ")</f>
        <v>3600</v>
      </c>
      <c r="N61" s="319" t="str">
        <f>IFERROR(VLOOKUP(F61,Accesorio!A:C,3,),"")</f>
        <v>TPU MOT. E22/E22i PUFFER CASE</v>
      </c>
    </row>
    <row r="62" spans="1:14" x14ac:dyDescent="0.2">
      <c r="A62" s="342">
        <v>45206</v>
      </c>
      <c r="B62" s="343" t="s">
        <v>6202</v>
      </c>
      <c r="C62" s="308"/>
      <c r="D62" s="346">
        <v>3350</v>
      </c>
      <c r="E62" s="311">
        <v>1</v>
      </c>
      <c r="F62" s="272" t="s">
        <v>3889</v>
      </c>
      <c r="G62" s="343" t="s">
        <v>6206</v>
      </c>
      <c r="H62" s="343" t="s">
        <v>6207</v>
      </c>
      <c r="I62" s="343"/>
      <c r="J62" s="347" t="s">
        <v>6214</v>
      </c>
      <c r="K62" s="306" t="s">
        <v>6218</v>
      </c>
      <c r="L62" s="136">
        <v>5</v>
      </c>
      <c r="M62" s="318">
        <f>IFERROR(ROUNDUP(VLOOKUP(F62,Accesorio!A:E,IF(L62&gt;5,L62-2,L62),)*E62/IF(L62&gt;5,1.21,1),0)," ")</f>
        <v>3650</v>
      </c>
      <c r="N62" s="319" t="str">
        <f>IFERROR(VLOOKUP(F62,Accesorio!A:C,3,),"")</f>
        <v>HIDROGEL FILMINAS CLEAR 170X120</v>
      </c>
    </row>
    <row r="63" spans="1:14" x14ac:dyDescent="0.2">
      <c r="A63" s="342">
        <v>45206</v>
      </c>
      <c r="B63" s="343" t="s">
        <v>6202</v>
      </c>
      <c r="C63" s="344"/>
      <c r="D63" s="345">
        <v>3200</v>
      </c>
      <c r="E63" s="311">
        <v>1</v>
      </c>
      <c r="F63" s="348" t="s">
        <v>1173</v>
      </c>
      <c r="G63" s="305" t="s">
        <v>6203</v>
      </c>
      <c r="H63" s="305" t="s">
        <v>6204</v>
      </c>
      <c r="I63" s="305"/>
      <c r="J63" s="347" t="s">
        <v>6214</v>
      </c>
      <c r="K63" s="135"/>
      <c r="L63" s="136">
        <v>5</v>
      </c>
      <c r="M63" s="318">
        <f>IFERROR(ROUNDUP(VLOOKUP(F63,Accesorio!A:E,IF(L63&gt;5,L63-2,L63),)*E63/IF(L63&gt;5,1.21,1),0)," ")</f>
        <v>3800</v>
      </c>
      <c r="N63" s="319" t="str">
        <f>IFERROR(VLOOKUP(F63,Accesorio!A:C,3,),"")</f>
        <v>TPU SAM. J7 2016 REF SOFT</v>
      </c>
    </row>
    <row r="64" spans="1:14" x14ac:dyDescent="0.2">
      <c r="A64" s="342">
        <v>45206</v>
      </c>
      <c r="B64" s="343" t="s">
        <v>6202</v>
      </c>
      <c r="C64" s="308"/>
      <c r="D64" s="346">
        <v>3050</v>
      </c>
      <c r="E64" s="311">
        <v>1</v>
      </c>
      <c r="F64" s="272" t="s">
        <v>5022</v>
      </c>
      <c r="G64" s="343" t="s">
        <v>6206</v>
      </c>
      <c r="H64" s="343" t="s">
        <v>6207</v>
      </c>
      <c r="I64" s="343"/>
      <c r="J64" s="347" t="s">
        <v>6210</v>
      </c>
      <c r="K64" s="138"/>
      <c r="L64" s="136">
        <v>5</v>
      </c>
      <c r="M64" s="318">
        <f>IFERROR(ROUNDUP(VLOOKUP(F64,Accesorio!A:E,IF(L64&gt;5,L64-2,L64),)*E64/IF(L64&gt;5,1.21,1),0)," ")</f>
        <v>3600</v>
      </c>
      <c r="N64" s="319" t="str">
        <f>IFERROR(VLOOKUP(F64,Accesorio!A:C,3,),"")</f>
        <v>TPU SAM. A04 PUFFER CASE</v>
      </c>
    </row>
    <row r="65" spans="1:14" x14ac:dyDescent="0.2">
      <c r="A65" s="342">
        <v>45206</v>
      </c>
      <c r="B65" s="343" t="s">
        <v>6202</v>
      </c>
      <c r="C65" s="308"/>
      <c r="D65" s="346">
        <v>2300</v>
      </c>
      <c r="E65" s="311">
        <v>1</v>
      </c>
      <c r="F65" s="272" t="s">
        <v>5872</v>
      </c>
      <c r="G65" s="343" t="s">
        <v>6206</v>
      </c>
      <c r="H65" s="343" t="s">
        <v>6207</v>
      </c>
      <c r="I65" s="343"/>
      <c r="J65" s="347" t="s">
        <v>6214</v>
      </c>
      <c r="K65" s="306"/>
      <c r="L65" s="136">
        <v>5</v>
      </c>
      <c r="M65" s="318">
        <f>IFERROR(ROUNDUP(VLOOKUP(F65,Accesorio!A:E,IF(L65&gt;5,L65-2,L65),)*E65/IF(L65&gt;5,1.21,1),0)," ")</f>
        <v>2700</v>
      </c>
      <c r="N65" s="319" t="str">
        <f>IFERROR(VLOOKUP(F65,Accesorio!A:C,3,),"")</f>
        <v>GLASS SAM. A14</v>
      </c>
    </row>
    <row r="66" spans="1:14" x14ac:dyDescent="0.2">
      <c r="A66" s="342">
        <v>45206</v>
      </c>
      <c r="B66" s="343" t="s">
        <v>6202</v>
      </c>
      <c r="C66" s="344"/>
      <c r="D66" s="345">
        <v>1550</v>
      </c>
      <c r="E66" s="311">
        <v>1</v>
      </c>
      <c r="F66" s="348" t="s">
        <v>2934</v>
      </c>
      <c r="G66" s="305" t="s">
        <v>6203</v>
      </c>
      <c r="H66" s="305" t="s">
        <v>6204</v>
      </c>
      <c r="I66" s="305"/>
      <c r="J66" s="347" t="s">
        <v>6210</v>
      </c>
      <c r="K66" s="135"/>
      <c r="L66" s="136">
        <v>5</v>
      </c>
      <c r="M66" s="318">
        <f>IFERROR(ROUNDUP(VLOOKUP(F66,Accesorio!A:E,IF(L66&gt;5,L66-2,L66),)*E66/IF(L66&gt;5,1.21,1),0)," ")</f>
        <v>1800</v>
      </c>
      <c r="N66" s="319" t="str">
        <f>IFERROR(VLOOKUP(F66,Accesorio!A:C,3,),"")</f>
        <v>TPU MOT. E6 PLUS REF SOFT</v>
      </c>
    </row>
    <row r="67" spans="1:14" x14ac:dyDescent="0.2">
      <c r="A67" s="342">
        <v>45206</v>
      </c>
      <c r="B67" s="343" t="s">
        <v>6202</v>
      </c>
      <c r="C67" s="308"/>
      <c r="D67" s="346">
        <v>2000</v>
      </c>
      <c r="E67" s="311">
        <v>1</v>
      </c>
      <c r="F67" s="272" t="s">
        <v>4974</v>
      </c>
      <c r="G67" s="343" t="s">
        <v>6203</v>
      </c>
      <c r="H67" s="343" t="s">
        <v>6204</v>
      </c>
      <c r="I67" s="343"/>
      <c r="J67" s="347" t="s">
        <v>6210</v>
      </c>
      <c r="K67" s="138"/>
      <c r="L67" s="136">
        <v>5</v>
      </c>
      <c r="M67" s="318">
        <f>IFERROR(ROUNDUP(VLOOKUP(F67,Accesorio!A:E,IF(L67&gt;5,L67-2,L67),)*E67/IF(L67&gt;5,1.21,1),0)," ")</f>
        <v>2350</v>
      </c>
      <c r="N67" s="319" t="str">
        <f>IFERROR(VLOOKUP(F67,Accesorio!A:C,3,),"")</f>
        <v>GLASS MOT. G22/E32</v>
      </c>
    </row>
    <row r="68" spans="1:14" x14ac:dyDescent="0.2">
      <c r="A68" s="342">
        <v>45206</v>
      </c>
      <c r="B68" s="343" t="s">
        <v>6202</v>
      </c>
      <c r="C68" s="308"/>
      <c r="D68" s="346">
        <v>5300</v>
      </c>
      <c r="E68" s="311">
        <v>1</v>
      </c>
      <c r="F68" s="272" t="s">
        <v>6219</v>
      </c>
      <c r="G68" s="343" t="s">
        <v>6203</v>
      </c>
      <c r="H68" s="343" t="s">
        <v>6204</v>
      </c>
      <c r="I68" s="343"/>
      <c r="J68" s="347" t="s">
        <v>6210</v>
      </c>
      <c r="K68" s="306"/>
      <c r="L68" s="136">
        <v>5</v>
      </c>
      <c r="M68" s="318">
        <f>IFERROR(ROUNDUP(VLOOKUP(F68,Accesorio!A:E,IF(L68&gt;5,L68-2,L68),)*E68/IF(L68&gt;5,1.21,1),0)," ")</f>
        <v>6300</v>
      </c>
      <c r="N68" s="319" t="str">
        <f>IFERROR(VLOOKUP(F68,Accesorio!A:C,3,),"")</f>
        <v>TPU UNI. 8,9" A 12"</v>
      </c>
    </row>
    <row r="69" spans="1:14" x14ac:dyDescent="0.2">
      <c r="A69" s="342">
        <v>45206</v>
      </c>
      <c r="B69" s="343" t="s">
        <v>6202</v>
      </c>
      <c r="C69" s="344"/>
      <c r="D69" s="345">
        <v>3700</v>
      </c>
      <c r="E69" s="311">
        <v>1</v>
      </c>
      <c r="F69" s="348" t="s">
        <v>1959</v>
      </c>
      <c r="G69" s="305" t="s">
        <v>6203</v>
      </c>
      <c r="H69" s="305" t="s">
        <v>6204</v>
      </c>
      <c r="I69" s="305"/>
      <c r="J69" s="347" t="s">
        <v>6210</v>
      </c>
      <c r="K69" s="135"/>
      <c r="L69" s="136">
        <v>5</v>
      </c>
      <c r="M69" s="318">
        <f>IFERROR(ROUNDUP(VLOOKUP(F69,Accesorio!A:E,IF(L69&gt;5,L69-2,L69),)*E69/IF(L69&gt;5,1.21,1),0)," ")</f>
        <v>4350</v>
      </c>
      <c r="N69" s="319" t="str">
        <f>IFERROR(VLOOKUP(F69,Accesorio!A:C,3,),"")</f>
        <v>CAR. PARED IPH 7 2A</v>
      </c>
    </row>
    <row r="70" spans="1:14" x14ac:dyDescent="0.2">
      <c r="A70" s="342">
        <v>45206</v>
      </c>
      <c r="B70" s="343" t="s">
        <v>6220</v>
      </c>
      <c r="C70" s="308"/>
      <c r="D70" s="346">
        <v>978</v>
      </c>
      <c r="E70" s="311">
        <v>1</v>
      </c>
      <c r="F70" s="272" t="s">
        <v>4472</v>
      </c>
      <c r="G70" s="343" t="s">
        <v>6206</v>
      </c>
      <c r="H70" s="343" t="s">
        <v>6207</v>
      </c>
      <c r="I70" s="343"/>
      <c r="J70" s="347" t="s">
        <v>6210</v>
      </c>
      <c r="K70" s="138" t="s">
        <v>6209</v>
      </c>
      <c r="L70" s="136">
        <v>5</v>
      </c>
      <c r="M70" s="318">
        <f>IFERROR(ROUNDUP(VLOOKUP(F70,Accesorio!A:E,IF(L70&gt;5,L70-2,L70),)*E70/IF(L70&gt;5,1.21,1),0)," ")</f>
        <v>3100</v>
      </c>
      <c r="N70" s="319" t="str">
        <f>IFERROR(VLOOKUP(F70,Accesorio!A:C,3,),"")</f>
        <v>GLASS FULL MOT. E20/E40 NEGRO 5D</v>
      </c>
    </row>
    <row r="71" spans="1:14" x14ac:dyDescent="0.2">
      <c r="A71" s="342">
        <v>45206</v>
      </c>
      <c r="B71" s="343" t="s">
        <v>6220</v>
      </c>
      <c r="C71" s="308"/>
      <c r="D71" s="346">
        <v>978</v>
      </c>
      <c r="E71" s="311">
        <v>1</v>
      </c>
      <c r="F71" s="272" t="s">
        <v>5857</v>
      </c>
      <c r="G71" s="343" t="s">
        <v>6206</v>
      </c>
      <c r="H71" s="343" t="s">
        <v>6207</v>
      </c>
      <c r="I71" s="343"/>
      <c r="J71" s="347" t="s">
        <v>6210</v>
      </c>
      <c r="K71" s="306" t="s">
        <v>6209</v>
      </c>
      <c r="L71" s="136">
        <v>5</v>
      </c>
      <c r="M71" s="318">
        <f>IFERROR(ROUNDUP(VLOOKUP(F71,Accesorio!A:E,IF(L71&gt;5,L71-2,L71),)*E71/IF(L71&gt;5,1.21,1),0)," ")</f>
        <v>3100</v>
      </c>
      <c r="N71" s="319" t="str">
        <f>IFERROR(VLOOKUP(F71,Accesorio!A:C,3,),"")</f>
        <v>GLASS FULL SAM. A14 NEGRO 5D</v>
      </c>
    </row>
    <row r="72" spans="1:14" x14ac:dyDescent="0.2">
      <c r="A72" s="342">
        <v>45206</v>
      </c>
      <c r="B72" s="343" t="s">
        <v>6202</v>
      </c>
      <c r="C72" s="344"/>
      <c r="D72" s="345">
        <v>5000</v>
      </c>
      <c r="E72" s="311">
        <v>1</v>
      </c>
      <c r="F72" s="348" t="s">
        <v>964</v>
      </c>
      <c r="G72" s="305" t="s">
        <v>6203</v>
      </c>
      <c r="H72" s="305" t="s">
        <v>6204</v>
      </c>
      <c r="I72" s="305"/>
      <c r="J72" s="347" t="s">
        <v>6210</v>
      </c>
      <c r="K72" s="135"/>
      <c r="L72" s="136">
        <v>5</v>
      </c>
      <c r="M72" s="318">
        <f>IFERROR(ROUNDUP(VLOOKUP(F72,Accesorio!A:E,IF(L72&gt;5,L72-2,L72),)*E72/IF(L72&gt;5,1.21,1),0)," ")</f>
        <v>7500</v>
      </c>
      <c r="N72" s="319" t="str">
        <f>IFERROR(VLOOKUP(F72,Accesorio!A:C,3,),"")</f>
        <v>FLIP UNI. 5,5" SILICONA FUCSIA</v>
      </c>
    </row>
    <row r="73" spans="1:14" x14ac:dyDescent="0.2">
      <c r="A73" s="342">
        <v>45206</v>
      </c>
      <c r="B73" s="343" t="s">
        <v>6202</v>
      </c>
      <c r="C73" s="308"/>
      <c r="D73" s="346">
        <v>1300</v>
      </c>
      <c r="E73" s="311"/>
      <c r="F73" s="272" t="s">
        <v>964</v>
      </c>
      <c r="G73" s="343" t="s">
        <v>6206</v>
      </c>
      <c r="H73" s="343" t="s">
        <v>6207</v>
      </c>
      <c r="I73" s="343"/>
      <c r="J73" s="347" t="s">
        <v>6210</v>
      </c>
      <c r="K73" s="138"/>
      <c r="L73" s="136">
        <v>5</v>
      </c>
      <c r="M73" s="318">
        <f>IFERROR(ROUNDUP(VLOOKUP(F73,Accesorio!A:E,IF(L73&gt;5,L73-2,L73),)*E73/IF(L73&gt;5,1.21,1),0)," ")</f>
        <v>0</v>
      </c>
      <c r="N73" s="319" t="str">
        <f>IFERROR(VLOOKUP(F73,Accesorio!A:C,3,),"")</f>
        <v>FLIP UNI. 5,5" SILICONA FUCSIA</v>
      </c>
    </row>
    <row r="74" spans="1:14" x14ac:dyDescent="0.2">
      <c r="A74" s="342">
        <v>45207</v>
      </c>
      <c r="B74" s="343" t="s">
        <v>6202</v>
      </c>
      <c r="C74" s="308"/>
      <c r="D74" s="346">
        <v>2650</v>
      </c>
      <c r="E74" s="311">
        <v>1</v>
      </c>
      <c r="F74" s="272" t="s">
        <v>6221</v>
      </c>
      <c r="G74" s="343" t="s">
        <v>6206</v>
      </c>
      <c r="H74" s="343" t="s">
        <v>6207</v>
      </c>
      <c r="I74" s="343"/>
      <c r="J74" s="347" t="s">
        <v>6214</v>
      </c>
      <c r="K74" s="306"/>
      <c r="L74" s="136">
        <v>5</v>
      </c>
      <c r="M74" s="318">
        <f>IFERROR(ROUNDUP(VLOOKUP(F74,Accesorio!A:E,IF(L74&gt;5,L74-2,L74),)*E74/IF(L74&gt;5,1.21,1),0)," ")</f>
        <v>3100</v>
      </c>
      <c r="N74" s="319" t="str">
        <f>IFERROR(VLOOKUP(F74,Accesorio!A:C,3,),"")</f>
        <v>GLASS FULL MOT. G42 NEGRO 5D</v>
      </c>
    </row>
    <row r="75" spans="1:14" x14ac:dyDescent="0.2">
      <c r="A75" s="342">
        <v>45207</v>
      </c>
      <c r="B75" s="343" t="s">
        <v>6202</v>
      </c>
      <c r="C75" s="344"/>
      <c r="D75" s="345">
        <v>3350</v>
      </c>
      <c r="E75" s="311">
        <v>1</v>
      </c>
      <c r="F75" s="348" t="s">
        <v>3889</v>
      </c>
      <c r="G75" s="305" t="s">
        <v>6206</v>
      </c>
      <c r="H75" s="305" t="s">
        <v>6207</v>
      </c>
      <c r="I75" s="305"/>
      <c r="J75" s="347" t="s">
        <v>6214</v>
      </c>
      <c r="K75" s="135" t="s">
        <v>6222</v>
      </c>
      <c r="L75" s="136">
        <v>5</v>
      </c>
      <c r="M75" s="318">
        <f>IFERROR(ROUNDUP(VLOOKUP(F75,Accesorio!A:E,IF(L75&gt;5,L75-2,L75),)*E75/IF(L75&gt;5,1.21,1),0)," ")</f>
        <v>3650</v>
      </c>
      <c r="N75" s="319" t="str">
        <f>IFERROR(VLOOKUP(F75,Accesorio!A:C,3,),"")</f>
        <v>HIDROGEL FILMINAS CLEAR 170X120</v>
      </c>
    </row>
    <row r="76" spans="1:14" x14ac:dyDescent="0.2">
      <c r="A76" s="342">
        <v>45207</v>
      </c>
      <c r="B76" s="343" t="s">
        <v>6202</v>
      </c>
      <c r="C76" s="308"/>
      <c r="D76" s="346">
        <v>2650</v>
      </c>
      <c r="E76" s="311">
        <v>1</v>
      </c>
      <c r="F76" s="272" t="s">
        <v>5857</v>
      </c>
      <c r="G76" s="343" t="s">
        <v>6203</v>
      </c>
      <c r="H76" s="343" t="s">
        <v>6204</v>
      </c>
      <c r="I76" s="343"/>
      <c r="J76" s="347" t="s">
        <v>6205</v>
      </c>
      <c r="K76" s="138"/>
      <c r="L76" s="136">
        <v>5</v>
      </c>
      <c r="M76" s="318">
        <f>IFERROR(ROUNDUP(VLOOKUP(F76,Accesorio!A:E,IF(L76&gt;5,L76-2,L76),)*E76/IF(L76&gt;5,1.21,1),0)," ")</f>
        <v>3100</v>
      </c>
      <c r="N76" s="319" t="str">
        <f>IFERROR(VLOOKUP(F76,Accesorio!A:C,3,),"")</f>
        <v>GLASS FULL SAM. A14 NEGRO 5D</v>
      </c>
    </row>
    <row r="77" spans="1:14" x14ac:dyDescent="0.2">
      <c r="A77" s="342">
        <v>45207</v>
      </c>
      <c r="B77" s="343" t="s">
        <v>6202</v>
      </c>
      <c r="C77" s="308"/>
      <c r="D77" s="346">
        <v>2050</v>
      </c>
      <c r="E77" s="311">
        <v>1</v>
      </c>
      <c r="F77" s="272" t="s">
        <v>6223</v>
      </c>
      <c r="G77" s="343" t="s">
        <v>6206</v>
      </c>
      <c r="H77" s="343" t="s">
        <v>6207</v>
      </c>
      <c r="I77" s="343"/>
      <c r="J77" s="347" t="s">
        <v>6214</v>
      </c>
      <c r="K77" s="306"/>
      <c r="L77" s="136">
        <v>5</v>
      </c>
      <c r="M77" s="318">
        <f>IFERROR(ROUNDUP(VLOOKUP(F77,Accesorio!A:E,IF(L77&gt;5,L77-2,L77),)*E77/IF(L77&gt;5,1.21,1),0)," ")</f>
        <v>2450</v>
      </c>
      <c r="N77" s="319" t="str">
        <f>IFERROR(VLOOKUP(F77,Accesorio!A:C,3,),"")</f>
        <v>TPU SAM. A32 TRANS</v>
      </c>
    </row>
    <row r="78" spans="1:14" x14ac:dyDescent="0.2">
      <c r="A78" s="342">
        <v>45207</v>
      </c>
      <c r="B78" s="343" t="s">
        <v>6202</v>
      </c>
      <c r="C78" s="344"/>
      <c r="D78" s="345">
        <v>62009</v>
      </c>
      <c r="E78" s="311">
        <v>1</v>
      </c>
      <c r="F78" s="348" t="s">
        <v>4681</v>
      </c>
      <c r="G78" s="305" t="s">
        <v>6203</v>
      </c>
      <c r="H78" s="305" t="s">
        <v>6204</v>
      </c>
      <c r="I78" s="305"/>
      <c r="J78" s="347" t="s">
        <v>6214</v>
      </c>
      <c r="K78" s="135">
        <v>0.22</v>
      </c>
      <c r="L78" s="136">
        <v>5</v>
      </c>
      <c r="M78" s="318">
        <f>IFERROR(ROUNDUP(VLOOKUP(F78,Accesorio!A:E,IF(L78&gt;5,L78-2,L78),)*E78/IF(L78&gt;5,1.21,1),0)," ")</f>
        <v>89450</v>
      </c>
      <c r="N78" s="319" t="str">
        <f>IFERROR(VLOOKUP(F78,Accesorio!A:C,3,),"")</f>
        <v>AUR. BT BUD SAM. BUDS Live sm-r180nzk</v>
      </c>
    </row>
    <row r="79" spans="1:14" x14ac:dyDescent="0.2">
      <c r="A79" s="342">
        <v>45207</v>
      </c>
      <c r="B79" s="343" t="s">
        <v>6202</v>
      </c>
      <c r="C79" s="308"/>
      <c r="D79" s="346">
        <v>3350</v>
      </c>
      <c r="E79" s="311">
        <v>1</v>
      </c>
      <c r="F79" s="272" t="s">
        <v>3889</v>
      </c>
      <c r="G79" s="343" t="s">
        <v>6206</v>
      </c>
      <c r="H79" s="343" t="s">
        <v>6207</v>
      </c>
      <c r="I79" s="343"/>
      <c r="J79" s="347" t="s">
        <v>6205</v>
      </c>
      <c r="K79" s="138" t="s">
        <v>6222</v>
      </c>
      <c r="L79" s="136">
        <v>5</v>
      </c>
      <c r="M79" s="318">
        <f>IFERROR(ROUNDUP(VLOOKUP(F79,Accesorio!A:E,IF(L79&gt;5,L79-2,L79),)*E79/IF(L79&gt;5,1.21,1),0)," ")</f>
        <v>3650</v>
      </c>
      <c r="N79" s="319" t="str">
        <f>IFERROR(VLOOKUP(F79,Accesorio!A:C,3,),"")</f>
        <v>HIDROGEL FILMINAS CLEAR 170X120</v>
      </c>
    </row>
    <row r="80" spans="1:14" x14ac:dyDescent="0.2">
      <c r="A80" s="342">
        <v>45207</v>
      </c>
      <c r="B80" s="343" t="s">
        <v>6202</v>
      </c>
      <c r="C80" s="308"/>
      <c r="D80" s="346">
        <v>2650</v>
      </c>
      <c r="E80" s="311">
        <v>1</v>
      </c>
      <c r="F80" s="272" t="s">
        <v>4472</v>
      </c>
      <c r="G80" s="343" t="s">
        <v>6206</v>
      </c>
      <c r="H80" s="343" t="s">
        <v>6207</v>
      </c>
      <c r="I80" s="343"/>
      <c r="J80" s="347" t="s">
        <v>6205</v>
      </c>
      <c r="K80" s="306"/>
      <c r="L80" s="136">
        <v>5</v>
      </c>
      <c r="M80" s="318">
        <f>IFERROR(ROUNDUP(VLOOKUP(F80,Accesorio!A:E,IF(L80&gt;5,L80-2,L80),)*E80/IF(L80&gt;5,1.21,1),0)," ")</f>
        <v>3100</v>
      </c>
      <c r="N80" s="319" t="str">
        <f>IFERROR(VLOOKUP(F80,Accesorio!A:C,3,),"")</f>
        <v>GLASS FULL MOT. E20/E40 NEGRO 5D</v>
      </c>
    </row>
    <row r="81" spans="1:14" x14ac:dyDescent="0.2">
      <c r="A81" s="342">
        <v>45208</v>
      </c>
      <c r="B81" s="343" t="s">
        <v>6202</v>
      </c>
      <c r="C81" s="344"/>
      <c r="D81" s="345">
        <v>5950</v>
      </c>
      <c r="E81" s="311">
        <v>1</v>
      </c>
      <c r="F81" s="348" t="s">
        <v>6224</v>
      </c>
      <c r="G81" s="305" t="s">
        <v>6206</v>
      </c>
      <c r="H81" s="305" t="s">
        <v>6207</v>
      </c>
      <c r="I81" s="305"/>
      <c r="J81" s="347" t="s">
        <v>6205</v>
      </c>
      <c r="K81" s="135"/>
      <c r="L81" s="136">
        <v>5</v>
      </c>
      <c r="M81" s="318">
        <f>IFERROR(ROUNDUP(VLOOKUP(F81,Accesorio!A:E,IF(L81&gt;5,L81-2,L81),)*E81/IF(L81&gt;5,1.21,1),0)," ")</f>
        <v>7000</v>
      </c>
      <c r="N81" s="319" t="str">
        <f>IFERROR(VLOOKUP(F81,Accesorio!A:C,3,),"")</f>
        <v>AUR. ML SOUL S389 FUCSIA</v>
      </c>
    </row>
    <row r="82" spans="1:14" x14ac:dyDescent="0.2">
      <c r="A82" s="342">
        <v>45208</v>
      </c>
      <c r="B82" s="343" t="s">
        <v>6202</v>
      </c>
      <c r="C82" s="308"/>
      <c r="D82" s="346">
        <v>3350</v>
      </c>
      <c r="E82" s="311">
        <v>1</v>
      </c>
      <c r="F82" s="272" t="s">
        <v>3889</v>
      </c>
      <c r="G82" s="343" t="s">
        <v>6203</v>
      </c>
      <c r="H82" s="343" t="s">
        <v>5933</v>
      </c>
      <c r="I82" s="343"/>
      <c r="J82" s="347" t="s">
        <v>6205</v>
      </c>
      <c r="K82" s="138" t="s">
        <v>6343</v>
      </c>
      <c r="L82" s="136">
        <v>5</v>
      </c>
      <c r="M82" s="318">
        <f>IFERROR(ROUNDUP(VLOOKUP(F82,Accesorio!A:E,IF(L82&gt;5,L82-2,L82),)*E82/IF(L82&gt;5,1.21,1),0)," ")</f>
        <v>3650</v>
      </c>
      <c r="N82" s="319" t="str">
        <f>IFERROR(VLOOKUP(F82,Accesorio!A:C,3,),"")</f>
        <v>HIDROGEL FILMINAS CLEAR 170X120</v>
      </c>
    </row>
    <row r="83" spans="1:14" x14ac:dyDescent="0.2">
      <c r="A83" s="342">
        <v>45209</v>
      </c>
      <c r="B83" s="343" t="s">
        <v>6202</v>
      </c>
      <c r="C83" s="308"/>
      <c r="D83" s="346">
        <v>3350</v>
      </c>
      <c r="E83" s="311">
        <v>1</v>
      </c>
      <c r="F83" s="272" t="s">
        <v>3889</v>
      </c>
      <c r="G83" s="343" t="s">
        <v>6206</v>
      </c>
      <c r="H83" s="343" t="s">
        <v>6207</v>
      </c>
      <c r="I83" s="343"/>
      <c r="J83" s="347" t="s">
        <v>6339</v>
      </c>
      <c r="K83" s="306" t="s">
        <v>6344</v>
      </c>
      <c r="L83" s="136">
        <v>5</v>
      </c>
      <c r="M83" s="318">
        <f>IFERROR(ROUNDUP(VLOOKUP(F83,Accesorio!A:E,IF(L83&gt;5,L83-2,L83),)*E83/IF(L83&gt;5,1.21,1),0)," ")</f>
        <v>3650</v>
      </c>
      <c r="N83" s="319" t="str">
        <f>IFERROR(VLOOKUP(F83,Accesorio!A:C,3,),"")</f>
        <v>HIDROGEL FILMINAS CLEAR 170X120</v>
      </c>
    </row>
    <row r="84" spans="1:14" x14ac:dyDescent="0.2">
      <c r="A84" s="342">
        <v>45209</v>
      </c>
      <c r="B84" s="343" t="s">
        <v>6202</v>
      </c>
      <c r="C84" s="344"/>
      <c r="D84" s="345">
        <v>3650</v>
      </c>
      <c r="E84" s="311">
        <v>1</v>
      </c>
      <c r="F84" s="348" t="s">
        <v>3889</v>
      </c>
      <c r="G84" s="305" t="s">
        <v>6206</v>
      </c>
      <c r="H84" s="305" t="s">
        <v>6207</v>
      </c>
      <c r="I84" s="305"/>
      <c r="J84" s="347" t="s">
        <v>6210</v>
      </c>
      <c r="K84" s="135" t="s">
        <v>6348</v>
      </c>
      <c r="L84" s="136">
        <v>5</v>
      </c>
      <c r="M84" s="318">
        <f>IFERROR(ROUNDUP(VLOOKUP(F84,Accesorio!A:E,IF(L84&gt;5,L84-2,L84),)*E84/IF(L84&gt;5,1.21,1),0)," ")</f>
        <v>3650</v>
      </c>
      <c r="N84" s="319" t="str">
        <f>IFERROR(VLOOKUP(F84,Accesorio!A:C,3,),"")</f>
        <v>HIDROGEL FILMINAS CLEAR 170X120</v>
      </c>
    </row>
    <row r="85" spans="1:14" x14ac:dyDescent="0.2">
      <c r="A85" s="342">
        <v>45209</v>
      </c>
      <c r="B85" s="343" t="s">
        <v>6202</v>
      </c>
      <c r="C85" s="308"/>
      <c r="D85" s="346">
        <v>3650</v>
      </c>
      <c r="E85" s="311">
        <v>1</v>
      </c>
      <c r="F85" s="272" t="s">
        <v>3889</v>
      </c>
      <c r="G85" s="343" t="s">
        <v>6206</v>
      </c>
      <c r="H85" s="343" t="s">
        <v>6207</v>
      </c>
      <c r="I85" s="343"/>
      <c r="J85" s="347" t="s">
        <v>6205</v>
      </c>
      <c r="K85" s="138" t="s">
        <v>6349</v>
      </c>
      <c r="L85" s="136">
        <v>5</v>
      </c>
      <c r="M85" s="318">
        <f>IFERROR(ROUNDUP(VLOOKUP(F85,Accesorio!A:E,IF(L85&gt;5,L85-2,L85),)*E85/IF(L85&gt;5,1.21,1),0)," ")</f>
        <v>3650</v>
      </c>
      <c r="N85" s="319" t="str">
        <f>IFERROR(VLOOKUP(F85,Accesorio!A:C,3,),"")</f>
        <v>HIDROGEL FILMINAS CLEAR 170X120</v>
      </c>
    </row>
    <row r="86" spans="1:14" x14ac:dyDescent="0.2">
      <c r="A86" s="342">
        <v>45210</v>
      </c>
      <c r="B86" s="343" t="s">
        <v>6202</v>
      </c>
      <c r="C86" s="344"/>
      <c r="D86" s="345">
        <v>8950</v>
      </c>
      <c r="E86" s="311">
        <v>1</v>
      </c>
      <c r="F86" s="348" t="s">
        <v>5931</v>
      </c>
      <c r="G86" s="343" t="s">
        <v>6206</v>
      </c>
      <c r="H86" s="343" t="s">
        <v>6207</v>
      </c>
      <c r="I86" s="305"/>
      <c r="J86" s="347" t="s">
        <v>6214</v>
      </c>
      <c r="K86" s="135"/>
      <c r="L86" s="136">
        <v>5</v>
      </c>
      <c r="M86" s="318">
        <f>IFERROR(ROUNDUP(VLOOKUP(F86,Accesorio!A:E,IF(L86&gt;5,L86-2,L86),)*E86/IF(L86&gt;5,1.21,1),0)," ")</f>
        <v>8950</v>
      </c>
      <c r="N86" s="319" t="str">
        <f>IFERROR(VLOOKUP(F86,Accesorio!A:C,3,),"")</f>
        <v>TPU SAM. S20 FE TRANS BORDER COLOR REF</v>
      </c>
    </row>
    <row r="87" spans="1:14" x14ac:dyDescent="0.2">
      <c r="A87" s="342">
        <v>45210</v>
      </c>
      <c r="B87" s="343" t="s">
        <v>6356</v>
      </c>
      <c r="C87" s="308"/>
      <c r="D87" s="346">
        <v>650</v>
      </c>
      <c r="E87" s="311">
        <v>1</v>
      </c>
      <c r="F87" s="272" t="s">
        <v>943</v>
      </c>
      <c r="G87" s="343" t="s">
        <v>6206</v>
      </c>
      <c r="H87" s="343" t="s">
        <v>6207</v>
      </c>
      <c r="I87" s="343"/>
      <c r="J87" s="347" t="s">
        <v>6214</v>
      </c>
      <c r="K87" s="306"/>
      <c r="L87" s="136">
        <v>4</v>
      </c>
      <c r="M87" s="318">
        <f>IFERROR(ROUNDUP(VLOOKUP(F87,Accesorio!A:E,IF(L87&gt;5,L87-2,L87),)*E87/IF(L87&gt;5,1.21,1),0)," ")</f>
        <v>650</v>
      </c>
      <c r="N87" s="319" t="str">
        <f>IFERROR(VLOOKUP(F87,Accesorio!A:C,3,),"")</f>
        <v>CABLE MICRO KOSMO</v>
      </c>
    </row>
    <row r="88" spans="1:14" x14ac:dyDescent="0.2">
      <c r="A88" s="342">
        <v>45210</v>
      </c>
      <c r="B88" s="343" t="s">
        <v>6202</v>
      </c>
      <c r="C88" s="344"/>
      <c r="D88" s="345">
        <v>5100</v>
      </c>
      <c r="E88" s="311">
        <v>1</v>
      </c>
      <c r="F88" s="348" t="s">
        <v>2022</v>
      </c>
      <c r="G88" s="343" t="s">
        <v>6206</v>
      </c>
      <c r="H88" s="343" t="s">
        <v>6207</v>
      </c>
      <c r="I88" s="305"/>
      <c r="J88" s="347" t="s">
        <v>6210</v>
      </c>
      <c r="K88" s="135"/>
      <c r="L88" s="136">
        <v>5</v>
      </c>
      <c r="M88" s="318">
        <f>IFERROR(ROUNDUP(VLOOKUP(F88,Accesorio!A:E,IF(L88&gt;5,L88-2,L88),)*E88/IF(L88&gt;5,1.21,1),0)," ")</f>
        <v>5100</v>
      </c>
      <c r="N88" s="319" t="str">
        <f>IFERROR(VLOOKUP(F88,Accesorio!A:C,3,),"")</f>
        <v>CAR. PARED TIPO C 2A</v>
      </c>
    </row>
    <row r="89" spans="1:14" x14ac:dyDescent="0.2">
      <c r="A89" s="342">
        <v>45210</v>
      </c>
      <c r="B89" s="343" t="s">
        <v>6202</v>
      </c>
      <c r="C89" s="308"/>
      <c r="D89" s="346">
        <v>3100</v>
      </c>
      <c r="E89" s="311">
        <v>1</v>
      </c>
      <c r="F89" s="272" t="s">
        <v>5852</v>
      </c>
      <c r="G89" s="343" t="s">
        <v>6206</v>
      </c>
      <c r="H89" s="343" t="s">
        <v>6207</v>
      </c>
      <c r="I89" s="305"/>
      <c r="J89" s="347" t="s">
        <v>6210</v>
      </c>
      <c r="K89" s="138"/>
      <c r="L89" s="136">
        <v>5</v>
      </c>
      <c r="M89" s="318">
        <f>IFERROR(ROUNDUP(VLOOKUP(F89,Accesorio!A:E,IF(L89&gt;5,L89-2,L89),)*E89/IF(L89&gt;5,1.21,1),0)," ")</f>
        <v>3100</v>
      </c>
      <c r="N89" s="319" t="str">
        <f>IFERROR(VLOOKUP(F89,Accesorio!A:C,3,),"")</f>
        <v>GLASS FULL MOT. E20/E40 NEGRO 5D</v>
      </c>
    </row>
    <row r="90" spans="1:14" x14ac:dyDescent="0.2">
      <c r="A90" s="342">
        <v>45210</v>
      </c>
      <c r="B90" s="343" t="s">
        <v>6202</v>
      </c>
      <c r="C90" s="308"/>
      <c r="D90" s="346">
        <v>3650</v>
      </c>
      <c r="E90" s="311">
        <v>1</v>
      </c>
      <c r="F90" s="272" t="s">
        <v>3889</v>
      </c>
      <c r="G90" s="343" t="s">
        <v>6206</v>
      </c>
      <c r="H90" s="343" t="s">
        <v>6207</v>
      </c>
      <c r="I90" s="343"/>
      <c r="J90" s="347" t="s">
        <v>6210</v>
      </c>
      <c r="K90" s="306" t="s">
        <v>6358</v>
      </c>
      <c r="L90" s="136">
        <v>5</v>
      </c>
      <c r="M90" s="318">
        <f>IFERROR(ROUNDUP(VLOOKUP(F90,Accesorio!A:E,IF(L90&gt;5,L90-2,L90),)*E90/IF(L90&gt;5,1.21,1),0)," ")</f>
        <v>3650</v>
      </c>
      <c r="N90" s="319" t="str">
        <f>IFERROR(VLOOKUP(F90,Accesorio!A:C,3,),"")</f>
        <v>HIDROGEL FILMINAS CLEAR 170X120</v>
      </c>
    </row>
    <row r="91" spans="1:14" x14ac:dyDescent="0.2">
      <c r="A91" s="342">
        <v>45210</v>
      </c>
      <c r="B91" s="343" t="s">
        <v>6276</v>
      </c>
      <c r="C91" s="344"/>
      <c r="D91" s="345">
        <v>4075</v>
      </c>
      <c r="E91" s="311">
        <v>1</v>
      </c>
      <c r="F91" s="348" t="s">
        <v>5508</v>
      </c>
      <c r="G91" s="305" t="s">
        <v>6203</v>
      </c>
      <c r="H91" s="305" t="s">
        <v>6365</v>
      </c>
      <c r="I91" s="305" t="s">
        <v>6390</v>
      </c>
      <c r="J91" s="347" t="s">
        <v>6210</v>
      </c>
      <c r="K91" s="135"/>
      <c r="L91" s="136">
        <v>4</v>
      </c>
      <c r="M91" s="318">
        <f>IFERROR(ROUNDUP(VLOOKUP(F91,Accesorio!A:E,IF(L91&gt;5,L91-2,L91),)*E91/IF(L91&gt;5,1.21,1),0)," ")</f>
        <v>4075</v>
      </c>
      <c r="N91" s="319" t="str">
        <f>IFERROR(VLOOKUP(F91,Accesorio!A:C,3,),"")</f>
        <v>TPU SAM. A04S SILICONE C/MARCA</v>
      </c>
    </row>
    <row r="92" spans="1:14" x14ac:dyDescent="0.2">
      <c r="A92" s="342">
        <v>45210</v>
      </c>
      <c r="B92" s="343" t="s">
        <v>6202</v>
      </c>
      <c r="C92" s="308"/>
      <c r="D92" s="346">
        <v>2400</v>
      </c>
      <c r="E92" s="311">
        <v>1</v>
      </c>
      <c r="F92" s="272" t="s">
        <v>5870</v>
      </c>
      <c r="G92" s="343" t="s">
        <v>6206</v>
      </c>
      <c r="H92" s="343" t="s">
        <v>6207</v>
      </c>
      <c r="I92" s="343"/>
      <c r="J92" s="347" t="s">
        <v>6214</v>
      </c>
      <c r="K92" s="138"/>
      <c r="L92" s="136">
        <v>5</v>
      </c>
      <c r="M92" s="318">
        <f>IFERROR(ROUNDUP(VLOOKUP(F92,Accesorio!A:E,IF(L92&gt;5,L92-2,L92),)*E92/IF(L92&gt;5,1.21,1),0)," ")</f>
        <v>2400</v>
      </c>
      <c r="N92" s="319" t="str">
        <f>IFERROR(VLOOKUP(F92,Accesorio!A:C,3,),"")</f>
        <v>GLASS SAM. A04E</v>
      </c>
    </row>
    <row r="93" spans="1:14" x14ac:dyDescent="0.2">
      <c r="A93" s="342">
        <v>45210</v>
      </c>
      <c r="B93" s="343" t="s">
        <v>6202</v>
      </c>
      <c r="C93" s="308"/>
      <c r="D93" s="346">
        <v>3650</v>
      </c>
      <c r="E93" s="311">
        <v>1</v>
      </c>
      <c r="F93" s="272" t="s">
        <v>3889</v>
      </c>
      <c r="G93" s="343" t="s">
        <v>6206</v>
      </c>
      <c r="H93" s="343" t="s">
        <v>6207</v>
      </c>
      <c r="I93" s="343"/>
      <c r="J93" s="347" t="s">
        <v>6214</v>
      </c>
      <c r="K93" s="306" t="s">
        <v>6366</v>
      </c>
      <c r="L93" s="136">
        <v>5</v>
      </c>
      <c r="M93" s="318">
        <f>IFERROR(ROUNDUP(VLOOKUP(F93,Accesorio!A:E,IF(L93&gt;5,L93-2,L93),)*E93/IF(L93&gt;5,1.21,1),0)," ")</f>
        <v>3650</v>
      </c>
      <c r="N93" s="319" t="str">
        <f>IFERROR(VLOOKUP(F93,Accesorio!A:C,3,),"")</f>
        <v>HIDROGEL FILMINAS CLEAR 170X120</v>
      </c>
    </row>
    <row r="94" spans="1:14" x14ac:dyDescent="0.2">
      <c r="A94" s="342">
        <v>45210</v>
      </c>
      <c r="B94" s="343" t="s">
        <v>6202</v>
      </c>
      <c r="C94" s="308"/>
      <c r="D94" s="346">
        <v>14500</v>
      </c>
      <c r="E94" s="311">
        <v>1</v>
      </c>
      <c r="F94" s="272" t="s">
        <v>5843</v>
      </c>
      <c r="G94" s="343" t="s">
        <v>6206</v>
      </c>
      <c r="H94" s="343" t="s">
        <v>6207</v>
      </c>
      <c r="I94" s="343"/>
      <c r="J94" s="347" t="s">
        <v>6214</v>
      </c>
      <c r="K94" s="138"/>
      <c r="L94" s="136">
        <v>5</v>
      </c>
      <c r="M94" s="318">
        <f>IFERROR(ROUNDUP(VLOOKUP(F94,Accesorio!A:E,IF(L94&gt;5,L94-2,L94),)*E94/IF(L94&gt;5,1.21,1),0)," ")</f>
        <v>14500</v>
      </c>
      <c r="N94" s="319" t="str">
        <f>IFERROR(VLOOKUP(F94,Accesorio!A:C,3,),"")</f>
        <v>CAR. PARED CABEZAL TIPO C - 20W 3A KOSMIC</v>
      </c>
    </row>
    <row r="95" spans="1:14" x14ac:dyDescent="0.2">
      <c r="A95" s="342">
        <v>45210</v>
      </c>
      <c r="B95" s="343" t="s">
        <v>6235</v>
      </c>
      <c r="C95" s="344" t="s">
        <v>6474</v>
      </c>
      <c r="D95" s="345"/>
      <c r="E95" s="311">
        <v>-1</v>
      </c>
      <c r="F95" s="348" t="s">
        <v>4474</v>
      </c>
      <c r="G95" s="305"/>
      <c r="H95" s="305"/>
      <c r="I95" s="343"/>
      <c r="J95" s="347" t="s">
        <v>6492</v>
      </c>
      <c r="K95" s="135"/>
      <c r="L95" s="136"/>
      <c r="M95" s="318" t="str">
        <f>IFERROR(ROUNDUP(VLOOKUP(F95,Accesorio!A:E,IF(L95&gt;5,L95-2,L95),)*E95/IF(L95&gt;5,1.21,1),0)," ")</f>
        <v xml:space="preserve"> </v>
      </c>
      <c r="N95" s="319" t="str">
        <f>IFERROR(VLOOKUP(F95,Accesorio!A:C,3,),"")</f>
        <v>GLASS FULL SAM. A52 / A52S NEGRO 5D</v>
      </c>
    </row>
    <row r="96" spans="1:14" x14ac:dyDescent="0.2">
      <c r="A96" s="342">
        <v>45211</v>
      </c>
      <c r="B96" s="343" t="s">
        <v>6202</v>
      </c>
      <c r="C96" s="308"/>
      <c r="D96" s="346">
        <v>3800</v>
      </c>
      <c r="E96" s="311">
        <v>1</v>
      </c>
      <c r="F96" s="272" t="s">
        <v>4888</v>
      </c>
      <c r="G96" s="343" t="s">
        <v>6203</v>
      </c>
      <c r="H96" s="343" t="s">
        <v>6204</v>
      </c>
      <c r="I96" s="343">
        <v>435</v>
      </c>
      <c r="J96" s="347" t="s">
        <v>6205</v>
      </c>
      <c r="K96" s="306"/>
      <c r="L96" s="136">
        <v>5</v>
      </c>
      <c r="M96" s="318">
        <f>IFERROR(ROUNDUP(VLOOKUP(F96,Accesorio!A:E,IF(L96&gt;5,L96-2,L96),)*E96/IF(L96&gt;5,1.21,1),0)," ")</f>
        <v>3800</v>
      </c>
      <c r="N96" s="319" t="str">
        <f>IFERROR(VLOOKUP(F96,Accesorio!A:C,3,),"")</f>
        <v>TPU SAM. A33 REF SOFT</v>
      </c>
    </row>
    <row r="97" spans="1:14" x14ac:dyDescent="0.2">
      <c r="A97" s="342">
        <v>45211</v>
      </c>
      <c r="B97" s="343" t="s">
        <v>6202</v>
      </c>
      <c r="C97" s="308"/>
      <c r="D97" s="346">
        <v>2950</v>
      </c>
      <c r="E97" s="311">
        <v>1</v>
      </c>
      <c r="F97" s="272" t="s">
        <v>4631</v>
      </c>
      <c r="G97" s="343" t="s">
        <v>6206</v>
      </c>
      <c r="H97" s="343" t="s">
        <v>6207</v>
      </c>
      <c r="I97" s="343"/>
      <c r="J97" s="347" t="s">
        <v>6205</v>
      </c>
      <c r="K97" s="306"/>
      <c r="L97" s="136">
        <v>5</v>
      </c>
      <c r="M97" s="318">
        <f>IFERROR(ROUNDUP(VLOOKUP(F97,Accesorio!A:E,IF(L97&gt;5,L97-2,L97),)*E97/IF(L97&gt;5,1.21,1),0)," ")</f>
        <v>2950</v>
      </c>
      <c r="N97" s="319" t="str">
        <f>IFERROR(VLOOKUP(F97,Accesorio!A:C,3,),"")</f>
        <v>TPU SAM. A22-4G SILICONE</v>
      </c>
    </row>
    <row r="98" spans="1:14" x14ac:dyDescent="0.2">
      <c r="A98" s="342">
        <v>45211</v>
      </c>
      <c r="B98" s="343" t="s">
        <v>6202</v>
      </c>
      <c r="C98" s="344"/>
      <c r="D98" s="345">
        <v>2350</v>
      </c>
      <c r="E98" s="311">
        <v>1</v>
      </c>
      <c r="F98" s="349" t="s">
        <v>4818</v>
      </c>
      <c r="G98" s="343" t="s">
        <v>6206</v>
      </c>
      <c r="H98" s="343" t="s">
        <v>6207</v>
      </c>
      <c r="I98" s="305"/>
      <c r="J98" s="347" t="s">
        <v>6205</v>
      </c>
      <c r="K98" s="135"/>
      <c r="L98" s="136">
        <v>5</v>
      </c>
      <c r="M98" s="318">
        <f>IFERROR(ROUNDUP(VLOOKUP(F98,Accesorio!A:E,IF(L98&gt;5,L98-2,L98),)*E98/IF(L98&gt;5,1.21,1),0)," ")</f>
        <v>2350</v>
      </c>
      <c r="N98" s="319" t="str">
        <f>IFERROR(VLOOKUP(F98,Accesorio!A:C,3,),"")</f>
        <v>GLASS SAM. A23</v>
      </c>
    </row>
    <row r="99" spans="1:14" x14ac:dyDescent="0.2">
      <c r="A99" s="342">
        <v>45211</v>
      </c>
      <c r="B99" s="343" t="s">
        <v>6202</v>
      </c>
      <c r="C99" s="308"/>
      <c r="D99" s="346">
        <v>4900</v>
      </c>
      <c r="E99" s="311">
        <v>1</v>
      </c>
      <c r="F99" s="381" t="s">
        <v>6382</v>
      </c>
      <c r="G99" s="343" t="s">
        <v>6206</v>
      </c>
      <c r="H99" s="343" t="s">
        <v>6207</v>
      </c>
      <c r="I99" s="343"/>
      <c r="J99" s="347" t="s">
        <v>6339</v>
      </c>
      <c r="K99" s="138"/>
      <c r="L99" s="136">
        <v>5</v>
      </c>
      <c r="M99" s="318">
        <f>IFERROR(ROUNDUP(VLOOKUP(F99,Accesorio!A:E,IF(L99&gt;5,L99-2,L99),)*E99/IF(L99&gt;5,1.21,1),0)," ")</f>
        <v>4900</v>
      </c>
      <c r="N99" s="319" t="str">
        <f>IFERROR(VLOOKUP(F99,Accesorio!A:C,3,),"")</f>
        <v>TPU SAM. S20 FE SILICONE FELPA</v>
      </c>
    </row>
    <row r="100" spans="1:14" x14ac:dyDescent="0.2">
      <c r="A100" s="342">
        <v>45211</v>
      </c>
      <c r="B100" s="343" t="s">
        <v>6202</v>
      </c>
      <c r="C100" s="308"/>
      <c r="D100" s="346">
        <v>2700</v>
      </c>
      <c r="E100" s="311">
        <v>1</v>
      </c>
      <c r="F100" s="350" t="s">
        <v>5872</v>
      </c>
      <c r="G100" s="343" t="s">
        <v>6206</v>
      </c>
      <c r="H100" s="343" t="s">
        <v>6207</v>
      </c>
      <c r="I100" s="343"/>
      <c r="J100" s="347" t="s">
        <v>6205</v>
      </c>
      <c r="K100" s="306"/>
      <c r="L100" s="136">
        <v>5</v>
      </c>
      <c r="M100" s="318">
        <f>IFERROR(ROUNDUP(VLOOKUP(F100,Accesorio!A:E,IF(L100&gt;5,L100-2,L100),)*E100/IF(L100&gt;5,1.21,1),0)," ")</f>
        <v>2700</v>
      </c>
      <c r="N100" s="319" t="str">
        <f>IFERROR(VLOOKUP(F100,Accesorio!A:C,3,),"")</f>
        <v>GLASS SAM. A14</v>
      </c>
    </row>
    <row r="101" spans="1:14" x14ac:dyDescent="0.2">
      <c r="A101" s="342">
        <v>45211</v>
      </c>
      <c r="B101" s="343" t="s">
        <v>6202</v>
      </c>
      <c r="C101" s="344"/>
      <c r="D101" s="345">
        <v>2800</v>
      </c>
      <c r="E101" s="311">
        <v>1</v>
      </c>
      <c r="F101" s="350" t="s">
        <v>5024</v>
      </c>
      <c r="G101" s="343" t="s">
        <v>6206</v>
      </c>
      <c r="H101" s="343" t="s">
        <v>6207</v>
      </c>
      <c r="I101" s="305"/>
      <c r="J101" s="347" t="s">
        <v>6214</v>
      </c>
      <c r="K101" s="135"/>
      <c r="L101" s="136">
        <v>5</v>
      </c>
      <c r="M101" s="318">
        <f>IFERROR(ROUNDUP(VLOOKUP(F101,Accesorio!A:E,IF(L101&gt;5,L101-2,L101),)*E101/IF(L101&gt;5,1.21,1),0)," ")</f>
        <v>2800</v>
      </c>
      <c r="N101" s="319" t="str">
        <f>IFERROR(VLOOKUP(F101,Accesorio!A:C,3,),"")</f>
        <v>TPU SAM. A04 TRANS</v>
      </c>
    </row>
    <row r="102" spans="1:14" x14ac:dyDescent="0.2">
      <c r="A102" s="342">
        <v>45211</v>
      </c>
      <c r="B102" s="343" t="s">
        <v>6202</v>
      </c>
      <c r="C102" s="308"/>
      <c r="D102" s="346">
        <v>3100</v>
      </c>
      <c r="E102" s="311">
        <v>1</v>
      </c>
      <c r="F102" s="366" t="s">
        <v>6383</v>
      </c>
      <c r="G102" s="343" t="s">
        <v>6206</v>
      </c>
      <c r="H102" s="343" t="s">
        <v>6207</v>
      </c>
      <c r="I102" s="343"/>
      <c r="J102" s="347" t="s">
        <v>6214</v>
      </c>
      <c r="K102" s="138"/>
      <c r="L102" s="136">
        <v>5</v>
      </c>
      <c r="M102" s="318">
        <f>IFERROR(ROUNDUP(VLOOKUP(F102,Accesorio!A:E,IF(L102&gt;5,L102-2,L102),)*E102/IF(L102&gt;5,1.21,1),0)," ")</f>
        <v>3100</v>
      </c>
      <c r="N102" s="319" t="str">
        <f>IFERROR(VLOOKUP(F102,Accesorio!A:C,3,),"")</f>
        <v>GLASS FULL SAM. A20S NEGRO 9D</v>
      </c>
    </row>
    <row r="103" spans="1:14" x14ac:dyDescent="0.2">
      <c r="A103" s="342">
        <v>45212</v>
      </c>
      <c r="B103" s="343" t="s">
        <v>6202</v>
      </c>
      <c r="C103" s="344"/>
      <c r="D103" s="345">
        <v>2400</v>
      </c>
      <c r="E103" s="311">
        <v>1</v>
      </c>
      <c r="F103" s="308" t="s">
        <v>5866</v>
      </c>
      <c r="G103" s="305" t="s">
        <v>6206</v>
      </c>
      <c r="H103" s="305" t="s">
        <v>6207</v>
      </c>
      <c r="I103" s="305"/>
      <c r="J103" s="347" t="s">
        <v>6205</v>
      </c>
      <c r="K103" s="135"/>
      <c r="L103" s="136">
        <v>5</v>
      </c>
      <c r="M103" s="318">
        <f>IFERROR(ROUNDUP(VLOOKUP(F103,Accesorio!A:E,IF(L103&gt;5,L103-2,L103),)*E103/IF(L103&gt;5,1.21,1),0)," ")</f>
        <v>2400</v>
      </c>
      <c r="N103" s="319" t="str">
        <f>IFERROR(VLOOKUP(F103,Accesorio!A:C,3,),"")</f>
        <v>GLASS MOT. G13 / G23</v>
      </c>
    </row>
    <row r="104" spans="1:14" x14ac:dyDescent="0.2">
      <c r="A104" s="342">
        <v>45212</v>
      </c>
      <c r="B104" s="343" t="s">
        <v>6202</v>
      </c>
      <c r="C104" s="308"/>
      <c r="D104" s="346">
        <v>5500</v>
      </c>
      <c r="E104" s="311">
        <v>1</v>
      </c>
      <c r="F104" s="272" t="s">
        <v>5807</v>
      </c>
      <c r="G104" s="343" t="s">
        <v>6203</v>
      </c>
      <c r="H104" s="343" t="s">
        <v>6204</v>
      </c>
      <c r="I104" s="343">
        <v>440</v>
      </c>
      <c r="J104" s="347" t="s">
        <v>6205</v>
      </c>
      <c r="K104" s="306"/>
      <c r="L104" s="136">
        <v>5</v>
      </c>
      <c r="M104" s="318">
        <f>IFERROR(ROUNDUP(VLOOKUP(F104,Accesorio!A:E,IF(L104&gt;5,L104-2,L104),)*E104/IF(L104&gt;5,1.21,1),0)," ")</f>
        <v>5500</v>
      </c>
      <c r="N104" s="319" t="str">
        <f>IFERROR(VLOOKUP(F104,Accesorio!A:C,3,),"")</f>
        <v>TPU SAM. A04 PUFFER IMP.</v>
      </c>
    </row>
    <row r="105" spans="1:14" x14ac:dyDescent="0.2">
      <c r="A105" s="342">
        <v>45212</v>
      </c>
      <c r="B105" s="343" t="s">
        <v>6202</v>
      </c>
      <c r="C105" s="344"/>
      <c r="D105" s="345">
        <v>3100</v>
      </c>
      <c r="E105" s="311">
        <v>1</v>
      </c>
      <c r="F105" s="365" t="s">
        <v>5853</v>
      </c>
      <c r="G105" s="343" t="s">
        <v>6206</v>
      </c>
      <c r="H105" s="343" t="s">
        <v>6207</v>
      </c>
      <c r="I105" s="305"/>
      <c r="J105" s="347" t="s">
        <v>6205</v>
      </c>
      <c r="K105" s="135"/>
      <c r="L105" s="136">
        <v>5</v>
      </c>
      <c r="M105" s="318">
        <f>IFERROR(ROUNDUP(VLOOKUP(F105,Accesorio!A:E,IF(L105&gt;5,L105-2,L105),)*E105/IF(L105&gt;5,1.21,1),0)," ")</f>
        <v>3100</v>
      </c>
      <c r="N105" s="319" t="str">
        <f>IFERROR(VLOOKUP(F105,Accesorio!A:C,3,),"")</f>
        <v>GLASS FULL MOT. E22/E22i NEGRO 5D</v>
      </c>
    </row>
    <row r="106" spans="1:14" x14ac:dyDescent="0.2">
      <c r="A106" s="342">
        <v>45212</v>
      </c>
      <c r="B106" s="343" t="s">
        <v>6202</v>
      </c>
      <c r="C106" s="308"/>
      <c r="D106" s="346">
        <v>2400</v>
      </c>
      <c r="E106" s="311">
        <v>1</v>
      </c>
      <c r="F106" s="365" t="s">
        <v>5866</v>
      </c>
      <c r="G106" s="343" t="s">
        <v>6206</v>
      </c>
      <c r="H106" s="343" t="s">
        <v>6207</v>
      </c>
      <c r="I106" s="343"/>
      <c r="J106" s="347" t="s">
        <v>6205</v>
      </c>
      <c r="K106" s="138"/>
      <c r="L106" s="136">
        <v>5</v>
      </c>
      <c r="M106" s="318">
        <f>IFERROR(ROUNDUP(VLOOKUP(F106,Accesorio!A:E,IF(L106&gt;5,L106-2,L106),)*E106/IF(L106&gt;5,1.21,1),0)," ")</f>
        <v>2400</v>
      </c>
      <c r="N106" s="319" t="str">
        <f>IFERROR(VLOOKUP(F106,Accesorio!A:C,3,),"")</f>
        <v>GLASS MOT. G13 / G23</v>
      </c>
    </row>
    <row r="107" spans="1:14" x14ac:dyDescent="0.2">
      <c r="A107" s="342">
        <v>45212</v>
      </c>
      <c r="B107" s="343" t="s">
        <v>6202</v>
      </c>
      <c r="C107" s="308"/>
      <c r="D107" s="346">
        <v>3100</v>
      </c>
      <c r="E107" s="311">
        <v>1</v>
      </c>
      <c r="F107" s="365" t="s">
        <v>4472</v>
      </c>
      <c r="G107" s="343" t="s">
        <v>6206</v>
      </c>
      <c r="H107" s="343" t="s">
        <v>6207</v>
      </c>
      <c r="I107" s="343"/>
      <c r="J107" s="347" t="s">
        <v>6339</v>
      </c>
      <c r="K107" s="306"/>
      <c r="L107" s="136">
        <v>5</v>
      </c>
      <c r="M107" s="318">
        <f>IFERROR(ROUNDUP(VLOOKUP(F107,Accesorio!A:E,IF(L107&gt;5,L107-2,L107),)*E107/IF(L107&gt;5,1.21,1),0)," ")</f>
        <v>3100</v>
      </c>
      <c r="N107" s="319" t="str">
        <f>IFERROR(VLOOKUP(F107,Accesorio!A:C,3,),"")</f>
        <v>GLASS FULL MOT. E20/E40 NEGRO 5D</v>
      </c>
    </row>
    <row r="108" spans="1:14" x14ac:dyDescent="0.2">
      <c r="A108" s="342">
        <v>45212</v>
      </c>
      <c r="B108" s="343" t="s">
        <v>6202</v>
      </c>
      <c r="C108" s="344"/>
      <c r="D108" s="346">
        <v>3100</v>
      </c>
      <c r="E108" s="311">
        <v>1</v>
      </c>
      <c r="F108" s="366" t="s">
        <v>6383</v>
      </c>
      <c r="G108" s="343" t="s">
        <v>6206</v>
      </c>
      <c r="H108" s="343" t="s">
        <v>6207</v>
      </c>
      <c r="I108" s="305"/>
      <c r="J108" s="347" t="s">
        <v>6214</v>
      </c>
      <c r="K108" s="135"/>
      <c r="L108" s="136">
        <v>5</v>
      </c>
      <c r="M108" s="318">
        <f>IFERROR(ROUNDUP(VLOOKUP(F108,Accesorio!A:E,IF(L108&gt;5,L108-2,L108),)*E108/IF(L108&gt;5,1.21,1),0)," ")</f>
        <v>3100</v>
      </c>
      <c r="N108" s="319" t="str">
        <f>IFERROR(VLOOKUP(F108,Accesorio!A:C,3,),"")</f>
        <v>GLASS FULL SAM. A20S NEGRO 9D</v>
      </c>
    </row>
    <row r="109" spans="1:14" x14ac:dyDescent="0.2">
      <c r="A109" s="342">
        <v>45212</v>
      </c>
      <c r="B109" s="343" t="s">
        <v>6202</v>
      </c>
      <c r="C109" s="308"/>
      <c r="D109" s="346">
        <v>4450</v>
      </c>
      <c r="E109" s="311">
        <v>1</v>
      </c>
      <c r="F109" s="272" t="s">
        <v>5468</v>
      </c>
      <c r="G109" s="343" t="s">
        <v>6206</v>
      </c>
      <c r="H109" s="343" t="s">
        <v>6207</v>
      </c>
      <c r="I109" s="343"/>
      <c r="J109" s="347" t="s">
        <v>6205</v>
      </c>
      <c r="K109" s="138"/>
      <c r="L109" s="136">
        <v>5</v>
      </c>
      <c r="M109" s="318">
        <f>IFERROR(ROUNDUP(VLOOKUP(F109,Accesorio!A:E,IF(L109&gt;5,L109-2,L109),)*E109/IF(L109&gt;5,1.21,1),0)," ")</f>
        <v>4450</v>
      </c>
      <c r="N109" s="319" t="str">
        <f>IFERROR(VLOOKUP(F109,Accesorio!A:C,3,),"")</f>
        <v>GLASS FULL CERÁMICA SAM. A22-5G - 100D</v>
      </c>
    </row>
    <row r="110" spans="1:14" x14ac:dyDescent="0.2">
      <c r="A110" s="342">
        <v>45212</v>
      </c>
      <c r="B110" s="343" t="s">
        <v>6202</v>
      </c>
      <c r="C110" s="344"/>
      <c r="D110" s="345">
        <v>5850</v>
      </c>
      <c r="E110" s="311">
        <v>1</v>
      </c>
      <c r="F110" s="349" t="s">
        <v>5811</v>
      </c>
      <c r="G110" s="343" t="s">
        <v>6206</v>
      </c>
      <c r="H110" s="343" t="s">
        <v>6207</v>
      </c>
      <c r="I110" s="305"/>
      <c r="J110" s="347" t="s">
        <v>6205</v>
      </c>
      <c r="K110" s="135"/>
      <c r="L110" s="136">
        <v>5</v>
      </c>
      <c r="M110" s="318">
        <f>IFERROR(ROUNDUP(VLOOKUP(F110,Accesorio!A:E,IF(L110&gt;5,L110-2,L110),)*E110/IF(L110&gt;5,1.21,1),0)," ")</f>
        <v>5850</v>
      </c>
      <c r="N110" s="319" t="str">
        <f>IFERROR(VLOOKUP(F110,Accesorio!A:C,3,),"")</f>
        <v>TPU SAM. A04E RUBBER</v>
      </c>
    </row>
    <row r="111" spans="1:14" x14ac:dyDescent="0.2">
      <c r="A111" s="342">
        <v>45212</v>
      </c>
      <c r="B111" s="343" t="s">
        <v>6202</v>
      </c>
      <c r="C111" s="344"/>
      <c r="D111" s="345">
        <v>3650</v>
      </c>
      <c r="E111" s="311">
        <v>1</v>
      </c>
      <c r="F111" s="272" t="s">
        <v>3889</v>
      </c>
      <c r="G111" s="343" t="s">
        <v>6206</v>
      </c>
      <c r="H111" s="343" t="s">
        <v>6207</v>
      </c>
      <c r="I111" s="305"/>
      <c r="J111" s="347" t="s">
        <v>6205</v>
      </c>
      <c r="K111" s="138" t="s">
        <v>6404</v>
      </c>
      <c r="L111" s="136">
        <v>5</v>
      </c>
      <c r="M111" s="318">
        <f>IFERROR(ROUNDUP(VLOOKUP(F111,Accesorio!A:E,IF(L111&gt;5,L111-2,L111),)*E111/IF(L111&gt;5,1.21,1),0)," ")</f>
        <v>3650</v>
      </c>
      <c r="N111" s="319" t="str">
        <f>IFERROR(VLOOKUP(F111,Accesorio!A:C,3,),"")</f>
        <v>HIDROGEL FILMINAS CLEAR 170X120</v>
      </c>
    </row>
    <row r="112" spans="1:14" x14ac:dyDescent="0.2">
      <c r="A112" s="342">
        <v>45212</v>
      </c>
      <c r="B112" s="343" t="s">
        <v>6202</v>
      </c>
      <c r="C112" s="308"/>
      <c r="D112" s="346">
        <v>2200</v>
      </c>
      <c r="E112" s="311">
        <v>1</v>
      </c>
      <c r="F112" s="272" t="s">
        <v>3306</v>
      </c>
      <c r="G112" s="343" t="s">
        <v>6206</v>
      </c>
      <c r="H112" s="343" t="s">
        <v>6207</v>
      </c>
      <c r="I112" s="343"/>
      <c r="J112" s="347" t="s">
        <v>6214</v>
      </c>
      <c r="K112" s="306"/>
      <c r="L112" s="136">
        <v>5</v>
      </c>
      <c r="M112" s="318">
        <f>IFERROR(ROUNDUP(VLOOKUP(F112,Accesorio!A:E,IF(L112&gt;5,L112-2,L112),)*E112/IF(L112&gt;5,1.21,1),0)," ")</f>
        <v>2200</v>
      </c>
      <c r="N112" s="319" t="str">
        <f>IFERROR(VLOOKUP(F112,Accesorio!A:C,3,),"")</f>
        <v>TPU MOT. E6S / E6i  TRANS</v>
      </c>
    </row>
    <row r="113" spans="1:14" x14ac:dyDescent="0.2">
      <c r="A113" s="342">
        <v>45212</v>
      </c>
      <c r="B113" s="343" t="s">
        <v>6202</v>
      </c>
      <c r="C113" s="308"/>
      <c r="D113" s="346">
        <v>6250</v>
      </c>
      <c r="E113" s="311">
        <v>1</v>
      </c>
      <c r="F113" s="272" t="s">
        <v>3703</v>
      </c>
      <c r="G113" s="343" t="s">
        <v>6206</v>
      </c>
      <c r="H113" s="343" t="s">
        <v>6207</v>
      </c>
      <c r="I113" s="343"/>
      <c r="J113" s="347" t="s">
        <v>6214</v>
      </c>
      <c r="K113" s="306"/>
      <c r="L113" s="136">
        <v>5</v>
      </c>
      <c r="M113" s="318">
        <f>IFERROR(ROUNDUP(VLOOKUP(F113,Accesorio!A:E,IF(L113&gt;5,L113-2,L113),)*E113/IF(L113&gt;5,1.21,1),0)," ")</f>
        <v>6250</v>
      </c>
      <c r="N113" s="319" t="str">
        <f>IFERROR(VLOOKUP(F113,Accesorio!A:C,3,),"")</f>
        <v>CABLE TIPO C A TIPO C MAYADO MAXICELL</v>
      </c>
    </row>
    <row r="114" spans="1:14" x14ac:dyDescent="0.2">
      <c r="A114" s="342">
        <v>45212</v>
      </c>
      <c r="B114" s="343" t="s">
        <v>6202</v>
      </c>
      <c r="C114" s="308"/>
      <c r="D114" s="346">
        <v>3650</v>
      </c>
      <c r="E114" s="311">
        <v>1</v>
      </c>
      <c r="F114" s="272" t="s">
        <v>3889</v>
      </c>
      <c r="G114" s="343" t="s">
        <v>6203</v>
      </c>
      <c r="H114" s="343" t="s">
        <v>6204</v>
      </c>
      <c r="I114" s="343">
        <v>445</v>
      </c>
      <c r="J114" s="347" t="s">
        <v>6205</v>
      </c>
      <c r="K114" s="138" t="s">
        <v>6403</v>
      </c>
      <c r="L114" s="136">
        <v>5</v>
      </c>
      <c r="M114" s="318">
        <f>IFERROR(ROUNDUP(VLOOKUP(F114,Accesorio!A:E,IF(L114&gt;5,L114-2,L114),)*E114/IF(L114&gt;5,1.21,1),0)," ")</f>
        <v>3650</v>
      </c>
      <c r="N114" s="319" t="str">
        <f>IFERROR(VLOOKUP(F114,Accesorio!A:C,3,),"")</f>
        <v>HIDROGEL FILMINAS CLEAR 170X120</v>
      </c>
    </row>
    <row r="115" spans="1:14" x14ac:dyDescent="0.2">
      <c r="A115" s="342">
        <v>45212</v>
      </c>
      <c r="B115" s="343" t="s">
        <v>6202</v>
      </c>
      <c r="C115" s="308"/>
      <c r="D115" s="346">
        <v>7950</v>
      </c>
      <c r="E115" s="311">
        <v>1</v>
      </c>
      <c r="F115" s="272" t="s">
        <v>2868</v>
      </c>
      <c r="G115" s="343" t="s">
        <v>6203</v>
      </c>
      <c r="H115" s="343" t="s">
        <v>6204</v>
      </c>
      <c r="I115" s="343">
        <v>447</v>
      </c>
      <c r="J115" s="347" t="s">
        <v>6339</v>
      </c>
      <c r="K115" s="138"/>
      <c r="L115" s="136">
        <v>5</v>
      </c>
      <c r="M115" s="318">
        <f>IFERROR(ROUNDUP(VLOOKUP(F115,Accesorio!A:E,IF(L115&gt;5,L115-2,L115),)*E115/IF(L115&gt;5,1.21,1),0)," ")</f>
        <v>7950</v>
      </c>
      <c r="N115" s="319" t="str">
        <f>IFERROR(VLOOKUP(F115,Accesorio!A:C,3,),"")</f>
        <v>MEMORIA MICROSD 16GB C10</v>
      </c>
    </row>
    <row r="116" spans="1:14" x14ac:dyDescent="0.2">
      <c r="A116" s="342">
        <v>45212</v>
      </c>
      <c r="B116" s="343" t="s">
        <v>6202</v>
      </c>
      <c r="C116" s="308"/>
      <c r="D116" s="346">
        <v>2400</v>
      </c>
      <c r="E116" s="311">
        <v>1</v>
      </c>
      <c r="F116" s="272" t="s">
        <v>5866</v>
      </c>
      <c r="G116" s="343" t="s">
        <v>6206</v>
      </c>
      <c r="H116" s="343" t="s">
        <v>6207</v>
      </c>
      <c r="I116" s="343"/>
      <c r="J116" s="347" t="s">
        <v>6339</v>
      </c>
      <c r="K116" s="306"/>
      <c r="L116" s="136">
        <v>5</v>
      </c>
      <c r="M116" s="318">
        <f>IFERROR(ROUNDUP(VLOOKUP(F116,Accesorio!A:E,IF(L116&gt;5,L116-2,L116),)*E116/IF(L116&gt;5,1.21,1),0)," ")</f>
        <v>2400</v>
      </c>
      <c r="N116" s="319" t="str">
        <f>IFERROR(VLOOKUP(F116,Accesorio!A:C,3,),"")</f>
        <v>GLASS MOT. G13 / G23</v>
      </c>
    </row>
    <row r="117" spans="1:14" x14ac:dyDescent="0.2">
      <c r="A117" s="342">
        <v>45212</v>
      </c>
      <c r="B117" s="343" t="s">
        <v>6202</v>
      </c>
      <c r="C117" s="308"/>
      <c r="D117" s="346">
        <v>3800</v>
      </c>
      <c r="E117" s="311">
        <v>1</v>
      </c>
      <c r="F117" s="272" t="s">
        <v>6406</v>
      </c>
      <c r="G117" s="343" t="s">
        <v>6206</v>
      </c>
      <c r="H117" s="343" t="s">
        <v>6207</v>
      </c>
      <c r="I117" s="343"/>
      <c r="J117" s="347" t="s">
        <v>6214</v>
      </c>
      <c r="K117" s="138"/>
      <c r="L117" s="136">
        <v>5</v>
      </c>
      <c r="M117" s="318">
        <f>IFERROR(ROUNDUP(VLOOKUP(F117,Accesorio!A:E,IF(L117&gt;5,L117-2,L117),)*E117/IF(L117&gt;5,1.21,1),0)," ")</f>
        <v>3800</v>
      </c>
      <c r="N117" s="319" t="str">
        <f>IFERROR(VLOOKUP(F117,Accesorio!A:C,3,),"")</f>
        <v>AUR. ML SOUL S89 NEGRO</v>
      </c>
    </row>
    <row r="118" spans="1:14" x14ac:dyDescent="0.2">
      <c r="A118" s="342">
        <v>45212</v>
      </c>
      <c r="B118" s="343" t="s">
        <v>6202</v>
      </c>
      <c r="C118" s="308"/>
      <c r="D118" s="346">
        <v>3600</v>
      </c>
      <c r="E118" s="311">
        <v>1</v>
      </c>
      <c r="F118" s="272" t="s">
        <v>5909</v>
      </c>
      <c r="G118" s="343" t="s">
        <v>6206</v>
      </c>
      <c r="H118" s="343" t="s">
        <v>6207</v>
      </c>
      <c r="I118" s="343"/>
      <c r="J118" s="347" t="s">
        <v>6214</v>
      </c>
      <c r="K118" s="306"/>
      <c r="L118" s="136">
        <v>5</v>
      </c>
      <c r="M118" s="318">
        <f>IFERROR(ROUNDUP(VLOOKUP(F118,Accesorio!A:E,IF(L118&gt;5,L118-2,L118),)*E118/IF(L118&gt;5,1.21,1),0)," ")</f>
        <v>3600</v>
      </c>
      <c r="N118" s="319" t="str">
        <f>IFERROR(VLOOKUP(F118,Accesorio!A:C,3,),"")</f>
        <v>TPU SAM. A14 PUFFER CASE</v>
      </c>
    </row>
    <row r="119" spans="1:14" x14ac:dyDescent="0.2">
      <c r="A119" s="342">
        <v>45212</v>
      </c>
      <c r="B119" s="343" t="s">
        <v>6202</v>
      </c>
      <c r="C119" s="308"/>
      <c r="D119" s="346">
        <v>2950</v>
      </c>
      <c r="E119" s="311">
        <v>1</v>
      </c>
      <c r="F119" s="272" t="s">
        <v>4716</v>
      </c>
      <c r="G119" s="343" t="s">
        <v>6206</v>
      </c>
      <c r="H119" s="343" t="s">
        <v>6207</v>
      </c>
      <c r="I119" s="343"/>
      <c r="J119" s="347" t="s">
        <v>6339</v>
      </c>
      <c r="K119" s="138"/>
      <c r="L119" s="136">
        <v>5</v>
      </c>
      <c r="M119" s="318">
        <f>IFERROR(ROUNDUP(VLOOKUP(F119,Accesorio!A:E,IF(L119&gt;5,L119-2,L119),)*E119/IF(L119&gt;5,1.21,1),0)," ")</f>
        <v>2950</v>
      </c>
      <c r="N119" s="319" t="str">
        <f>IFERROR(VLOOKUP(F119,Accesorio!A:C,3,),"")</f>
        <v>TPU MOT. G52 / G82 SILICONE</v>
      </c>
    </row>
    <row r="120" spans="1:14" x14ac:dyDescent="0.2">
      <c r="A120" s="342">
        <v>45212</v>
      </c>
      <c r="B120" s="343" t="s">
        <v>6202</v>
      </c>
      <c r="C120" s="344"/>
      <c r="D120" s="345">
        <v>3700</v>
      </c>
      <c r="E120" s="311">
        <v>1</v>
      </c>
      <c r="F120" s="349" t="s">
        <v>4998</v>
      </c>
      <c r="G120" s="343" t="s">
        <v>6206</v>
      </c>
      <c r="H120" s="343" t="s">
        <v>6207</v>
      </c>
      <c r="I120" s="305"/>
      <c r="J120" s="347" t="s">
        <v>6339</v>
      </c>
      <c r="K120" s="135"/>
      <c r="L120" s="136">
        <v>5</v>
      </c>
      <c r="M120" s="318">
        <f>IFERROR(ROUNDUP(VLOOKUP(F120,Accesorio!A:E,IF(L120&gt;5,L120-2,L120),)*E120/IF(L120&gt;5,1.21,1),0)," ")</f>
        <v>3700</v>
      </c>
      <c r="N120" s="319" t="str">
        <f>IFERROR(VLOOKUP(F120,Accesorio!A:C,3,),"")</f>
        <v>TPU SAM. A03 TRANS RIGIDO</v>
      </c>
    </row>
    <row r="121" spans="1:14" x14ac:dyDescent="0.2">
      <c r="A121" s="359">
        <v>45212</v>
      </c>
      <c r="B121" s="360" t="s">
        <v>6202</v>
      </c>
      <c r="C121" s="361"/>
      <c r="D121" s="362">
        <v>3650</v>
      </c>
      <c r="E121" s="363">
        <v>1</v>
      </c>
      <c r="F121" s="380" t="s">
        <v>3889</v>
      </c>
      <c r="G121" s="360" t="s">
        <v>6206</v>
      </c>
      <c r="H121" s="360" t="s">
        <v>6207</v>
      </c>
      <c r="I121" s="360"/>
      <c r="J121" s="364" t="s">
        <v>6214</v>
      </c>
      <c r="K121" s="306" t="s">
        <v>6408</v>
      </c>
      <c r="L121" s="136">
        <v>5</v>
      </c>
      <c r="M121" s="318">
        <f>IFERROR(ROUNDUP(VLOOKUP(F121,Accesorio!A:E,IF(L121&gt;5,L121-2,L121),)*E121/IF(L121&gt;5,1.21,1),0)," ")</f>
        <v>3650</v>
      </c>
      <c r="N121" s="319" t="str">
        <f>IFERROR(VLOOKUP(F121,Accesorio!A:C,3,),"")</f>
        <v>HIDROGEL FILMINAS CLEAR 170X120</v>
      </c>
    </row>
    <row r="122" spans="1:14" x14ac:dyDescent="0.2">
      <c r="A122" s="342">
        <v>45213</v>
      </c>
      <c r="B122" s="343" t="s">
        <v>6202</v>
      </c>
      <c r="C122" s="308"/>
      <c r="D122" s="346">
        <v>2450</v>
      </c>
      <c r="E122" s="311">
        <v>1</v>
      </c>
      <c r="F122" s="348" t="s">
        <v>6410</v>
      </c>
      <c r="G122" s="343" t="s">
        <v>6206</v>
      </c>
      <c r="H122" s="343" t="s">
        <v>6207</v>
      </c>
      <c r="I122" s="343"/>
      <c r="J122" s="347" t="s">
        <v>6214</v>
      </c>
      <c r="K122" s="138"/>
      <c r="L122" s="136">
        <v>5</v>
      </c>
      <c r="M122" s="318">
        <f>IFERROR(ROUNDUP(VLOOKUP(F122,Accesorio!A:E,IF(L122&gt;5,L122-2,L122),)*E122/IF(L122&gt;5,1.21,1),0)," ")</f>
        <v>2450</v>
      </c>
      <c r="N122" s="319" t="str">
        <f>IFERROR(VLOOKUP(F122,Accesorio!A:C,3,),"")</f>
        <v>TPU SAM. A11 REF. DIS.</v>
      </c>
    </row>
    <row r="123" spans="1:14" x14ac:dyDescent="0.2">
      <c r="A123" s="342">
        <v>45213</v>
      </c>
      <c r="B123" s="343" t="s">
        <v>6202</v>
      </c>
      <c r="C123" s="308"/>
      <c r="D123" s="346">
        <v>5850</v>
      </c>
      <c r="E123" s="311">
        <v>1</v>
      </c>
      <c r="F123" s="272" t="s">
        <v>6411</v>
      </c>
      <c r="G123" s="343" t="s">
        <v>6206</v>
      </c>
      <c r="H123" s="343" t="s">
        <v>6207</v>
      </c>
      <c r="I123" s="343"/>
      <c r="J123" s="347" t="s">
        <v>6214</v>
      </c>
      <c r="K123" s="138"/>
      <c r="L123" s="136">
        <v>5</v>
      </c>
      <c r="M123" s="318">
        <f>IFERROR(ROUNDUP(VLOOKUP(F123,Accesorio!A:E,IF(L123&gt;5,L123-2,L123),)*E123/IF(L123&gt;5,1.21,1),0)," ")</f>
        <v>5850</v>
      </c>
      <c r="N123" s="319" t="str">
        <f>IFERROR(VLOOKUP(F123,Accesorio!A:C,3,),"")</f>
        <v>TPU SAM. A14 BUBBLE</v>
      </c>
    </row>
    <row r="124" spans="1:14" x14ac:dyDescent="0.2">
      <c r="A124" s="342">
        <v>45213</v>
      </c>
      <c r="B124" s="343" t="s">
        <v>6202</v>
      </c>
      <c r="C124" s="308"/>
      <c r="D124" s="346">
        <v>3100</v>
      </c>
      <c r="E124" s="311">
        <v>1</v>
      </c>
      <c r="F124" s="272" t="s">
        <v>6412</v>
      </c>
      <c r="G124" s="343" t="s">
        <v>6206</v>
      </c>
      <c r="H124" s="343" t="s">
        <v>6207</v>
      </c>
      <c r="I124" s="343"/>
      <c r="J124" s="347" t="s">
        <v>6214</v>
      </c>
      <c r="K124" s="306"/>
      <c r="L124" s="136">
        <v>5</v>
      </c>
      <c r="M124" s="318">
        <f>IFERROR(ROUNDUP(VLOOKUP(F124,Accesorio!A:E,IF(L124&gt;5,L124-2,L124),)*E124/IF(L124&gt;5,1.21,1),0)," ")</f>
        <v>3100</v>
      </c>
      <c r="N124" s="319" t="str">
        <f>IFERROR(VLOOKUP(F124,Accesorio!A:C,3,),"")</f>
        <v>GLASS FULL MOT. E20/E40 NEGRO 5D</v>
      </c>
    </row>
    <row r="125" spans="1:14" x14ac:dyDescent="0.2">
      <c r="A125" s="342">
        <v>45213</v>
      </c>
      <c r="B125" s="343" t="s">
        <v>6202</v>
      </c>
      <c r="C125" s="344"/>
      <c r="D125" s="345">
        <v>2400</v>
      </c>
      <c r="E125" s="311">
        <v>1</v>
      </c>
      <c r="F125" s="348" t="s">
        <v>6217</v>
      </c>
      <c r="G125" s="343" t="s">
        <v>6206</v>
      </c>
      <c r="H125" s="343" t="s">
        <v>6207</v>
      </c>
      <c r="I125" s="305"/>
      <c r="J125" s="347" t="s">
        <v>6214</v>
      </c>
      <c r="K125" s="135"/>
      <c r="L125" s="136">
        <v>5</v>
      </c>
      <c r="M125" s="318">
        <f>IFERROR(ROUNDUP(VLOOKUP(F125,Accesorio!A:E,IF(L125&gt;5,L125-2,L125),)*E125/IF(L125&gt;5,1.21,1),0)," ")</f>
        <v>2400</v>
      </c>
      <c r="N125" s="319" t="str">
        <f>IFERROR(VLOOKUP(F125,Accesorio!A:C,3,),"")</f>
        <v>GLASS MOT. E13</v>
      </c>
    </row>
    <row r="126" spans="1:14" x14ac:dyDescent="0.2">
      <c r="A126" s="342">
        <v>45213</v>
      </c>
      <c r="B126" s="343" t="s">
        <v>6202</v>
      </c>
      <c r="C126" s="308"/>
      <c r="D126" s="346">
        <v>3600</v>
      </c>
      <c r="E126" s="311">
        <v>1</v>
      </c>
      <c r="F126" s="272" t="s">
        <v>5681</v>
      </c>
      <c r="G126" s="343" t="s">
        <v>6206</v>
      </c>
      <c r="H126" s="343" t="s">
        <v>6207</v>
      </c>
      <c r="I126" s="343"/>
      <c r="J126" s="347" t="s">
        <v>6210</v>
      </c>
      <c r="K126" s="138"/>
      <c r="L126" s="136">
        <v>5</v>
      </c>
      <c r="M126" s="318">
        <f>IFERROR(ROUNDUP(VLOOKUP(F126,Accesorio!A:E,IF(L126&gt;5,L126-2,L126),)*E126/IF(L126&gt;5,1.21,1),0)," ")</f>
        <v>3600</v>
      </c>
      <c r="N126" s="319" t="str">
        <f>IFERROR(VLOOKUP(F126,Accesorio!A:C,3,),"")</f>
        <v>TPU MOT. E13 PUFFER CASE</v>
      </c>
    </row>
    <row r="127" spans="1:14" x14ac:dyDescent="0.2">
      <c r="A127" s="342">
        <v>45213</v>
      </c>
      <c r="B127" s="343" t="s">
        <v>6202</v>
      </c>
      <c r="C127" s="308"/>
      <c r="D127" s="346">
        <v>2400</v>
      </c>
      <c r="E127" s="311">
        <v>1</v>
      </c>
      <c r="F127" s="272" t="s">
        <v>6217</v>
      </c>
      <c r="G127" s="343" t="s">
        <v>6206</v>
      </c>
      <c r="H127" s="343" t="s">
        <v>6207</v>
      </c>
      <c r="I127" s="343"/>
      <c r="J127" s="347" t="s">
        <v>6210</v>
      </c>
      <c r="K127" s="306"/>
      <c r="L127" s="136">
        <v>5</v>
      </c>
      <c r="M127" s="318">
        <f>IFERROR(ROUNDUP(VLOOKUP(F127,Accesorio!A:E,IF(L127&gt;5,L127-2,L127),)*E127/IF(L127&gt;5,1.21,1),0)," ")</f>
        <v>2400</v>
      </c>
      <c r="N127" s="319" t="str">
        <f>IFERROR(VLOOKUP(F127,Accesorio!A:C,3,),"")</f>
        <v>GLASS MOT. E13</v>
      </c>
    </row>
    <row r="128" spans="1:14" x14ac:dyDescent="0.2">
      <c r="A128" s="342">
        <v>45213</v>
      </c>
      <c r="B128" s="343" t="s">
        <v>6202</v>
      </c>
      <c r="C128" s="344"/>
      <c r="D128" s="345">
        <v>14050</v>
      </c>
      <c r="E128" s="311">
        <v>1</v>
      </c>
      <c r="F128" s="272" t="s">
        <v>5048</v>
      </c>
      <c r="G128" s="343" t="s">
        <v>6206</v>
      </c>
      <c r="H128" s="343" t="s">
        <v>6207</v>
      </c>
      <c r="I128" s="305"/>
      <c r="J128" s="347" t="s">
        <v>6339</v>
      </c>
      <c r="K128" s="135"/>
      <c r="L128" s="136">
        <v>5</v>
      </c>
      <c r="M128" s="318">
        <f>IFERROR(ROUNDUP(VLOOKUP(F128,Accesorio!A:E,IF(L128&gt;5,L128-2,L128),)*E128/IF(L128&gt;5,1.21,1),0)," ")</f>
        <v>14050</v>
      </c>
      <c r="N128" s="319" t="str">
        <f>IFERROR(VLOOKUP(F128,Accesorio!A:C,3,),"")</f>
        <v>AUR. BT DEPOR. SMARTLIFE SL-EBSP101B</v>
      </c>
    </row>
    <row r="129" spans="1:14" x14ac:dyDescent="0.2">
      <c r="A129" s="342">
        <v>45213</v>
      </c>
      <c r="B129" s="343" t="s">
        <v>6202</v>
      </c>
      <c r="C129" s="308"/>
      <c r="D129" s="346">
        <v>5950</v>
      </c>
      <c r="E129" s="311">
        <v>1</v>
      </c>
      <c r="F129" s="272" t="s">
        <v>6420</v>
      </c>
      <c r="G129" s="343" t="s">
        <v>6203</v>
      </c>
      <c r="H129" s="343" t="s">
        <v>6204</v>
      </c>
      <c r="I129" s="343">
        <v>448</v>
      </c>
      <c r="J129" s="347" t="s">
        <v>6210</v>
      </c>
      <c r="K129" s="138"/>
      <c r="L129" s="136">
        <v>5</v>
      </c>
      <c r="M129" s="318">
        <f>IFERROR(ROUNDUP(VLOOKUP(F129,Accesorio!A:E,IF(L129&gt;5,L129-2,L129),)*E129/IF(L129&gt;5,1.21,1),0)," ")</f>
        <v>5950</v>
      </c>
      <c r="N129" s="319" t="str">
        <f>IFERROR(VLOOKUP(F129,Accesorio!A:C,3,),"")</f>
        <v>TPU SAM. A14 PUFFER IMP.</v>
      </c>
    </row>
    <row r="130" spans="1:14" x14ac:dyDescent="0.2">
      <c r="A130" s="342">
        <v>45213</v>
      </c>
      <c r="B130" s="343" t="s">
        <v>6202</v>
      </c>
      <c r="C130" s="308"/>
      <c r="D130" s="346">
        <v>14500</v>
      </c>
      <c r="E130" s="311">
        <v>1</v>
      </c>
      <c r="F130" s="272" t="s">
        <v>5843</v>
      </c>
      <c r="G130" s="343" t="s">
        <v>6203</v>
      </c>
      <c r="H130" s="343" t="s">
        <v>6204</v>
      </c>
      <c r="I130" s="343">
        <v>448</v>
      </c>
      <c r="J130" s="347" t="s">
        <v>6210</v>
      </c>
      <c r="K130" s="138"/>
      <c r="L130" s="136">
        <v>5</v>
      </c>
      <c r="M130" s="318">
        <f>IFERROR(ROUNDUP(VLOOKUP(F130,Accesorio!A:E,IF(L130&gt;5,L130-2,L130),)*E130/IF(L130&gt;5,1.21,1),0)," ")</f>
        <v>14500</v>
      </c>
      <c r="N130" s="319" t="str">
        <f>IFERROR(VLOOKUP(F130,Accesorio!A:C,3,),"")</f>
        <v>CAR. PARED CABEZAL TIPO C - 20W 3A KOSMIC</v>
      </c>
    </row>
    <row r="131" spans="1:14" x14ac:dyDescent="0.2">
      <c r="A131" s="342">
        <v>45213</v>
      </c>
      <c r="B131" s="343" t="s">
        <v>6202</v>
      </c>
      <c r="C131" s="344"/>
      <c r="D131" s="345">
        <v>5850</v>
      </c>
      <c r="E131" s="311">
        <v>1</v>
      </c>
      <c r="F131" s="349" t="s">
        <v>6421</v>
      </c>
      <c r="G131" s="343" t="s">
        <v>6203</v>
      </c>
      <c r="H131" s="343" t="s">
        <v>6204</v>
      </c>
      <c r="I131" s="305">
        <v>448</v>
      </c>
      <c r="J131" s="347" t="s">
        <v>6210</v>
      </c>
      <c r="K131" s="135"/>
      <c r="L131" s="136">
        <v>5</v>
      </c>
      <c r="M131" s="318">
        <f>IFERROR(ROUNDUP(VLOOKUP(F131,Accesorio!A:E,IF(L131&gt;5,L131-2,L131),)*E131/IF(L131&gt;5,1.21,1),0)," ")</f>
        <v>5850</v>
      </c>
      <c r="N131" s="319" t="str">
        <f>IFERROR(VLOOKUP(F131,Accesorio!A:C,3,),"")</f>
        <v>TPU SAM. A04 RUBBER</v>
      </c>
    </row>
    <row r="132" spans="1:14" x14ac:dyDescent="0.2">
      <c r="A132" s="342">
        <v>45213</v>
      </c>
      <c r="B132" s="343" t="s">
        <v>6202</v>
      </c>
      <c r="C132" s="308"/>
      <c r="D132" s="346">
        <v>2950</v>
      </c>
      <c r="E132" s="311">
        <v>1</v>
      </c>
      <c r="F132" s="272" t="s">
        <v>4369</v>
      </c>
      <c r="G132" s="343" t="s">
        <v>6206</v>
      </c>
      <c r="H132" s="343" t="s">
        <v>6207</v>
      </c>
      <c r="I132" s="343"/>
      <c r="J132" s="347" t="s">
        <v>6339</v>
      </c>
      <c r="K132" s="138"/>
      <c r="L132" s="136">
        <v>5</v>
      </c>
      <c r="M132" s="318">
        <f>IFERROR(ROUNDUP(VLOOKUP(F132,Accesorio!A:E,IF(L132&gt;5,L132-2,L132),)*E132/IF(L132&gt;5,1.21,1),0)," ")</f>
        <v>2950</v>
      </c>
      <c r="N132" s="319" t="str">
        <f>IFERROR(VLOOKUP(F132,Accesorio!A:C,3,),"")</f>
        <v>TPU MOT. E20/E40 SILICONE</v>
      </c>
    </row>
    <row r="133" spans="1:14" x14ac:dyDescent="0.2">
      <c r="A133" s="342">
        <v>45213</v>
      </c>
      <c r="B133" s="343" t="s">
        <v>6202</v>
      </c>
      <c r="C133" s="308"/>
      <c r="D133" s="346">
        <v>3650</v>
      </c>
      <c r="E133" s="311">
        <v>1</v>
      </c>
      <c r="F133" s="272" t="s">
        <v>3889</v>
      </c>
      <c r="G133" s="343" t="s">
        <v>6203</v>
      </c>
      <c r="H133" s="343" t="s">
        <v>5933</v>
      </c>
      <c r="I133" s="343">
        <v>451</v>
      </c>
      <c r="J133" s="347" t="s">
        <v>6339</v>
      </c>
      <c r="K133" s="138" t="s">
        <v>6422</v>
      </c>
      <c r="L133" s="136">
        <v>5</v>
      </c>
      <c r="M133" s="318">
        <f>IFERROR(ROUNDUP(VLOOKUP(F133,Accesorio!A:E,IF(L133&gt;5,L133-2,L133),)*E133/IF(L133&gt;5,1.21,1),0)," ")</f>
        <v>3650</v>
      </c>
      <c r="N133" s="319" t="str">
        <f>IFERROR(VLOOKUP(F133,Accesorio!A:C,3,),"")</f>
        <v>HIDROGEL FILMINAS CLEAR 170X120</v>
      </c>
    </row>
    <row r="134" spans="1:14" x14ac:dyDescent="0.2">
      <c r="A134" s="342">
        <v>45213</v>
      </c>
      <c r="B134" s="343" t="s">
        <v>6202</v>
      </c>
      <c r="C134" s="308"/>
      <c r="D134" s="346">
        <v>2950</v>
      </c>
      <c r="E134" s="311">
        <v>1</v>
      </c>
      <c r="F134" s="272" t="s">
        <v>5911</v>
      </c>
      <c r="G134" s="343" t="s">
        <v>6206</v>
      </c>
      <c r="H134" s="343" t="s">
        <v>6207</v>
      </c>
      <c r="I134" s="343"/>
      <c r="J134" s="347" t="s">
        <v>6214</v>
      </c>
      <c r="K134" s="306"/>
      <c r="L134" s="136">
        <v>5</v>
      </c>
      <c r="M134" s="318">
        <f>IFERROR(ROUNDUP(VLOOKUP(F134,Accesorio!A:E,IF(L134&gt;5,L134-2,L134),)*E134/IF(L134&gt;5,1.21,1),0)," ")</f>
        <v>2950</v>
      </c>
      <c r="N134" s="319" t="str">
        <f>IFERROR(VLOOKUP(F134,Accesorio!A:C,3,),"")</f>
        <v>TPU SAM. A14 SILICONE</v>
      </c>
    </row>
    <row r="135" spans="1:14" x14ac:dyDescent="0.2">
      <c r="A135" s="342">
        <v>45213</v>
      </c>
      <c r="B135" s="343" t="s">
        <v>6202</v>
      </c>
      <c r="C135" s="344"/>
      <c r="D135" s="345">
        <v>2450</v>
      </c>
      <c r="E135" s="311">
        <v>1</v>
      </c>
      <c r="F135" s="348" t="s">
        <v>6410</v>
      </c>
      <c r="G135" s="305" t="s">
        <v>6206</v>
      </c>
      <c r="H135" s="305" t="s">
        <v>6207</v>
      </c>
      <c r="I135" s="305"/>
      <c r="J135" s="347" t="s">
        <v>6210</v>
      </c>
      <c r="K135" s="135"/>
      <c r="L135" s="136">
        <v>5</v>
      </c>
      <c r="M135" s="318">
        <f>IFERROR(ROUNDUP(VLOOKUP(F135,Accesorio!A:E,IF(L135&gt;5,L135-2,L135),)*E135/IF(L135&gt;5,1.21,1),0)," ")</f>
        <v>2450</v>
      </c>
      <c r="N135" s="319" t="str">
        <f>IFERROR(VLOOKUP(F135,Accesorio!A:C,3,),"")</f>
        <v>TPU SAM. A11 REF. DIS.</v>
      </c>
    </row>
    <row r="136" spans="1:14" x14ac:dyDescent="0.2">
      <c r="A136" s="342">
        <v>45213</v>
      </c>
      <c r="B136" s="343" t="s">
        <v>6202</v>
      </c>
      <c r="C136" s="308"/>
      <c r="D136" s="346">
        <v>3650</v>
      </c>
      <c r="E136" s="311">
        <v>1</v>
      </c>
      <c r="F136" s="272" t="s">
        <v>3889</v>
      </c>
      <c r="G136" s="343" t="s">
        <v>6203</v>
      </c>
      <c r="H136" s="343" t="s">
        <v>6204</v>
      </c>
      <c r="I136" s="343">
        <v>449</v>
      </c>
      <c r="J136" s="347" t="s">
        <v>6339</v>
      </c>
      <c r="K136" s="138" t="s">
        <v>6426</v>
      </c>
      <c r="L136" s="136">
        <v>5</v>
      </c>
      <c r="M136" s="318">
        <f>IFERROR(ROUNDUP(VLOOKUP(F136,Accesorio!A:E,IF(L136&gt;5,L136-2,L136),)*E136/IF(L136&gt;5,1.21,1),0)," ")</f>
        <v>3650</v>
      </c>
      <c r="N136" s="319" t="str">
        <f>IFERROR(VLOOKUP(F136,Accesorio!A:C,3,),"")</f>
        <v>HIDROGEL FILMINAS CLEAR 170X120</v>
      </c>
    </row>
    <row r="137" spans="1:14" x14ac:dyDescent="0.2">
      <c r="A137" s="342">
        <v>45214</v>
      </c>
      <c r="B137" s="343" t="s">
        <v>6202</v>
      </c>
      <c r="C137" s="308"/>
      <c r="D137" s="346">
        <v>17300</v>
      </c>
      <c r="E137" s="311">
        <v>1</v>
      </c>
      <c r="F137" s="272" t="s">
        <v>4526</v>
      </c>
      <c r="G137" s="343" t="s">
        <v>6203</v>
      </c>
      <c r="H137" s="343" t="s">
        <v>6204</v>
      </c>
      <c r="I137" s="343">
        <v>453</v>
      </c>
      <c r="J137" s="347" t="s">
        <v>6214</v>
      </c>
      <c r="K137" s="138"/>
      <c r="L137" s="136">
        <v>5</v>
      </c>
      <c r="M137" s="318">
        <f>IFERROR(ROUNDUP(VLOOKUP(F137,Accesorio!A:E,IF(L137&gt;5,L137-2,L137),)*E137/IF(L137&gt;5,1.21,1),0)," ")</f>
        <v>17300</v>
      </c>
      <c r="N137" s="319" t="str">
        <f>IFERROR(VLOOKUP(F137,Accesorio!A:C,3,),"")</f>
        <v>PARLANTE CHICO BT SMARTLIFE 5Watts SL-BTS003</v>
      </c>
    </row>
    <row r="138" spans="1:14" x14ac:dyDescent="0.2">
      <c r="A138" s="342">
        <v>45214</v>
      </c>
      <c r="B138" s="343" t="s">
        <v>6202</v>
      </c>
      <c r="C138" s="308"/>
      <c r="D138" s="346">
        <v>2950</v>
      </c>
      <c r="E138" s="311">
        <v>1</v>
      </c>
      <c r="F138" s="272" t="s">
        <v>5505</v>
      </c>
      <c r="G138" s="343" t="s">
        <v>6203</v>
      </c>
      <c r="H138" s="343" t="s">
        <v>6204</v>
      </c>
      <c r="I138" s="343">
        <v>454</v>
      </c>
      <c r="J138" s="347" t="s">
        <v>6214</v>
      </c>
      <c r="K138" s="306"/>
      <c r="L138" s="136">
        <v>5</v>
      </c>
      <c r="M138" s="318">
        <f>IFERROR(ROUNDUP(VLOOKUP(F138,Accesorio!A:E,IF(L138&gt;5,L138-2,L138),)*E138/IF(L138&gt;5,1.21,1),0)," ")</f>
        <v>2950</v>
      </c>
      <c r="N138" s="319" t="str">
        <f>IFERROR(VLOOKUP(F138,Accesorio!A:C,3,),"")</f>
        <v>TPU SAM. A04 SILICONE</v>
      </c>
    </row>
    <row r="139" spans="1:14" x14ac:dyDescent="0.2">
      <c r="A139" s="342">
        <v>45214</v>
      </c>
      <c r="B139" s="343" t="s">
        <v>6202</v>
      </c>
      <c r="C139" s="344"/>
      <c r="D139" s="345">
        <v>4350</v>
      </c>
      <c r="E139" s="311">
        <v>1</v>
      </c>
      <c r="F139" s="348" t="s">
        <v>906</v>
      </c>
      <c r="G139" s="305" t="s">
        <v>6203</v>
      </c>
      <c r="H139" s="305" t="s">
        <v>6204</v>
      </c>
      <c r="I139" s="305">
        <v>454</v>
      </c>
      <c r="J139" s="347" t="s">
        <v>6205</v>
      </c>
      <c r="K139" s="135"/>
      <c r="L139" s="136">
        <v>5</v>
      </c>
      <c r="M139" s="318">
        <f>IFERROR(ROUNDUP(VLOOKUP(F139,Accesorio!A:E,IF(L139&gt;5,L139-2,L139),)*E139/IF(L139&gt;5,1.21,1),0)," ")</f>
        <v>4350</v>
      </c>
      <c r="N139" s="319" t="str">
        <f>IFERROR(VLOOKUP(F139,Accesorio!A:C,3,),"")</f>
        <v>CAR. PARED MICRO 2A</v>
      </c>
    </row>
    <row r="140" spans="1:14" x14ac:dyDescent="0.2">
      <c r="A140" s="342">
        <v>45214</v>
      </c>
      <c r="B140" s="343" t="s">
        <v>6202</v>
      </c>
      <c r="C140" s="308"/>
      <c r="D140" s="346">
        <v>5850</v>
      </c>
      <c r="E140" s="311">
        <v>1</v>
      </c>
      <c r="F140" s="272" t="s">
        <v>6193</v>
      </c>
      <c r="G140" s="343" t="s">
        <v>6203</v>
      </c>
      <c r="H140" s="343" t="s">
        <v>6204</v>
      </c>
      <c r="I140" s="343">
        <v>454</v>
      </c>
      <c r="J140" s="347" t="s">
        <v>6205</v>
      </c>
      <c r="K140" s="138"/>
      <c r="L140" s="136">
        <v>5</v>
      </c>
      <c r="M140" s="318">
        <f>IFERROR(ROUNDUP(VLOOKUP(F140,Accesorio!A:E,IF(L140&gt;5,L140-2,L140),)*E140/IF(L140&gt;5,1.21,1),0)," ")</f>
        <v>5850</v>
      </c>
      <c r="N140" s="319" t="str">
        <f>IFERROR(VLOOKUP(F140,Accesorio!A:C,3,),"")</f>
        <v>TPU SAM. A24 BUBBLE</v>
      </c>
    </row>
    <row r="141" spans="1:14" x14ac:dyDescent="0.2">
      <c r="A141" s="342">
        <v>45214</v>
      </c>
      <c r="B141" s="343" t="s">
        <v>6202</v>
      </c>
      <c r="C141" s="308"/>
      <c r="D141" s="346">
        <v>14300</v>
      </c>
      <c r="E141" s="311">
        <v>1</v>
      </c>
      <c r="F141" s="272" t="s">
        <v>6432</v>
      </c>
      <c r="G141" s="343" t="s">
        <v>6206</v>
      </c>
      <c r="H141" s="343" t="s">
        <v>6207</v>
      </c>
      <c r="I141" s="343"/>
      <c r="J141" s="347" t="s">
        <v>6205</v>
      </c>
      <c r="K141" s="138"/>
      <c r="L141" s="136">
        <v>5</v>
      </c>
      <c r="M141" s="318">
        <f>IFERROR(ROUNDUP(VLOOKUP(F141,Accesorio!A:E,IF(L141&gt;5,L141-2,L141),)*E141/IF(L141&gt;5,1.21,1),0)," ")</f>
        <v>14300</v>
      </c>
      <c r="N141" s="319" t="str">
        <f>IFERROR(VLOOKUP(F141,Accesorio!A:C,3,),"")</f>
        <v>AUR. BT BUD I12S TWS 5.0</v>
      </c>
    </row>
    <row r="142" spans="1:14" x14ac:dyDescent="0.2">
      <c r="A142" s="342">
        <v>45214</v>
      </c>
      <c r="B142" s="343" t="s">
        <v>6276</v>
      </c>
      <c r="C142" s="308"/>
      <c r="D142" s="345">
        <v>2000</v>
      </c>
      <c r="E142" s="311">
        <v>1</v>
      </c>
      <c r="F142" s="272" t="s">
        <v>5785</v>
      </c>
      <c r="G142" s="305" t="s">
        <v>6203</v>
      </c>
      <c r="H142" s="305" t="s">
        <v>6204</v>
      </c>
      <c r="I142" s="305">
        <v>455</v>
      </c>
      <c r="J142" s="347" t="s">
        <v>6214</v>
      </c>
      <c r="K142" s="306"/>
      <c r="L142" s="136">
        <v>4</v>
      </c>
      <c r="M142" s="318">
        <f>IFERROR(ROUNDUP(VLOOKUP(F142,Accesorio!A:E,IF(L142&gt;5,L142-2,L142),)*E142/IF(L142&gt;5,1.21,1),0)," ")</f>
        <v>2040</v>
      </c>
      <c r="N142" s="319" t="str">
        <f>IFERROR(VLOOKUP(F142,Accesorio!A:C,3,),"")</f>
        <v>TPU MOT. E13 PUFFER IMP.</v>
      </c>
    </row>
    <row r="143" spans="1:14" x14ac:dyDescent="0.2">
      <c r="A143" s="342">
        <v>45214</v>
      </c>
      <c r="B143" s="343" t="s">
        <v>6202</v>
      </c>
      <c r="C143" s="344"/>
      <c r="D143" s="345">
        <v>5100</v>
      </c>
      <c r="E143" s="311">
        <v>1</v>
      </c>
      <c r="F143" s="272" t="s">
        <v>2099</v>
      </c>
      <c r="G143" s="305" t="s">
        <v>6206</v>
      </c>
      <c r="H143" s="305" t="s">
        <v>6207</v>
      </c>
      <c r="I143" s="305"/>
      <c r="J143" s="347" t="s">
        <v>6205</v>
      </c>
      <c r="K143" s="135"/>
      <c r="L143" s="136">
        <v>5</v>
      </c>
      <c r="M143" s="318">
        <f>IFERROR(ROUNDUP(VLOOKUP(F143,Accesorio!A:E,IF(L143&gt;5,L143-2,L143),)*E143/IF(L143&gt;5,1.21,1),0)," ")</f>
        <v>5100</v>
      </c>
      <c r="N143" s="319" t="str">
        <f>IFERROR(VLOOKUP(F143,Accesorio!A:C,3,),"")</f>
        <v>CABLE MICRO 2MTS SOUL</v>
      </c>
    </row>
    <row r="144" spans="1:14" x14ac:dyDescent="0.2">
      <c r="A144" s="342">
        <v>45214</v>
      </c>
      <c r="B144" s="343" t="s">
        <v>6202</v>
      </c>
      <c r="C144" s="344"/>
      <c r="D144" s="345">
        <v>5500</v>
      </c>
      <c r="E144" s="311">
        <v>1</v>
      </c>
      <c r="F144" s="272" t="s">
        <v>5819</v>
      </c>
      <c r="G144" s="305" t="s">
        <v>6206</v>
      </c>
      <c r="H144" s="305" t="s">
        <v>6207</v>
      </c>
      <c r="I144" s="305"/>
      <c r="J144" s="347" t="s">
        <v>6214</v>
      </c>
      <c r="K144" s="135"/>
      <c r="L144" s="136">
        <v>5</v>
      </c>
      <c r="M144" s="318">
        <f>IFERROR(ROUNDUP(VLOOKUP(F144,Accesorio!A:E,IF(L144&gt;5,L144-2,L144),)*E144/IF(L144&gt;5,1.21,1),0)," ")</f>
        <v>5500</v>
      </c>
      <c r="N144" s="319" t="str">
        <f>IFERROR(VLOOKUP(F144,Accesorio!A:C,3,),"")</f>
        <v>TPU SAM. A34 PUFFER IMP.</v>
      </c>
    </row>
    <row r="145" spans="1:14" x14ac:dyDescent="0.2">
      <c r="A145" s="342">
        <v>45215</v>
      </c>
      <c r="B145" s="343" t="s">
        <v>6202</v>
      </c>
      <c r="C145" s="308"/>
      <c r="D145" s="346">
        <v>2350</v>
      </c>
      <c r="E145" s="311">
        <v>1</v>
      </c>
      <c r="F145" s="348" t="s">
        <v>3883</v>
      </c>
      <c r="G145" s="343" t="s">
        <v>6203</v>
      </c>
      <c r="H145" s="343" t="s">
        <v>6204</v>
      </c>
      <c r="I145" s="343">
        <v>456</v>
      </c>
      <c r="J145" s="347" t="s">
        <v>1145</v>
      </c>
      <c r="K145" s="138"/>
      <c r="L145" s="136">
        <v>5</v>
      </c>
      <c r="M145" s="318">
        <f>IFERROR(ROUNDUP(VLOOKUP(F145,Accesorio!A:E,IF(L145&gt;5,L145-2,L145),)*E145/IF(L145&gt;5,1.21,1),0)," ")</f>
        <v>2350</v>
      </c>
      <c r="N145" s="319" t="str">
        <f>IFERROR(VLOOKUP(F145,Accesorio!A:C,3,),"")</f>
        <v>GLASS SAM. A22-4G</v>
      </c>
    </row>
    <row r="146" spans="1:14" x14ac:dyDescent="0.2">
      <c r="A146" s="342">
        <v>45215</v>
      </c>
      <c r="B146" s="343" t="s">
        <v>6202</v>
      </c>
      <c r="C146" s="308"/>
      <c r="D146" s="346">
        <v>7400</v>
      </c>
      <c r="E146" s="311">
        <v>1</v>
      </c>
      <c r="F146" s="272" t="s">
        <v>5108</v>
      </c>
      <c r="G146" s="343" t="s">
        <v>6206</v>
      </c>
      <c r="H146" s="343" t="s">
        <v>6207</v>
      </c>
      <c r="I146" s="343"/>
      <c r="J146" s="347" t="s">
        <v>1145</v>
      </c>
      <c r="K146" s="306"/>
      <c r="L146" s="136">
        <v>5</v>
      </c>
      <c r="M146" s="318">
        <f>IFERROR(ROUNDUP(VLOOKUP(F146,Accesorio!A:E,IF(L146&gt;5,L146-2,L146),)*E146/IF(L146&gt;5,1.21,1),0)," ")</f>
        <v>7400</v>
      </c>
      <c r="N146" s="319" t="str">
        <f>IFERROR(VLOOKUP(F146,Accesorio!A:C,3,),"")</f>
        <v>CABLE LIGHTNING IPH 7 LEGASUS CARGA RAPIDA - 5A</v>
      </c>
    </row>
    <row r="147" spans="1:14" x14ac:dyDescent="0.2">
      <c r="A147" s="342">
        <v>45215</v>
      </c>
      <c r="B147" s="343" t="s">
        <v>6202</v>
      </c>
      <c r="C147" s="344"/>
      <c r="D147" s="345">
        <v>3650</v>
      </c>
      <c r="E147" s="311">
        <v>1</v>
      </c>
      <c r="F147" s="349" t="s">
        <v>3889</v>
      </c>
      <c r="G147" s="343" t="s">
        <v>6206</v>
      </c>
      <c r="H147" s="343" t="s">
        <v>6207</v>
      </c>
      <c r="I147" s="305"/>
      <c r="J147" s="347" t="s">
        <v>1145</v>
      </c>
      <c r="K147" s="135" t="s">
        <v>6422</v>
      </c>
      <c r="L147" s="136">
        <v>5</v>
      </c>
      <c r="M147" s="318">
        <f>IFERROR(ROUNDUP(VLOOKUP(F147,Accesorio!A:E,IF(L147&gt;5,L147-2,L147),)*E147/IF(L147&gt;5,1.21,1),0)," ")</f>
        <v>3650</v>
      </c>
      <c r="N147" s="319" t="str">
        <f>IFERROR(VLOOKUP(F147,Accesorio!A:C,3,),"")</f>
        <v>HIDROGEL FILMINAS CLEAR 170X120</v>
      </c>
    </row>
    <row r="148" spans="1:14" x14ac:dyDescent="0.2">
      <c r="A148" s="342">
        <v>45215</v>
      </c>
      <c r="B148" s="343" t="s">
        <v>6202</v>
      </c>
      <c r="C148" s="308"/>
      <c r="D148" s="346">
        <v>3650</v>
      </c>
      <c r="E148" s="311">
        <v>1</v>
      </c>
      <c r="F148" s="349" t="s">
        <v>3889</v>
      </c>
      <c r="G148" s="343" t="s">
        <v>6203</v>
      </c>
      <c r="H148" s="343" t="s">
        <v>6204</v>
      </c>
      <c r="I148" s="343">
        <v>458</v>
      </c>
      <c r="J148" s="347" t="s">
        <v>1145</v>
      </c>
      <c r="K148" s="138" t="s">
        <v>6449</v>
      </c>
      <c r="L148" s="136">
        <v>5</v>
      </c>
      <c r="M148" s="318">
        <f>IFERROR(ROUNDUP(VLOOKUP(F148,Accesorio!A:E,IF(L148&gt;5,L148-2,L148),)*E148/IF(L148&gt;5,1.21,1),0)," ")</f>
        <v>3650</v>
      </c>
      <c r="N148" s="319" t="str">
        <f>IFERROR(VLOOKUP(F148,Accesorio!A:C,3,),"")</f>
        <v>HIDROGEL FILMINAS CLEAR 170X120</v>
      </c>
    </row>
    <row r="149" spans="1:14" x14ac:dyDescent="0.2">
      <c r="A149" s="342">
        <v>45215</v>
      </c>
      <c r="B149" s="343" t="s">
        <v>6202</v>
      </c>
      <c r="C149" s="308"/>
      <c r="D149" s="346">
        <v>3950</v>
      </c>
      <c r="E149" s="311">
        <v>1</v>
      </c>
      <c r="F149" s="272" t="s">
        <v>2337</v>
      </c>
      <c r="G149" s="343" t="s">
        <v>6206</v>
      </c>
      <c r="H149" s="343" t="s">
        <v>6207</v>
      </c>
      <c r="I149" s="343"/>
      <c r="J149" s="347" t="s">
        <v>6214</v>
      </c>
      <c r="K149" s="306"/>
      <c r="L149" s="136">
        <v>5</v>
      </c>
      <c r="M149" s="318">
        <f>IFERROR(ROUNDUP(VLOOKUP(F149,Accesorio!A:E,IF(L149&gt;5,L149-2,L149),)*E149/IF(L149&gt;5,1.21,1),0)," ")</f>
        <v>3950</v>
      </c>
      <c r="N149" s="319" t="str">
        <f>IFERROR(VLOOKUP(F149,Accesorio!A:C,3,),"")</f>
        <v>CAR. AUTO USB DOBLE 2A</v>
      </c>
    </row>
    <row r="150" spans="1:14" x14ac:dyDescent="0.2">
      <c r="A150" s="342">
        <v>45215</v>
      </c>
      <c r="B150" s="343" t="s">
        <v>6202</v>
      </c>
      <c r="C150" s="344"/>
      <c r="D150" s="345">
        <v>3300</v>
      </c>
      <c r="E150" s="311">
        <v>1</v>
      </c>
      <c r="F150" s="272" t="s">
        <v>2664</v>
      </c>
      <c r="G150" s="343" t="s">
        <v>6206</v>
      </c>
      <c r="H150" s="343" t="s">
        <v>6207</v>
      </c>
      <c r="I150" s="344"/>
      <c r="J150" s="347" t="s">
        <v>6214</v>
      </c>
      <c r="K150" s="135"/>
      <c r="L150" s="136">
        <v>5</v>
      </c>
      <c r="M150" s="318">
        <f>IFERROR(ROUNDUP(VLOOKUP(F150,Accesorio!A:E,IF(L150&gt;5,L150-2,L150),)*E150/IF(L150&gt;5,1.21,1),0)," ")</f>
        <v>3300</v>
      </c>
      <c r="N150" s="319" t="str">
        <f>IFERROR(VLOOKUP(F150,Accesorio!A:C,3,),"")</f>
        <v>AUR. ML SOUL S150 BLANCO</v>
      </c>
    </row>
    <row r="151" spans="1:14" x14ac:dyDescent="0.2">
      <c r="A151" s="342">
        <v>45215</v>
      </c>
      <c r="B151" s="343" t="s">
        <v>6202</v>
      </c>
      <c r="C151" s="308"/>
      <c r="D151" s="346">
        <v>7700</v>
      </c>
      <c r="E151" s="311">
        <v>1</v>
      </c>
      <c r="F151" s="272" t="s">
        <v>3207</v>
      </c>
      <c r="G151" s="343" t="s">
        <v>6203</v>
      </c>
      <c r="H151" s="343" t="s">
        <v>6204</v>
      </c>
      <c r="I151" s="343">
        <v>460</v>
      </c>
      <c r="J151" s="347" t="s">
        <v>1145</v>
      </c>
      <c r="K151" s="138"/>
      <c r="L151" s="136">
        <v>5</v>
      </c>
      <c r="M151" s="318">
        <f>IFERROR(ROUNDUP(VLOOKUP(F151,Accesorio!A:E,IF(L151&gt;5,L151-2,L151),)*E151/IF(L151&gt;5,1.21,1),0)," ")</f>
        <v>7700</v>
      </c>
      <c r="N151" s="319" t="str">
        <f>IFERROR(VLOOKUP(F151,Accesorio!A:C,3,),"")</f>
        <v>CAR. AUTO TIPO C DUAL 2A SOUL</v>
      </c>
    </row>
    <row r="152" spans="1:14" x14ac:dyDescent="0.2">
      <c r="A152" s="342">
        <v>45215</v>
      </c>
      <c r="B152" s="343" t="s">
        <v>6202</v>
      </c>
      <c r="C152" s="308"/>
      <c r="D152" s="346">
        <v>2950</v>
      </c>
      <c r="E152" s="311">
        <v>1</v>
      </c>
      <c r="F152" s="272" t="s">
        <v>4657</v>
      </c>
      <c r="G152" s="343" t="s">
        <v>6206</v>
      </c>
      <c r="H152" s="343" t="s">
        <v>6207</v>
      </c>
      <c r="I152" s="343"/>
      <c r="J152" s="347" t="s">
        <v>6214</v>
      </c>
      <c r="K152" s="306"/>
      <c r="L152" s="136">
        <v>5</v>
      </c>
      <c r="M152" s="318">
        <f>IFERROR(ROUNDUP(VLOOKUP(F152,Accesorio!A:E,IF(L152&gt;5,L152-2,L152),)*E152/IF(L152&gt;5,1.21,1),0)," ")</f>
        <v>2950</v>
      </c>
      <c r="N152" s="319" t="str">
        <f>IFERROR(VLOOKUP(F152,Accesorio!A:C,3,),"")</f>
        <v>TPU SAM. A13 SILICONE</v>
      </c>
    </row>
    <row r="153" spans="1:14" x14ac:dyDescent="0.2">
      <c r="A153" s="342">
        <v>45215</v>
      </c>
      <c r="B153" s="343" t="s">
        <v>6202</v>
      </c>
      <c r="C153" s="308"/>
      <c r="D153" s="346">
        <v>3650</v>
      </c>
      <c r="E153" s="311">
        <v>1</v>
      </c>
      <c r="F153" s="272" t="s">
        <v>3889</v>
      </c>
      <c r="G153" s="343" t="s">
        <v>6206</v>
      </c>
      <c r="H153" s="343" t="s">
        <v>6207</v>
      </c>
      <c r="I153" s="343"/>
      <c r="J153" s="347" t="s">
        <v>6214</v>
      </c>
      <c r="K153" s="135" t="s">
        <v>6462</v>
      </c>
      <c r="L153" s="136">
        <v>5</v>
      </c>
      <c r="M153" s="318">
        <f>IFERROR(ROUNDUP(VLOOKUP(F153,Accesorio!A:E,IF(L153&gt;5,L153-2,L153),)*E153/IF(L153&gt;5,1.21,1),0)," ")</f>
        <v>3650</v>
      </c>
      <c r="N153" s="319" t="str">
        <f>IFERROR(VLOOKUP(F153,Accesorio!A:C,3,),"")</f>
        <v>HIDROGEL FILMINAS CLEAR 170X120</v>
      </c>
    </row>
    <row r="154" spans="1:14" x14ac:dyDescent="0.2">
      <c r="A154" s="342">
        <v>45215</v>
      </c>
      <c r="B154" s="343" t="s">
        <v>6202</v>
      </c>
      <c r="C154" s="344"/>
      <c r="D154" s="346">
        <v>3650</v>
      </c>
      <c r="E154" s="311">
        <v>1</v>
      </c>
      <c r="F154" s="272" t="s">
        <v>3889</v>
      </c>
      <c r="G154" s="305" t="s">
        <v>6203</v>
      </c>
      <c r="H154" s="343" t="s">
        <v>6204</v>
      </c>
      <c r="I154" s="343">
        <v>461</v>
      </c>
      <c r="J154" s="347" t="s">
        <v>6214</v>
      </c>
      <c r="K154" s="138"/>
      <c r="L154" s="136">
        <v>5</v>
      </c>
      <c r="M154" s="318">
        <f>IFERROR(ROUNDUP(VLOOKUP(F154,Accesorio!A:E,IF(L154&gt;5,L154-2,L154),)*E154/IF(L154&gt;5,1.21,1),0)," ")</f>
        <v>3650</v>
      </c>
      <c r="N154" s="319" t="str">
        <f>IFERROR(VLOOKUP(F154,Accesorio!A:C,3,),"")</f>
        <v>HIDROGEL FILMINAS CLEAR 170X120</v>
      </c>
    </row>
    <row r="155" spans="1:14" x14ac:dyDescent="0.2">
      <c r="A155" s="342">
        <v>45215</v>
      </c>
      <c r="B155" s="343" t="s">
        <v>6202</v>
      </c>
      <c r="C155" s="308"/>
      <c r="D155" s="345">
        <v>3100</v>
      </c>
      <c r="E155" s="311">
        <v>1</v>
      </c>
      <c r="F155" s="348" t="s">
        <v>6454</v>
      </c>
      <c r="G155" s="305" t="s">
        <v>6203</v>
      </c>
      <c r="H155" s="305" t="s">
        <v>5933</v>
      </c>
      <c r="I155" s="343">
        <v>462</v>
      </c>
      <c r="J155" s="347" t="s">
        <v>6214</v>
      </c>
      <c r="K155" s="306"/>
      <c r="L155" s="136">
        <v>5</v>
      </c>
      <c r="M155" s="318">
        <f>IFERROR(ROUNDUP(VLOOKUP(F155,Accesorio!A:E,IF(L155&gt;5,L155-2,L155),)*E155/IF(L155&gt;5,1.21,1),0)," ")</f>
        <v>3100</v>
      </c>
      <c r="N155" s="319" t="str">
        <f>IFERROR(VLOOKUP(F155,Accesorio!A:C,3,),"")</f>
        <v>GLASS FULL SAM. A13 NEGRO 5D</v>
      </c>
    </row>
    <row r="156" spans="1:14" x14ac:dyDescent="0.2">
      <c r="A156" s="342">
        <v>45216</v>
      </c>
      <c r="B156" s="343" t="s">
        <v>6202</v>
      </c>
      <c r="C156" s="344"/>
      <c r="D156" s="345">
        <v>4550</v>
      </c>
      <c r="E156" s="311">
        <v>1</v>
      </c>
      <c r="F156" s="272" t="s">
        <v>3767</v>
      </c>
      <c r="G156" s="305" t="s">
        <v>6206</v>
      </c>
      <c r="H156" s="305" t="s">
        <v>6207</v>
      </c>
      <c r="I156" s="343"/>
      <c r="J156" s="347" t="s">
        <v>6339</v>
      </c>
      <c r="K156" s="135"/>
      <c r="L156" s="136">
        <v>5</v>
      </c>
      <c r="M156" s="318">
        <v>4550</v>
      </c>
      <c r="N156" s="319" t="s">
        <v>5965</v>
      </c>
    </row>
    <row r="157" spans="1:14" x14ac:dyDescent="0.2">
      <c r="A157" s="342">
        <v>45217</v>
      </c>
      <c r="B157" s="343" t="s">
        <v>6202</v>
      </c>
      <c r="C157" s="308"/>
      <c r="D157" s="346">
        <v>5100</v>
      </c>
      <c r="E157" s="311">
        <v>1</v>
      </c>
      <c r="F157" s="272" t="s">
        <v>2022</v>
      </c>
      <c r="G157" s="343" t="s">
        <v>6203</v>
      </c>
      <c r="H157" s="343" t="s">
        <v>5933</v>
      </c>
      <c r="I157" s="343">
        <v>464</v>
      </c>
      <c r="J157" s="347" t="s">
        <v>6205</v>
      </c>
      <c r="K157" s="138"/>
      <c r="L157" s="136">
        <v>5</v>
      </c>
      <c r="M157" s="318">
        <f>IFERROR(ROUNDUP(VLOOKUP(F157,Accesorio!A:E,IF(L157&gt;5,L157-2,L157),)*E157/IF(L157&gt;5,1.21,1),0)," ")</f>
        <v>5100</v>
      </c>
      <c r="N157" s="319" t="str">
        <f>IFERROR(VLOOKUP(F157,Accesorio!A:C,3,),"")</f>
        <v>CAR. PARED TIPO C 2A</v>
      </c>
    </row>
    <row r="158" spans="1:14" x14ac:dyDescent="0.2">
      <c r="A158" s="342">
        <v>45217</v>
      </c>
      <c r="B158" s="343" t="s">
        <v>6202</v>
      </c>
      <c r="C158" s="308"/>
      <c r="D158" s="346">
        <v>2950</v>
      </c>
      <c r="E158" s="311">
        <v>1</v>
      </c>
      <c r="F158" s="272" t="s">
        <v>5911</v>
      </c>
      <c r="G158" s="305" t="s">
        <v>6206</v>
      </c>
      <c r="H158" s="305" t="s">
        <v>6207</v>
      </c>
      <c r="I158" s="343"/>
      <c r="J158" s="347" t="s">
        <v>6214</v>
      </c>
      <c r="K158" s="306"/>
      <c r="L158" s="136">
        <v>5</v>
      </c>
      <c r="M158" s="318">
        <f>IFERROR(ROUNDUP(VLOOKUP(F158,Accesorio!A:E,IF(L158&gt;5,L158-2,L158),)*E158/IF(L158&gt;5,1.21,1),0)," ")</f>
        <v>2950</v>
      </c>
      <c r="N158" s="319" t="str">
        <f>IFERROR(VLOOKUP(F158,Accesorio!A:C,3,),"")</f>
        <v>TPU SAM. A14 SILICONE</v>
      </c>
    </row>
    <row r="159" spans="1:14" x14ac:dyDescent="0.2">
      <c r="A159" s="342">
        <v>45218</v>
      </c>
      <c r="B159" s="343" t="s">
        <v>6202</v>
      </c>
      <c r="C159" s="308"/>
      <c r="D159" s="346">
        <v>3350</v>
      </c>
      <c r="E159" s="311">
        <v>1</v>
      </c>
      <c r="F159" s="272" t="s">
        <v>6100</v>
      </c>
      <c r="G159" s="343" t="s">
        <v>6206</v>
      </c>
      <c r="H159" s="343" t="s">
        <v>6207</v>
      </c>
      <c r="I159" s="343"/>
      <c r="J159" s="347" t="s">
        <v>6205</v>
      </c>
      <c r="K159" s="138"/>
      <c r="L159" s="136">
        <v>5</v>
      </c>
      <c r="M159" s="318">
        <f>IFERROR(ROUNDUP(VLOOKUP(F159,Accesorio!A:E,IF(L159&gt;5,L159-2,L159),)*E159/IF(L159&gt;5,1.21,1),0)," ")</f>
        <v>3350</v>
      </c>
      <c r="N159" s="319" t="str">
        <f>IFERROR(VLOOKUP(F159,Accesorio!A:C,3,),"")</f>
        <v>GLASS FULL SAM. A34 PRIVACY NEGRO</v>
      </c>
    </row>
    <row r="160" spans="1:14" x14ac:dyDescent="0.2">
      <c r="A160" s="342">
        <v>45218</v>
      </c>
      <c r="B160" s="343" t="s">
        <v>6202</v>
      </c>
      <c r="C160" s="308"/>
      <c r="D160" s="346">
        <v>3650</v>
      </c>
      <c r="E160" s="311">
        <v>1</v>
      </c>
      <c r="F160" s="272" t="s">
        <v>3889</v>
      </c>
      <c r="G160" s="343" t="s">
        <v>6206</v>
      </c>
      <c r="H160" s="343" t="s">
        <v>6207</v>
      </c>
      <c r="I160" s="343"/>
      <c r="J160" s="347" t="s">
        <v>6205</v>
      </c>
      <c r="K160" s="306" t="s">
        <v>6404</v>
      </c>
      <c r="L160" s="136">
        <v>5</v>
      </c>
      <c r="M160" s="318">
        <f>IFERROR(ROUNDUP(VLOOKUP(F160,Accesorio!A:E,IF(L160&gt;5,L160-2,L160),)*E160/IF(L160&gt;5,1.21,1),0)," ")</f>
        <v>3650</v>
      </c>
      <c r="N160" s="319" t="str">
        <f>IFERROR(VLOOKUP(F160,Accesorio!A:C,3,),"")</f>
        <v>HIDROGEL FILMINAS CLEAR 170X120</v>
      </c>
    </row>
    <row r="161" spans="1:14" x14ac:dyDescent="0.2">
      <c r="A161" s="342">
        <v>45218</v>
      </c>
      <c r="B161" s="343" t="s">
        <v>6202</v>
      </c>
      <c r="C161" s="344"/>
      <c r="D161" s="345">
        <v>4550</v>
      </c>
      <c r="E161" s="311">
        <v>1</v>
      </c>
      <c r="F161" s="348" t="s">
        <v>3767</v>
      </c>
      <c r="G161" s="305" t="s">
        <v>6203</v>
      </c>
      <c r="H161" s="305" t="s">
        <v>6204</v>
      </c>
      <c r="I161" s="343">
        <v>465</v>
      </c>
      <c r="J161" s="347" t="s">
        <v>6214</v>
      </c>
      <c r="K161" s="135"/>
      <c r="L161" s="136">
        <v>5</v>
      </c>
      <c r="M161" s="318">
        <f>IFERROR(ROUNDUP(VLOOKUP(F161,Accesorio!A:E,IF(L161&gt;5,L161-2,L161),)*E161/IF(L161&gt;5,1.21,1),0)," ")</f>
        <v>4550</v>
      </c>
      <c r="N161" s="319" t="str">
        <f>IFERROR(VLOOKUP(F161,Accesorio!A:C,3,),"")</f>
        <v>CABLE LIGHTNING IPH 7 1MTS MAXICELL</v>
      </c>
    </row>
    <row r="162" spans="1:14" x14ac:dyDescent="0.2">
      <c r="A162" s="342">
        <v>45218</v>
      </c>
      <c r="B162" s="343" t="s">
        <v>6202</v>
      </c>
      <c r="C162" s="308"/>
      <c r="D162" s="346">
        <v>4200</v>
      </c>
      <c r="E162" s="311">
        <v>1</v>
      </c>
      <c r="F162" s="272" t="s">
        <v>5891</v>
      </c>
      <c r="G162" s="343" t="s">
        <v>6203</v>
      </c>
      <c r="H162" s="343" t="s">
        <v>6204</v>
      </c>
      <c r="I162" s="343">
        <v>466</v>
      </c>
      <c r="J162" s="347" t="s">
        <v>6205</v>
      </c>
      <c r="K162" s="138"/>
      <c r="L162" s="136">
        <v>5</v>
      </c>
      <c r="M162" s="318">
        <f>IFERROR(ROUNDUP(VLOOKUP(F162,Accesorio!A:E,IF(L162&gt;5,L162-2,L162),)*E162/IF(L162&gt;5,1.21,1),0)," ")</f>
        <v>4200</v>
      </c>
      <c r="N162" s="319" t="str">
        <f>IFERROR(VLOOKUP(F162,Accesorio!A:C,3,),"")</f>
        <v>TPU MOT. E22 / E22i PUFFER CASE DIS.</v>
      </c>
    </row>
    <row r="163" spans="1:14" x14ac:dyDescent="0.2">
      <c r="A163" s="342">
        <v>45218</v>
      </c>
      <c r="B163" s="343" t="s">
        <v>6202</v>
      </c>
      <c r="C163" s="308"/>
      <c r="D163" s="346">
        <v>3600</v>
      </c>
      <c r="E163" s="311">
        <v>1</v>
      </c>
      <c r="F163" s="272" t="s">
        <v>5449</v>
      </c>
      <c r="G163" s="343" t="s">
        <v>6206</v>
      </c>
      <c r="H163" s="343" t="s">
        <v>6207</v>
      </c>
      <c r="I163" s="343"/>
      <c r="J163" s="347" t="s">
        <v>6214</v>
      </c>
      <c r="K163" s="135"/>
      <c r="L163" s="136">
        <v>5</v>
      </c>
      <c r="M163" s="318">
        <f>IFERROR(ROUNDUP(VLOOKUP(F163,Accesorio!A:E,IF(L163&gt;5,L163-2,L163),)*E163/IF(L163&gt;5,1.21,1),0)," ")</f>
        <v>3600</v>
      </c>
      <c r="N163" s="319" t="str">
        <f>IFERROR(VLOOKUP(F163,Accesorio!A:C,3,),"")</f>
        <v>TPU MOT. E22/E22i PUFFER CASE</v>
      </c>
    </row>
    <row r="164" spans="1:14" x14ac:dyDescent="0.2">
      <c r="A164" s="342">
        <v>45218</v>
      </c>
      <c r="B164" s="343" t="s">
        <v>6202</v>
      </c>
      <c r="C164" s="344"/>
      <c r="D164" s="345">
        <v>3800</v>
      </c>
      <c r="E164" s="311">
        <v>1</v>
      </c>
      <c r="F164" s="348" t="s">
        <v>4886</v>
      </c>
      <c r="G164" s="305" t="s">
        <v>6206</v>
      </c>
      <c r="H164" s="305" t="s">
        <v>6207</v>
      </c>
      <c r="I164" s="343"/>
      <c r="J164" s="347" t="s">
        <v>6214</v>
      </c>
      <c r="K164" s="135"/>
      <c r="L164" s="136">
        <v>5</v>
      </c>
      <c r="M164" s="318">
        <f>IFERROR(ROUNDUP(VLOOKUP(F164,Accesorio!A:E,IF(L164&gt;5,L164-2,L164),)*E164/IF(L164&gt;5,1.21,1),0)," ")</f>
        <v>3800</v>
      </c>
      <c r="N164" s="319" t="str">
        <f>IFERROR(VLOOKUP(F164,Accesorio!A:C,3,),"")</f>
        <v>TPU SAM. A23 REF SOFT</v>
      </c>
    </row>
    <row r="165" spans="1:14" x14ac:dyDescent="0.2">
      <c r="A165" s="342">
        <v>45219</v>
      </c>
      <c r="B165" s="343" t="s">
        <v>6202</v>
      </c>
      <c r="C165" s="308"/>
      <c r="D165" s="346">
        <v>6250</v>
      </c>
      <c r="E165" s="311">
        <v>1</v>
      </c>
      <c r="F165" s="272" t="s">
        <v>3703</v>
      </c>
      <c r="G165" s="343" t="s">
        <v>6203</v>
      </c>
      <c r="H165" s="343" t="s">
        <v>5933</v>
      </c>
      <c r="I165" s="343">
        <v>467</v>
      </c>
      <c r="J165" s="347" t="s">
        <v>6339</v>
      </c>
      <c r="K165" s="138" t="s">
        <v>6536</v>
      </c>
      <c r="L165" s="136">
        <v>5</v>
      </c>
      <c r="M165" s="318">
        <f>IFERROR(ROUNDUP(VLOOKUP(F165,Accesorio!A:E,IF(L165&gt;5,L165-2,L165),)*E165/IF(L165&gt;5,1.21,1),0)," ")</f>
        <v>6250</v>
      </c>
      <c r="N165" s="319" t="str">
        <f>IFERROR(VLOOKUP(F165,Accesorio!A:C,3,),"")</f>
        <v>CABLE TIPO C A TIPO C MAYADO MAXICELL</v>
      </c>
    </row>
    <row r="166" spans="1:14" x14ac:dyDescent="0.2">
      <c r="A166" s="342">
        <v>45219</v>
      </c>
      <c r="B166" s="343" t="s">
        <v>6202</v>
      </c>
      <c r="C166" s="308"/>
      <c r="D166" s="346">
        <v>4350</v>
      </c>
      <c r="E166" s="311">
        <v>1</v>
      </c>
      <c r="F166" s="272" t="s">
        <v>906</v>
      </c>
      <c r="G166" s="343" t="s">
        <v>6206</v>
      </c>
      <c r="H166" s="343" t="s">
        <v>6207</v>
      </c>
      <c r="I166" s="343"/>
      <c r="J166" s="347" t="s">
        <v>6214</v>
      </c>
      <c r="K166" s="135"/>
      <c r="L166" s="136">
        <v>5</v>
      </c>
      <c r="M166" s="318">
        <f>IFERROR(ROUNDUP(VLOOKUP(F166,Accesorio!A:E,IF(L166&gt;5,L166-2,L166),)*E166/IF(L166&gt;5,1.21,1),0)," ")</f>
        <v>4350</v>
      </c>
      <c r="N166" s="319" t="str">
        <f>IFERROR(VLOOKUP(F166,Accesorio!A:C,3,),"")</f>
        <v>CAR. PARED MICRO 2A</v>
      </c>
    </row>
    <row r="167" spans="1:14" x14ac:dyDescent="0.2">
      <c r="A167" s="342">
        <v>45219</v>
      </c>
      <c r="B167" s="343" t="s">
        <v>6202</v>
      </c>
      <c r="C167" s="344"/>
      <c r="D167" s="345">
        <v>2400</v>
      </c>
      <c r="E167" s="311">
        <v>1</v>
      </c>
      <c r="F167" s="348" t="s">
        <v>5863</v>
      </c>
      <c r="G167" s="305" t="s">
        <v>6206</v>
      </c>
      <c r="H167" s="305" t="s">
        <v>6207</v>
      </c>
      <c r="I167" s="343"/>
      <c r="J167" s="347" t="s">
        <v>6339</v>
      </c>
      <c r="K167" s="138"/>
      <c r="L167" s="136">
        <v>5</v>
      </c>
      <c r="M167" s="318">
        <f>IFERROR(ROUNDUP(VLOOKUP(F167,Accesorio!A:E,IF(L167&gt;5,L167-2,L167),)*E167/IF(L167&gt;5,1.21,1),0)," ")</f>
        <v>2400</v>
      </c>
      <c r="N167" s="319" t="str">
        <f>IFERROR(VLOOKUP(F167,Accesorio!A:C,3,),"")</f>
        <v>GLASS MOT. E13</v>
      </c>
    </row>
    <row r="168" spans="1:14" x14ac:dyDescent="0.2">
      <c r="A168" s="342">
        <v>45219</v>
      </c>
      <c r="B168" s="343" t="s">
        <v>6202</v>
      </c>
      <c r="C168" s="308"/>
      <c r="D168" s="346">
        <v>3100</v>
      </c>
      <c r="E168" s="311">
        <v>1</v>
      </c>
      <c r="F168" s="272" t="s">
        <v>6502</v>
      </c>
      <c r="G168" s="343" t="s">
        <v>6206</v>
      </c>
      <c r="H168" s="343" t="s">
        <v>6207</v>
      </c>
      <c r="I168" s="343"/>
      <c r="J168" s="347" t="s">
        <v>6339</v>
      </c>
      <c r="K168" s="306"/>
      <c r="L168" s="136">
        <v>5</v>
      </c>
      <c r="M168" s="318">
        <f>IFERROR(ROUNDUP(VLOOKUP(F168,Accesorio!A:E,IF(L168&gt;5,L168-2,L168),)*E168/IF(L168&gt;5,1.21,1),0)," ")</f>
        <v>3100</v>
      </c>
      <c r="N168" s="319" t="str">
        <f>IFERROR(VLOOKUP(F168,Accesorio!A:C,3,),"")</f>
        <v>GLASS FULL MOT. G22/E32 NEGRO 5D</v>
      </c>
    </row>
    <row r="169" spans="1:14" x14ac:dyDescent="0.2">
      <c r="A169" s="342">
        <v>45219</v>
      </c>
      <c r="B169" s="343" t="s">
        <v>6202</v>
      </c>
      <c r="C169" s="308"/>
      <c r="D169" s="346">
        <v>3600</v>
      </c>
      <c r="E169" s="311">
        <v>1</v>
      </c>
      <c r="F169" s="272" t="s">
        <v>5909</v>
      </c>
      <c r="G169" s="343" t="s">
        <v>6206</v>
      </c>
      <c r="H169" s="343" t="s">
        <v>6207</v>
      </c>
      <c r="I169" s="343"/>
      <c r="J169" s="347" t="s">
        <v>6339</v>
      </c>
      <c r="K169" s="135"/>
      <c r="L169" s="136">
        <v>5</v>
      </c>
      <c r="M169" s="318">
        <f>IFERROR(ROUNDUP(VLOOKUP(F169,Accesorio!A:E,IF(L169&gt;5,L169-2,L169),)*E169/IF(L169&gt;5,1.21,1),0)," ")</f>
        <v>3600</v>
      </c>
      <c r="N169" s="319" t="str">
        <f>IFERROR(VLOOKUP(F169,Accesorio!A:C,3,),"")</f>
        <v>TPU SAM. A14 PUFFER CASE</v>
      </c>
    </row>
    <row r="170" spans="1:14" x14ac:dyDescent="0.2">
      <c r="A170" s="342">
        <v>45219</v>
      </c>
      <c r="B170" s="343" t="s">
        <v>6202</v>
      </c>
      <c r="C170" s="344"/>
      <c r="D170" s="345">
        <v>4450</v>
      </c>
      <c r="E170" s="311">
        <v>1</v>
      </c>
      <c r="F170" s="460" t="s">
        <v>5465</v>
      </c>
      <c r="G170" s="305" t="s">
        <v>6203</v>
      </c>
      <c r="H170" s="305" t="s">
        <v>6204</v>
      </c>
      <c r="I170" s="343">
        <v>468</v>
      </c>
      <c r="J170" s="347" t="s">
        <v>6339</v>
      </c>
      <c r="K170" s="138"/>
      <c r="L170" s="136">
        <v>5</v>
      </c>
      <c r="M170" s="318">
        <f>IFERROR(ROUNDUP(VLOOKUP(F170,Accesorio!A:E,IF(L170&gt;5,L170-2,L170),)*E170/IF(L170&gt;5,1.21,1),0)," ")</f>
        <v>4450</v>
      </c>
      <c r="N170" s="319" t="str">
        <f>IFERROR(VLOOKUP(F170,Accesorio!A:C,3,),"")</f>
        <v>GLASS FULL CERÁMICA MOT. G52 / G82 - 100D</v>
      </c>
    </row>
    <row r="171" spans="1:14" x14ac:dyDescent="0.2">
      <c r="A171" s="387">
        <v>45220</v>
      </c>
      <c r="B171" s="388" t="s">
        <v>6202</v>
      </c>
      <c r="C171" s="389"/>
      <c r="D171" s="390">
        <v>5850</v>
      </c>
      <c r="E171" s="391">
        <v>1</v>
      </c>
      <c r="F171" s="273" t="s">
        <v>6505</v>
      </c>
      <c r="G171" s="388" t="s">
        <v>6203</v>
      </c>
      <c r="H171" s="388" t="s">
        <v>6204</v>
      </c>
      <c r="I171" s="388">
        <v>471</v>
      </c>
      <c r="J171" s="392" t="s">
        <v>6205</v>
      </c>
      <c r="K171" s="62"/>
      <c r="L171" s="136">
        <v>5</v>
      </c>
      <c r="M171" s="318">
        <f>IFERROR(ROUNDUP(VLOOKUP(F171,Accesorio!A:E,IF(L171&gt;5,L171-2,L171),)*E171/IF(L171&gt;5,1.21,1),0)," ")</f>
        <v>5850</v>
      </c>
      <c r="N171" s="319" t="str">
        <f>IFERROR(VLOOKUP(F171,Accesorio!A:C,3,),"")</f>
        <v>TPU SAM. A24 RUBBER</v>
      </c>
    </row>
    <row r="172" spans="1:14" x14ac:dyDescent="0.2">
      <c r="A172" s="387">
        <v>45220</v>
      </c>
      <c r="B172" s="388" t="s">
        <v>6202</v>
      </c>
      <c r="C172" s="389"/>
      <c r="D172" s="390">
        <v>7300</v>
      </c>
      <c r="E172" s="391">
        <v>2</v>
      </c>
      <c r="F172" s="273" t="s">
        <v>3889</v>
      </c>
      <c r="G172" s="388" t="s">
        <v>6203</v>
      </c>
      <c r="H172" s="388" t="s">
        <v>6204</v>
      </c>
      <c r="I172" s="388">
        <v>472</v>
      </c>
      <c r="J172" s="392" t="s">
        <v>6205</v>
      </c>
      <c r="K172" s="393" t="s">
        <v>6462</v>
      </c>
      <c r="L172" s="136">
        <v>5</v>
      </c>
      <c r="M172" s="318">
        <f>IFERROR(ROUNDUP(VLOOKUP(F172,Accesorio!A:E,IF(L172&gt;5,L172-2,L172),)*E172/IF(L172&gt;5,1.21,1),0)," ")</f>
        <v>7300</v>
      </c>
      <c r="N172" s="319" t="str">
        <f>IFERROR(VLOOKUP(F172,Accesorio!A:C,3,),"")</f>
        <v>HIDROGEL FILMINAS CLEAR 170X120</v>
      </c>
    </row>
    <row r="173" spans="1:14" x14ac:dyDescent="0.2">
      <c r="A173" s="387">
        <v>45220</v>
      </c>
      <c r="B173" s="388" t="s">
        <v>6202</v>
      </c>
      <c r="C173" s="394"/>
      <c r="D173" s="395">
        <v>3650</v>
      </c>
      <c r="E173" s="391">
        <v>1</v>
      </c>
      <c r="F173" s="273" t="s">
        <v>3889</v>
      </c>
      <c r="G173" s="396" t="s">
        <v>6206</v>
      </c>
      <c r="H173" s="396" t="s">
        <v>6207</v>
      </c>
      <c r="I173" s="388"/>
      <c r="J173" s="392" t="s">
        <v>6339</v>
      </c>
      <c r="K173" s="62"/>
      <c r="L173" s="136">
        <v>5</v>
      </c>
      <c r="M173" s="318">
        <f>IFERROR(ROUNDUP(VLOOKUP(F173,Accesorio!A:E,IF(L173&gt;5,L173-2,L173),)*E173/IF(L173&gt;5,1.21,1),0)," ")</f>
        <v>3650</v>
      </c>
      <c r="N173" s="319" t="str">
        <f>IFERROR(VLOOKUP(F173,Accesorio!A:C,3,),"")</f>
        <v>HIDROGEL FILMINAS CLEAR 170X120</v>
      </c>
    </row>
    <row r="174" spans="1:14" x14ac:dyDescent="0.2">
      <c r="A174" s="342">
        <v>45220</v>
      </c>
      <c r="B174" s="343" t="s">
        <v>6202</v>
      </c>
      <c r="C174" s="308"/>
      <c r="D174" s="346">
        <v>3600</v>
      </c>
      <c r="E174" s="311">
        <v>1</v>
      </c>
      <c r="F174" s="272" t="s">
        <v>5012</v>
      </c>
      <c r="G174" s="343" t="s">
        <v>6203</v>
      </c>
      <c r="H174" s="343" t="s">
        <v>6204</v>
      </c>
      <c r="I174" s="343">
        <v>473</v>
      </c>
      <c r="J174" s="347" t="s">
        <v>6339</v>
      </c>
      <c r="K174" s="138"/>
      <c r="L174" s="136">
        <v>5</v>
      </c>
      <c r="M174" s="318">
        <f>IFERROR(ROUNDUP(VLOOKUP(F174,Accesorio!A:E,IF(L174&gt;5,L174-2,L174),)*E174/IF(L174&gt;5,1.21,1),0)," ")</f>
        <v>3600</v>
      </c>
      <c r="N174" s="319" t="str">
        <f>IFERROR(VLOOKUP(F174,Accesorio!A:C,3,),"")</f>
        <v>TPU MOT. G22/E32 PUFFER CASE</v>
      </c>
    </row>
    <row r="175" spans="1:14" x14ac:dyDescent="0.2">
      <c r="A175" s="342">
        <v>45220</v>
      </c>
      <c r="B175" s="343" t="s">
        <v>6202</v>
      </c>
      <c r="C175" s="308"/>
      <c r="D175" s="346">
        <v>5500</v>
      </c>
      <c r="E175" s="311">
        <v>1</v>
      </c>
      <c r="F175" s="272" t="s">
        <v>5791</v>
      </c>
      <c r="G175" s="343" t="s">
        <v>6206</v>
      </c>
      <c r="H175" s="343" t="s">
        <v>6207</v>
      </c>
      <c r="I175" s="343"/>
      <c r="J175" s="347" t="s">
        <v>6339</v>
      </c>
      <c r="K175" s="306"/>
      <c r="L175" s="136">
        <v>5</v>
      </c>
      <c r="M175" s="318">
        <f>IFERROR(ROUNDUP(VLOOKUP(F175,Accesorio!A:E,IF(L175&gt;5,L175-2,L175),)*E175/IF(L175&gt;5,1.21,1),0)," ")</f>
        <v>5500</v>
      </c>
      <c r="N175" s="319" t="str">
        <f>IFERROR(VLOOKUP(F175,Accesorio!A:C,3,),"")</f>
        <v>TPU MOT. E22/E22i PUFFER IMP.</v>
      </c>
    </row>
    <row r="176" spans="1:14" x14ac:dyDescent="0.2">
      <c r="A176" s="342">
        <v>45220</v>
      </c>
      <c r="B176" s="254" t="s">
        <v>6372</v>
      </c>
      <c r="C176" s="344"/>
      <c r="D176" s="345">
        <v>1297</v>
      </c>
      <c r="E176" s="311">
        <v>1</v>
      </c>
      <c r="F176" s="272" t="s">
        <v>6512</v>
      </c>
      <c r="G176" s="305" t="s">
        <v>6206</v>
      </c>
      <c r="H176" s="305" t="s">
        <v>6207</v>
      </c>
      <c r="I176" s="343"/>
      <c r="J176" s="347" t="s">
        <v>6339</v>
      </c>
      <c r="K176" s="135" t="s">
        <v>6513</v>
      </c>
      <c r="L176" s="136">
        <v>4</v>
      </c>
      <c r="M176" s="318">
        <f>IFERROR(ROUNDUP(VLOOKUP(F176,Accesorio!A:E,IF(L176&gt;5,L176-2,L176),)*E176/IF(L176&gt;5,1.21,1),0)," ")</f>
        <v>1297</v>
      </c>
      <c r="N176" s="319" t="str">
        <f>IFERROR(VLOOKUP(F176,Accesorio!A:C,3,),"")</f>
        <v>AUR. ML SOUL S150 BLANCO</v>
      </c>
    </row>
    <row r="177" spans="1:14" x14ac:dyDescent="0.2">
      <c r="A177" s="342">
        <v>45220</v>
      </c>
      <c r="B177" s="343" t="s">
        <v>6202</v>
      </c>
      <c r="C177" s="308"/>
      <c r="D177" s="346">
        <v>3100</v>
      </c>
      <c r="E177" s="311">
        <v>1</v>
      </c>
      <c r="F177" s="348" t="s">
        <v>6514</v>
      </c>
      <c r="G177" s="343" t="s">
        <v>6206</v>
      </c>
      <c r="H177" s="343" t="s">
        <v>6207</v>
      </c>
      <c r="I177" s="343"/>
      <c r="J177" s="347" t="s">
        <v>6339</v>
      </c>
      <c r="K177" s="138"/>
      <c r="L177" s="136">
        <v>5</v>
      </c>
      <c r="M177" s="318">
        <f>IFERROR(ROUNDUP(VLOOKUP(F177,Accesorio!A:E,IF(L177&gt;5,L177-2,L177),)*E177/IF(L177&gt;5,1.21,1),0)," ")</f>
        <v>3100</v>
      </c>
      <c r="N177" s="319" t="str">
        <f>IFERROR(VLOOKUP(F177,Accesorio!A:C,3,),"")</f>
        <v>GLASS FULL MOT. G22/E32 NEGRO 5D</v>
      </c>
    </row>
    <row r="178" spans="1:14" x14ac:dyDescent="0.2">
      <c r="A178" s="342">
        <v>45221</v>
      </c>
      <c r="B178" s="343" t="s">
        <v>6202</v>
      </c>
      <c r="C178" s="308"/>
      <c r="D178" s="346">
        <v>2300</v>
      </c>
      <c r="E178" s="311">
        <v>1</v>
      </c>
      <c r="F178" s="272" t="s">
        <v>2345</v>
      </c>
      <c r="G178" s="343" t="s">
        <v>6206</v>
      </c>
      <c r="H178" s="343" t="s">
        <v>6207</v>
      </c>
      <c r="I178" s="343"/>
      <c r="J178" s="347" t="s">
        <v>6214</v>
      </c>
      <c r="K178" s="306"/>
      <c r="L178" s="136">
        <v>5</v>
      </c>
      <c r="M178" s="318">
        <f>IFERROR(ROUNDUP(VLOOKUP(F178,Accesorio!A:E,IF(L178&gt;5,L178-2,L178),)*E178/IF(L178&gt;5,1.21,1),0)," ")</f>
        <v>2300</v>
      </c>
      <c r="N178" s="319" t="str">
        <f>IFERROR(VLOOKUP(F178,Accesorio!A:C,3,),"")</f>
        <v xml:space="preserve">GLASS MOT. G7 PLUS / G8 PLUS </v>
      </c>
    </row>
    <row r="179" spans="1:14" x14ac:dyDescent="0.2">
      <c r="A179" s="342">
        <v>45221</v>
      </c>
      <c r="B179" s="343" t="s">
        <v>6202</v>
      </c>
      <c r="C179" s="344"/>
      <c r="D179" s="345">
        <v>6450</v>
      </c>
      <c r="E179" s="311">
        <v>1</v>
      </c>
      <c r="F179" s="348" t="s">
        <v>5306</v>
      </c>
      <c r="G179" s="305" t="s">
        <v>6203</v>
      </c>
      <c r="H179" s="305" t="s">
        <v>6204</v>
      </c>
      <c r="I179" s="343">
        <v>474</v>
      </c>
      <c r="J179" s="347" t="s">
        <v>6339</v>
      </c>
      <c r="K179" s="135"/>
      <c r="L179" s="136">
        <v>5</v>
      </c>
      <c r="M179" s="318">
        <f>IFERROR(ROUNDUP(VLOOKUP(F179,Accesorio!A:E,IF(L179&gt;5,L179-2,L179),)*E179/IF(L179&gt;5,1.21,1),0)," ")</f>
        <v>6450</v>
      </c>
      <c r="N179" s="319" t="str">
        <f>IFERROR(VLOOKUP(F179,Accesorio!A:C,3,),"")</f>
        <v>TPU SAM. A04 SILICONE FELPA</v>
      </c>
    </row>
    <row r="180" spans="1:14" x14ac:dyDescent="0.2">
      <c r="A180" s="342">
        <v>45221</v>
      </c>
      <c r="B180" s="343" t="s">
        <v>6202</v>
      </c>
      <c r="C180" s="308"/>
      <c r="D180" s="346">
        <v>2500</v>
      </c>
      <c r="E180" s="311">
        <v>1</v>
      </c>
      <c r="F180" s="272" t="s">
        <v>4361</v>
      </c>
      <c r="G180" s="343" t="s">
        <v>6203</v>
      </c>
      <c r="H180" s="343" t="s">
        <v>6204</v>
      </c>
      <c r="I180" s="343">
        <v>474</v>
      </c>
      <c r="J180" s="347" t="s">
        <v>6339</v>
      </c>
      <c r="K180" s="138"/>
      <c r="L180" s="136">
        <v>5</v>
      </c>
      <c r="M180" s="318">
        <f>IFERROR(ROUNDUP(VLOOKUP(F180,Accesorio!A:E,IF(L180&gt;5,L180-2,L180),)*E180/IF(L180&gt;5,1.21,1),0)," ")</f>
        <v>2500</v>
      </c>
      <c r="N180" s="319" t="str">
        <f>IFERROR(VLOOKUP(F180,Accesorio!A:C,3,),"")</f>
        <v>TPU IPH 13 TRANS</v>
      </c>
    </row>
    <row r="181" spans="1:14" x14ac:dyDescent="0.2">
      <c r="A181" s="342">
        <v>45221</v>
      </c>
      <c r="B181" s="343" t="s">
        <v>6202</v>
      </c>
      <c r="C181" s="308"/>
      <c r="D181" s="346">
        <v>6450</v>
      </c>
      <c r="E181" s="311">
        <v>1</v>
      </c>
      <c r="F181" s="272" t="s">
        <v>5817</v>
      </c>
      <c r="G181" s="343" t="s">
        <v>6206</v>
      </c>
      <c r="H181" s="343" t="s">
        <v>6207</v>
      </c>
      <c r="I181" s="343"/>
      <c r="J181" s="347" t="s">
        <v>6214</v>
      </c>
      <c r="K181" s="306"/>
      <c r="L181" s="136">
        <v>5</v>
      </c>
      <c r="M181" s="318">
        <f>IFERROR(ROUNDUP(VLOOKUP(F181,Accesorio!A:E,IF(L181&gt;5,L181-2,L181),)*E181/IF(L181&gt;5,1.21,1),0)," ")</f>
        <v>6450</v>
      </c>
      <c r="N181" s="319" t="str">
        <f>IFERROR(VLOOKUP(F181,Accesorio!A:C,3,),"")</f>
        <v>TPU SAM. A24 SILICONE FELPA</v>
      </c>
    </row>
    <row r="182" spans="1:14" x14ac:dyDescent="0.2">
      <c r="A182" s="342">
        <v>45221</v>
      </c>
      <c r="B182" s="343" t="s">
        <v>6202</v>
      </c>
      <c r="C182" s="344"/>
      <c r="D182" s="345">
        <v>3650</v>
      </c>
      <c r="E182" s="311">
        <v>1</v>
      </c>
      <c r="F182" s="348" t="s">
        <v>3889</v>
      </c>
      <c r="G182" s="305" t="s">
        <v>6206</v>
      </c>
      <c r="H182" s="305" t="s">
        <v>6207</v>
      </c>
      <c r="I182" s="343"/>
      <c r="J182" s="347" t="s">
        <v>6214</v>
      </c>
      <c r="K182" s="135"/>
      <c r="L182" s="136">
        <v>5</v>
      </c>
      <c r="M182" s="318">
        <f>IFERROR(ROUNDUP(VLOOKUP(F182,Accesorio!A:E,IF(L182&gt;5,L182-2,L182),)*E182/IF(L182&gt;5,1.21,1),0)," ")</f>
        <v>3650</v>
      </c>
      <c r="N182" s="319" t="str">
        <f>IFERROR(VLOOKUP(F182,Accesorio!A:C,3,),"")</f>
        <v>HIDROGEL FILMINAS CLEAR 170X120</v>
      </c>
    </row>
    <row r="183" spans="1:14" x14ac:dyDescent="0.2">
      <c r="A183" s="342">
        <v>45221</v>
      </c>
      <c r="B183" s="343" t="s">
        <v>6202</v>
      </c>
      <c r="C183" s="308"/>
      <c r="D183" s="346">
        <v>6450</v>
      </c>
      <c r="E183" s="311">
        <v>1</v>
      </c>
      <c r="F183" s="272" t="s">
        <v>6519</v>
      </c>
      <c r="G183" s="343" t="s">
        <v>6203</v>
      </c>
      <c r="H183" s="343" t="s">
        <v>6204</v>
      </c>
      <c r="I183" s="343">
        <v>475</v>
      </c>
      <c r="J183" s="347" t="s">
        <v>6205</v>
      </c>
      <c r="K183" s="138"/>
      <c r="L183" s="136">
        <v>5</v>
      </c>
      <c r="M183" s="318">
        <f>IFERROR(ROUNDUP(VLOOKUP(F183,Accesorio!A:E,IF(L183&gt;5,L183-2,L183),)*E183/IF(L183&gt;5,1.21,1),0)," ")</f>
        <v>6450</v>
      </c>
      <c r="N183" s="319" t="str">
        <f>IFERROR(VLOOKUP(F183,Accesorio!A:C,3,),"")</f>
        <v>TPU SAM. A24 SILICONE FELPA</v>
      </c>
    </row>
    <row r="184" spans="1:14" x14ac:dyDescent="0.2">
      <c r="A184" s="342">
        <v>45222</v>
      </c>
      <c r="B184" s="343" t="s">
        <v>6202</v>
      </c>
      <c r="C184" s="308"/>
      <c r="D184" s="346">
        <v>4500</v>
      </c>
      <c r="E184" s="311">
        <v>1</v>
      </c>
      <c r="F184" s="344" t="s">
        <v>6524</v>
      </c>
      <c r="G184" s="343" t="s">
        <v>6203</v>
      </c>
      <c r="H184" s="343" t="s">
        <v>6204</v>
      </c>
      <c r="I184" s="343">
        <v>476</v>
      </c>
      <c r="J184" s="347" t="s">
        <v>6214</v>
      </c>
      <c r="K184" s="306"/>
      <c r="L184" s="136">
        <v>5</v>
      </c>
      <c r="M184" s="318">
        <f>IFERROR(ROUNDUP(VLOOKUP(F184,Accesorio!A:E,IF(L184&gt;5,L184-2,L184),)*E184/IF(L184&gt;5,1.21,1),0)," ")</f>
        <v>4500</v>
      </c>
      <c r="N184" s="319" t="str">
        <f>IFERROR(VLOOKUP(F184,Accesorio!A:C,3,),"")</f>
        <v>TPU SAM. A03S REF SOFT</v>
      </c>
    </row>
    <row r="185" spans="1:14" x14ac:dyDescent="0.2">
      <c r="A185" s="342">
        <v>45222</v>
      </c>
      <c r="B185" s="343" t="s">
        <v>6202</v>
      </c>
      <c r="C185" s="344"/>
      <c r="D185" s="345">
        <v>5100</v>
      </c>
      <c r="E185" s="311">
        <v>1</v>
      </c>
      <c r="F185" s="344" t="s">
        <v>2022</v>
      </c>
      <c r="G185" s="305" t="s">
        <v>6206</v>
      </c>
      <c r="H185" s="305" t="s">
        <v>6207</v>
      </c>
      <c r="I185" s="343"/>
      <c r="J185" s="347" t="s">
        <v>6214</v>
      </c>
      <c r="K185" s="135"/>
      <c r="L185" s="136">
        <v>5</v>
      </c>
      <c r="M185" s="318">
        <f>IFERROR(ROUNDUP(VLOOKUP(F185,Accesorio!A:E,IF(L185&gt;5,L185-2,L185),)*E185/IF(L185&gt;5,1.21,1),0)," ")</f>
        <v>5100</v>
      </c>
      <c r="N185" s="319" t="str">
        <f>IFERROR(VLOOKUP(F185,Accesorio!A:C,3,),"")</f>
        <v>CAR. PARED TIPO C 2A</v>
      </c>
    </row>
    <row r="186" spans="1:14" x14ac:dyDescent="0.2">
      <c r="A186" s="342">
        <v>45222</v>
      </c>
      <c r="B186" s="343" t="s">
        <v>6202</v>
      </c>
      <c r="C186" s="308"/>
      <c r="D186" s="346">
        <v>3100</v>
      </c>
      <c r="E186" s="311">
        <v>1</v>
      </c>
      <c r="F186" s="272" t="s">
        <v>6526</v>
      </c>
      <c r="G186" s="305" t="s">
        <v>6206</v>
      </c>
      <c r="H186" s="305" t="s">
        <v>6207</v>
      </c>
      <c r="I186" s="343"/>
      <c r="J186" s="347" t="s">
        <v>6214</v>
      </c>
      <c r="K186" s="138"/>
      <c r="L186" s="136">
        <v>5</v>
      </c>
      <c r="M186" s="318">
        <f>IFERROR(ROUNDUP(VLOOKUP(F186,Accesorio!A:E,IF(L186&gt;5,L186-2,L186),)*E186/IF(L186&gt;5,1.21,1),0)," ")</f>
        <v>3100</v>
      </c>
      <c r="N186" s="319" t="str">
        <f>IFERROR(VLOOKUP(F186,Accesorio!A:C,3,),"")</f>
        <v>GLASS FULL SAM. A10/M10 NEGRO 5D</v>
      </c>
    </row>
    <row r="187" spans="1:14" x14ac:dyDescent="0.2">
      <c r="A187" s="342">
        <v>45222</v>
      </c>
      <c r="B187" s="343" t="s">
        <v>6202</v>
      </c>
      <c r="C187" s="308"/>
      <c r="D187" s="346">
        <v>3650</v>
      </c>
      <c r="E187" s="311">
        <v>1</v>
      </c>
      <c r="F187" s="397" t="s">
        <v>3889</v>
      </c>
      <c r="G187" s="343" t="s">
        <v>6203</v>
      </c>
      <c r="H187" s="343" t="s">
        <v>6204</v>
      </c>
      <c r="I187" s="343">
        <v>477</v>
      </c>
      <c r="J187" s="347" t="s">
        <v>6214</v>
      </c>
      <c r="K187" s="306"/>
      <c r="L187" s="136">
        <v>5</v>
      </c>
      <c r="M187" s="318">
        <f>IFERROR(ROUNDUP(VLOOKUP(F187,Accesorio!A:E,IF(L187&gt;5,L187-2,L187),)*E187/IF(L187&gt;5,1.21,1),0)," ")</f>
        <v>3650</v>
      </c>
      <c r="N187" s="319" t="str">
        <f>IFERROR(VLOOKUP(F187,Accesorio!A:C,3,),"")</f>
        <v>HIDROGEL FILMINAS CLEAR 170X120</v>
      </c>
    </row>
    <row r="188" spans="1:14" x14ac:dyDescent="0.2">
      <c r="A188" s="342">
        <v>45222</v>
      </c>
      <c r="B188" s="343" t="s">
        <v>6202</v>
      </c>
      <c r="C188" s="344"/>
      <c r="D188" s="345">
        <v>5100</v>
      </c>
      <c r="E188" s="311">
        <v>1</v>
      </c>
      <c r="F188" s="344" t="s">
        <v>2022</v>
      </c>
      <c r="G188" s="305" t="s">
        <v>6206</v>
      </c>
      <c r="H188" s="305" t="s">
        <v>6207</v>
      </c>
      <c r="I188" s="343"/>
      <c r="J188" s="347" t="s">
        <v>6339</v>
      </c>
      <c r="K188" s="135"/>
      <c r="L188" s="136">
        <v>5</v>
      </c>
      <c r="M188" s="318">
        <f>IFERROR(ROUNDUP(VLOOKUP(F188,Accesorio!A:E,IF(L188&gt;5,L188-2,L188),)*E188/IF(L188&gt;5,1.21,1),0)," ")</f>
        <v>5100</v>
      </c>
      <c r="N188" s="319" t="str">
        <f>IFERROR(VLOOKUP(F188,Accesorio!A:C,3,),"")</f>
        <v>CAR. PARED TIPO C 2A</v>
      </c>
    </row>
    <row r="189" spans="1:14" x14ac:dyDescent="0.2">
      <c r="A189" s="342">
        <v>45222</v>
      </c>
      <c r="B189" s="343" t="s">
        <v>6202</v>
      </c>
      <c r="C189" s="308"/>
      <c r="D189" s="346">
        <v>3100</v>
      </c>
      <c r="E189" s="311">
        <v>1</v>
      </c>
      <c r="F189" s="344" t="s">
        <v>4869</v>
      </c>
      <c r="G189" s="343" t="s">
        <v>6206</v>
      </c>
      <c r="H189" s="343" t="s">
        <v>6207</v>
      </c>
      <c r="I189" s="343"/>
      <c r="J189" s="347" t="s">
        <v>6339</v>
      </c>
      <c r="K189" s="138"/>
      <c r="L189" s="136">
        <v>5</v>
      </c>
      <c r="M189" s="318">
        <f>IFERROR(ROUNDUP(VLOOKUP(F189,Accesorio!A:E,IF(L189&gt;5,L189-2,L189),)*E189/IF(L189&gt;5,1.21,1),0)," ")</f>
        <v>3100</v>
      </c>
      <c r="N189" s="319" t="str">
        <f>IFERROR(VLOOKUP(F189,Accesorio!A:C,3,),"")</f>
        <v>GLASS FULL SAM. A33 NEGRO 5D</v>
      </c>
    </row>
    <row r="190" spans="1:14" x14ac:dyDescent="0.2">
      <c r="A190" s="342">
        <v>45222</v>
      </c>
      <c r="B190" s="343" t="s">
        <v>6202</v>
      </c>
      <c r="C190" s="308"/>
      <c r="D190" s="346">
        <v>3100</v>
      </c>
      <c r="E190" s="311">
        <v>1</v>
      </c>
      <c r="F190" s="272" t="s">
        <v>2319</v>
      </c>
      <c r="G190" s="343" t="s">
        <v>6206</v>
      </c>
      <c r="H190" s="343" t="s">
        <v>6207</v>
      </c>
      <c r="I190" s="343"/>
      <c r="J190" s="347" t="s">
        <v>6339</v>
      </c>
      <c r="K190" s="306"/>
      <c r="L190" s="136">
        <v>5</v>
      </c>
      <c r="M190" s="318">
        <f>IFERROR(ROUNDUP(VLOOKUP(F190,Accesorio!A:E,IF(L190&gt;5,L190-2,L190),)*E190/IF(L190&gt;5,1.21,1),0)," ")</f>
        <v>3100</v>
      </c>
      <c r="N190" s="319" t="str">
        <f>IFERROR(VLOOKUP(F190,Accesorio!A:C,3,),"")</f>
        <v>GLASS FULL SAM. A10/M10 NEGRO 5D</v>
      </c>
    </row>
    <row r="191" spans="1:14" x14ac:dyDescent="0.2">
      <c r="A191" s="342">
        <v>45222</v>
      </c>
      <c r="B191" s="343" t="s">
        <v>6202</v>
      </c>
      <c r="C191" s="344"/>
      <c r="D191" s="345">
        <v>3050</v>
      </c>
      <c r="E191" s="311">
        <v>1</v>
      </c>
      <c r="F191" s="272" t="s">
        <v>5925</v>
      </c>
      <c r="G191" s="305" t="s">
        <v>6203</v>
      </c>
      <c r="H191" s="305" t="s">
        <v>5933</v>
      </c>
      <c r="I191" s="343">
        <v>478</v>
      </c>
      <c r="J191" s="347" t="s">
        <v>6339</v>
      </c>
      <c r="K191" s="135"/>
      <c r="L191" s="136">
        <v>5</v>
      </c>
      <c r="M191" s="318">
        <f>IFERROR(ROUNDUP(VLOOKUP(F191,Accesorio!A:E,IF(L191&gt;5,L191-2,L191),)*E191/IF(L191&gt;5,1.21,1),0)," ")</f>
        <v>3050</v>
      </c>
      <c r="N191" s="319" t="str">
        <f>IFERROR(VLOOKUP(F191,Accesorio!A:C,3,),"")</f>
        <v>TPU SAM. A54 TRANS</v>
      </c>
    </row>
    <row r="192" spans="1:14" x14ac:dyDescent="0.2">
      <c r="A192" s="342">
        <v>45222</v>
      </c>
      <c r="B192" s="343" t="s">
        <v>6376</v>
      </c>
      <c r="C192" s="308"/>
      <c r="D192" s="346">
        <v>3660</v>
      </c>
      <c r="E192" s="311">
        <v>1</v>
      </c>
      <c r="F192" s="272" t="s">
        <v>4330</v>
      </c>
      <c r="G192" s="343" t="s">
        <v>6206</v>
      </c>
      <c r="H192" s="343" t="s">
        <v>6207</v>
      </c>
      <c r="I192" s="343"/>
      <c r="J192" s="347" t="s">
        <v>6214</v>
      </c>
      <c r="K192" s="138" t="s">
        <v>6533</v>
      </c>
      <c r="L192" s="136">
        <v>4</v>
      </c>
      <c r="M192" s="318">
        <f>IFERROR(ROUNDUP(VLOOKUP(F192,Accesorio!A:E,IF(L192&gt;5,L192-2,L192),)*E192/IF(L192&gt;5,1.21,1),0)," ")</f>
        <v>3661</v>
      </c>
      <c r="N192" s="319" t="str">
        <f>IFERROR(VLOOKUP(F192,Accesorio!A:C,3,),"")</f>
        <v>DIG. CONTROL REMOTO UNI. TV RM-014S+</v>
      </c>
    </row>
    <row r="193" spans="1:14" x14ac:dyDescent="0.2">
      <c r="A193" s="400">
        <v>45222</v>
      </c>
      <c r="B193" s="401" t="s">
        <v>6352</v>
      </c>
      <c r="C193" s="402" t="s">
        <v>6537</v>
      </c>
      <c r="D193" s="401"/>
      <c r="E193" s="401">
        <v>-2</v>
      </c>
      <c r="F193" s="402" t="s">
        <v>5450</v>
      </c>
      <c r="G193" s="401"/>
      <c r="H193" s="401"/>
      <c r="I193" s="401"/>
      <c r="J193" s="401" t="s">
        <v>6351</v>
      </c>
      <c r="K193" s="135"/>
      <c r="L193" s="136"/>
      <c r="M193" s="318" t="str">
        <f>IFERROR(ROUNDUP(VLOOKUP(F193,Accesorio!A:E,IF(L193&gt;5,L193-2,L193),)*E193/IF(L193&gt;5,1.21,1),0)," ")</f>
        <v xml:space="preserve"> </v>
      </c>
      <c r="N193" s="319" t="str">
        <f>IFERROR(VLOOKUP(F193,Accesorio!A:C,3,),"")</f>
        <v>TPU MOT. G32 PUFFER CASE</v>
      </c>
    </row>
    <row r="194" spans="1:14" x14ac:dyDescent="0.2">
      <c r="A194" s="400">
        <v>45222</v>
      </c>
      <c r="B194" s="401" t="s">
        <v>6352</v>
      </c>
      <c r="C194" s="402" t="s">
        <v>6537</v>
      </c>
      <c r="D194" s="401"/>
      <c r="E194" s="401">
        <v>-1</v>
      </c>
      <c r="F194" s="402" t="s">
        <v>5015</v>
      </c>
      <c r="G194" s="401"/>
      <c r="H194" s="401"/>
      <c r="I194" s="401"/>
      <c r="J194" s="401" t="s">
        <v>6351</v>
      </c>
      <c r="K194" s="138"/>
      <c r="L194" s="136"/>
      <c r="M194" s="318" t="str">
        <f>IFERROR(ROUNDUP(VLOOKUP(F194,Accesorio!A:E,IF(L194&gt;5,L194-2,L194),)*E194/IF(L194&gt;5,1.21,1),0)," ")</f>
        <v xml:space="preserve"> </v>
      </c>
      <c r="N194" s="319" t="str">
        <f>IFERROR(VLOOKUP(F194,Accesorio!A:C,3,),"")</f>
        <v>TPU MOT. G22/E32 TRANS</v>
      </c>
    </row>
    <row r="195" spans="1:14" x14ac:dyDescent="0.2">
      <c r="A195" s="400">
        <v>45222</v>
      </c>
      <c r="B195" s="401" t="s">
        <v>6352</v>
      </c>
      <c r="C195" s="402" t="s">
        <v>6537</v>
      </c>
      <c r="D195" s="401"/>
      <c r="E195" s="401">
        <v>-1</v>
      </c>
      <c r="F195" s="402" t="s">
        <v>6066</v>
      </c>
      <c r="G195" s="401"/>
      <c r="H195" s="401"/>
      <c r="I195" s="401"/>
      <c r="J195" s="401" t="s">
        <v>6351</v>
      </c>
      <c r="K195" s="306"/>
      <c r="L195" s="136"/>
      <c r="M195" s="318" t="str">
        <f>IFERROR(ROUNDUP(VLOOKUP(F195,Accesorio!A:E,IF(L195&gt;5,L195-2,L195),)*E195/IF(L195&gt;5,1.21,1),0)," ")</f>
        <v xml:space="preserve"> </v>
      </c>
      <c r="N195" s="319" t="str">
        <f>IFERROR(VLOOKUP(F195,Accesorio!A:C,3,),"")</f>
        <v>TPU SAM. A14 TRANS</v>
      </c>
    </row>
    <row r="196" spans="1:14" x14ac:dyDescent="0.2">
      <c r="A196" s="400">
        <v>45222</v>
      </c>
      <c r="B196" s="401" t="s">
        <v>6352</v>
      </c>
      <c r="C196" s="402" t="s">
        <v>6537</v>
      </c>
      <c r="D196" s="401"/>
      <c r="E196" s="401">
        <v>-1</v>
      </c>
      <c r="F196" s="403" t="s">
        <v>5913</v>
      </c>
      <c r="G196" s="401"/>
      <c r="H196" s="401"/>
      <c r="I196" s="401"/>
      <c r="J196" s="401" t="s">
        <v>6351</v>
      </c>
      <c r="K196" s="135"/>
      <c r="L196" s="136"/>
      <c r="M196" s="318" t="str">
        <f>IFERROR(ROUNDUP(VLOOKUP(F196,Accesorio!A:E,IF(L196&gt;5,L196-2,L196),)*E196/IF(L196&gt;5,1.21,1),0)," ")</f>
        <v xml:space="preserve"> </v>
      </c>
      <c r="N196" s="319" t="str">
        <f>IFERROR(VLOOKUP(F196,Accesorio!A:C,3,),"")</f>
        <v>TPU SAM. A14 SILICONE DIS. DK</v>
      </c>
    </row>
    <row r="197" spans="1:14" x14ac:dyDescent="0.2">
      <c r="A197" s="400">
        <v>45222</v>
      </c>
      <c r="B197" s="401" t="s">
        <v>6352</v>
      </c>
      <c r="C197" s="402" t="s">
        <v>6537</v>
      </c>
      <c r="D197" s="401"/>
      <c r="E197" s="401">
        <v>-3</v>
      </c>
      <c r="F197" s="402" t="s">
        <v>5909</v>
      </c>
      <c r="G197" s="401"/>
      <c r="H197" s="401"/>
      <c r="I197" s="401"/>
      <c r="J197" s="401" t="s">
        <v>6351</v>
      </c>
      <c r="K197" s="138"/>
      <c r="L197" s="136"/>
      <c r="M197" s="318" t="str">
        <f>IFERROR(ROUNDUP(VLOOKUP(F197,Accesorio!A:E,IF(L197&gt;5,L197-2,L197),)*E197/IF(L197&gt;5,1.21,1),0)," ")</f>
        <v xml:space="preserve"> </v>
      </c>
      <c r="N197" s="319" t="str">
        <f>IFERROR(VLOOKUP(F197,Accesorio!A:C,3,),"")</f>
        <v>TPU SAM. A14 PUFFER CASE</v>
      </c>
    </row>
    <row r="198" spans="1:14" x14ac:dyDescent="0.2">
      <c r="A198" s="400">
        <v>45222</v>
      </c>
      <c r="B198" s="401" t="s">
        <v>6352</v>
      </c>
      <c r="C198" s="402" t="s">
        <v>6537</v>
      </c>
      <c r="D198" s="401"/>
      <c r="E198" s="401">
        <v>-3</v>
      </c>
      <c r="F198" s="402" t="s">
        <v>5688</v>
      </c>
      <c r="G198" s="401"/>
      <c r="H198" s="401"/>
      <c r="I198" s="401"/>
      <c r="J198" s="401" t="s">
        <v>6351</v>
      </c>
      <c r="K198" s="306"/>
      <c r="L198" s="136"/>
      <c r="M198" s="318" t="str">
        <f>IFERROR(ROUNDUP(VLOOKUP(F198,Accesorio!A:E,IF(L198&gt;5,L198-2,L198),)*E198/IF(L198&gt;5,1.21,1),0)," ")</f>
        <v xml:space="preserve"> </v>
      </c>
      <c r="N198" s="319" t="str">
        <f>IFERROR(VLOOKUP(F198,Accesorio!A:C,3,),"")</f>
        <v>TPU MOT. E22/E22i SILICONE DIS. DK</v>
      </c>
    </row>
    <row r="199" spans="1:14" x14ac:dyDescent="0.2">
      <c r="A199" s="400">
        <v>45222</v>
      </c>
      <c r="B199" s="401" t="s">
        <v>6352</v>
      </c>
      <c r="C199" s="402" t="s">
        <v>6537</v>
      </c>
      <c r="D199" s="401"/>
      <c r="E199" s="401">
        <v>-1</v>
      </c>
      <c r="F199" s="402" t="s">
        <v>5449</v>
      </c>
      <c r="G199" s="401"/>
      <c r="H199" s="401"/>
      <c r="I199" s="401"/>
      <c r="J199" s="401" t="s">
        <v>6351</v>
      </c>
      <c r="K199" s="135"/>
      <c r="L199" s="136"/>
      <c r="M199" s="318" t="str">
        <f>IFERROR(ROUNDUP(VLOOKUP(F199,Accesorio!A:E,IF(L199&gt;5,L199-2,L199),)*E199/IF(L199&gt;5,1.21,1),0)," ")</f>
        <v xml:space="preserve"> </v>
      </c>
      <c r="N199" s="319" t="str">
        <f>IFERROR(VLOOKUP(F199,Accesorio!A:C,3,),"")</f>
        <v>TPU MOT. E22/E22i PUFFER CASE</v>
      </c>
    </row>
    <row r="200" spans="1:14" x14ac:dyDescent="0.2">
      <c r="A200" s="400">
        <v>45222</v>
      </c>
      <c r="B200" s="401" t="s">
        <v>6352</v>
      </c>
      <c r="C200" s="402" t="s">
        <v>6537</v>
      </c>
      <c r="D200" s="401"/>
      <c r="E200" s="401">
        <v>-1</v>
      </c>
      <c r="F200" s="402" t="s">
        <v>6074</v>
      </c>
      <c r="G200" s="401"/>
      <c r="H200" s="401"/>
      <c r="I200" s="401"/>
      <c r="J200" s="401" t="s">
        <v>6351</v>
      </c>
      <c r="K200" s="138"/>
      <c r="L200" s="136"/>
      <c r="M200" s="318" t="str">
        <f>IFERROR(ROUNDUP(VLOOKUP(F200,Accesorio!A:E,IF(L200&gt;5,L200-2,L200),)*E200/IF(L200&gt;5,1.21,1),0)," ")</f>
        <v xml:space="preserve"> </v>
      </c>
      <c r="N200" s="319" t="str">
        <f>IFERROR(VLOOKUP(F200,Accesorio!A:C,3,),"")</f>
        <v>TPU SAM. A24 SILICONE</v>
      </c>
    </row>
    <row r="201" spans="1:14" x14ac:dyDescent="0.2">
      <c r="A201" s="400">
        <v>45222</v>
      </c>
      <c r="B201" s="401" t="s">
        <v>6352</v>
      </c>
      <c r="C201" s="402" t="s">
        <v>6537</v>
      </c>
      <c r="D201" s="401"/>
      <c r="E201" s="401">
        <v>-2</v>
      </c>
      <c r="F201" s="402" t="s">
        <v>5505</v>
      </c>
      <c r="G201" s="401"/>
      <c r="H201" s="401"/>
      <c r="I201" s="401"/>
      <c r="J201" s="401" t="s">
        <v>6351</v>
      </c>
      <c r="K201" s="306"/>
      <c r="L201" s="136"/>
      <c r="M201" s="318" t="str">
        <f>IFERROR(ROUNDUP(VLOOKUP(F201,Accesorio!A:E,IF(L201&gt;5,L201-2,L201),)*E201/IF(L201&gt;5,1.21,1),0)," ")</f>
        <v xml:space="preserve"> </v>
      </c>
      <c r="N201" s="319" t="str">
        <f>IFERROR(VLOOKUP(F201,Accesorio!A:C,3,),"")</f>
        <v>TPU SAM. A04 SILICONE</v>
      </c>
    </row>
    <row r="202" spans="1:14" x14ac:dyDescent="0.2">
      <c r="A202" s="400">
        <v>45222</v>
      </c>
      <c r="B202" s="401" t="s">
        <v>6352</v>
      </c>
      <c r="C202" s="402" t="s">
        <v>6537</v>
      </c>
      <c r="D202" s="401"/>
      <c r="E202" s="401">
        <v>-5</v>
      </c>
      <c r="F202" s="402" t="s">
        <v>5686</v>
      </c>
      <c r="G202" s="401"/>
      <c r="H202" s="401"/>
      <c r="I202" s="401"/>
      <c r="J202" s="401" t="s">
        <v>6351</v>
      </c>
      <c r="K202" s="135"/>
      <c r="L202" s="136"/>
      <c r="M202" s="318" t="str">
        <f>IFERROR(ROUNDUP(VLOOKUP(F202,Accesorio!A:E,IF(L202&gt;5,L202-2,L202),)*E202/IF(L202&gt;5,1.21,1),0)," ")</f>
        <v xml:space="preserve"> </v>
      </c>
      <c r="N202" s="319" t="str">
        <f>IFERROR(VLOOKUP(F202,Accesorio!A:C,3,),"")</f>
        <v>TPU MOT. E13 TRANS</v>
      </c>
    </row>
    <row r="203" spans="1:14" x14ac:dyDescent="0.2">
      <c r="A203" s="400">
        <v>45222</v>
      </c>
      <c r="B203" s="401" t="s">
        <v>6352</v>
      </c>
      <c r="C203" s="402" t="s">
        <v>6537</v>
      </c>
      <c r="D203" s="401"/>
      <c r="E203" s="401">
        <v>-2</v>
      </c>
      <c r="F203" s="402" t="s">
        <v>5685</v>
      </c>
      <c r="G203" s="401"/>
      <c r="H203" s="401"/>
      <c r="I203" s="401"/>
      <c r="J203" s="401" t="s">
        <v>6351</v>
      </c>
      <c r="K203" s="138"/>
      <c r="L203" s="136"/>
      <c r="M203" s="318" t="str">
        <f>IFERROR(ROUNDUP(VLOOKUP(F203,Accesorio!A:E,IF(L203&gt;5,L203-2,L203),)*E203/IF(L203&gt;5,1.21,1),0)," ")</f>
        <v xml:space="preserve"> </v>
      </c>
      <c r="N203" s="319" t="str">
        <f>IFERROR(VLOOKUP(F203,Accesorio!A:C,3,),"")</f>
        <v>TPU MOT. E13 SILICONE DIS. DK</v>
      </c>
    </row>
    <row r="204" spans="1:14" x14ac:dyDescent="0.2">
      <c r="A204" s="400">
        <v>45222</v>
      </c>
      <c r="B204" s="401" t="s">
        <v>6352</v>
      </c>
      <c r="C204" s="402" t="s">
        <v>6537</v>
      </c>
      <c r="D204" s="401"/>
      <c r="E204" s="401">
        <v>-1</v>
      </c>
      <c r="F204" s="402" t="s">
        <v>5684</v>
      </c>
      <c r="G204" s="401"/>
      <c r="H204" s="401"/>
      <c r="I204" s="401"/>
      <c r="J204" s="401" t="s">
        <v>6351</v>
      </c>
      <c r="K204" s="306"/>
      <c r="L204" s="136"/>
      <c r="M204" s="318" t="str">
        <f>IFERROR(ROUNDUP(VLOOKUP(F204,Accesorio!A:E,IF(L204&gt;5,L204-2,L204),)*E204/IF(L204&gt;5,1.21,1),0)," ")</f>
        <v xml:space="preserve"> </v>
      </c>
      <c r="N204" s="319" t="str">
        <f>IFERROR(VLOOKUP(F204,Accesorio!A:C,3,),"")</f>
        <v>TPU MOT. E13 SILICONE</v>
      </c>
    </row>
    <row r="205" spans="1:14" x14ac:dyDescent="0.2">
      <c r="A205" s="400">
        <v>45222</v>
      </c>
      <c r="B205" s="401" t="s">
        <v>6352</v>
      </c>
      <c r="C205" s="402" t="s">
        <v>6537</v>
      </c>
      <c r="D205" s="401"/>
      <c r="E205" s="401">
        <v>-2</v>
      </c>
      <c r="F205" s="402" t="s">
        <v>5681</v>
      </c>
      <c r="G205" s="401"/>
      <c r="H205" s="401"/>
      <c r="I205" s="401"/>
      <c r="J205" s="401" t="s">
        <v>6351</v>
      </c>
      <c r="K205" s="135"/>
      <c r="L205" s="136"/>
      <c r="M205" s="318" t="str">
        <f>IFERROR(ROUNDUP(VLOOKUP(F205,Accesorio!A:E,IF(L205&gt;5,L205-2,L205),)*E205/IF(L205&gt;5,1.21,1),0)," ")</f>
        <v xml:space="preserve"> </v>
      </c>
      <c r="N205" s="319" t="str">
        <f>IFERROR(VLOOKUP(F205,Accesorio!A:C,3,),"")</f>
        <v>TPU MOT. E13 PUFFER CASE</v>
      </c>
    </row>
    <row r="206" spans="1:14" x14ac:dyDescent="0.2">
      <c r="A206" s="400">
        <v>45222</v>
      </c>
      <c r="B206" s="401" t="s">
        <v>6352</v>
      </c>
      <c r="C206" s="402" t="s">
        <v>6537</v>
      </c>
      <c r="D206" s="401"/>
      <c r="E206" s="401">
        <v>-1</v>
      </c>
      <c r="F206" s="402" t="s">
        <v>5695</v>
      </c>
      <c r="G206" s="401"/>
      <c r="H206" s="401"/>
      <c r="I206" s="401"/>
      <c r="J206" s="401" t="s">
        <v>6351</v>
      </c>
      <c r="K206" s="138"/>
      <c r="L206" s="136"/>
      <c r="M206" s="318" t="str">
        <f>IFERROR(ROUNDUP(VLOOKUP(F206,Accesorio!A:E,IF(L206&gt;5,L206-2,L206),)*E206/IF(L206&gt;5,1.21,1),0)," ")</f>
        <v xml:space="preserve"> </v>
      </c>
      <c r="N206" s="319" t="str">
        <f>IFERROR(VLOOKUP(F206,Accesorio!A:C,3,),"")</f>
        <v>TPU SAM. A04E TRANS</v>
      </c>
    </row>
    <row r="207" spans="1:14" x14ac:dyDescent="0.2">
      <c r="A207" s="400">
        <v>45222</v>
      </c>
      <c r="B207" s="401" t="s">
        <v>6352</v>
      </c>
      <c r="C207" s="402" t="s">
        <v>6537</v>
      </c>
      <c r="D207" s="401"/>
      <c r="E207" s="401">
        <v>-2</v>
      </c>
      <c r="F207" s="402" t="s">
        <v>5506</v>
      </c>
      <c r="G207" s="401"/>
      <c r="H207" s="401"/>
      <c r="I207" s="401"/>
      <c r="J207" s="401" t="s">
        <v>6351</v>
      </c>
      <c r="K207" s="306"/>
      <c r="L207" s="136"/>
      <c r="M207" s="318" t="str">
        <f>IFERROR(ROUNDUP(VLOOKUP(F207,Accesorio!A:E,IF(L207&gt;5,L207-2,L207),)*E207/IF(L207&gt;5,1.21,1),0)," ")</f>
        <v xml:space="preserve"> </v>
      </c>
      <c r="N207" s="319" t="str">
        <f>IFERROR(VLOOKUP(F207,Accesorio!A:C,3,),"")</f>
        <v>TPU SAM. A04E PUFFER CASE</v>
      </c>
    </row>
    <row r="208" spans="1:14" x14ac:dyDescent="0.2">
      <c r="A208" s="400">
        <v>45222</v>
      </c>
      <c r="B208" s="401" t="s">
        <v>6352</v>
      </c>
      <c r="C208" s="402" t="s">
        <v>6537</v>
      </c>
      <c r="D208" s="401"/>
      <c r="E208" s="401">
        <v>-1</v>
      </c>
      <c r="F208" s="402" t="s">
        <v>5693</v>
      </c>
      <c r="G208" s="401"/>
      <c r="H208" s="401"/>
      <c r="I208" s="401"/>
      <c r="J208" s="401" t="s">
        <v>6351</v>
      </c>
      <c r="K208" s="135"/>
      <c r="L208" s="136"/>
      <c r="M208" s="318" t="str">
        <f>IFERROR(ROUNDUP(VLOOKUP(F208,Accesorio!A:E,IF(L208&gt;5,L208-2,L208),)*E208/IF(L208&gt;5,1.21,1),0)," ")</f>
        <v xml:space="preserve"> </v>
      </c>
      <c r="N208" s="319" t="str">
        <f>IFERROR(VLOOKUP(F208,Accesorio!A:C,3,),"")</f>
        <v>TPU SAM. A04E SILICONE</v>
      </c>
    </row>
    <row r="209" spans="1:14" x14ac:dyDescent="0.2">
      <c r="A209" s="400">
        <v>45222</v>
      </c>
      <c r="B209" s="401" t="s">
        <v>6352</v>
      </c>
      <c r="C209" s="402" t="s">
        <v>6537</v>
      </c>
      <c r="D209" s="401"/>
      <c r="E209" s="401">
        <v>-1</v>
      </c>
      <c r="F209" s="402" t="s">
        <v>5895</v>
      </c>
      <c r="G209" s="401"/>
      <c r="H209" s="401"/>
      <c r="I209" s="401"/>
      <c r="J209" s="401" t="s">
        <v>6351</v>
      </c>
      <c r="K209" s="138"/>
      <c r="L209" s="136"/>
      <c r="M209" s="318" t="str">
        <f>IFERROR(ROUNDUP(VLOOKUP(F209,Accesorio!A:E,IF(L209&gt;5,L209-2,L209),)*E209/IF(L209&gt;5,1.21,1),0)," ")</f>
        <v xml:space="preserve"> </v>
      </c>
      <c r="N209" s="319" t="str">
        <f>IFERROR(VLOOKUP(F209,Accesorio!A:C,3,),"")</f>
        <v>TPU MOT. G13/G13SE/G23 SILICONE</v>
      </c>
    </row>
    <row r="210" spans="1:14" x14ac:dyDescent="0.2">
      <c r="A210" s="400">
        <v>45222</v>
      </c>
      <c r="B210" s="401" t="s">
        <v>6352</v>
      </c>
      <c r="C210" s="402" t="s">
        <v>6537</v>
      </c>
      <c r="D210" s="401"/>
      <c r="E210" s="401">
        <v>-1</v>
      </c>
      <c r="F210" s="402" t="s">
        <v>5923</v>
      </c>
      <c r="G210" s="401"/>
      <c r="H210" s="401"/>
      <c r="I210" s="401"/>
      <c r="J210" s="401" t="s">
        <v>6351</v>
      </c>
      <c r="K210" s="306"/>
      <c r="L210" s="136"/>
      <c r="M210" s="318" t="str">
        <f>IFERROR(ROUNDUP(VLOOKUP(F210,Accesorio!A:E,IF(L210&gt;5,L210-2,L210),)*E210/IF(L210&gt;5,1.21,1),0)," ")</f>
        <v xml:space="preserve"> </v>
      </c>
      <c r="N210" s="319" t="str">
        <f>IFERROR(VLOOKUP(F210,Accesorio!A:C,3,),"")</f>
        <v>TPU SAM. A54 PUFFER CASE</v>
      </c>
    </row>
    <row r="211" spans="1:14" x14ac:dyDescent="0.2">
      <c r="A211" s="400">
        <v>45222</v>
      </c>
      <c r="B211" s="401" t="s">
        <v>6352</v>
      </c>
      <c r="C211" s="402" t="s">
        <v>6537</v>
      </c>
      <c r="D211" s="401"/>
      <c r="E211" s="401">
        <v>-1</v>
      </c>
      <c r="F211" s="402" t="s">
        <v>5975</v>
      </c>
      <c r="G211" s="401"/>
      <c r="H211" s="401"/>
      <c r="I211" s="401"/>
      <c r="J211" s="401" t="s">
        <v>6351</v>
      </c>
      <c r="K211" s="135"/>
      <c r="L211" s="136"/>
      <c r="M211" s="318" t="str">
        <f>IFERROR(ROUNDUP(VLOOKUP(F211,Accesorio!A:E,IF(L211&gt;5,L211-2,L211),)*E211/IF(L211&gt;5,1.21,1),0)," ")</f>
        <v xml:space="preserve"> </v>
      </c>
      <c r="N211" s="319" t="str">
        <f>IFERROR(VLOOKUP(F211,Accesorio!A:C,3,),"")</f>
        <v>CAR. PARED CABEZAL TIPO C 3A 30W MOT. OR.</v>
      </c>
    </row>
    <row r="212" spans="1:14" x14ac:dyDescent="0.2">
      <c r="A212" s="400">
        <v>45222</v>
      </c>
      <c r="B212" s="401" t="s">
        <v>6352</v>
      </c>
      <c r="C212" s="402" t="s">
        <v>6537</v>
      </c>
      <c r="D212" s="401"/>
      <c r="E212" s="401">
        <v>-1</v>
      </c>
      <c r="F212" s="402" t="s">
        <v>4970</v>
      </c>
      <c r="G212" s="401"/>
      <c r="H212" s="401"/>
      <c r="I212" s="401"/>
      <c r="J212" s="401" t="s">
        <v>6351</v>
      </c>
      <c r="K212" s="138"/>
      <c r="L212" s="136"/>
      <c r="M212" s="318" t="str">
        <f>IFERROR(ROUNDUP(VLOOKUP(F212,Accesorio!A:E,IF(L212&gt;5,L212-2,L212),)*E212/IF(L212&gt;5,1.21,1),0)," ")</f>
        <v xml:space="preserve"> </v>
      </c>
      <c r="N212" s="319" t="str">
        <f>IFERROR(VLOOKUP(F212,Accesorio!A:C,3,),"")</f>
        <v>TPU SAM. A21S TRANS</v>
      </c>
    </row>
    <row r="213" spans="1:14" x14ac:dyDescent="0.2">
      <c r="A213" s="400">
        <v>45222</v>
      </c>
      <c r="B213" s="401" t="s">
        <v>6352</v>
      </c>
      <c r="C213" s="402" t="s">
        <v>6537</v>
      </c>
      <c r="D213" s="401"/>
      <c r="E213" s="401">
        <v>-2</v>
      </c>
      <c r="F213" s="402" t="s">
        <v>5859</v>
      </c>
      <c r="G213" s="401"/>
      <c r="H213" s="401"/>
      <c r="I213" s="401"/>
      <c r="J213" s="401" t="s">
        <v>6351</v>
      </c>
      <c r="K213" s="306"/>
      <c r="L213" s="136"/>
      <c r="M213" s="318" t="str">
        <f>IFERROR(ROUNDUP(VLOOKUP(F213,Accesorio!A:E,IF(L213&gt;5,L213-2,L213),)*E213/IF(L213&gt;5,1.21,1),0)," ")</f>
        <v xml:space="preserve"> </v>
      </c>
      <c r="N213" s="319" t="str">
        <f>IFERROR(VLOOKUP(F213,Accesorio!A:C,3,),"")</f>
        <v>GLASS FULL SAM. A24 NEGRO 5D</v>
      </c>
    </row>
    <row r="214" spans="1:14" x14ac:dyDescent="0.2">
      <c r="A214" s="400">
        <v>45222</v>
      </c>
      <c r="B214" s="401" t="s">
        <v>6352</v>
      </c>
      <c r="C214" s="402" t="s">
        <v>6537</v>
      </c>
      <c r="D214" s="401"/>
      <c r="E214" s="401">
        <v>-1</v>
      </c>
      <c r="F214" s="402" t="s">
        <v>4689</v>
      </c>
      <c r="G214" s="401"/>
      <c r="H214" s="401"/>
      <c r="I214" s="401"/>
      <c r="J214" s="401" t="s">
        <v>6351</v>
      </c>
      <c r="K214" s="135"/>
      <c r="L214" s="136"/>
      <c r="M214" s="318" t="str">
        <f>IFERROR(ROUNDUP(VLOOKUP(F214,Accesorio!A:E,IF(L214&gt;5,L214-2,L214),)*E214/IF(L214&gt;5,1.21,1),0)," ")</f>
        <v xml:space="preserve"> </v>
      </c>
      <c r="N214" s="319" t="str">
        <f>IFERROR(VLOOKUP(F214,Accesorio!A:C,3,),"")</f>
        <v>GLASS FULL MOT. G22/E32 NEGRO 5D</v>
      </c>
    </row>
    <row r="215" spans="1:14" x14ac:dyDescent="0.2">
      <c r="A215" s="400">
        <v>45222</v>
      </c>
      <c r="B215" s="401" t="s">
        <v>6352</v>
      </c>
      <c r="C215" s="402" t="s">
        <v>6537</v>
      </c>
      <c r="D215" s="401"/>
      <c r="E215" s="401">
        <v>-2</v>
      </c>
      <c r="F215" s="402" t="s">
        <v>3711</v>
      </c>
      <c r="G215" s="401"/>
      <c r="H215" s="401"/>
      <c r="I215" s="401"/>
      <c r="J215" s="401" t="s">
        <v>6351</v>
      </c>
      <c r="K215" s="138"/>
      <c r="L215" s="136"/>
      <c r="M215" s="318" t="str">
        <f>IFERROR(ROUNDUP(VLOOKUP(F215,Accesorio!A:E,IF(L215&gt;5,L215-2,L215),)*E215/IF(L215&gt;5,1.21,1),0)," ")</f>
        <v xml:space="preserve"> </v>
      </c>
      <c r="N215" s="319" t="str">
        <f>IFERROR(VLOOKUP(F215,Accesorio!A:C,3,),"")</f>
        <v>GLASS FULL SAM. A02 NEGRO 5D</v>
      </c>
    </row>
    <row r="216" spans="1:14" x14ac:dyDescent="0.2">
      <c r="A216" s="400">
        <v>45222</v>
      </c>
      <c r="B216" s="401" t="s">
        <v>6352</v>
      </c>
      <c r="C216" s="402" t="s">
        <v>6537</v>
      </c>
      <c r="D216" s="401"/>
      <c r="E216" s="401">
        <v>-5</v>
      </c>
      <c r="F216" s="402" t="s">
        <v>5105</v>
      </c>
      <c r="G216" s="401"/>
      <c r="H216" s="401"/>
      <c r="I216" s="401"/>
      <c r="J216" s="401" t="s">
        <v>6351</v>
      </c>
      <c r="K216" s="306"/>
      <c r="L216" s="136"/>
      <c r="M216" s="318" t="str">
        <f>IFERROR(ROUNDUP(VLOOKUP(F216,Accesorio!A:E,IF(L216&gt;5,L216-2,L216),)*E216/IF(L216&gt;5,1.21,1),0)," ")</f>
        <v xml:space="preserve"> </v>
      </c>
      <c r="N216" s="319" t="str">
        <f>IFERROR(VLOOKUP(F216,Accesorio!A:C,3,),"")</f>
        <v>GLASS FULL SAM. A04/A04S NEGRO 5D</v>
      </c>
    </row>
    <row r="217" spans="1:14" x14ac:dyDescent="0.2">
      <c r="A217" s="400">
        <v>45222</v>
      </c>
      <c r="B217" s="401" t="s">
        <v>6352</v>
      </c>
      <c r="C217" s="402" t="s">
        <v>6537</v>
      </c>
      <c r="D217" s="401"/>
      <c r="E217" s="401">
        <v>-3</v>
      </c>
      <c r="F217" s="402" t="s">
        <v>5872</v>
      </c>
      <c r="G217" s="401"/>
      <c r="H217" s="401"/>
      <c r="I217" s="401"/>
      <c r="J217" s="401" t="s">
        <v>6351</v>
      </c>
      <c r="K217" s="135"/>
      <c r="L217" s="136"/>
      <c r="M217" s="318" t="str">
        <f>IFERROR(ROUNDUP(VLOOKUP(F217,Accesorio!A:E,IF(L217&gt;5,L217-2,L217),)*E217/IF(L217&gt;5,1.21,1),0)," ")</f>
        <v xml:space="preserve"> </v>
      </c>
      <c r="N217" s="319" t="str">
        <f>IFERROR(VLOOKUP(F217,Accesorio!A:C,3,),"")</f>
        <v>GLASS SAM. A14</v>
      </c>
    </row>
    <row r="218" spans="1:14" x14ac:dyDescent="0.2">
      <c r="A218" s="400">
        <v>45222</v>
      </c>
      <c r="B218" s="401" t="s">
        <v>6352</v>
      </c>
      <c r="C218" s="402" t="s">
        <v>6537</v>
      </c>
      <c r="D218" s="401"/>
      <c r="E218" s="401">
        <v>-2</v>
      </c>
      <c r="F218" s="402" t="s">
        <v>5868</v>
      </c>
      <c r="G218" s="401"/>
      <c r="H218" s="401"/>
      <c r="I218" s="401"/>
      <c r="J218" s="401" t="s">
        <v>6351</v>
      </c>
      <c r="K218" s="138"/>
      <c r="L218" s="136"/>
      <c r="M218" s="318" t="str">
        <f>IFERROR(ROUNDUP(VLOOKUP(F218,Accesorio!A:E,IF(L218&gt;5,L218-2,L218),)*E218/IF(L218&gt;5,1.21,1),0)," ")</f>
        <v xml:space="preserve"> </v>
      </c>
      <c r="N218" s="319" t="str">
        <f>IFERROR(VLOOKUP(F218,Accesorio!A:C,3,),"")</f>
        <v>GLASS MOT. G72</v>
      </c>
    </row>
    <row r="219" spans="1:14" x14ac:dyDescent="0.2">
      <c r="A219" s="400">
        <v>45222</v>
      </c>
      <c r="B219" s="401" t="s">
        <v>6352</v>
      </c>
      <c r="C219" s="402" t="s">
        <v>6537</v>
      </c>
      <c r="D219" s="401"/>
      <c r="E219" s="401">
        <v>-2</v>
      </c>
      <c r="F219" s="402" t="s">
        <v>5866</v>
      </c>
      <c r="G219" s="401"/>
      <c r="H219" s="401"/>
      <c r="I219" s="401"/>
      <c r="J219" s="401" t="s">
        <v>6351</v>
      </c>
      <c r="K219" s="306"/>
      <c r="L219" s="136"/>
      <c r="M219" s="318" t="str">
        <f>IFERROR(ROUNDUP(VLOOKUP(F219,Accesorio!A:E,IF(L219&gt;5,L219-2,L219),)*E219/IF(L219&gt;5,1.21,1),0)," ")</f>
        <v xml:space="preserve"> </v>
      </c>
      <c r="N219" s="319" t="str">
        <f>IFERROR(VLOOKUP(F219,Accesorio!A:C,3,),"")</f>
        <v>GLASS MOT. G13 / G23</v>
      </c>
    </row>
    <row r="220" spans="1:14" x14ac:dyDescent="0.2">
      <c r="A220" s="400">
        <v>45222</v>
      </c>
      <c r="B220" s="401" t="s">
        <v>6352</v>
      </c>
      <c r="C220" s="402" t="s">
        <v>6537</v>
      </c>
      <c r="D220" s="401"/>
      <c r="E220" s="401">
        <v>-3</v>
      </c>
      <c r="F220" s="402" t="s">
        <v>5162</v>
      </c>
      <c r="G220" s="401"/>
      <c r="H220" s="401"/>
      <c r="I220" s="401"/>
      <c r="J220" s="401" t="s">
        <v>6351</v>
      </c>
      <c r="K220" s="135"/>
      <c r="L220" s="136"/>
      <c r="M220" s="318" t="str">
        <f>IFERROR(ROUNDUP(VLOOKUP(F220,Accesorio!A:E,IF(L220&gt;5,L220-2,L220),)*E220/IF(L220&gt;5,1.21,1),0)," ")</f>
        <v xml:space="preserve"> </v>
      </c>
      <c r="N220" s="319" t="str">
        <f>IFERROR(VLOOKUP(F220,Accesorio!A:C,3,),"")</f>
        <v>GLASS MOT. G32</v>
      </c>
    </row>
    <row r="221" spans="1:14" x14ac:dyDescent="0.2">
      <c r="A221" s="400">
        <v>45222</v>
      </c>
      <c r="B221" s="401" t="s">
        <v>6352</v>
      </c>
      <c r="C221" s="402" t="s">
        <v>6537</v>
      </c>
      <c r="D221" s="401"/>
      <c r="E221" s="401">
        <v>-1</v>
      </c>
      <c r="F221" s="402" t="s">
        <v>5006</v>
      </c>
      <c r="G221" s="401"/>
      <c r="H221" s="401"/>
      <c r="I221" s="401"/>
      <c r="J221" s="401" t="s">
        <v>6351</v>
      </c>
      <c r="K221" s="138"/>
      <c r="L221" s="136"/>
      <c r="M221" s="318" t="str">
        <f>IFERROR(ROUNDUP(VLOOKUP(F221,Accesorio!A:E,IF(L221&gt;5,L221-2,L221),)*E221/IF(L221&gt;5,1.21,1),0)," ")</f>
        <v xml:space="preserve"> </v>
      </c>
      <c r="N221" s="319" t="str">
        <f>IFERROR(VLOOKUP(F221,Accesorio!A:C,3,),"")</f>
        <v>GLASS MOT. G42</v>
      </c>
    </row>
    <row r="222" spans="1:14" x14ac:dyDescent="0.2">
      <c r="A222" s="400">
        <v>45222</v>
      </c>
      <c r="B222" s="401" t="s">
        <v>6352</v>
      </c>
      <c r="C222" s="402" t="s">
        <v>6537</v>
      </c>
      <c r="D222" s="401"/>
      <c r="E222" s="401">
        <v>-2</v>
      </c>
      <c r="F222" s="402" t="s">
        <v>5876</v>
      </c>
      <c r="G222" s="401"/>
      <c r="H222" s="401"/>
      <c r="I222" s="401"/>
      <c r="J222" s="401" t="s">
        <v>6351</v>
      </c>
      <c r="K222" s="306"/>
      <c r="L222" s="136"/>
      <c r="M222" s="318" t="str">
        <f>IFERROR(ROUNDUP(VLOOKUP(F222,Accesorio!A:E,IF(L222&gt;5,L222-2,L222),)*E222/IF(L222&gt;5,1.21,1),0)," ")</f>
        <v xml:space="preserve"> </v>
      </c>
      <c r="N222" s="319" t="str">
        <f>IFERROR(VLOOKUP(F222,Accesorio!A:C,3,),"")</f>
        <v>GLASS SAM. A34</v>
      </c>
    </row>
    <row r="223" spans="1:14" x14ac:dyDescent="0.2">
      <c r="A223" s="400">
        <v>45222</v>
      </c>
      <c r="B223" s="401" t="s">
        <v>6352</v>
      </c>
      <c r="C223" s="402" t="s">
        <v>6537</v>
      </c>
      <c r="D223" s="401"/>
      <c r="E223" s="401">
        <v>-1</v>
      </c>
      <c r="F223" s="402" t="s">
        <v>6470</v>
      </c>
      <c r="G223" s="401"/>
      <c r="H223" s="401"/>
      <c r="I223" s="401"/>
      <c r="J223" s="401" t="s">
        <v>6351</v>
      </c>
      <c r="K223" s="135"/>
      <c r="L223" s="136"/>
      <c r="M223" s="318" t="str">
        <f>IFERROR(ROUNDUP(VLOOKUP(F223,Accesorio!A:E,IF(L223&gt;5,L223-2,L223),)*E223/IF(L223&gt;5,1.21,1),0)," ")</f>
        <v xml:space="preserve"> </v>
      </c>
      <c r="N223" s="319" t="str">
        <f>IFERROR(VLOOKUP(F223,Accesorio!A:C,3,),"")</f>
        <v>GLASS MOT. EDGE 30 NEO</v>
      </c>
    </row>
    <row r="224" spans="1:14" x14ac:dyDescent="0.2">
      <c r="A224" s="400">
        <v>45222</v>
      </c>
      <c r="B224" s="401" t="s">
        <v>6352</v>
      </c>
      <c r="C224" s="402" t="s">
        <v>6537</v>
      </c>
      <c r="D224" s="401"/>
      <c r="E224" s="401">
        <v>-3</v>
      </c>
      <c r="F224" s="402" t="s">
        <v>5160</v>
      </c>
      <c r="G224" s="401"/>
      <c r="H224" s="401"/>
      <c r="I224" s="401"/>
      <c r="J224" s="401" t="s">
        <v>6351</v>
      </c>
      <c r="K224" s="138"/>
      <c r="L224" s="136"/>
      <c r="M224" s="318" t="str">
        <f>IFERROR(ROUNDUP(VLOOKUP(F224,Accesorio!A:E,IF(L224&gt;5,L224-2,L224),)*E224/IF(L224&gt;5,1.21,1),0)," ")</f>
        <v xml:space="preserve"> </v>
      </c>
      <c r="N224" s="319" t="str">
        <f>IFERROR(VLOOKUP(F224,Accesorio!A:C,3,),"")</f>
        <v>GLASS MOT. E22/E22i</v>
      </c>
    </row>
    <row r="225" spans="1:14" x14ac:dyDescent="0.2">
      <c r="A225" s="342">
        <v>45223</v>
      </c>
      <c r="B225" s="343" t="s">
        <v>6202</v>
      </c>
      <c r="C225" s="308"/>
      <c r="D225" s="346">
        <v>8050</v>
      </c>
      <c r="E225" s="311">
        <v>1</v>
      </c>
      <c r="F225" s="272" t="s">
        <v>5507</v>
      </c>
      <c r="G225" s="343" t="s">
        <v>6206</v>
      </c>
      <c r="H225" s="343" t="s">
        <v>6207</v>
      </c>
      <c r="I225" s="343"/>
      <c r="J225" s="347" t="s">
        <v>6205</v>
      </c>
      <c r="K225" s="306"/>
      <c r="L225" s="136">
        <v>5</v>
      </c>
      <c r="M225" s="318">
        <f>IFERROR(ROUNDUP(VLOOKUP(F225,Accesorio!A:E,IF(L225&gt;5,L225-2,L225),)*E225/IF(L225&gt;5,1.21,1),0)," ")</f>
        <v>8050</v>
      </c>
      <c r="N225" s="319" t="str">
        <f>IFERROR(VLOOKUP(F225,Accesorio!A:C,3,),"")</f>
        <v>TPU SAM. A04S DIS. SENA BRILLO + POP</v>
      </c>
    </row>
    <row r="226" spans="1:14" x14ac:dyDescent="0.2">
      <c r="A226" s="342">
        <v>45223</v>
      </c>
      <c r="B226" s="343" t="s">
        <v>6202</v>
      </c>
      <c r="C226" s="344"/>
      <c r="D226" s="345">
        <v>6200</v>
      </c>
      <c r="E226" s="311">
        <v>2</v>
      </c>
      <c r="F226" s="344" t="s">
        <v>5105</v>
      </c>
      <c r="G226" s="305" t="s">
        <v>6203</v>
      </c>
      <c r="H226" s="305" t="s">
        <v>6204</v>
      </c>
      <c r="I226" s="343">
        <v>479</v>
      </c>
      <c r="J226" s="347" t="s">
        <v>6205</v>
      </c>
      <c r="K226" s="135"/>
      <c r="L226" s="136">
        <v>5</v>
      </c>
      <c r="M226" s="318">
        <f>IFERROR(ROUNDUP(VLOOKUP(F226,Accesorio!A:E,IF(L226&gt;5,L226-2,L226),)*E226/IF(L226&gt;5,1.21,1),0)," ")</f>
        <v>6200</v>
      </c>
      <c r="N226" s="319" t="str">
        <f>IFERROR(VLOOKUP(F226,Accesorio!A:C,3,),"")</f>
        <v>GLASS FULL SAM. A04/A04S NEGRO 5D</v>
      </c>
    </row>
    <row r="227" spans="1:14" x14ac:dyDescent="0.2">
      <c r="A227" s="342">
        <v>45223</v>
      </c>
      <c r="B227" s="343" t="s">
        <v>6202</v>
      </c>
      <c r="C227" s="308"/>
      <c r="D227" s="405">
        <v>-6250</v>
      </c>
      <c r="E227" s="346">
        <v>-1</v>
      </c>
      <c r="F227" s="346" t="s">
        <v>3703</v>
      </c>
      <c r="G227" s="311" t="s">
        <v>6203</v>
      </c>
      <c r="H227" s="272" t="s">
        <v>6204</v>
      </c>
      <c r="I227" s="343"/>
      <c r="J227" s="347" t="s">
        <v>6205</v>
      </c>
      <c r="K227" s="138" t="s">
        <v>6536</v>
      </c>
      <c r="L227" s="136">
        <v>5</v>
      </c>
      <c r="M227" s="318">
        <f>IFERROR(ROUNDUP(VLOOKUP(F227,Accesorio!A:E,IF(L227&gt;5,L227-2,L227),)*E227/IF(L227&gt;5,1.21,1),0)," ")</f>
        <v>-6250</v>
      </c>
      <c r="N227" s="319" t="str">
        <f>IFERROR(VLOOKUP(F227,Accesorio!A:C,3,),"")</f>
        <v>CABLE TIPO C A TIPO C MAYADO MAXICELL</v>
      </c>
    </row>
    <row r="228" spans="1:14" x14ac:dyDescent="0.2">
      <c r="A228" s="342">
        <v>45223</v>
      </c>
      <c r="B228" s="343" t="s">
        <v>6202</v>
      </c>
      <c r="C228" s="308"/>
      <c r="D228" s="405">
        <v>3000</v>
      </c>
      <c r="E228" s="346">
        <v>1</v>
      </c>
      <c r="F228" s="346" t="s">
        <v>3702</v>
      </c>
      <c r="G228" s="311" t="s">
        <v>6203</v>
      </c>
      <c r="H228" s="272" t="s">
        <v>6204</v>
      </c>
      <c r="I228" s="343"/>
      <c r="J228" s="347" t="s">
        <v>6205</v>
      </c>
      <c r="K228" s="306" t="s">
        <v>6583</v>
      </c>
      <c r="L228" s="136">
        <v>5</v>
      </c>
      <c r="M228" s="318">
        <f>IFERROR(ROUNDUP(VLOOKUP(F228,Accesorio!A:E,IF(L228&gt;5,L228-2,L228),)*E228/IF(L228&gt;5,1.21,1),0)," ")</f>
        <v>3000</v>
      </c>
      <c r="N228" s="319" t="str">
        <f>IFERROR(VLOOKUP(F228,Accesorio!A:C,3,),"")</f>
        <v>CABLE MICRO MAXICELL</v>
      </c>
    </row>
    <row r="229" spans="1:14" x14ac:dyDescent="0.2">
      <c r="A229" s="342">
        <v>45223</v>
      </c>
      <c r="B229" s="343" t="s">
        <v>6202</v>
      </c>
      <c r="C229" s="308"/>
      <c r="D229" s="405">
        <v>3250</v>
      </c>
      <c r="E229" s="346">
        <v>1</v>
      </c>
      <c r="F229" s="346" t="s">
        <v>2664</v>
      </c>
      <c r="G229" s="311" t="s">
        <v>6203</v>
      </c>
      <c r="H229" s="272" t="s">
        <v>6204</v>
      </c>
      <c r="I229" s="343"/>
      <c r="J229" s="347" t="s">
        <v>6205</v>
      </c>
      <c r="K229" s="306"/>
      <c r="L229" s="136">
        <v>5</v>
      </c>
      <c r="M229" s="318">
        <f>IFERROR(ROUNDUP(VLOOKUP(F229,Accesorio!A:E,IF(L229&gt;5,L229-2,L229),)*E229/IF(L229&gt;5,1.21,1),0)," ")</f>
        <v>3300</v>
      </c>
      <c r="N229" s="319" t="str">
        <f>IFERROR(VLOOKUP(F229,Accesorio!A:C,3,),"")</f>
        <v>AUR. ML SOUL S150 BLANCO</v>
      </c>
    </row>
    <row r="230" spans="1:14" x14ac:dyDescent="0.2">
      <c r="A230" s="342">
        <v>45223</v>
      </c>
      <c r="B230" s="343" t="s">
        <v>6202</v>
      </c>
      <c r="C230" s="344"/>
      <c r="D230" s="346">
        <v>50</v>
      </c>
      <c r="E230" s="345"/>
      <c r="F230" s="346" t="s">
        <v>2664</v>
      </c>
      <c r="G230" s="348" t="s">
        <v>6206</v>
      </c>
      <c r="H230" s="305" t="s">
        <v>6207</v>
      </c>
      <c r="I230" s="305"/>
      <c r="J230" s="347" t="s">
        <v>6205</v>
      </c>
      <c r="K230" s="135"/>
      <c r="L230" s="136">
        <v>5</v>
      </c>
      <c r="M230" s="318">
        <f>IFERROR(ROUNDUP(VLOOKUP(F230,Accesorio!A:E,IF(L230&gt;5,L230-2,L230),)*E230/IF(L230&gt;5,1.21,1),0)," ")</f>
        <v>0</v>
      </c>
      <c r="N230" s="319" t="str">
        <f>IFERROR(VLOOKUP(F230,Accesorio!A:C,3,),"")</f>
        <v>AUR. ML SOUL S150 BLANCO</v>
      </c>
    </row>
    <row r="231" spans="1:14" x14ac:dyDescent="0.2">
      <c r="A231" s="342">
        <v>45223</v>
      </c>
      <c r="B231" s="343" t="s">
        <v>6202</v>
      </c>
      <c r="C231" s="308"/>
      <c r="D231" s="346">
        <v>2400</v>
      </c>
      <c r="E231" s="311">
        <v>1</v>
      </c>
      <c r="F231" s="272" t="s">
        <v>5868</v>
      </c>
      <c r="G231" s="343" t="s">
        <v>6206</v>
      </c>
      <c r="H231" s="343" t="s">
        <v>6207</v>
      </c>
      <c r="I231" s="343"/>
      <c r="J231" s="347" t="s">
        <v>6339</v>
      </c>
      <c r="K231" s="138"/>
      <c r="L231" s="136">
        <v>5</v>
      </c>
      <c r="M231" s="318">
        <f>IFERROR(ROUNDUP(VLOOKUP(F231,Accesorio!A:E,IF(L231&gt;5,L231-2,L231),)*E231/IF(L231&gt;5,1.21,1),0)," ")</f>
        <v>2400</v>
      </c>
      <c r="N231" s="319" t="str">
        <f>IFERROR(VLOOKUP(F231,Accesorio!A:C,3,),"")</f>
        <v>GLASS MOT. G72</v>
      </c>
    </row>
    <row r="232" spans="1:14" x14ac:dyDescent="0.2">
      <c r="A232" s="342">
        <v>45224</v>
      </c>
      <c r="B232" s="343" t="s">
        <v>6202</v>
      </c>
      <c r="C232" s="344"/>
      <c r="D232" s="345">
        <v>3750</v>
      </c>
      <c r="E232" s="311">
        <v>1</v>
      </c>
      <c r="F232" s="348" t="s">
        <v>4728</v>
      </c>
      <c r="G232" s="343" t="s">
        <v>6206</v>
      </c>
      <c r="H232" s="343" t="s">
        <v>6207</v>
      </c>
      <c r="I232" s="343"/>
      <c r="J232" s="347" t="s">
        <v>6205</v>
      </c>
      <c r="K232" s="135"/>
      <c r="L232" s="136">
        <v>5</v>
      </c>
      <c r="M232" s="318">
        <f>IFERROR(ROUNDUP(VLOOKUP(F232,Accesorio!A:E,IF(L232&gt;5,L232-2,L232),)*E232/IF(L232&gt;5,1.21,1),0)," ")</f>
        <v>3750</v>
      </c>
      <c r="N232" s="319" t="str">
        <f>IFERROR(VLOOKUP(F232,Accesorio!A:C,3,),"")</f>
        <v>TPU SAM. A03 SILICONE DIS. DK</v>
      </c>
    </row>
    <row r="233" spans="1:14" x14ac:dyDescent="0.2">
      <c r="A233" s="342">
        <v>45224</v>
      </c>
      <c r="B233" s="343" t="s">
        <v>6202</v>
      </c>
      <c r="C233" s="308"/>
      <c r="D233" s="346">
        <v>3100</v>
      </c>
      <c r="E233" s="311">
        <v>1</v>
      </c>
      <c r="F233" s="272" t="s">
        <v>6555</v>
      </c>
      <c r="G233" s="343" t="s">
        <v>6206</v>
      </c>
      <c r="H233" s="343" t="s">
        <v>6207</v>
      </c>
      <c r="I233" s="343"/>
      <c r="J233" s="347" t="s">
        <v>6205</v>
      </c>
      <c r="K233" s="138"/>
      <c r="L233" s="136">
        <v>5</v>
      </c>
      <c r="M233" s="318">
        <f>IFERROR(ROUNDUP(VLOOKUP(F233,Accesorio!A:E,IF(L233&gt;5,L233-2,L233),)*E233/IF(L233&gt;5,1.21,1),0)," ")</f>
        <v>3100</v>
      </c>
      <c r="N233" s="319" t="str">
        <f>IFERROR(VLOOKUP(F233,Accesorio!A:C,3,),"")</f>
        <v>GLASS FULL SAM. A02 NEGRO 5D</v>
      </c>
    </row>
    <row r="234" spans="1:14" x14ac:dyDescent="0.2">
      <c r="A234" s="342">
        <v>45224</v>
      </c>
      <c r="B234" s="343" t="s">
        <v>6202</v>
      </c>
      <c r="C234" s="308"/>
      <c r="D234" s="346">
        <v>2250</v>
      </c>
      <c r="E234" s="311">
        <v>1</v>
      </c>
      <c r="F234" s="404" t="s">
        <v>6556</v>
      </c>
      <c r="G234" s="343" t="s">
        <v>6206</v>
      </c>
      <c r="H234" s="343" t="s">
        <v>6207</v>
      </c>
      <c r="I234" s="343"/>
      <c r="J234" s="347" t="s">
        <v>6205</v>
      </c>
      <c r="K234" s="306"/>
      <c r="L234" s="136">
        <v>5</v>
      </c>
      <c r="M234" s="318">
        <f>IFERROR(ROUNDUP(VLOOKUP(F234,Accesorio!A:E,IF(L234&gt;5,L234-2,L234),)*E234/IF(L234&gt;5,1.21,1),0)," ")</f>
        <v>2250</v>
      </c>
      <c r="N234" s="319" t="str">
        <f>IFERROR(VLOOKUP(F234,Accesorio!A:C,3,),"")</f>
        <v>GLASS MOT. G32</v>
      </c>
    </row>
    <row r="235" spans="1:14" x14ac:dyDescent="0.2">
      <c r="A235" s="342">
        <v>45224</v>
      </c>
      <c r="B235" s="343" t="s">
        <v>6202</v>
      </c>
      <c r="C235" s="344"/>
      <c r="D235" s="345">
        <v>3100</v>
      </c>
      <c r="E235" s="311">
        <v>1</v>
      </c>
      <c r="F235" s="348" t="s">
        <v>5859</v>
      </c>
      <c r="G235" s="343" t="s">
        <v>6206</v>
      </c>
      <c r="H235" s="343" t="s">
        <v>6207</v>
      </c>
      <c r="I235" s="343"/>
      <c r="J235" s="347" t="s">
        <v>6214</v>
      </c>
      <c r="K235" s="135"/>
      <c r="L235" s="136">
        <v>5</v>
      </c>
      <c r="M235" s="318">
        <f>IFERROR(ROUNDUP(VLOOKUP(F235,Accesorio!A:E,IF(L235&gt;5,L235-2,L235),)*E235/IF(L235&gt;5,1.21,1),0)," ")</f>
        <v>3100</v>
      </c>
      <c r="N235" s="319" t="str">
        <f>IFERROR(VLOOKUP(F235,Accesorio!A:C,3,),"")</f>
        <v>GLASS FULL SAM. A24 NEGRO 5D</v>
      </c>
    </row>
    <row r="236" spans="1:14" x14ac:dyDescent="0.2">
      <c r="A236" s="342">
        <v>45224</v>
      </c>
      <c r="B236" s="343" t="s">
        <v>6202</v>
      </c>
      <c r="C236" s="308"/>
      <c r="D236" s="346">
        <v>3600</v>
      </c>
      <c r="E236" s="311">
        <v>1</v>
      </c>
      <c r="F236" s="272" t="s">
        <v>6068</v>
      </c>
      <c r="G236" s="343" t="s">
        <v>6206</v>
      </c>
      <c r="H236" s="343" t="s">
        <v>6207</v>
      </c>
      <c r="I236" s="343"/>
      <c r="J236" s="347" t="s">
        <v>6214</v>
      </c>
      <c r="K236" s="138"/>
      <c r="L236" s="136">
        <v>5</v>
      </c>
      <c r="M236" s="318">
        <f>IFERROR(ROUNDUP(VLOOKUP(F236,Accesorio!A:E,IF(L236&gt;5,L236-2,L236),)*E236/IF(L236&gt;5,1.21,1),0)," ")</f>
        <v>3600</v>
      </c>
      <c r="N236" s="319" t="str">
        <f>IFERROR(VLOOKUP(F236,Accesorio!A:C,3,),"")</f>
        <v>TPU SAM. A24 PUFFER CASE</v>
      </c>
    </row>
    <row r="237" spans="1:14" x14ac:dyDescent="0.2">
      <c r="A237" s="342">
        <v>45224</v>
      </c>
      <c r="B237" s="343" t="s">
        <v>6559</v>
      </c>
      <c r="C237" s="308"/>
      <c r="D237" s="346">
        <v>1781</v>
      </c>
      <c r="E237" s="311">
        <v>1</v>
      </c>
      <c r="F237" s="348" t="s">
        <v>3889</v>
      </c>
      <c r="G237" s="343" t="s">
        <v>6206</v>
      </c>
      <c r="H237" s="343" t="s">
        <v>6207</v>
      </c>
      <c r="I237" s="343"/>
      <c r="J237" s="347" t="s">
        <v>6205</v>
      </c>
      <c r="K237" s="306" t="s">
        <v>6560</v>
      </c>
      <c r="L237" s="136">
        <v>4</v>
      </c>
      <c r="M237" s="318">
        <f>IFERROR(ROUNDUP(VLOOKUP(F237,Accesorio!A:E,IF(L237&gt;5,L237-2,L237),)*E237/IF(L237&gt;5,1.21,1),0)," ")</f>
        <v>1781</v>
      </c>
      <c r="N237" s="319" t="str">
        <f>IFERROR(VLOOKUP(F237,Accesorio!A:C,3,),"")</f>
        <v>HIDROGEL FILMINAS CLEAR 170X120</v>
      </c>
    </row>
    <row r="238" spans="1:14" x14ac:dyDescent="0.2">
      <c r="A238" s="342">
        <v>45224</v>
      </c>
      <c r="B238" s="343" t="s">
        <v>6559</v>
      </c>
      <c r="C238" s="344"/>
      <c r="D238" s="345">
        <v>7873</v>
      </c>
      <c r="E238" s="311">
        <v>1</v>
      </c>
      <c r="F238" s="272" t="s">
        <v>3844</v>
      </c>
      <c r="G238" s="343" t="s">
        <v>6206</v>
      </c>
      <c r="H238" s="343" t="s">
        <v>6207</v>
      </c>
      <c r="I238" s="343"/>
      <c r="J238" s="347" t="s">
        <v>6214</v>
      </c>
      <c r="K238" s="135" t="s">
        <v>6533</v>
      </c>
      <c r="L238" s="136">
        <v>4</v>
      </c>
      <c r="M238" s="318">
        <f>IFERROR(ROUNDUP(VLOOKUP(F238,Accesorio!A:E,IF(L238&gt;5,L238-2,L238),)*E238/IF(L238&gt;5,1.21,1),0)," ")</f>
        <v>7873</v>
      </c>
      <c r="N238" s="319" t="str">
        <f>IFERROR(VLOOKUP(F238,Accesorio!A:C,3,),"")</f>
        <v>PEN DRIVE 64GB</v>
      </c>
    </row>
    <row r="239" spans="1:14" x14ac:dyDescent="0.2">
      <c r="A239" s="342">
        <v>45224</v>
      </c>
      <c r="B239" s="343" t="s">
        <v>6202</v>
      </c>
      <c r="C239" s="308"/>
      <c r="D239" s="346">
        <v>12400</v>
      </c>
      <c r="E239" s="311">
        <v>1</v>
      </c>
      <c r="F239" s="348" t="s">
        <v>6562</v>
      </c>
      <c r="G239" s="343" t="s">
        <v>6203</v>
      </c>
      <c r="H239" s="343" t="s">
        <v>6204</v>
      </c>
      <c r="I239" s="343">
        <v>491</v>
      </c>
      <c r="J239" s="347" t="s">
        <v>6214</v>
      </c>
      <c r="K239" s="138"/>
      <c r="L239" s="136">
        <v>5</v>
      </c>
      <c r="M239" s="318">
        <f>IFERROR(ROUNDUP(VLOOKUP(F239,Accesorio!A:E,IF(L239&gt;5,L239-2,L239),)*E239/IF(L239&gt;5,1.21,1),0)," ")</f>
        <v>12400</v>
      </c>
      <c r="N239" s="319" t="str">
        <f>IFERROR(VLOOKUP(F239,Accesorio!A:C,3,),"")</f>
        <v>SOPORTE AUTO PARA ESPEJO RETROVISOR</v>
      </c>
    </row>
    <row r="240" spans="1:14" x14ac:dyDescent="0.2">
      <c r="A240" s="342">
        <v>45224</v>
      </c>
      <c r="B240" s="343" t="s">
        <v>6202</v>
      </c>
      <c r="C240" s="308"/>
      <c r="D240" s="346">
        <v>3800</v>
      </c>
      <c r="E240" s="311">
        <v>1</v>
      </c>
      <c r="F240" s="272" t="s">
        <v>4892</v>
      </c>
      <c r="G240" s="343" t="s">
        <v>6206</v>
      </c>
      <c r="H240" s="343" t="s">
        <v>6207</v>
      </c>
      <c r="I240" s="343"/>
      <c r="J240" s="347" t="s">
        <v>6214</v>
      </c>
      <c r="K240" s="306"/>
      <c r="L240" s="136">
        <v>5</v>
      </c>
      <c r="M240" s="318">
        <f>IFERROR(ROUNDUP(VLOOKUP(F240,Accesorio!A:E,IF(L240&gt;5,L240-2,L240),)*E240/IF(L240&gt;5,1.21,1),0)," ")</f>
        <v>3800</v>
      </c>
      <c r="N240" s="319" t="str">
        <f>IFERROR(VLOOKUP(F240,Accesorio!A:C,3,),"")</f>
        <v>TPU SAM. S21 FE REF SOFT</v>
      </c>
    </row>
    <row r="241" spans="1:14" x14ac:dyDescent="0.2">
      <c r="A241" s="342">
        <v>45224</v>
      </c>
      <c r="B241" s="343" t="s">
        <v>6202</v>
      </c>
      <c r="C241" s="308"/>
      <c r="D241" s="346">
        <v>4450</v>
      </c>
      <c r="E241" s="311">
        <v>1</v>
      </c>
      <c r="F241" s="272" t="s">
        <v>5467</v>
      </c>
      <c r="G241" s="343" t="s">
        <v>6203</v>
      </c>
      <c r="H241" s="343" t="s">
        <v>6204</v>
      </c>
      <c r="I241" s="343">
        <v>492</v>
      </c>
      <c r="J241" s="347" t="s">
        <v>6205</v>
      </c>
      <c r="K241" s="306"/>
      <c r="L241" s="136">
        <v>5</v>
      </c>
      <c r="M241" s="318">
        <f>IFERROR(ROUNDUP(VLOOKUP(F241,Accesorio!A:E,IF(L241&gt;5,L241-2,L241),)*E241/IF(L241&gt;5,1.21,1),0)," ")</f>
        <v>4450</v>
      </c>
      <c r="N241" s="319" t="str">
        <f>IFERROR(VLOOKUP(F241,Accesorio!A:C,3,),"")</f>
        <v>GLASS FULL CERÁMICA SAM. A13 - 100D</v>
      </c>
    </row>
    <row r="242" spans="1:14" x14ac:dyDescent="0.2">
      <c r="A242" s="342">
        <v>45224</v>
      </c>
      <c r="B242" s="343" t="s">
        <v>6371</v>
      </c>
      <c r="C242" s="344"/>
      <c r="D242" s="345">
        <v>1156</v>
      </c>
      <c r="E242" s="311">
        <v>1</v>
      </c>
      <c r="F242" s="272" t="s">
        <v>4474</v>
      </c>
      <c r="G242" s="305" t="s">
        <v>6206</v>
      </c>
      <c r="H242" s="305" t="s">
        <v>6207</v>
      </c>
      <c r="I242" s="343"/>
      <c r="J242" s="347" t="s">
        <v>6205</v>
      </c>
      <c r="K242" s="135" t="s">
        <v>6513</v>
      </c>
      <c r="L242" s="136">
        <v>4</v>
      </c>
      <c r="M242" s="318">
        <f>IFERROR(ROUNDUP(VLOOKUP(F242,Accesorio!A:E,IF(L242&gt;5,L242-2,L242),)*E242/IF(L242&gt;5,1.21,1),0)," ")</f>
        <v>1156</v>
      </c>
      <c r="N242" s="319" t="str">
        <f>IFERROR(VLOOKUP(F242,Accesorio!A:C,3,),"")</f>
        <v>GLASS FULL SAM. A52 / A52S NEGRO 5D</v>
      </c>
    </row>
    <row r="243" spans="1:14" x14ac:dyDescent="0.2">
      <c r="A243" s="342">
        <v>45224</v>
      </c>
      <c r="B243" s="343" t="s">
        <v>6202</v>
      </c>
      <c r="C243" s="308"/>
      <c r="D243" s="346">
        <v>2950</v>
      </c>
      <c r="E243" s="311">
        <v>1</v>
      </c>
      <c r="F243" s="272" t="s">
        <v>5308</v>
      </c>
      <c r="G243" s="343" t="s">
        <v>6203</v>
      </c>
      <c r="H243" s="343" t="s">
        <v>6204</v>
      </c>
      <c r="I243" s="343">
        <v>493</v>
      </c>
      <c r="J243" s="347" t="s">
        <v>6214</v>
      </c>
      <c r="K243" s="138"/>
      <c r="L243" s="136">
        <v>5</v>
      </c>
      <c r="M243" s="318">
        <f>IFERROR(ROUNDUP(VLOOKUP(F243,Accesorio!A:E,IF(L243&gt;5,L243-2,L243),)*E243/IF(L243&gt;5,1.21,1),0)," ")</f>
        <v>2950</v>
      </c>
      <c r="N243" s="319" t="str">
        <f>IFERROR(VLOOKUP(F243,Accesorio!A:C,3,),"")</f>
        <v>TPU SAM. A04S SILICONE</v>
      </c>
    </row>
    <row r="244" spans="1:14" x14ac:dyDescent="0.2">
      <c r="A244" s="342">
        <v>45224</v>
      </c>
      <c r="B244" s="343" t="s">
        <v>6202</v>
      </c>
      <c r="C244" s="308"/>
      <c r="D244" s="346">
        <v>3100</v>
      </c>
      <c r="E244" s="311">
        <v>1</v>
      </c>
      <c r="F244" s="272" t="s">
        <v>5105</v>
      </c>
      <c r="G244" s="343" t="s">
        <v>6203</v>
      </c>
      <c r="H244" s="343" t="s">
        <v>6204</v>
      </c>
      <c r="I244" s="343">
        <v>493</v>
      </c>
      <c r="J244" s="347" t="s">
        <v>6214</v>
      </c>
      <c r="K244" s="306"/>
      <c r="L244" s="136">
        <v>5</v>
      </c>
      <c r="M244" s="318">
        <f>IFERROR(ROUNDUP(VLOOKUP(F244,Accesorio!A:E,IF(L244&gt;5,L244-2,L244),)*E244/IF(L244&gt;5,1.21,1),0)," ")</f>
        <v>3100</v>
      </c>
      <c r="N244" s="319" t="str">
        <f>IFERROR(VLOOKUP(F244,Accesorio!A:C,3,),"")</f>
        <v>GLASS FULL SAM. A04/A04S NEGRO 5D</v>
      </c>
    </row>
    <row r="245" spans="1:14" x14ac:dyDescent="0.2">
      <c r="A245" s="342">
        <v>45224</v>
      </c>
      <c r="B245" s="343" t="s">
        <v>6202</v>
      </c>
      <c r="C245" s="344"/>
      <c r="D245" s="345">
        <v>4450</v>
      </c>
      <c r="E245" s="311">
        <v>1</v>
      </c>
      <c r="F245" s="348" t="s">
        <v>5470</v>
      </c>
      <c r="G245" s="305" t="s">
        <v>6206</v>
      </c>
      <c r="H245" s="305" t="s">
        <v>6207</v>
      </c>
      <c r="I245" s="343"/>
      <c r="J245" s="347" t="s">
        <v>6214</v>
      </c>
      <c r="K245" s="135"/>
      <c r="L245" s="136">
        <v>5</v>
      </c>
      <c r="M245" s="318">
        <f>IFERROR(ROUNDUP(VLOOKUP(F245,Accesorio!A:E,IF(L245&gt;5,L245-2,L245),)*E245/IF(L245&gt;5,1.21,1),0)," ")</f>
        <v>4450</v>
      </c>
      <c r="N245" s="319" t="str">
        <f>IFERROR(VLOOKUP(F245,Accesorio!A:C,3,),"")</f>
        <v>GLASS FULL CERÁMICA SAM. A53 - 100D</v>
      </c>
    </row>
    <row r="246" spans="1:14" x14ac:dyDescent="0.2">
      <c r="A246" s="342">
        <v>45224</v>
      </c>
      <c r="B246" s="343" t="s">
        <v>6202</v>
      </c>
      <c r="C246" s="308"/>
      <c r="D246" s="346">
        <v>5850</v>
      </c>
      <c r="E246" s="311">
        <v>1</v>
      </c>
      <c r="F246" s="272" t="s">
        <v>6197</v>
      </c>
      <c r="G246" s="305" t="s">
        <v>6206</v>
      </c>
      <c r="H246" s="305" t="s">
        <v>6207</v>
      </c>
      <c r="I246" s="343"/>
      <c r="J246" s="347" t="s">
        <v>6214</v>
      </c>
      <c r="K246" s="138"/>
      <c r="L246" s="136">
        <v>5</v>
      </c>
      <c r="M246" s="318">
        <f>IFERROR(ROUNDUP(VLOOKUP(F246,Accesorio!A:E,IF(L246&gt;5,L246-2,L246),)*E246/IF(L246&gt;5,1.21,1),0)," ")</f>
        <v>5850</v>
      </c>
      <c r="N246" s="319" t="str">
        <f>IFERROR(VLOOKUP(F246,Accesorio!A:C,3,),"")</f>
        <v>TPU SAM. A54 BUBBLE</v>
      </c>
    </row>
    <row r="247" spans="1:14" x14ac:dyDescent="0.2">
      <c r="A247" s="342">
        <v>45225</v>
      </c>
      <c r="B247" s="343" t="s">
        <v>6202</v>
      </c>
      <c r="C247" s="308"/>
      <c r="D247" s="346">
        <v>2250</v>
      </c>
      <c r="E247" s="311">
        <v>1</v>
      </c>
      <c r="F247" s="272" t="s">
        <v>5162</v>
      </c>
      <c r="G247" s="343" t="s">
        <v>6206</v>
      </c>
      <c r="H247" s="343" t="s">
        <v>6207</v>
      </c>
      <c r="I247" s="343"/>
      <c r="J247" s="347" t="s">
        <v>6205</v>
      </c>
      <c r="K247" s="306"/>
      <c r="L247" s="136">
        <v>5</v>
      </c>
      <c r="M247" s="318">
        <f>IFERROR(ROUNDUP(VLOOKUP(F247,Accesorio!A:E,IF(L247&gt;5,L247-2,L247),)*E247/IF(L247&gt;5,1.21,1),0)," ")</f>
        <v>2250</v>
      </c>
      <c r="N247" s="319" t="str">
        <f>IFERROR(VLOOKUP(F247,Accesorio!A:C,3,),"")</f>
        <v>GLASS MOT. G32</v>
      </c>
    </row>
    <row r="248" spans="1:14" x14ac:dyDescent="0.2">
      <c r="A248" s="342">
        <v>45226</v>
      </c>
      <c r="B248" s="343" t="s">
        <v>6202</v>
      </c>
      <c r="C248" s="344"/>
      <c r="D248" s="345">
        <v>3150</v>
      </c>
      <c r="E248" s="311">
        <v>1</v>
      </c>
      <c r="F248" s="349" t="s">
        <v>4731</v>
      </c>
      <c r="G248" s="343" t="s">
        <v>6206</v>
      </c>
      <c r="H248" s="343" t="s">
        <v>6207</v>
      </c>
      <c r="I248" s="343"/>
      <c r="J248" s="347" t="s">
        <v>6205</v>
      </c>
      <c r="K248" s="135"/>
      <c r="L248" s="136">
        <v>5</v>
      </c>
      <c r="M248" s="318">
        <f>IFERROR(ROUNDUP(VLOOKUP(F248,Accesorio!A:E,IF(L248&gt;5,L248-2,L248),)*E248/IF(L248&gt;5,1.21,1),0)," ")</f>
        <v>3150</v>
      </c>
      <c r="N248" s="319" t="str">
        <f>IFERROR(VLOOKUP(F248,Accesorio!A:C,3,),"")</f>
        <v>TPU SAM. A12 FUTBOL</v>
      </c>
    </row>
    <row r="249" spans="1:14" x14ac:dyDescent="0.2">
      <c r="A249" s="342">
        <v>45226</v>
      </c>
      <c r="B249" s="343" t="s">
        <v>6202</v>
      </c>
      <c r="C249" s="308"/>
      <c r="D249" s="346">
        <v>3150</v>
      </c>
      <c r="E249" s="311">
        <v>1</v>
      </c>
      <c r="F249" s="272" t="s">
        <v>5095</v>
      </c>
      <c r="G249" s="343" t="s">
        <v>6206</v>
      </c>
      <c r="H249" s="343" t="s">
        <v>6207</v>
      </c>
      <c r="I249" s="343"/>
      <c r="J249" s="347" t="s">
        <v>6205</v>
      </c>
      <c r="K249" s="138"/>
      <c r="L249" s="136">
        <v>5</v>
      </c>
      <c r="M249" s="318">
        <f>IFERROR(ROUNDUP(VLOOKUP(F249,Accesorio!A:E,IF(L249&gt;5,L249-2,L249),)*E249/IF(L249&gt;5,1.21,1),0)," ")</f>
        <v>3150</v>
      </c>
      <c r="N249" s="319" t="str">
        <f>IFERROR(VLOOKUP(F249,Accesorio!A:C,3,),"")</f>
        <v>TPU SAM. A03 FUTBOL ARGENTINA CAMPEON</v>
      </c>
    </row>
    <row r="250" spans="1:14" x14ac:dyDescent="0.2">
      <c r="A250" s="342">
        <v>45226</v>
      </c>
      <c r="B250" s="343" t="s">
        <v>6202</v>
      </c>
      <c r="C250" s="308"/>
      <c r="D250" s="346">
        <v>5100</v>
      </c>
      <c r="E250" s="311">
        <v>1</v>
      </c>
      <c r="F250" s="272" t="s">
        <v>2022</v>
      </c>
      <c r="G250" s="343" t="s">
        <v>6203</v>
      </c>
      <c r="H250" s="343" t="s">
        <v>6204</v>
      </c>
      <c r="I250" s="343">
        <v>494</v>
      </c>
      <c r="J250" s="347" t="s">
        <v>6214</v>
      </c>
      <c r="K250" s="306"/>
      <c r="L250" s="136">
        <v>5</v>
      </c>
      <c r="M250" s="318">
        <f>IFERROR(ROUNDUP(VLOOKUP(F250,Accesorio!A:E,IF(L250&gt;5,L250-2,L250),)*E250/IF(L250&gt;5,1.21,1),0)," ")</f>
        <v>5100</v>
      </c>
      <c r="N250" s="319" t="str">
        <f>IFERROR(VLOOKUP(F250,Accesorio!A:C,3,),"")</f>
        <v>CAR. PARED TIPO C 2A</v>
      </c>
    </row>
    <row r="251" spans="1:14" x14ac:dyDescent="0.2">
      <c r="A251" s="342">
        <v>45227</v>
      </c>
      <c r="B251" s="343" t="s">
        <v>6202</v>
      </c>
      <c r="C251" s="344"/>
      <c r="D251" s="345">
        <v>3600</v>
      </c>
      <c r="E251" s="311">
        <v>1</v>
      </c>
      <c r="F251" s="272" t="s">
        <v>4883</v>
      </c>
      <c r="G251" s="305" t="s">
        <v>6203</v>
      </c>
      <c r="H251" s="305" t="s">
        <v>5933</v>
      </c>
      <c r="I251" s="343">
        <v>496</v>
      </c>
      <c r="J251" s="347" t="s">
        <v>6339</v>
      </c>
      <c r="K251" s="135"/>
      <c r="L251" s="136">
        <v>5</v>
      </c>
      <c r="M251" s="318">
        <f>IFERROR(ROUNDUP(VLOOKUP(F251,Accesorio!A:E,IF(L251&gt;5,L251-2,L251),)*E251/IF(L251&gt;5,1.21,1),0)," ")</f>
        <v>3600</v>
      </c>
      <c r="N251" s="319" t="str">
        <f>IFERROR(VLOOKUP(F251,Accesorio!A:C,3,),"")</f>
        <v>TPU SAM. A13 PUFFER CASE</v>
      </c>
    </row>
    <row r="252" spans="1:14" x14ac:dyDescent="0.2">
      <c r="A252" s="342">
        <v>45227</v>
      </c>
      <c r="B252" s="343" t="s">
        <v>6202</v>
      </c>
      <c r="C252" s="308"/>
      <c r="D252" s="346">
        <v>3050</v>
      </c>
      <c r="E252" s="311">
        <v>1</v>
      </c>
      <c r="F252" s="272" t="s">
        <v>6066</v>
      </c>
      <c r="G252" s="343" t="s">
        <v>6206</v>
      </c>
      <c r="H252" s="343" t="s">
        <v>6207</v>
      </c>
      <c r="I252" s="343"/>
      <c r="J252" s="347" t="s">
        <v>6339</v>
      </c>
      <c r="K252" s="138"/>
      <c r="L252" s="136">
        <v>5</v>
      </c>
      <c r="M252" s="318">
        <f>IFERROR(ROUNDUP(VLOOKUP(F252,Accesorio!A:E,IF(L252&gt;5,L252-2,L252),)*E252/IF(L252&gt;5,1.21,1),0)," ")</f>
        <v>3050</v>
      </c>
      <c r="N252" s="319" t="str">
        <f>IFERROR(VLOOKUP(F252,Accesorio!A:C,3,),"")</f>
        <v>TPU SAM. A14 TRANS</v>
      </c>
    </row>
    <row r="253" spans="1:14" x14ac:dyDescent="0.2">
      <c r="A253" s="342">
        <v>45228</v>
      </c>
      <c r="B253" s="343" t="s">
        <v>6202</v>
      </c>
      <c r="C253" s="308"/>
      <c r="D253" s="346">
        <v>2700</v>
      </c>
      <c r="E253" s="311">
        <v>1</v>
      </c>
      <c r="F253" s="348" t="s">
        <v>5872</v>
      </c>
      <c r="G253" s="343" t="s">
        <v>6206</v>
      </c>
      <c r="H253" s="343" t="s">
        <v>6207</v>
      </c>
      <c r="I253" s="343"/>
      <c r="J253" s="347" t="s">
        <v>6339</v>
      </c>
      <c r="K253" s="306"/>
      <c r="L253" s="136">
        <v>5</v>
      </c>
      <c r="M253" s="318">
        <f>IFERROR(ROUNDUP(VLOOKUP(F253,Accesorio!A:E,IF(L253&gt;5,L253-2,L253),)*E253/IF(L253&gt;5,1.21,1),0)," ")</f>
        <v>2700</v>
      </c>
      <c r="N253" s="319" t="str">
        <f>IFERROR(VLOOKUP(F253,Accesorio!A:C,3,),"")</f>
        <v>GLASS SAM. A14</v>
      </c>
    </row>
    <row r="254" spans="1:14" x14ac:dyDescent="0.2">
      <c r="A254" s="387">
        <v>45229</v>
      </c>
      <c r="B254" s="388" t="s">
        <v>6235</v>
      </c>
      <c r="C254" s="394" t="s">
        <v>6608</v>
      </c>
      <c r="D254" s="395"/>
      <c r="E254" s="311">
        <v>1</v>
      </c>
      <c r="F254" s="394" t="s">
        <v>5173</v>
      </c>
      <c r="G254" s="396"/>
      <c r="H254" s="396"/>
      <c r="I254" s="388"/>
      <c r="J254" s="392" t="s">
        <v>6607</v>
      </c>
      <c r="K254" s="62"/>
      <c r="L254" s="136"/>
      <c r="M254" s="318" t="str">
        <f>IFERROR(ROUNDUP(VLOOKUP(F254,Accesorio!A:E,IF(L254&gt;5,L254-2,L254),)*E254/IF(L254&gt;5,1.21,1),0)," ")</f>
        <v xml:space="preserve"> </v>
      </c>
      <c r="N254" s="319" t="str">
        <f>IFERROR(VLOOKUP(F254,Accesorio!A:C,3,),"")</f>
        <v>TPU IPH 14 PLUS TRANS 2ML</v>
      </c>
    </row>
    <row r="255" spans="1:14" x14ac:dyDescent="0.2">
      <c r="A255" s="387">
        <v>45229</v>
      </c>
      <c r="B255" s="388" t="s">
        <v>6202</v>
      </c>
      <c r="C255" s="389"/>
      <c r="D255" s="390">
        <v>3750</v>
      </c>
      <c r="E255" s="311">
        <v>1</v>
      </c>
      <c r="F255" s="394" t="s">
        <v>4748</v>
      </c>
      <c r="G255" s="388" t="s">
        <v>6206</v>
      </c>
      <c r="H255" s="388" t="s">
        <v>6207</v>
      </c>
      <c r="I255" s="388"/>
      <c r="J255" s="392" t="s">
        <v>6339</v>
      </c>
      <c r="K255" s="393"/>
      <c r="L255" s="136">
        <v>5</v>
      </c>
      <c r="M255" s="318">
        <f>IFERROR(ROUNDUP(VLOOKUP(F255,Accesorio!A:E,IF(L255&gt;5,L255-2,L255),)*E255/IF(L255&gt;5,1.21,1),0)," ")</f>
        <v>3750</v>
      </c>
      <c r="N255" s="319" t="str">
        <f>IFERROR(VLOOKUP(F255,Accesorio!A:C,3,),"")</f>
        <v>TPU SAM. A22-5G SILICONE DIS. DK</v>
      </c>
    </row>
    <row r="256" spans="1:14" x14ac:dyDescent="0.2">
      <c r="A256" s="342">
        <v>45229</v>
      </c>
      <c r="B256" s="343" t="s">
        <v>6202</v>
      </c>
      <c r="C256" s="308"/>
      <c r="D256" s="346">
        <v>5150</v>
      </c>
      <c r="E256" s="311">
        <v>1</v>
      </c>
      <c r="F256" s="272" t="s">
        <v>3890</v>
      </c>
      <c r="G256" s="343" t="s">
        <v>6203</v>
      </c>
      <c r="H256" s="343" t="s">
        <v>6204</v>
      </c>
      <c r="I256" s="343">
        <v>499</v>
      </c>
      <c r="J256" s="347" t="s">
        <v>6339</v>
      </c>
      <c r="K256" s="306"/>
      <c r="L256" s="136">
        <v>5</v>
      </c>
      <c r="M256" s="318">
        <f>IFERROR(ROUNDUP(VLOOKUP(F256,Accesorio!A:E,IF(L256&gt;5,L256-2,L256),)*E256/IF(L256&gt;5,1.21,1),0)," ")</f>
        <v>5150</v>
      </c>
      <c r="N256" s="319" t="str">
        <f>IFERROR(VLOOKUP(F256,Accesorio!A:C,3,),"")</f>
        <v>HIDROGEL FILMINAS MATTE 180X120</v>
      </c>
    </row>
    <row r="257" spans="1:14" x14ac:dyDescent="0.2">
      <c r="A257" s="342">
        <v>45230</v>
      </c>
      <c r="B257" s="343" t="s">
        <v>6202</v>
      </c>
      <c r="C257" s="344"/>
      <c r="D257" s="345">
        <v>3650</v>
      </c>
      <c r="E257" s="311">
        <v>1</v>
      </c>
      <c r="F257" s="349" t="s">
        <v>3889</v>
      </c>
      <c r="G257" s="343" t="s">
        <v>6206</v>
      </c>
      <c r="H257" s="343" t="s">
        <v>6207</v>
      </c>
      <c r="I257" s="343"/>
      <c r="J257" s="347" t="s">
        <v>6205</v>
      </c>
      <c r="K257" s="138" t="s">
        <v>6623</v>
      </c>
      <c r="L257" s="136">
        <v>5</v>
      </c>
      <c r="M257" s="318">
        <f>IFERROR(ROUNDUP(VLOOKUP(F257,Accesorio!A:E,IF(L257&gt;5,L257-2,L257),)*E257/IF(L257&gt;5,1.21,1),0)," ")</f>
        <v>3650</v>
      </c>
      <c r="N257" s="319" t="str">
        <f>IFERROR(VLOOKUP(F257,Accesorio!A:C,3,),"")</f>
        <v>HIDROGEL FILMINAS CLEAR 170X120</v>
      </c>
    </row>
    <row r="258" spans="1:14" x14ac:dyDescent="0.2">
      <c r="A258" s="342"/>
      <c r="B258" s="343"/>
      <c r="C258" s="308"/>
      <c r="D258" s="346"/>
      <c r="E258" s="311"/>
      <c r="F258" s="308"/>
      <c r="G258" s="343"/>
      <c r="H258" s="343"/>
      <c r="I258" s="343"/>
      <c r="J258" s="347"/>
      <c r="K258" s="138"/>
      <c r="L258" s="136">
        <v>5</v>
      </c>
      <c r="M258" s="318" t="str">
        <f>IFERROR(ROUNDUP(VLOOKUP(F258,Accesorio!A:E,IF(L258&gt;5,L258-2,L258),)*E258/IF(L258&gt;5,1.21,1),0)," ")</f>
        <v xml:space="preserve"> </v>
      </c>
      <c r="N258" s="319" t="str">
        <f>IFERROR(VLOOKUP(F258,Accesorio!A:C,3,),"")</f>
        <v/>
      </c>
    </row>
    <row r="259" spans="1:14" x14ac:dyDescent="0.2">
      <c r="A259" s="342"/>
      <c r="B259" s="343"/>
      <c r="C259" s="308"/>
      <c r="D259" s="346"/>
      <c r="E259" s="272"/>
      <c r="F259" s="348"/>
      <c r="G259" s="343"/>
      <c r="H259" s="343"/>
      <c r="I259" s="343"/>
      <c r="J259" s="347"/>
      <c r="K259" s="306"/>
      <c r="L259" s="136">
        <v>5</v>
      </c>
      <c r="M259" s="318" t="str">
        <f>IFERROR(ROUNDUP(VLOOKUP(F259,Accesorio!A:E,IF(L259&gt;5,L259-2,L259),)*E259/IF(L259&gt;5,1.21,1),0)," ")</f>
        <v xml:space="preserve"> </v>
      </c>
      <c r="N259" s="319" t="str">
        <f>IFERROR(VLOOKUP(F259,Accesorio!A:C,3,),"")</f>
        <v/>
      </c>
    </row>
    <row r="260" spans="1:14" x14ac:dyDescent="0.2">
      <c r="A260" s="342"/>
      <c r="B260" s="343"/>
      <c r="C260" s="344"/>
      <c r="D260" s="345"/>
      <c r="E260" s="311"/>
      <c r="F260" s="348"/>
      <c r="G260" s="305"/>
      <c r="H260" s="305"/>
      <c r="I260" s="343"/>
      <c r="J260" s="347"/>
      <c r="K260" s="135"/>
      <c r="L260" s="136">
        <v>5</v>
      </c>
      <c r="M260" s="318" t="str">
        <f>IFERROR(ROUNDUP(VLOOKUP(F260,Accesorio!A:E,IF(L260&gt;5,L260-2,L260),)*E260/IF(L260&gt;5,1.21,1),0)," ")</f>
        <v xml:space="preserve"> </v>
      </c>
      <c r="N260" s="319" t="str">
        <f>IFERROR(VLOOKUP(F260,Accesorio!A:C,3,),"")</f>
        <v/>
      </c>
    </row>
    <row r="261" spans="1:14" x14ac:dyDescent="0.2">
      <c r="A261" s="342"/>
      <c r="B261" s="343"/>
      <c r="C261" s="308"/>
      <c r="D261" s="346"/>
      <c r="E261" s="311"/>
      <c r="F261" s="272"/>
      <c r="G261" s="343"/>
      <c r="H261" s="343"/>
      <c r="I261" s="343"/>
      <c r="J261" s="347"/>
      <c r="K261" s="138"/>
      <c r="L261" s="136">
        <v>5</v>
      </c>
      <c r="M261" s="318" t="str">
        <f>IFERROR(ROUNDUP(VLOOKUP(F261,Accesorio!A:E,IF(L261&gt;5,L261-2,L261),)*E261/IF(L261&gt;5,1.21,1),0)," ")</f>
        <v xml:space="preserve"> </v>
      </c>
      <c r="N261" s="319" t="str">
        <f>IFERROR(VLOOKUP(F261,Accesorio!A:C,3,),"")</f>
        <v/>
      </c>
    </row>
    <row r="262" spans="1:14" x14ac:dyDescent="0.2">
      <c r="A262" s="342"/>
      <c r="B262" s="343"/>
      <c r="C262" s="308"/>
      <c r="D262" s="346"/>
      <c r="E262" s="311"/>
      <c r="F262" s="272"/>
      <c r="G262" s="343"/>
      <c r="H262" s="343"/>
      <c r="I262" s="343"/>
      <c r="J262" s="347"/>
      <c r="K262" s="306"/>
      <c r="L262" s="136">
        <v>5</v>
      </c>
      <c r="M262" s="318" t="str">
        <f>IFERROR(ROUNDUP(VLOOKUP(F262,Accesorio!A:E,IF(L262&gt;5,L262-2,L262),)*E262/IF(L262&gt;5,1.21,1),0)," ")</f>
        <v xml:space="preserve"> </v>
      </c>
      <c r="N262" s="319" t="str">
        <f>IFERROR(VLOOKUP(F262,Accesorio!A:C,3,),"")</f>
        <v/>
      </c>
    </row>
    <row r="263" spans="1:14" x14ac:dyDescent="0.2">
      <c r="A263" s="342"/>
      <c r="B263" s="343"/>
      <c r="C263" s="344"/>
      <c r="D263" s="345"/>
      <c r="E263" s="311"/>
      <c r="F263" s="348"/>
      <c r="G263" s="305"/>
      <c r="H263" s="305"/>
      <c r="I263" s="343"/>
      <c r="J263" s="347"/>
      <c r="K263" s="135"/>
      <c r="L263" s="136">
        <v>5</v>
      </c>
      <c r="M263" s="318" t="str">
        <f>IFERROR(ROUNDUP(VLOOKUP(F263,Accesorio!A:E,IF(L263&gt;5,L263-2,L263),)*E263/IF(L263&gt;5,1.21,1),0)," ")</f>
        <v xml:space="preserve"> </v>
      </c>
      <c r="N263" s="319" t="str">
        <f>IFERROR(VLOOKUP(F263,Accesorio!A:C,3,),"")</f>
        <v/>
      </c>
    </row>
    <row r="264" spans="1:14" x14ac:dyDescent="0.2">
      <c r="A264" s="342"/>
      <c r="B264" s="343"/>
      <c r="C264" s="308"/>
      <c r="D264" s="346"/>
      <c r="E264" s="311"/>
      <c r="F264" s="272"/>
      <c r="G264" s="343"/>
      <c r="H264" s="343"/>
      <c r="I264" s="343"/>
      <c r="J264" s="347"/>
      <c r="K264" s="138"/>
      <c r="L264" s="136">
        <v>5</v>
      </c>
      <c r="M264" s="318" t="str">
        <f>IFERROR(ROUNDUP(VLOOKUP(F264,Accesorio!A:E,IF(L264&gt;5,L264-2,L264),)*E264/IF(L264&gt;5,1.21,1),0)," ")</f>
        <v xml:space="preserve"> </v>
      </c>
      <c r="N264" s="319" t="str">
        <f>IFERROR(VLOOKUP(F264,Accesorio!A:C,3,),"")</f>
        <v/>
      </c>
    </row>
    <row r="265" spans="1:14" x14ac:dyDescent="0.2">
      <c r="A265" s="342"/>
      <c r="B265" s="343"/>
      <c r="C265" s="308"/>
      <c r="D265" s="346"/>
      <c r="E265" s="311"/>
      <c r="F265" s="272"/>
      <c r="G265" s="343"/>
      <c r="H265" s="343"/>
      <c r="I265" s="343"/>
      <c r="J265" s="347"/>
      <c r="K265" s="306"/>
      <c r="L265" s="136">
        <v>5</v>
      </c>
      <c r="M265" s="318" t="str">
        <f>IFERROR(ROUNDUP(VLOOKUP(F265,Accesorio!A:E,IF(L265&gt;5,L265-2,L265),)*E265/IF(L265&gt;5,1.21,1),0)," ")</f>
        <v xml:space="preserve"> </v>
      </c>
      <c r="N265" s="319" t="str">
        <f>IFERROR(VLOOKUP(F265,Accesorio!A:C,3,),"")</f>
        <v/>
      </c>
    </row>
    <row r="266" spans="1:14" x14ac:dyDescent="0.2">
      <c r="A266" s="342"/>
      <c r="B266" s="343"/>
      <c r="C266" s="344"/>
      <c r="D266" s="345"/>
      <c r="E266" s="311"/>
      <c r="F266" s="348"/>
      <c r="G266" s="305"/>
      <c r="H266" s="305"/>
      <c r="I266" s="343"/>
      <c r="J266" s="347"/>
      <c r="K266" s="135"/>
      <c r="L266" s="136">
        <v>5</v>
      </c>
      <c r="M266" s="318" t="str">
        <f>IFERROR(ROUNDUP(VLOOKUP(F266,Accesorio!A:E,IF(L266&gt;5,L266-2,L266),)*E266/IF(L266&gt;5,1.21,1),0)," ")</f>
        <v xml:space="preserve"> </v>
      </c>
      <c r="N266" s="319" t="str">
        <f>IFERROR(VLOOKUP(F266,Accesorio!A:C,3,),"")</f>
        <v/>
      </c>
    </row>
    <row r="267" spans="1:14" x14ac:dyDescent="0.2">
      <c r="A267" s="342"/>
      <c r="B267" s="343"/>
      <c r="C267" s="308"/>
      <c r="D267" s="346"/>
      <c r="E267" s="311"/>
      <c r="F267" s="272"/>
      <c r="G267" s="343"/>
      <c r="H267" s="343"/>
      <c r="I267" s="343"/>
      <c r="J267" s="347"/>
      <c r="K267" s="138"/>
      <c r="L267" s="136">
        <v>5</v>
      </c>
      <c r="M267" s="318" t="str">
        <f>IFERROR(ROUNDUP(VLOOKUP(F267,Accesorio!A:E,IF(L267&gt;5,L267-2,L267),)*E267/IF(L267&gt;5,1.21,1),0)," ")</f>
        <v xml:space="preserve"> </v>
      </c>
      <c r="N267" s="319" t="str">
        <f>IFERROR(VLOOKUP(F267,Accesorio!A:C,3,),"")</f>
        <v/>
      </c>
    </row>
    <row r="268" spans="1:14" x14ac:dyDescent="0.2">
      <c r="A268" s="342"/>
      <c r="B268" s="343"/>
      <c r="C268" s="308"/>
      <c r="D268" s="346"/>
      <c r="E268" s="311"/>
      <c r="F268" s="272"/>
      <c r="G268" s="343"/>
      <c r="H268" s="343"/>
      <c r="I268" s="343"/>
      <c r="J268" s="347"/>
      <c r="K268" s="306"/>
      <c r="L268" s="136">
        <v>5</v>
      </c>
      <c r="M268" s="318" t="str">
        <f>IFERROR(ROUNDUP(VLOOKUP(F268,Accesorio!A:E,IF(L268&gt;5,L268-2,L268),)*E268/IF(L268&gt;5,1.21,1),0)," ")</f>
        <v xml:space="preserve"> </v>
      </c>
      <c r="N268" s="319" t="str">
        <f>IFERROR(VLOOKUP(F268,Accesorio!A:C,3,),"")</f>
        <v/>
      </c>
    </row>
    <row r="269" spans="1:14" x14ac:dyDescent="0.2">
      <c r="A269" s="342"/>
      <c r="B269" s="343"/>
      <c r="C269" s="344"/>
      <c r="D269" s="345"/>
      <c r="E269" s="311"/>
      <c r="F269" s="348"/>
      <c r="G269" s="305"/>
      <c r="H269" s="305"/>
      <c r="I269" s="343"/>
      <c r="J269" s="347"/>
      <c r="K269" s="135"/>
      <c r="L269" s="136">
        <v>5</v>
      </c>
      <c r="M269" s="318" t="str">
        <f>IFERROR(ROUNDUP(VLOOKUP(F269,Accesorio!A:E,IF(L269&gt;5,L269-2,L269),)*E269/IF(L269&gt;5,1.21,1),0)," ")</f>
        <v xml:space="preserve"> </v>
      </c>
      <c r="N269" s="319" t="str">
        <f>IFERROR(VLOOKUP(F269,Accesorio!A:C,3,),"")</f>
        <v/>
      </c>
    </row>
    <row r="270" spans="1:14" x14ac:dyDescent="0.2">
      <c r="A270" s="342"/>
      <c r="B270" s="343"/>
      <c r="C270" s="308"/>
      <c r="D270" s="346"/>
      <c r="E270" s="311"/>
      <c r="F270" s="272"/>
      <c r="G270" s="343"/>
      <c r="H270" s="343"/>
      <c r="I270" s="343"/>
      <c r="J270" s="347"/>
      <c r="K270" s="138"/>
      <c r="L270" s="136">
        <v>5</v>
      </c>
      <c r="M270" s="318" t="str">
        <f>IFERROR(ROUNDUP(VLOOKUP(F270,Accesorio!A:E,IF(L270&gt;5,L270-2,L270),)*E270/IF(L270&gt;5,1.21,1),0)," ")</f>
        <v xml:space="preserve"> </v>
      </c>
      <c r="N270" s="319" t="str">
        <f>IFERROR(VLOOKUP(F270,Accesorio!A:C,3,),"")</f>
        <v/>
      </c>
    </row>
    <row r="271" spans="1:14" x14ac:dyDescent="0.2">
      <c r="A271" s="342"/>
      <c r="B271" s="343"/>
      <c r="C271" s="308"/>
      <c r="D271" s="346"/>
      <c r="E271" s="311"/>
      <c r="F271" s="272"/>
      <c r="G271" s="343"/>
      <c r="H271" s="343"/>
      <c r="I271" s="343"/>
      <c r="J271" s="347"/>
      <c r="K271" s="306"/>
      <c r="L271" s="136">
        <v>5</v>
      </c>
      <c r="M271" s="318" t="str">
        <f>IFERROR(ROUNDUP(VLOOKUP(F271,Accesorio!A:E,IF(L271&gt;5,L271-2,L271),)*E271/IF(L271&gt;5,1.21,1),0)," ")</f>
        <v xml:space="preserve"> </v>
      </c>
      <c r="N271" s="319" t="str">
        <f>IFERROR(VLOOKUP(F271,Accesorio!A:C,3,),"")</f>
        <v/>
      </c>
    </row>
    <row r="272" spans="1:14" x14ac:dyDescent="0.2">
      <c r="A272" s="342"/>
      <c r="B272" s="343"/>
      <c r="C272" s="344"/>
      <c r="D272" s="345"/>
      <c r="E272" s="311"/>
      <c r="F272" s="348"/>
      <c r="G272" s="305"/>
      <c r="H272" s="305"/>
      <c r="I272" s="343"/>
      <c r="J272" s="347"/>
      <c r="K272" s="135"/>
      <c r="L272" s="136">
        <v>5</v>
      </c>
      <c r="M272" s="318" t="str">
        <f>IFERROR(ROUNDUP(VLOOKUP(F272,Accesorio!A:E,IF(L272&gt;5,L272-2,L272),)*E272/IF(L272&gt;5,1.21,1),0)," ")</f>
        <v xml:space="preserve"> </v>
      </c>
      <c r="N272" s="319" t="str">
        <f>IFERROR(VLOOKUP(F272,Accesorio!A:C,3,),"")</f>
        <v/>
      </c>
    </row>
    <row r="273" spans="1:14" x14ac:dyDescent="0.2">
      <c r="A273" s="342"/>
      <c r="B273" s="343"/>
      <c r="C273" s="308"/>
      <c r="D273" s="346"/>
      <c r="E273" s="311"/>
      <c r="F273" s="272"/>
      <c r="G273" s="343"/>
      <c r="H273" s="343"/>
      <c r="I273" s="343"/>
      <c r="J273" s="347"/>
      <c r="K273" s="138"/>
      <c r="L273" s="136">
        <v>5</v>
      </c>
      <c r="M273" s="318" t="str">
        <f>IFERROR(ROUNDUP(VLOOKUP(F273,Accesorio!A:E,IF(L273&gt;5,L273-2,L273),)*E273/IF(L273&gt;5,1.21,1),0)," ")</f>
        <v xml:space="preserve"> </v>
      </c>
      <c r="N273" s="319" t="str">
        <f>IFERROR(VLOOKUP(F273,Accesorio!A:C,3,),"")</f>
        <v/>
      </c>
    </row>
    <row r="274" spans="1:14" x14ac:dyDescent="0.2">
      <c r="A274" s="342"/>
      <c r="B274" s="343"/>
      <c r="C274" s="308"/>
      <c r="D274" s="346"/>
      <c r="E274" s="311"/>
      <c r="F274" s="272"/>
      <c r="G274" s="343"/>
      <c r="H274" s="343"/>
      <c r="I274" s="343"/>
      <c r="J274" s="347"/>
      <c r="K274" s="306"/>
      <c r="L274" s="136">
        <v>5</v>
      </c>
      <c r="M274" s="318" t="str">
        <f>IFERROR(ROUNDUP(VLOOKUP(F274,Accesorio!A:E,IF(L274&gt;5,L274-2,L274),)*E274/IF(L274&gt;5,1.21,1),0)," ")</f>
        <v xml:space="preserve"> </v>
      </c>
      <c r="N274" s="319" t="str">
        <f>IFERROR(VLOOKUP(F274,Accesorio!A:C,3,),"")</f>
        <v/>
      </c>
    </row>
    <row r="275" spans="1:14" x14ac:dyDescent="0.2">
      <c r="A275" s="342"/>
      <c r="B275" s="343"/>
      <c r="C275" s="344"/>
      <c r="D275" s="345"/>
      <c r="E275" s="311"/>
      <c r="F275" s="348"/>
      <c r="G275" s="305"/>
      <c r="H275" s="305"/>
      <c r="I275" s="343"/>
      <c r="J275" s="347"/>
      <c r="K275" s="135"/>
      <c r="L275" s="136">
        <v>5</v>
      </c>
      <c r="M275" s="318" t="str">
        <f>IFERROR(ROUNDUP(VLOOKUP(F275,Accesorio!A:E,IF(L275&gt;5,L275-2,L275),)*E275/IF(L275&gt;5,1.21,1),0)," ")</f>
        <v xml:space="preserve"> </v>
      </c>
      <c r="N275" s="319" t="str">
        <f>IFERROR(VLOOKUP(F275,Accesorio!A:C,3,),"")</f>
        <v/>
      </c>
    </row>
    <row r="276" spans="1:14" x14ac:dyDescent="0.2">
      <c r="A276" s="342"/>
      <c r="B276" s="343"/>
      <c r="C276" s="308"/>
      <c r="D276" s="346"/>
      <c r="E276" s="311"/>
      <c r="F276" s="272"/>
      <c r="G276" s="343"/>
      <c r="H276" s="343"/>
      <c r="I276" s="343"/>
      <c r="J276" s="347"/>
      <c r="K276" s="138"/>
      <c r="L276" s="136">
        <v>5</v>
      </c>
      <c r="M276" s="318" t="str">
        <f>IFERROR(ROUNDUP(VLOOKUP(F276,Accesorio!A:E,IF(L276&gt;5,L276-2,L276),)*E276/IF(L276&gt;5,1.21,1),0)," ")</f>
        <v xml:space="preserve"> </v>
      </c>
      <c r="N276" s="319" t="str">
        <f>IFERROR(VLOOKUP(F276,Accesorio!A:C,3,),"")</f>
        <v/>
      </c>
    </row>
    <row r="277" spans="1:14" x14ac:dyDescent="0.2">
      <c r="A277" s="342"/>
      <c r="B277" s="343"/>
      <c r="C277" s="308"/>
      <c r="D277" s="346"/>
      <c r="E277" s="311"/>
      <c r="F277" s="272"/>
      <c r="G277" s="343"/>
      <c r="H277" s="343"/>
      <c r="I277" s="343"/>
      <c r="J277" s="347"/>
      <c r="K277" s="306"/>
      <c r="L277" s="136">
        <v>5</v>
      </c>
      <c r="M277" s="318" t="str">
        <f>IFERROR(ROUNDUP(VLOOKUP(F277,Accesorio!A:E,IF(L277&gt;5,L277-2,L277),)*E277/IF(L277&gt;5,1.21,1),0)," ")</f>
        <v xml:space="preserve"> </v>
      </c>
      <c r="N277" s="319" t="str">
        <f>IFERROR(VLOOKUP(F277,Accesorio!A:C,3,),"")</f>
        <v/>
      </c>
    </row>
    <row r="278" spans="1:14" x14ac:dyDescent="0.2">
      <c r="A278" s="342"/>
      <c r="B278" s="343"/>
      <c r="C278" s="344"/>
      <c r="D278" s="345"/>
      <c r="E278" s="311"/>
      <c r="F278" s="348"/>
      <c r="G278" s="305"/>
      <c r="H278" s="305"/>
      <c r="I278" s="343"/>
      <c r="J278" s="347"/>
      <c r="K278" s="135"/>
      <c r="L278" s="136">
        <v>5</v>
      </c>
      <c r="M278" s="318" t="str">
        <f>IFERROR(ROUNDUP(VLOOKUP(F278,Accesorio!A:E,IF(L278&gt;5,L278-2,L278),)*E278/IF(L278&gt;5,1.21,1),0)," ")</f>
        <v xml:space="preserve"> </v>
      </c>
      <c r="N278" s="319" t="str">
        <f>IFERROR(VLOOKUP(F278,Accesorio!A:C,3,),"")</f>
        <v/>
      </c>
    </row>
    <row r="279" spans="1:14" x14ac:dyDescent="0.2">
      <c r="A279" s="342"/>
      <c r="B279" s="343"/>
      <c r="C279" s="308"/>
      <c r="D279" s="346"/>
      <c r="E279" s="311"/>
      <c r="F279" s="272"/>
      <c r="G279" s="343"/>
      <c r="H279" s="343"/>
      <c r="I279" s="343"/>
      <c r="J279" s="347"/>
      <c r="K279" s="138"/>
      <c r="L279" s="136">
        <v>5</v>
      </c>
      <c r="M279" s="318" t="str">
        <f>IFERROR(ROUNDUP(VLOOKUP(F279,Accesorio!A:E,IF(L279&gt;5,L279-2,L279),)*E279/IF(L279&gt;5,1.21,1),0)," ")</f>
        <v xml:space="preserve"> </v>
      </c>
      <c r="N279" s="319" t="str">
        <f>IFERROR(VLOOKUP(F279,Accesorio!A:C,3,),"")</f>
        <v/>
      </c>
    </row>
    <row r="280" spans="1:14" x14ac:dyDescent="0.2">
      <c r="A280" s="342"/>
      <c r="B280" s="343"/>
      <c r="C280" s="308"/>
      <c r="D280" s="346"/>
      <c r="E280" s="311"/>
      <c r="F280" s="272"/>
      <c r="G280" s="343"/>
      <c r="H280" s="343"/>
      <c r="I280" s="343"/>
      <c r="J280" s="347"/>
      <c r="K280" s="306"/>
      <c r="L280" s="136">
        <v>5</v>
      </c>
      <c r="M280" s="318" t="str">
        <f>IFERROR(ROUNDUP(VLOOKUP(F280,Accesorio!A:E,IF(L280&gt;5,L280-2,L280),)*E280/IF(L280&gt;5,1.21,1),0)," ")</f>
        <v xml:space="preserve"> </v>
      </c>
      <c r="N280" s="319" t="str">
        <f>IFERROR(VLOOKUP(F280,Accesorio!A:C,3,),"")</f>
        <v/>
      </c>
    </row>
    <row r="281" spans="1:14" x14ac:dyDescent="0.2">
      <c r="A281" s="342"/>
      <c r="B281" s="343"/>
      <c r="C281" s="344"/>
      <c r="D281" s="345"/>
      <c r="E281" s="311"/>
      <c r="F281" s="348"/>
      <c r="G281" s="305"/>
      <c r="H281" s="305"/>
      <c r="I281" s="343"/>
      <c r="J281" s="347"/>
      <c r="K281" s="135"/>
      <c r="L281" s="136">
        <v>5</v>
      </c>
      <c r="M281" s="318" t="str">
        <f>IFERROR(ROUNDUP(VLOOKUP(F281,Accesorio!A:E,IF(L281&gt;5,L281-2,L281),)*E281/IF(L281&gt;5,1.21,1),0)," ")</f>
        <v xml:space="preserve"> </v>
      </c>
      <c r="N281" s="319" t="str">
        <f>IFERROR(VLOOKUP(F281,Accesorio!A:C,3,),"")</f>
        <v/>
      </c>
    </row>
    <row r="282" spans="1:14" x14ac:dyDescent="0.2">
      <c r="A282" s="342"/>
      <c r="B282" s="343"/>
      <c r="C282" s="308"/>
      <c r="D282" s="346"/>
      <c r="E282" s="311"/>
      <c r="F282" s="272"/>
      <c r="G282" s="343"/>
      <c r="H282" s="343"/>
      <c r="I282" s="343"/>
      <c r="J282" s="347"/>
      <c r="K282" s="138"/>
      <c r="L282" s="136">
        <v>5</v>
      </c>
      <c r="M282" s="318" t="str">
        <f>IFERROR(ROUNDUP(VLOOKUP(F282,Accesorio!A:E,IF(L282&gt;5,L282-2,L282),)*E282/IF(L282&gt;5,1.21,1),0)," ")</f>
        <v xml:space="preserve"> </v>
      </c>
      <c r="N282" s="319" t="str">
        <f>IFERROR(VLOOKUP(F282,Accesorio!A:C,3,),"")</f>
        <v/>
      </c>
    </row>
    <row r="283" spans="1:14" x14ac:dyDescent="0.2">
      <c r="A283" s="342"/>
      <c r="B283" s="343"/>
      <c r="C283" s="308"/>
      <c r="D283" s="346"/>
      <c r="E283" s="311"/>
      <c r="F283" s="272"/>
      <c r="G283" s="343"/>
      <c r="H283" s="343"/>
      <c r="I283" s="343"/>
      <c r="J283" s="347"/>
      <c r="K283" s="306"/>
      <c r="L283" s="136">
        <v>5</v>
      </c>
      <c r="M283" s="318" t="str">
        <f>IFERROR(ROUNDUP(VLOOKUP(F283,Accesorio!A:E,IF(L283&gt;5,L283-2,L283),)*E283/IF(L283&gt;5,1.21,1),0)," ")</f>
        <v xml:space="preserve"> </v>
      </c>
      <c r="N283" s="319" t="str">
        <f>IFERROR(VLOOKUP(F283,Accesorio!A:C,3,),"")</f>
        <v/>
      </c>
    </row>
    <row r="284" spans="1:14" x14ac:dyDescent="0.2">
      <c r="A284" s="342"/>
      <c r="B284" s="343"/>
      <c r="C284" s="344"/>
      <c r="D284" s="345"/>
      <c r="E284" s="311"/>
      <c r="F284" s="348"/>
      <c r="G284" s="305"/>
      <c r="H284" s="305"/>
      <c r="I284" s="343"/>
      <c r="J284" s="347"/>
      <c r="K284" s="135"/>
      <c r="L284" s="136">
        <v>5</v>
      </c>
      <c r="M284" s="318" t="str">
        <f>IFERROR(ROUNDUP(VLOOKUP(F284,Accesorio!A:E,IF(L284&gt;5,L284-2,L284),)*E284/IF(L284&gt;5,1.21,1),0)," ")</f>
        <v xml:space="preserve"> </v>
      </c>
      <c r="N284" s="319" t="str">
        <f>IFERROR(VLOOKUP(F284,Accesorio!A:C,3,),"")</f>
        <v/>
      </c>
    </row>
    <row r="285" spans="1:14" x14ac:dyDescent="0.2">
      <c r="A285" s="342"/>
      <c r="B285" s="343"/>
      <c r="C285" s="308"/>
      <c r="D285" s="346"/>
      <c r="E285" s="311"/>
      <c r="F285" s="272"/>
      <c r="G285" s="343"/>
      <c r="H285" s="343"/>
      <c r="I285" s="343"/>
      <c r="J285" s="347"/>
      <c r="K285" s="138"/>
      <c r="L285" s="136">
        <v>5</v>
      </c>
      <c r="M285" s="318" t="str">
        <f>IFERROR(ROUNDUP(VLOOKUP(F285,Accesorio!A:E,IF(L285&gt;5,L285-2,L285),)*E285/IF(L285&gt;5,1.21,1),0)," ")</f>
        <v xml:space="preserve"> </v>
      </c>
      <c r="N285" s="319" t="str">
        <f>IFERROR(VLOOKUP(F285,Accesorio!A:C,3,),"")</f>
        <v/>
      </c>
    </row>
    <row r="286" spans="1:14" x14ac:dyDescent="0.2">
      <c r="A286" s="342"/>
      <c r="B286" s="343"/>
      <c r="C286" s="308"/>
      <c r="D286" s="346"/>
      <c r="E286" s="311"/>
      <c r="F286" s="272"/>
      <c r="G286" s="343"/>
      <c r="H286" s="343"/>
      <c r="I286" s="343"/>
      <c r="J286" s="347"/>
      <c r="K286" s="306"/>
      <c r="L286" s="136">
        <v>5</v>
      </c>
      <c r="M286" s="318" t="str">
        <f>IFERROR(ROUNDUP(VLOOKUP(F286,Accesorio!A:E,IF(L286&gt;5,L286-2,L286),)*E286/IF(L286&gt;5,1.21,1),0)," ")</f>
        <v xml:space="preserve"> </v>
      </c>
      <c r="N286" s="319" t="str">
        <f>IFERROR(VLOOKUP(F286,Accesorio!A:C,3,),"")</f>
        <v/>
      </c>
    </row>
    <row r="287" spans="1:14" x14ac:dyDescent="0.2">
      <c r="A287" s="342"/>
      <c r="B287" s="343"/>
      <c r="C287" s="344"/>
      <c r="D287" s="345"/>
      <c r="E287" s="311"/>
      <c r="F287" s="348"/>
      <c r="G287" s="305"/>
      <c r="H287" s="305"/>
      <c r="I287" s="343"/>
      <c r="J287" s="347"/>
      <c r="K287" s="135"/>
      <c r="L287" s="136">
        <v>5</v>
      </c>
      <c r="M287" s="318" t="str">
        <f>IFERROR(ROUNDUP(VLOOKUP(F287,Accesorio!A:E,IF(L287&gt;5,L287-2,L287),)*E287/IF(L287&gt;5,1.21,1),0)," ")</f>
        <v xml:space="preserve"> </v>
      </c>
      <c r="N287" s="319" t="str">
        <f>IFERROR(VLOOKUP(F287,Accesorio!A:C,3,),"")</f>
        <v/>
      </c>
    </row>
    <row r="288" spans="1:14" x14ac:dyDescent="0.2">
      <c r="A288" s="342"/>
      <c r="B288" s="343"/>
      <c r="C288" s="308"/>
      <c r="D288" s="346"/>
      <c r="E288" s="311"/>
      <c r="F288" s="272"/>
      <c r="G288" s="343"/>
      <c r="H288" s="343"/>
      <c r="I288" s="343"/>
      <c r="J288" s="347"/>
      <c r="K288" s="138"/>
      <c r="L288" s="136">
        <v>5</v>
      </c>
      <c r="M288" s="318" t="str">
        <f>IFERROR(ROUNDUP(VLOOKUP(F288,Accesorio!A:E,IF(L288&gt;5,L288-2,L288),)*E288/IF(L288&gt;5,1.21,1),0)," ")</f>
        <v xml:space="preserve"> </v>
      </c>
      <c r="N288" s="319" t="str">
        <f>IFERROR(VLOOKUP(F288,Accesorio!A:C,3,),"")</f>
        <v/>
      </c>
    </row>
    <row r="289" spans="1:14" x14ac:dyDescent="0.2">
      <c r="A289" s="342"/>
      <c r="B289" s="343"/>
      <c r="C289" s="308"/>
      <c r="D289" s="346"/>
      <c r="E289" s="311"/>
      <c r="F289" s="272"/>
      <c r="G289" s="343"/>
      <c r="H289" s="343"/>
      <c r="I289" s="343"/>
      <c r="J289" s="347"/>
      <c r="K289" s="306"/>
      <c r="L289" s="136">
        <v>5</v>
      </c>
      <c r="M289" s="318" t="str">
        <f>IFERROR(ROUNDUP(VLOOKUP(F289,Accesorio!A:E,IF(L289&gt;5,L289-2,L289),)*E289/IF(L289&gt;5,1.21,1),0)," ")</f>
        <v xml:space="preserve"> </v>
      </c>
      <c r="N289" s="319" t="str">
        <f>IFERROR(VLOOKUP(F289,Accesorio!A:C,3,),"")</f>
        <v/>
      </c>
    </row>
    <row r="290" spans="1:14" x14ac:dyDescent="0.2">
      <c r="A290" s="342"/>
      <c r="B290" s="343"/>
      <c r="C290" s="344"/>
      <c r="D290" s="345"/>
      <c r="E290" s="311"/>
      <c r="F290" s="348"/>
      <c r="G290" s="305"/>
      <c r="H290" s="305"/>
      <c r="I290" s="343"/>
      <c r="J290" s="347"/>
      <c r="K290" s="135"/>
      <c r="L290" s="136">
        <v>5</v>
      </c>
      <c r="M290" s="318" t="str">
        <f>IFERROR(ROUNDUP(VLOOKUP(F290,Accesorio!A:E,IF(L290&gt;5,L290-2,L290),)*E290/IF(L290&gt;5,1.21,1),0)," ")</f>
        <v xml:space="preserve"> </v>
      </c>
      <c r="N290" s="319" t="str">
        <f>IFERROR(VLOOKUP(F290,Accesorio!A:C,3,),"")</f>
        <v/>
      </c>
    </row>
    <row r="291" spans="1:14" x14ac:dyDescent="0.2">
      <c r="A291" s="342"/>
      <c r="B291" s="343"/>
      <c r="C291" s="308"/>
      <c r="D291" s="346"/>
      <c r="E291" s="311"/>
      <c r="F291" s="272"/>
      <c r="G291" s="343"/>
      <c r="H291" s="343"/>
      <c r="I291" s="343"/>
      <c r="J291" s="347"/>
      <c r="K291" s="138"/>
      <c r="L291" s="136">
        <v>5</v>
      </c>
      <c r="M291" s="318" t="str">
        <f>IFERROR(ROUNDUP(VLOOKUP(F291,Accesorio!A:E,IF(L291&gt;5,L291-2,L291),)*E291/IF(L291&gt;5,1.21,1),0)," ")</f>
        <v xml:space="preserve"> </v>
      </c>
      <c r="N291" s="319" t="str">
        <f>IFERROR(VLOOKUP(F291,Accesorio!A:C,3,),"")</f>
        <v/>
      </c>
    </row>
    <row r="292" spans="1:14" x14ac:dyDescent="0.2">
      <c r="A292" s="342"/>
      <c r="B292" s="343"/>
      <c r="C292" s="308"/>
      <c r="D292" s="346"/>
      <c r="E292" s="311"/>
      <c r="F292" s="272"/>
      <c r="G292" s="343"/>
      <c r="H292" s="343"/>
      <c r="I292" s="343"/>
      <c r="J292" s="347"/>
      <c r="K292" s="306"/>
      <c r="L292" s="136">
        <v>5</v>
      </c>
      <c r="M292" s="318" t="str">
        <f>IFERROR(ROUNDUP(VLOOKUP(F292,Accesorio!A:E,IF(L292&gt;5,L292-2,L292),)*E292/IF(L292&gt;5,1.21,1),0)," ")</f>
        <v xml:space="preserve"> </v>
      </c>
      <c r="N292" s="319" t="str">
        <f>IFERROR(VLOOKUP(F292,Accesorio!A:C,3,),"")</f>
        <v/>
      </c>
    </row>
    <row r="293" spans="1:14" x14ac:dyDescent="0.2">
      <c r="A293" s="342"/>
      <c r="B293" s="343"/>
      <c r="C293" s="344"/>
      <c r="D293" s="345"/>
      <c r="E293" s="311"/>
      <c r="F293" s="348"/>
      <c r="G293" s="305"/>
      <c r="H293" s="305"/>
      <c r="I293" s="343"/>
      <c r="J293" s="347"/>
      <c r="K293" s="135"/>
      <c r="L293" s="136">
        <v>5</v>
      </c>
      <c r="M293" s="318" t="str">
        <f>IFERROR(ROUNDUP(VLOOKUP(F293,Accesorio!A:E,IF(L293&gt;5,L293-2,L293),)*E293/IF(L293&gt;5,1.21,1),0)," ")</f>
        <v xml:space="preserve"> </v>
      </c>
      <c r="N293" s="319" t="str">
        <f>IFERROR(VLOOKUP(F293,Accesorio!A:C,3,),"")</f>
        <v/>
      </c>
    </row>
    <row r="294" spans="1:14" x14ac:dyDescent="0.2">
      <c r="A294" s="342"/>
      <c r="B294" s="343"/>
      <c r="C294" s="308"/>
      <c r="D294" s="346"/>
      <c r="E294" s="311"/>
      <c r="F294" s="272"/>
      <c r="G294" s="343"/>
      <c r="H294" s="343"/>
      <c r="I294" s="343"/>
      <c r="J294" s="347"/>
      <c r="K294" s="138"/>
      <c r="L294" s="136">
        <v>5</v>
      </c>
      <c r="M294" s="318" t="str">
        <f>IFERROR(ROUNDUP(VLOOKUP(F294,Accesorio!A:E,IF(L294&gt;5,L294-2,L294),)*E294/IF(L294&gt;5,1.21,1),0)," ")</f>
        <v xml:space="preserve"> </v>
      </c>
      <c r="N294" s="319" t="str">
        <f>IFERROR(VLOOKUP(F294,Accesorio!A:C,3,),"")</f>
        <v/>
      </c>
    </row>
    <row r="295" spans="1:14" x14ac:dyDescent="0.2">
      <c r="A295" s="342"/>
      <c r="B295" s="343"/>
      <c r="C295" s="308"/>
      <c r="D295" s="346"/>
      <c r="E295" s="311"/>
      <c r="F295" s="272"/>
      <c r="G295" s="343"/>
      <c r="H295" s="343"/>
      <c r="I295" s="343"/>
      <c r="J295" s="347"/>
      <c r="K295" s="306"/>
      <c r="L295" s="136">
        <v>5</v>
      </c>
      <c r="M295" s="318" t="str">
        <f>IFERROR(ROUNDUP(VLOOKUP(F295,Accesorio!A:E,IF(L295&gt;5,L295-2,L295),)*E295/IF(L295&gt;5,1.21,1),0)," ")</f>
        <v xml:space="preserve"> </v>
      </c>
      <c r="N295" s="319" t="str">
        <f>IFERROR(VLOOKUP(F295,Accesorio!A:C,3,),"")</f>
        <v/>
      </c>
    </row>
    <row r="296" spans="1:14" x14ac:dyDescent="0.2">
      <c r="A296" s="342"/>
      <c r="B296" s="343"/>
      <c r="C296" s="344"/>
      <c r="D296" s="345"/>
      <c r="E296" s="311"/>
      <c r="F296" s="348"/>
      <c r="G296" s="305"/>
      <c r="H296" s="305"/>
      <c r="I296" s="343"/>
      <c r="J296" s="347"/>
      <c r="K296" s="135"/>
      <c r="L296" s="136">
        <v>5</v>
      </c>
      <c r="M296" s="318" t="str">
        <f>IFERROR(ROUNDUP(VLOOKUP(F296,Accesorio!A:E,IF(L296&gt;5,L296-2,L296),)*E296/IF(L296&gt;5,1.21,1),0)," ")</f>
        <v xml:space="preserve"> </v>
      </c>
      <c r="N296" s="319" t="str">
        <f>IFERROR(VLOOKUP(F296,Accesorio!A:C,3,),"")</f>
        <v/>
      </c>
    </row>
    <row r="297" spans="1:14" x14ac:dyDescent="0.2">
      <c r="A297" s="342"/>
      <c r="B297" s="343"/>
      <c r="C297" s="308"/>
      <c r="D297" s="346"/>
      <c r="E297" s="311"/>
      <c r="F297" s="272"/>
      <c r="G297" s="343"/>
      <c r="H297" s="343"/>
      <c r="I297" s="343"/>
      <c r="J297" s="347"/>
      <c r="K297" s="138"/>
      <c r="L297" s="136">
        <v>5</v>
      </c>
      <c r="M297" s="318" t="str">
        <f>IFERROR(ROUNDUP(VLOOKUP(F297,Accesorio!A:E,IF(L297&gt;5,L297-2,L297),)*E297/IF(L297&gt;5,1.21,1),0)," ")</f>
        <v xml:space="preserve"> </v>
      </c>
      <c r="N297" s="319" t="str">
        <f>IFERROR(VLOOKUP(F297,Accesorio!A:C,3,),"")</f>
        <v/>
      </c>
    </row>
    <row r="298" spans="1:14" x14ac:dyDescent="0.2">
      <c r="A298" s="342"/>
      <c r="B298" s="343"/>
      <c r="C298" s="308"/>
      <c r="D298" s="346"/>
      <c r="E298" s="311"/>
      <c r="F298" s="272"/>
      <c r="G298" s="343"/>
      <c r="H298" s="343"/>
      <c r="I298" s="343"/>
      <c r="J298" s="347"/>
      <c r="K298" s="306"/>
      <c r="L298" s="136">
        <v>5</v>
      </c>
      <c r="M298" s="318" t="str">
        <f>IFERROR(ROUNDUP(VLOOKUP(F298,Accesorio!A:E,IF(L298&gt;5,L298-2,L298),)*E298/IF(L298&gt;5,1.21,1),0)," ")</f>
        <v xml:space="preserve"> </v>
      </c>
      <c r="N298" s="319" t="str">
        <f>IFERROR(VLOOKUP(F298,Accesorio!A:C,3,),"")</f>
        <v/>
      </c>
    </row>
    <row r="299" spans="1:14" x14ac:dyDescent="0.2">
      <c r="A299" s="342"/>
      <c r="B299" s="343"/>
      <c r="C299" s="344"/>
      <c r="D299" s="345"/>
      <c r="E299" s="311"/>
      <c r="F299" s="348"/>
      <c r="G299" s="305"/>
      <c r="H299" s="305"/>
      <c r="I299" s="343"/>
      <c r="J299" s="347"/>
      <c r="K299" s="135"/>
      <c r="L299" s="136">
        <v>5</v>
      </c>
      <c r="M299" s="318" t="str">
        <f>IFERROR(ROUNDUP(VLOOKUP(F299,Accesorio!A:E,IF(L299&gt;5,L299-2,L299),)*E299/IF(L299&gt;5,1.21,1),0)," ")</f>
        <v xml:space="preserve"> </v>
      </c>
      <c r="N299" s="319" t="str">
        <f>IFERROR(VLOOKUP(F299,Accesorio!A:C,3,),"")</f>
        <v/>
      </c>
    </row>
    <row r="300" spans="1:14" x14ac:dyDescent="0.2">
      <c r="A300" s="342"/>
      <c r="B300" s="343"/>
      <c r="C300" s="308"/>
      <c r="D300" s="346"/>
      <c r="E300" s="311"/>
      <c r="F300" s="272"/>
      <c r="G300" s="343"/>
      <c r="H300" s="343"/>
      <c r="I300" s="343"/>
      <c r="J300" s="347"/>
      <c r="K300" s="138"/>
      <c r="L300" s="136">
        <v>5</v>
      </c>
      <c r="M300" s="318" t="str">
        <f>IFERROR(ROUNDUP(VLOOKUP(F300,Accesorio!A:E,IF(L300&gt;5,L300-2,L300),)*E300/IF(L300&gt;5,1.21,1),0)," ")</f>
        <v xml:space="preserve"> </v>
      </c>
      <c r="N300" s="319" t="str">
        <f>IFERROR(VLOOKUP(F300,Accesorio!A:C,3,),"")</f>
        <v/>
      </c>
    </row>
    <row r="301" spans="1:14" x14ac:dyDescent="0.2">
      <c r="A301" s="342"/>
      <c r="B301" s="343"/>
      <c r="C301" s="308"/>
      <c r="D301" s="346"/>
      <c r="E301" s="311"/>
      <c r="F301" s="272"/>
      <c r="G301" s="343"/>
      <c r="H301" s="343"/>
      <c r="I301" s="343"/>
      <c r="J301" s="347"/>
      <c r="K301" s="306"/>
      <c r="L301" s="136">
        <v>5</v>
      </c>
      <c r="M301" s="318" t="str">
        <f>IFERROR(ROUNDUP(VLOOKUP(F301,Accesorio!A:E,IF(L301&gt;5,L301-2,L301),)*E301/IF(L301&gt;5,1.21,1),0)," ")</f>
        <v xml:space="preserve"> </v>
      </c>
      <c r="N301" s="319" t="str">
        <f>IFERROR(VLOOKUP(F301,Accesorio!A:C,3,),"")</f>
        <v/>
      </c>
    </row>
    <row r="302" spans="1:14" x14ac:dyDescent="0.2">
      <c r="A302" s="342"/>
      <c r="B302" s="343"/>
      <c r="C302" s="344"/>
      <c r="D302" s="345"/>
      <c r="E302" s="311"/>
      <c r="F302" s="348"/>
      <c r="G302" s="305"/>
      <c r="H302" s="305"/>
      <c r="I302" s="343"/>
      <c r="J302" s="347"/>
      <c r="K302" s="135"/>
      <c r="L302" s="136">
        <v>5</v>
      </c>
      <c r="M302" s="318" t="str">
        <f>IFERROR(ROUNDUP(VLOOKUP(F302,Accesorio!A:E,IF(L302&gt;5,L302-2,L302),)*E302/IF(L302&gt;5,1.21,1),0)," ")</f>
        <v xml:space="preserve"> </v>
      </c>
      <c r="N302" s="319" t="str">
        <f>IFERROR(VLOOKUP(F302,Accesorio!A:C,3,),"")</f>
        <v/>
      </c>
    </row>
    <row r="303" spans="1:14" x14ac:dyDescent="0.2">
      <c r="A303" s="342"/>
      <c r="B303" s="343"/>
      <c r="C303" s="308"/>
      <c r="D303" s="346"/>
      <c r="E303" s="311"/>
      <c r="F303" s="272"/>
      <c r="G303" s="343"/>
      <c r="H303" s="343"/>
      <c r="I303" s="343"/>
      <c r="J303" s="347"/>
      <c r="K303" s="138"/>
      <c r="L303" s="136">
        <v>5</v>
      </c>
      <c r="M303" s="318" t="str">
        <f>IFERROR(ROUNDUP(VLOOKUP(F303,Accesorio!A:E,IF(L303&gt;5,L303-2,L303),)*E303/IF(L303&gt;5,1.21,1),0)," ")</f>
        <v xml:space="preserve"> </v>
      </c>
      <c r="N303" s="319" t="str">
        <f>IFERROR(VLOOKUP(F303,Accesorio!A:C,3,),"")</f>
        <v/>
      </c>
    </row>
    <row r="304" spans="1:14" x14ac:dyDescent="0.2">
      <c r="A304" s="342"/>
      <c r="B304" s="343"/>
      <c r="C304" s="308"/>
      <c r="D304" s="346"/>
      <c r="E304" s="311"/>
      <c r="F304" s="272"/>
      <c r="G304" s="343"/>
      <c r="H304" s="343"/>
      <c r="I304" s="343"/>
      <c r="J304" s="347"/>
      <c r="K304" s="306"/>
      <c r="L304" s="136">
        <v>5</v>
      </c>
      <c r="M304" s="318" t="str">
        <f>IFERROR(ROUNDUP(VLOOKUP(F304,Accesorio!A:E,IF(L304&gt;5,L304-2,L304),)*E304/IF(L304&gt;5,1.21,1),0)," ")</f>
        <v xml:space="preserve"> </v>
      </c>
      <c r="N304" s="319" t="str">
        <f>IFERROR(VLOOKUP(F304,Accesorio!A:C,3,),"")</f>
        <v/>
      </c>
    </row>
    <row r="305" spans="1:14" x14ac:dyDescent="0.2">
      <c r="A305" s="342"/>
      <c r="B305" s="343"/>
      <c r="C305" s="344"/>
      <c r="D305" s="345"/>
      <c r="E305" s="311"/>
      <c r="F305" s="348"/>
      <c r="G305" s="305"/>
      <c r="H305" s="305"/>
      <c r="I305" s="343"/>
      <c r="J305" s="347"/>
      <c r="K305" s="135"/>
      <c r="L305" s="136">
        <v>5</v>
      </c>
      <c r="M305" s="318" t="str">
        <f>IFERROR(ROUNDUP(VLOOKUP(F305,Accesorio!A:E,IF(L305&gt;5,L305-2,L305),)*E305/IF(L305&gt;5,1.21,1),0)," ")</f>
        <v xml:space="preserve"> </v>
      </c>
      <c r="N305" s="319" t="str">
        <f>IFERROR(VLOOKUP(F305,Accesorio!A:C,3,),"")</f>
        <v/>
      </c>
    </row>
    <row r="306" spans="1:14" x14ac:dyDescent="0.2">
      <c r="A306" s="342"/>
      <c r="B306" s="343"/>
      <c r="C306" s="308"/>
      <c r="D306" s="346"/>
      <c r="E306" s="311"/>
      <c r="F306" s="272"/>
      <c r="G306" s="343"/>
      <c r="H306" s="343"/>
      <c r="I306" s="343"/>
      <c r="J306" s="347"/>
      <c r="K306" s="138"/>
      <c r="L306" s="136">
        <v>5</v>
      </c>
      <c r="M306" s="318" t="str">
        <f>IFERROR(ROUNDUP(VLOOKUP(F306,Accesorio!A:E,IF(L306&gt;5,L306-2,L306),)*E306/IF(L306&gt;5,1.21,1),0)," ")</f>
        <v xml:space="preserve"> </v>
      </c>
      <c r="N306" s="319" t="str">
        <f>IFERROR(VLOOKUP(F306,Accesorio!A:C,3,),"")</f>
        <v/>
      </c>
    </row>
    <row r="307" spans="1:14" x14ac:dyDescent="0.2">
      <c r="A307" s="342"/>
      <c r="B307" s="343"/>
      <c r="C307" s="308"/>
      <c r="D307" s="346"/>
      <c r="E307" s="311"/>
      <c r="F307" s="272"/>
      <c r="G307" s="343"/>
      <c r="H307" s="343"/>
      <c r="I307" s="343"/>
      <c r="J307" s="347"/>
      <c r="K307" s="306"/>
      <c r="L307" s="136">
        <v>5</v>
      </c>
      <c r="M307" s="318" t="str">
        <f>IFERROR(ROUNDUP(VLOOKUP(F307,Accesorio!A:E,IF(L307&gt;5,L307-2,L307),)*E307/IF(L307&gt;5,1.21,1),0)," ")</f>
        <v xml:space="preserve"> </v>
      </c>
      <c r="N307" s="319" t="str">
        <f>IFERROR(VLOOKUP(F307,Accesorio!A:C,3,),"")</f>
        <v/>
      </c>
    </row>
    <row r="308" spans="1:14" x14ac:dyDescent="0.2">
      <c r="A308" s="342"/>
      <c r="B308" s="343"/>
      <c r="C308" s="344"/>
      <c r="D308" s="345"/>
      <c r="E308" s="311"/>
      <c r="F308" s="348"/>
      <c r="G308" s="305"/>
      <c r="H308" s="305"/>
      <c r="I308" s="343"/>
      <c r="J308" s="347"/>
      <c r="K308" s="135"/>
      <c r="L308" s="136">
        <v>5</v>
      </c>
      <c r="M308" s="318" t="str">
        <f>IFERROR(ROUNDUP(VLOOKUP(F308,Accesorio!A:E,IF(L308&gt;5,L308-2,L308),)*E308/IF(L308&gt;5,1.21,1),0)," ")</f>
        <v xml:space="preserve"> </v>
      </c>
      <c r="N308" s="319" t="str">
        <f>IFERROR(VLOOKUP(F308,Accesorio!A:C,3,),"")</f>
        <v/>
      </c>
    </row>
    <row r="309" spans="1:14" x14ac:dyDescent="0.2">
      <c r="A309" s="342"/>
      <c r="B309" s="343"/>
      <c r="C309" s="308"/>
      <c r="D309" s="346"/>
      <c r="E309" s="311"/>
      <c r="F309" s="272"/>
      <c r="G309" s="343"/>
      <c r="H309" s="343"/>
      <c r="I309" s="343"/>
      <c r="J309" s="347"/>
      <c r="K309" s="138"/>
      <c r="L309" s="136">
        <v>5</v>
      </c>
      <c r="M309" s="318" t="str">
        <f>IFERROR(ROUNDUP(VLOOKUP(F309,Accesorio!A:E,IF(L309&gt;5,L309-2,L309),)*E309/IF(L309&gt;5,1.21,1),0)," ")</f>
        <v xml:space="preserve"> </v>
      </c>
      <c r="N309" s="319" t="str">
        <f>IFERROR(VLOOKUP(F309,Accesorio!A:C,3,),"")</f>
        <v/>
      </c>
    </row>
    <row r="310" spans="1:14" x14ac:dyDescent="0.2">
      <c r="A310" s="342"/>
      <c r="B310" s="343"/>
      <c r="C310" s="308"/>
      <c r="D310" s="346"/>
      <c r="E310" s="311"/>
      <c r="F310" s="272"/>
      <c r="G310" s="343"/>
      <c r="H310" s="343"/>
      <c r="I310" s="343"/>
      <c r="J310" s="347"/>
      <c r="K310" s="306"/>
      <c r="L310" s="136">
        <v>5</v>
      </c>
      <c r="M310" s="318" t="str">
        <f>IFERROR(ROUNDUP(VLOOKUP(F310,Accesorio!A:E,IF(L310&gt;5,L310-2,L310),)*E310/IF(L310&gt;5,1.21,1),0)," ")</f>
        <v xml:space="preserve"> </v>
      </c>
      <c r="N310" s="319" t="str">
        <f>IFERROR(VLOOKUP(F310,Accesorio!A:C,3,),"")</f>
        <v/>
      </c>
    </row>
    <row r="311" spans="1:14" x14ac:dyDescent="0.2">
      <c r="A311" s="342"/>
      <c r="B311" s="343"/>
      <c r="C311" s="344"/>
      <c r="D311" s="345"/>
      <c r="E311" s="311"/>
      <c r="F311" s="348"/>
      <c r="G311" s="305"/>
      <c r="H311" s="305"/>
      <c r="I311" s="343"/>
      <c r="J311" s="347"/>
      <c r="K311" s="135"/>
      <c r="L311" s="136">
        <v>5</v>
      </c>
      <c r="M311" s="318" t="str">
        <f>IFERROR(ROUNDUP(VLOOKUP(F311,Accesorio!A:E,IF(L311&gt;5,L311-2,L311),)*E311/IF(L311&gt;5,1.21,1),0)," ")</f>
        <v xml:space="preserve"> </v>
      </c>
      <c r="N311" s="319" t="str">
        <f>IFERROR(VLOOKUP(F311,Accesorio!A:C,3,),"")</f>
        <v/>
      </c>
    </row>
    <row r="312" spans="1:14" x14ac:dyDescent="0.2">
      <c r="A312" s="342"/>
      <c r="B312" s="343"/>
      <c r="C312" s="308"/>
      <c r="D312" s="346"/>
      <c r="E312" s="311"/>
      <c r="F312" s="272"/>
      <c r="G312" s="343"/>
      <c r="H312" s="343"/>
      <c r="I312" s="343"/>
      <c r="J312" s="347"/>
      <c r="K312" s="138"/>
      <c r="L312" s="136">
        <v>5</v>
      </c>
      <c r="M312" s="318" t="str">
        <f>IFERROR(ROUNDUP(VLOOKUP(F312,Accesorio!A:E,IF(L312&gt;5,L312-2,L312),)*E312/IF(L312&gt;5,1.21,1),0)," ")</f>
        <v xml:space="preserve"> </v>
      </c>
      <c r="N312" s="319" t="str">
        <f>IFERROR(VLOOKUP(F312,Accesorio!A:C,3,),"")</f>
        <v/>
      </c>
    </row>
    <row r="313" spans="1:14" x14ac:dyDescent="0.2">
      <c r="A313" s="342"/>
      <c r="B313" s="343"/>
      <c r="C313" s="308"/>
      <c r="D313" s="346"/>
      <c r="E313" s="311"/>
      <c r="F313" s="272"/>
      <c r="G313" s="343"/>
      <c r="H313" s="343"/>
      <c r="I313" s="343"/>
      <c r="J313" s="347"/>
      <c r="K313" s="306"/>
      <c r="L313" s="136">
        <v>5</v>
      </c>
      <c r="M313" s="318" t="str">
        <f>IFERROR(ROUNDUP(VLOOKUP(F313,Accesorio!A:E,IF(L313&gt;5,L313-2,L313),)*E313/IF(L313&gt;5,1.21,1),0)," ")</f>
        <v xml:space="preserve"> </v>
      </c>
      <c r="N313" s="319" t="str">
        <f>IFERROR(VLOOKUP(F313,Accesorio!A:C,3,),"")</f>
        <v/>
      </c>
    </row>
    <row r="314" spans="1:14" x14ac:dyDescent="0.2">
      <c r="A314" s="342"/>
      <c r="B314" s="343"/>
      <c r="C314" s="344"/>
      <c r="D314" s="345"/>
      <c r="E314" s="311"/>
      <c r="F314" s="348"/>
      <c r="G314" s="305"/>
      <c r="H314" s="305"/>
      <c r="I314" s="343"/>
      <c r="J314" s="347"/>
      <c r="K314" s="135"/>
      <c r="L314" s="136">
        <v>5</v>
      </c>
      <c r="M314" s="318" t="str">
        <f>IFERROR(ROUNDUP(VLOOKUP(F314,Accesorio!A:E,IF(L314&gt;5,L314-2,L314),)*E314/IF(L314&gt;5,1.21,1),0)," ")</f>
        <v xml:space="preserve"> </v>
      </c>
      <c r="N314" s="319" t="str">
        <f>IFERROR(VLOOKUP(F314,Accesorio!A:C,3,),"")</f>
        <v/>
      </c>
    </row>
    <row r="315" spans="1:14" x14ac:dyDescent="0.2">
      <c r="A315" s="342"/>
      <c r="B315" s="343"/>
      <c r="C315" s="308"/>
      <c r="D315" s="346"/>
      <c r="E315" s="311"/>
      <c r="F315" s="272"/>
      <c r="G315" s="343"/>
      <c r="H315" s="343"/>
      <c r="I315" s="343"/>
      <c r="J315" s="347"/>
      <c r="K315" s="138"/>
      <c r="L315" s="136">
        <v>5</v>
      </c>
      <c r="M315" s="318" t="str">
        <f>IFERROR(ROUNDUP(VLOOKUP(F315,Accesorio!A:E,IF(L315&gt;5,L315-2,L315),)*E315/IF(L315&gt;5,1.21,1),0)," ")</f>
        <v xml:space="preserve"> </v>
      </c>
      <c r="N315" s="319" t="str">
        <f>IFERROR(VLOOKUP(F315,Accesorio!A:C,3,),"")</f>
        <v/>
      </c>
    </row>
    <row r="316" spans="1:14" x14ac:dyDescent="0.2">
      <c r="A316" s="342"/>
      <c r="B316" s="343"/>
      <c r="C316" s="308"/>
      <c r="D316" s="346"/>
      <c r="E316" s="311"/>
      <c r="F316" s="272"/>
      <c r="G316" s="343"/>
      <c r="H316" s="343"/>
      <c r="I316" s="343"/>
      <c r="J316" s="347"/>
      <c r="K316" s="306"/>
      <c r="L316" s="136">
        <v>5</v>
      </c>
      <c r="M316" s="318" t="str">
        <f>IFERROR(ROUNDUP(VLOOKUP(F316,Accesorio!A:E,IF(L316&gt;5,L316-2,L316),)*E316/IF(L316&gt;5,1.21,1),0)," ")</f>
        <v xml:space="preserve"> </v>
      </c>
      <c r="N316" s="319" t="str">
        <f>IFERROR(VLOOKUP(F316,Accesorio!A:C,3,),"")</f>
        <v/>
      </c>
    </row>
    <row r="317" spans="1:14" x14ac:dyDescent="0.2">
      <c r="A317" s="342"/>
      <c r="B317" s="343"/>
      <c r="C317" s="344"/>
      <c r="D317" s="345"/>
      <c r="E317" s="311"/>
      <c r="F317" s="348"/>
      <c r="G317" s="305"/>
      <c r="H317" s="305"/>
      <c r="I317" s="343"/>
      <c r="J317" s="347"/>
      <c r="K317" s="135"/>
      <c r="L317" s="136">
        <v>5</v>
      </c>
      <c r="M317" s="318" t="str">
        <f>IFERROR(ROUNDUP(VLOOKUP(F317,Accesorio!A:E,IF(L317&gt;5,L317-2,L317),)*E317/IF(L317&gt;5,1.21,1),0)," ")</f>
        <v xml:space="preserve"> </v>
      </c>
      <c r="N317" s="319" t="str">
        <f>IFERROR(VLOOKUP(F317,Accesorio!A:C,3,),"")</f>
        <v/>
      </c>
    </row>
    <row r="318" spans="1:14" x14ac:dyDescent="0.2">
      <c r="A318" s="342"/>
      <c r="B318" s="343"/>
      <c r="C318" s="308"/>
      <c r="D318" s="346"/>
      <c r="E318" s="311"/>
      <c r="F318" s="272"/>
      <c r="G318" s="343"/>
      <c r="H318" s="343"/>
      <c r="I318" s="343"/>
      <c r="J318" s="347"/>
      <c r="K318" s="138"/>
      <c r="L318" s="136">
        <v>5</v>
      </c>
      <c r="M318" s="318" t="str">
        <f>IFERROR(ROUNDUP(VLOOKUP(F318,Accesorio!A:E,IF(L318&gt;5,L318-2,L318),)*E318/IF(L318&gt;5,1.21,1),0)," ")</f>
        <v xml:space="preserve"> </v>
      </c>
      <c r="N318" s="319" t="str">
        <f>IFERROR(VLOOKUP(F318,Accesorio!A:C,3,),"")</f>
        <v/>
      </c>
    </row>
    <row r="319" spans="1:14" x14ac:dyDescent="0.2">
      <c r="A319" s="342"/>
      <c r="B319" s="343"/>
      <c r="C319" s="308"/>
      <c r="D319" s="346"/>
      <c r="E319" s="311"/>
      <c r="F319" s="272"/>
      <c r="G319" s="343"/>
      <c r="H319" s="343"/>
      <c r="I319" s="343"/>
      <c r="J319" s="347"/>
      <c r="K319" s="306"/>
      <c r="L319" s="136">
        <v>5</v>
      </c>
      <c r="M319" s="318" t="str">
        <f>IFERROR(ROUNDUP(VLOOKUP(F319,Accesorio!A:E,IF(L319&gt;5,L319-2,L319),)*E319/IF(L319&gt;5,1.21,1),0)," ")</f>
        <v xml:space="preserve"> </v>
      </c>
      <c r="N319" s="319" t="str">
        <f>IFERROR(VLOOKUP(F319,Accesorio!A:C,3,),"")</f>
        <v/>
      </c>
    </row>
    <row r="320" spans="1:14" x14ac:dyDescent="0.2">
      <c r="A320" s="342"/>
      <c r="B320" s="343"/>
      <c r="C320" s="344"/>
      <c r="D320" s="345"/>
      <c r="E320" s="311"/>
      <c r="F320" s="348"/>
      <c r="G320" s="305"/>
      <c r="H320" s="305"/>
      <c r="I320" s="343"/>
      <c r="J320" s="347"/>
      <c r="K320" s="135"/>
      <c r="L320" s="136">
        <v>5</v>
      </c>
      <c r="M320" s="318" t="str">
        <f>IFERROR(ROUNDUP(VLOOKUP(F320,Accesorio!A:E,IF(L320&gt;5,L320-2,L320),)*E320/IF(L320&gt;5,1.21,1),0)," ")</f>
        <v xml:space="preserve"> </v>
      </c>
      <c r="N320" s="319" t="str">
        <f>IFERROR(VLOOKUP(F320,Accesorio!A:C,3,),"")</f>
        <v/>
      </c>
    </row>
    <row r="321" spans="1:14" x14ac:dyDescent="0.2">
      <c r="A321" s="342"/>
      <c r="B321" s="343"/>
      <c r="C321" s="308"/>
      <c r="D321" s="346"/>
      <c r="E321" s="311"/>
      <c r="F321" s="272"/>
      <c r="G321" s="343"/>
      <c r="H321" s="343"/>
      <c r="I321" s="343"/>
      <c r="J321" s="347"/>
      <c r="K321" s="138"/>
      <c r="L321" s="136">
        <v>5</v>
      </c>
      <c r="M321" s="318" t="str">
        <f>IFERROR(ROUNDUP(VLOOKUP(F321,Accesorio!A:E,IF(L321&gt;5,L321-2,L321),)*E321/IF(L321&gt;5,1.21,1),0)," ")</f>
        <v xml:space="preserve"> </v>
      </c>
      <c r="N321" s="319" t="str">
        <f>IFERROR(VLOOKUP(F321,Accesorio!A:C,3,),"")</f>
        <v/>
      </c>
    </row>
    <row r="322" spans="1:14" x14ac:dyDescent="0.2">
      <c r="A322" s="342"/>
      <c r="B322" s="343"/>
      <c r="C322" s="308"/>
      <c r="D322" s="346"/>
      <c r="E322" s="311"/>
      <c r="F322" s="272"/>
      <c r="G322" s="343"/>
      <c r="H322" s="343"/>
      <c r="I322" s="343"/>
      <c r="J322" s="347"/>
      <c r="K322" s="306"/>
      <c r="L322" s="136">
        <v>5</v>
      </c>
      <c r="M322" s="318" t="str">
        <f>IFERROR(ROUNDUP(VLOOKUP(F322,Accesorio!A:E,IF(L322&gt;5,L322-2,L322),)*E322/IF(L322&gt;5,1.21,1),0)," ")</f>
        <v xml:space="preserve"> </v>
      </c>
      <c r="N322" s="319" t="str">
        <f>IFERROR(VLOOKUP(F322,Accesorio!A:C,3,),"")</f>
        <v/>
      </c>
    </row>
    <row r="323" spans="1:14" x14ac:dyDescent="0.2">
      <c r="A323" s="342"/>
      <c r="B323" s="343"/>
      <c r="C323" s="344"/>
      <c r="D323" s="345"/>
      <c r="E323" s="311"/>
      <c r="F323" s="348"/>
      <c r="G323" s="305"/>
      <c r="H323" s="305"/>
      <c r="I323" s="343"/>
      <c r="J323" s="347"/>
      <c r="K323" s="135"/>
      <c r="L323" s="136">
        <v>5</v>
      </c>
      <c r="M323" s="318" t="str">
        <f>IFERROR(ROUNDUP(VLOOKUP(F323,Accesorio!A:E,IF(L323&gt;5,L323-2,L323),)*E323/IF(L323&gt;5,1.21,1),0)," ")</f>
        <v xml:space="preserve"> </v>
      </c>
      <c r="N323" s="319" t="str">
        <f>IFERROR(VLOOKUP(F323,Accesorio!A:C,3,),"")</f>
        <v/>
      </c>
    </row>
    <row r="324" spans="1:14" x14ac:dyDescent="0.2">
      <c r="A324" s="342"/>
      <c r="B324" s="343"/>
      <c r="C324" s="308"/>
      <c r="D324" s="346"/>
      <c r="E324" s="311"/>
      <c r="F324" s="272"/>
      <c r="G324" s="343"/>
      <c r="H324" s="343"/>
      <c r="I324" s="343"/>
      <c r="J324" s="347"/>
      <c r="K324" s="138"/>
      <c r="L324" s="136">
        <v>5</v>
      </c>
      <c r="M324" s="318" t="str">
        <f>IFERROR(ROUNDUP(VLOOKUP(F324,Accesorio!A:E,IF(L324&gt;5,L324-2,L324),)*E324/IF(L324&gt;5,1.21,1),0)," ")</f>
        <v xml:space="preserve"> </v>
      </c>
      <c r="N324" s="319" t="str">
        <f>IFERROR(VLOOKUP(F324,Accesorio!A:C,3,),"")</f>
        <v/>
      </c>
    </row>
    <row r="325" spans="1:14" x14ac:dyDescent="0.2">
      <c r="A325" s="342"/>
      <c r="B325" s="343"/>
      <c r="C325" s="308"/>
      <c r="D325" s="346"/>
      <c r="E325" s="311"/>
      <c r="F325" s="272"/>
      <c r="G325" s="343"/>
      <c r="H325" s="343"/>
      <c r="I325" s="343"/>
      <c r="J325" s="347"/>
      <c r="K325" s="306"/>
      <c r="L325" s="136">
        <v>5</v>
      </c>
      <c r="M325" s="318" t="str">
        <f>IFERROR(ROUNDUP(VLOOKUP(F325,Accesorio!A:E,IF(L325&gt;5,L325-2,L325),)*E325/IF(L325&gt;5,1.21,1),0)," ")</f>
        <v xml:space="preserve"> </v>
      </c>
      <c r="N325" s="319" t="str">
        <f>IFERROR(VLOOKUP(F325,Accesorio!A:C,3,),"")</f>
        <v/>
      </c>
    </row>
    <row r="326" spans="1:14" x14ac:dyDescent="0.2">
      <c r="A326" s="342"/>
      <c r="B326" s="343"/>
      <c r="C326" s="344"/>
      <c r="D326" s="345"/>
      <c r="E326" s="311"/>
      <c r="F326" s="348"/>
      <c r="G326" s="305"/>
      <c r="H326" s="305"/>
      <c r="I326" s="343"/>
      <c r="J326" s="347"/>
      <c r="K326" s="135"/>
      <c r="L326" s="136">
        <v>5</v>
      </c>
      <c r="M326" s="318" t="str">
        <f>IFERROR(ROUNDUP(VLOOKUP(F326,Accesorio!A:E,IF(L326&gt;5,L326-2,L326),)*E326/IF(L326&gt;5,1.21,1),0)," ")</f>
        <v xml:space="preserve"> </v>
      </c>
      <c r="N326" s="319" t="str">
        <f>IFERROR(VLOOKUP(F326,Accesorio!A:C,3,),"")</f>
        <v/>
      </c>
    </row>
    <row r="327" spans="1:14" x14ac:dyDescent="0.2">
      <c r="A327" s="342"/>
      <c r="B327" s="343"/>
      <c r="C327" s="308"/>
      <c r="D327" s="346"/>
      <c r="E327" s="311"/>
      <c r="F327" s="272"/>
      <c r="G327" s="343"/>
      <c r="H327" s="343"/>
      <c r="I327" s="343"/>
      <c r="J327" s="347"/>
      <c r="K327" s="138"/>
      <c r="L327" s="136">
        <v>5</v>
      </c>
      <c r="M327" s="318" t="str">
        <f>IFERROR(ROUNDUP(VLOOKUP(F327,Accesorio!A:E,IF(L327&gt;5,L327-2,L327),)*E327/IF(L327&gt;5,1.21,1),0)," ")</f>
        <v xml:space="preserve"> </v>
      </c>
      <c r="N327" s="319" t="str">
        <f>IFERROR(VLOOKUP(F327,Accesorio!A:C,3,),"")</f>
        <v/>
      </c>
    </row>
    <row r="328" spans="1:14" x14ac:dyDescent="0.2">
      <c r="A328" s="342"/>
      <c r="B328" s="343"/>
      <c r="C328" s="308"/>
      <c r="D328" s="346"/>
      <c r="E328" s="311"/>
      <c r="F328" s="272"/>
      <c r="G328" s="343"/>
      <c r="H328" s="343"/>
      <c r="I328" s="343"/>
      <c r="J328" s="347"/>
      <c r="K328" s="306"/>
      <c r="L328" s="136">
        <v>5</v>
      </c>
      <c r="M328" s="318" t="str">
        <f>IFERROR(ROUNDUP(VLOOKUP(F328,Accesorio!A:E,IF(L328&gt;5,L328-2,L328),)*E328/IF(L328&gt;5,1.21,1),0)," ")</f>
        <v xml:space="preserve"> </v>
      </c>
      <c r="N328" s="319" t="str">
        <f>IFERROR(VLOOKUP(F328,Accesorio!A:C,3,),"")</f>
        <v/>
      </c>
    </row>
    <row r="329" spans="1:14" x14ac:dyDescent="0.2">
      <c r="A329" s="342"/>
      <c r="B329" s="343"/>
      <c r="C329" s="344"/>
      <c r="D329" s="345"/>
      <c r="E329" s="311"/>
      <c r="F329" s="348"/>
      <c r="G329" s="305"/>
      <c r="H329" s="305"/>
      <c r="I329" s="343"/>
      <c r="J329" s="347"/>
      <c r="K329" s="135"/>
      <c r="L329" s="136">
        <v>5</v>
      </c>
      <c r="M329" s="318" t="str">
        <f>IFERROR(ROUNDUP(VLOOKUP(F329,Accesorio!A:E,IF(L329&gt;5,L329-2,L329),)*E329/IF(L329&gt;5,1.21,1),0)," ")</f>
        <v xml:space="preserve"> </v>
      </c>
      <c r="N329" s="319" t="str">
        <f>IFERROR(VLOOKUP(F329,Accesorio!A:C,3,),"")</f>
        <v/>
      </c>
    </row>
    <row r="330" spans="1:14" x14ac:dyDescent="0.2">
      <c r="A330" s="342"/>
      <c r="B330" s="343"/>
      <c r="C330" s="308"/>
      <c r="D330" s="346"/>
      <c r="E330" s="311"/>
      <c r="F330" s="272"/>
      <c r="G330" s="343"/>
      <c r="H330" s="343"/>
      <c r="I330" s="343"/>
      <c r="J330" s="347"/>
      <c r="K330" s="138"/>
      <c r="L330" s="136">
        <v>5</v>
      </c>
      <c r="M330" s="318" t="str">
        <f>IFERROR(ROUNDUP(VLOOKUP(F330,Accesorio!A:E,IF(L330&gt;5,L330-2,L330),)*E330/IF(L330&gt;5,1.21,1),0)," ")</f>
        <v xml:space="preserve"> </v>
      </c>
      <c r="N330" s="319" t="str">
        <f>IFERROR(VLOOKUP(F330,Accesorio!A:C,3,),"")</f>
        <v/>
      </c>
    </row>
    <row r="331" spans="1:14" x14ac:dyDescent="0.2">
      <c r="A331" s="342"/>
      <c r="B331" s="343"/>
      <c r="C331" s="308"/>
      <c r="D331" s="346"/>
      <c r="E331" s="311"/>
      <c r="F331" s="272"/>
      <c r="G331" s="343"/>
      <c r="H331" s="343"/>
      <c r="I331" s="343"/>
      <c r="J331" s="347"/>
      <c r="K331" s="306"/>
      <c r="L331" s="136">
        <v>5</v>
      </c>
      <c r="M331" s="318" t="str">
        <f>IFERROR(ROUNDUP(VLOOKUP(F331,Accesorio!A:E,IF(L331&gt;5,L331-2,L331),)*E331/IF(L331&gt;5,1.21,1),0)," ")</f>
        <v xml:space="preserve"> </v>
      </c>
      <c r="N331" s="319" t="str">
        <f>IFERROR(VLOOKUP(F331,Accesorio!A:C,3,),"")</f>
        <v/>
      </c>
    </row>
    <row r="332" spans="1:14" x14ac:dyDescent="0.2">
      <c r="A332" s="342"/>
      <c r="B332" s="343"/>
      <c r="C332" s="344"/>
      <c r="D332" s="345"/>
      <c r="E332" s="311"/>
      <c r="F332" s="348"/>
      <c r="G332" s="305"/>
      <c r="H332" s="305"/>
      <c r="I332" s="343"/>
      <c r="J332" s="347"/>
      <c r="K332" s="135"/>
      <c r="L332" s="136">
        <v>5</v>
      </c>
      <c r="M332" s="318" t="str">
        <f>IFERROR(ROUNDUP(VLOOKUP(F332,Accesorio!A:E,IF(L332&gt;5,L332-2,L332),)*E332/IF(L332&gt;5,1.21,1),0)," ")</f>
        <v xml:space="preserve"> </v>
      </c>
      <c r="N332" s="319" t="str">
        <f>IFERROR(VLOOKUP(F332,Accesorio!A:C,3,),"")</f>
        <v/>
      </c>
    </row>
    <row r="333" spans="1:14" x14ac:dyDescent="0.2">
      <c r="A333" s="342"/>
      <c r="B333" s="343"/>
      <c r="C333" s="308"/>
      <c r="D333" s="346"/>
      <c r="E333" s="311"/>
      <c r="F333" s="272"/>
      <c r="G333" s="343"/>
      <c r="H333" s="343"/>
      <c r="I333" s="343"/>
      <c r="J333" s="347"/>
      <c r="K333" s="138"/>
      <c r="L333" s="136">
        <v>5</v>
      </c>
      <c r="M333" s="318" t="str">
        <f>IFERROR(ROUNDUP(VLOOKUP(F333,Accesorio!A:E,IF(L333&gt;5,L333-2,L333),)*E333/IF(L333&gt;5,1.21,1),0)," ")</f>
        <v xml:space="preserve"> </v>
      </c>
      <c r="N333" s="319" t="str">
        <f>IFERROR(VLOOKUP(F333,Accesorio!A:C,3,),"")</f>
        <v/>
      </c>
    </row>
    <row r="334" spans="1:14" x14ac:dyDescent="0.2">
      <c r="A334" s="342"/>
      <c r="B334" s="343"/>
      <c r="C334" s="308"/>
      <c r="D334" s="346"/>
      <c r="E334" s="311"/>
      <c r="F334" s="272"/>
      <c r="G334" s="343"/>
      <c r="H334" s="343"/>
      <c r="I334" s="343"/>
      <c r="J334" s="347"/>
      <c r="K334" s="306"/>
      <c r="L334" s="136">
        <v>5</v>
      </c>
      <c r="M334" s="318" t="str">
        <f>IFERROR(ROUNDUP(VLOOKUP(F334,Accesorio!A:E,IF(L334&gt;5,L334-2,L334),)*E334/IF(L334&gt;5,1.21,1),0)," ")</f>
        <v xml:space="preserve"> </v>
      </c>
      <c r="N334" s="319" t="str">
        <f>IFERROR(VLOOKUP(F334,Accesorio!A:C,3,),"")</f>
        <v/>
      </c>
    </row>
    <row r="335" spans="1:14" x14ac:dyDescent="0.2">
      <c r="A335" s="342"/>
      <c r="B335" s="343"/>
      <c r="C335" s="344"/>
      <c r="D335" s="345"/>
      <c r="E335" s="311"/>
      <c r="F335" s="348"/>
      <c r="G335" s="305"/>
      <c r="H335" s="305"/>
      <c r="I335" s="343"/>
      <c r="J335" s="347"/>
      <c r="K335" s="135"/>
      <c r="L335" s="136">
        <v>5</v>
      </c>
      <c r="M335" s="318" t="str">
        <f>IFERROR(ROUNDUP(VLOOKUP(F335,Accesorio!A:E,IF(L335&gt;5,L335-2,L335),)*E335/IF(L335&gt;5,1.21,1),0)," ")</f>
        <v xml:space="preserve"> </v>
      </c>
      <c r="N335" s="319" t="str">
        <f>IFERROR(VLOOKUP(F335,Accesorio!A:C,3,),"")</f>
        <v/>
      </c>
    </row>
    <row r="336" spans="1:14" x14ac:dyDescent="0.2">
      <c r="A336" s="342"/>
      <c r="B336" s="343"/>
      <c r="C336" s="308"/>
      <c r="D336" s="346"/>
      <c r="E336" s="311"/>
      <c r="F336" s="272"/>
      <c r="G336" s="343"/>
      <c r="H336" s="343"/>
      <c r="I336" s="343"/>
      <c r="J336" s="347"/>
      <c r="K336" s="138"/>
      <c r="L336" s="136">
        <v>5</v>
      </c>
      <c r="M336" s="318" t="str">
        <f>IFERROR(ROUNDUP(VLOOKUP(F336,Accesorio!A:E,IF(L336&gt;5,L336-2,L336),)*E336/IF(L336&gt;5,1.21,1),0)," ")</f>
        <v xml:space="preserve"> </v>
      </c>
      <c r="N336" s="319" t="str">
        <f>IFERROR(VLOOKUP(F336,Accesorio!A:C,3,),"")</f>
        <v/>
      </c>
    </row>
    <row r="337" spans="1:14" x14ac:dyDescent="0.2">
      <c r="A337" s="342"/>
      <c r="B337" s="343"/>
      <c r="C337" s="308"/>
      <c r="D337" s="346"/>
      <c r="E337" s="311"/>
      <c r="F337" s="272"/>
      <c r="G337" s="343"/>
      <c r="H337" s="343"/>
      <c r="I337" s="343"/>
      <c r="J337" s="347"/>
      <c r="K337" s="306"/>
      <c r="L337" s="136">
        <v>5</v>
      </c>
      <c r="M337" s="318" t="str">
        <f>IFERROR(ROUNDUP(VLOOKUP(F337,Accesorio!A:E,IF(L337&gt;5,L337-2,L337),)*E337/IF(L337&gt;5,1.21,1),0)," ")</f>
        <v xml:space="preserve"> </v>
      </c>
      <c r="N337" s="319" t="str">
        <f>IFERROR(VLOOKUP(F337,Accesorio!A:C,3,),"")</f>
        <v/>
      </c>
    </row>
    <row r="338" spans="1:14" x14ac:dyDescent="0.2">
      <c r="A338" s="342"/>
      <c r="B338" s="343"/>
      <c r="C338" s="344"/>
      <c r="D338" s="345"/>
      <c r="E338" s="311"/>
      <c r="F338" s="348"/>
      <c r="G338" s="305"/>
      <c r="H338" s="305"/>
      <c r="I338" s="343"/>
      <c r="J338" s="347"/>
      <c r="K338" s="135"/>
      <c r="L338" s="136">
        <v>5</v>
      </c>
      <c r="M338" s="318" t="str">
        <f>IFERROR(ROUNDUP(VLOOKUP(F338,Accesorio!A:E,IF(L338&gt;5,L338-2,L338),)*E338/IF(L338&gt;5,1.21,1),0)," ")</f>
        <v xml:space="preserve"> </v>
      </c>
      <c r="N338" s="319" t="str">
        <f>IFERROR(VLOOKUP(F338,Accesorio!A:C,3,),"")</f>
        <v/>
      </c>
    </row>
    <row r="339" spans="1:14" x14ac:dyDescent="0.2">
      <c r="A339" s="342"/>
      <c r="B339" s="343"/>
      <c r="C339" s="308"/>
      <c r="D339" s="346"/>
      <c r="E339" s="311"/>
      <c r="F339" s="272"/>
      <c r="G339" s="343"/>
      <c r="H339" s="343"/>
      <c r="I339" s="343"/>
      <c r="J339" s="347"/>
      <c r="K339" s="138"/>
      <c r="L339" s="136">
        <v>5</v>
      </c>
      <c r="M339" s="318" t="str">
        <f>IFERROR(ROUNDUP(VLOOKUP(F339,Accesorio!A:E,IF(L339&gt;5,L339-2,L339),)*E339/IF(L339&gt;5,1.21,1),0)," ")</f>
        <v xml:space="preserve"> </v>
      </c>
      <c r="N339" s="319" t="str">
        <f>IFERROR(VLOOKUP(F339,Accesorio!A:C,3,),"")</f>
        <v/>
      </c>
    </row>
    <row r="340" spans="1:14" x14ac:dyDescent="0.2">
      <c r="A340" s="342"/>
      <c r="B340" s="343"/>
      <c r="C340" s="308"/>
      <c r="D340" s="346"/>
      <c r="E340" s="311"/>
      <c r="F340" s="272"/>
      <c r="G340" s="343"/>
      <c r="H340" s="343"/>
      <c r="I340" s="343"/>
      <c r="J340" s="347"/>
      <c r="K340" s="306"/>
      <c r="L340" s="136">
        <v>5</v>
      </c>
      <c r="M340" s="318" t="str">
        <f>IFERROR(ROUNDUP(VLOOKUP(F340,Accesorio!A:E,IF(L340&gt;5,L340-2,L340),)*E340/IF(L340&gt;5,1.21,1),0)," ")</f>
        <v xml:space="preserve"> </v>
      </c>
      <c r="N340" s="319" t="str">
        <f>IFERROR(VLOOKUP(F340,Accesorio!A:C,3,),"")</f>
        <v/>
      </c>
    </row>
    <row r="341" spans="1:14" x14ac:dyDescent="0.2">
      <c r="A341" s="342"/>
      <c r="B341" s="343"/>
      <c r="C341" s="344"/>
      <c r="D341" s="345"/>
      <c r="E341" s="311"/>
      <c r="F341" s="348"/>
      <c r="G341" s="305"/>
      <c r="H341" s="305"/>
      <c r="I341" s="343"/>
      <c r="J341" s="347"/>
      <c r="K341" s="135"/>
      <c r="L341" s="136">
        <v>5</v>
      </c>
      <c r="M341" s="318" t="str">
        <f>IFERROR(ROUNDUP(VLOOKUP(F341,Accesorio!A:E,IF(L341&gt;5,L341-2,L341),)*E341/IF(L341&gt;5,1.21,1),0)," ")</f>
        <v xml:space="preserve"> </v>
      </c>
      <c r="N341" s="319" t="str">
        <f>IFERROR(VLOOKUP(F341,Accesorio!A:C,3,),"")</f>
        <v/>
      </c>
    </row>
    <row r="342" spans="1:14" x14ac:dyDescent="0.2">
      <c r="A342" s="342"/>
      <c r="B342" s="343"/>
      <c r="C342" s="308"/>
      <c r="D342" s="346"/>
      <c r="E342" s="311"/>
      <c r="F342" s="272"/>
      <c r="G342" s="343"/>
      <c r="H342" s="343"/>
      <c r="I342" s="343"/>
      <c r="J342" s="347"/>
      <c r="K342" s="138"/>
      <c r="L342" s="136">
        <v>5</v>
      </c>
      <c r="M342" s="318" t="str">
        <f>IFERROR(ROUNDUP(VLOOKUP(F342,Accesorio!A:E,IF(L342&gt;5,L342-2,L342),)*E342/IF(L342&gt;5,1.21,1),0)," ")</f>
        <v xml:space="preserve"> </v>
      </c>
      <c r="N342" s="319" t="str">
        <f>IFERROR(VLOOKUP(F342,Accesorio!A:C,3,),"")</f>
        <v/>
      </c>
    </row>
    <row r="343" spans="1:14" x14ac:dyDescent="0.2">
      <c r="A343" s="342"/>
      <c r="B343" s="343"/>
      <c r="C343" s="308"/>
      <c r="D343" s="346"/>
      <c r="E343" s="311"/>
      <c r="F343" s="272"/>
      <c r="G343" s="343"/>
      <c r="H343" s="343"/>
      <c r="I343" s="343"/>
      <c r="J343" s="347"/>
      <c r="K343" s="306"/>
      <c r="L343" s="136">
        <v>5</v>
      </c>
      <c r="M343" s="318" t="str">
        <f>IFERROR(ROUNDUP(VLOOKUP(F343,Accesorio!A:E,IF(L343&gt;5,L343-2,L343),)*E343/IF(L343&gt;5,1.21,1),0)," ")</f>
        <v xml:space="preserve"> </v>
      </c>
      <c r="N343" s="319" t="str">
        <f>IFERROR(VLOOKUP(F343,Accesorio!A:C,3,),"")</f>
        <v/>
      </c>
    </row>
    <row r="344" spans="1:14" x14ac:dyDescent="0.2">
      <c r="A344" s="342"/>
      <c r="B344" s="343"/>
      <c r="C344" s="344"/>
      <c r="D344" s="345"/>
      <c r="E344" s="311"/>
      <c r="F344" s="348"/>
      <c r="G344" s="305"/>
      <c r="H344" s="305"/>
      <c r="I344" s="343"/>
      <c r="J344" s="347"/>
      <c r="K344" s="135"/>
      <c r="L344" s="136">
        <v>5</v>
      </c>
      <c r="M344" s="318" t="str">
        <f>IFERROR(ROUNDUP(VLOOKUP(F344,Accesorio!A:E,IF(L344&gt;5,L344-2,L344),)*E344/IF(L344&gt;5,1.21,1),0)," ")</f>
        <v xml:space="preserve"> </v>
      </c>
      <c r="N344" s="319" t="str">
        <f>IFERROR(VLOOKUP(F344,Accesorio!A:C,3,),"")</f>
        <v/>
      </c>
    </row>
    <row r="345" spans="1:14" x14ac:dyDescent="0.2">
      <c r="A345" s="342"/>
      <c r="B345" s="343"/>
      <c r="C345" s="308"/>
      <c r="D345" s="346"/>
      <c r="E345" s="311"/>
      <c r="F345" s="272"/>
      <c r="G345" s="343"/>
      <c r="H345" s="343"/>
      <c r="I345" s="343"/>
      <c r="J345" s="347"/>
      <c r="K345" s="138"/>
      <c r="L345" s="136">
        <v>5</v>
      </c>
      <c r="M345" s="318" t="str">
        <f>IFERROR(ROUNDUP(VLOOKUP(F345,Accesorio!A:E,IF(L345&gt;5,L345-2,L345),)*E345/IF(L345&gt;5,1.21,1),0)," ")</f>
        <v xml:space="preserve"> </v>
      </c>
      <c r="N345" s="319" t="str">
        <f>IFERROR(VLOOKUP(F345,Accesorio!A:C,3,),"")</f>
        <v/>
      </c>
    </row>
    <row r="346" spans="1:14" x14ac:dyDescent="0.2">
      <c r="A346" s="342"/>
      <c r="B346" s="343"/>
      <c r="C346" s="308"/>
      <c r="D346" s="346"/>
      <c r="E346" s="311"/>
      <c r="F346" s="272"/>
      <c r="G346" s="343"/>
      <c r="H346" s="343"/>
      <c r="I346" s="343"/>
      <c r="J346" s="347"/>
      <c r="K346" s="306"/>
      <c r="L346" s="136">
        <v>5</v>
      </c>
      <c r="M346" s="318" t="str">
        <f>IFERROR(ROUNDUP(VLOOKUP(F346,Accesorio!A:E,IF(L346&gt;5,L346-2,L346),)*E346/IF(L346&gt;5,1.21,1),0)," ")</f>
        <v xml:space="preserve"> </v>
      </c>
      <c r="N346" s="319" t="str">
        <f>IFERROR(VLOOKUP(F346,Accesorio!A:C,3,),"")</f>
        <v/>
      </c>
    </row>
    <row r="347" spans="1:14" x14ac:dyDescent="0.2">
      <c r="A347" s="342"/>
      <c r="B347" s="343"/>
      <c r="C347" s="344"/>
      <c r="D347" s="345"/>
      <c r="E347" s="311"/>
      <c r="F347" s="348"/>
      <c r="G347" s="305"/>
      <c r="H347" s="305"/>
      <c r="I347" s="343"/>
      <c r="J347" s="347"/>
      <c r="K347" s="135"/>
      <c r="L347" s="136">
        <v>5</v>
      </c>
      <c r="M347" s="318" t="str">
        <f>IFERROR(ROUNDUP(VLOOKUP(F347,Accesorio!A:E,IF(L347&gt;5,L347-2,L347),)*E347/IF(L347&gt;5,1.21,1),0)," ")</f>
        <v xml:space="preserve"> </v>
      </c>
      <c r="N347" s="319" t="str">
        <f>IFERROR(VLOOKUP(F347,Accesorio!A:C,3,),"")</f>
        <v/>
      </c>
    </row>
    <row r="348" spans="1:14" x14ac:dyDescent="0.2">
      <c r="A348" s="342"/>
      <c r="B348" s="343"/>
      <c r="C348" s="308"/>
      <c r="D348" s="346"/>
      <c r="E348" s="311"/>
      <c r="F348" s="272"/>
      <c r="G348" s="343"/>
      <c r="H348" s="343"/>
      <c r="I348" s="343"/>
      <c r="J348" s="347"/>
      <c r="K348" s="138"/>
      <c r="L348" s="136">
        <v>5</v>
      </c>
      <c r="M348" s="318" t="str">
        <f>IFERROR(ROUNDUP(VLOOKUP(F348,Accesorio!A:E,IF(L348&gt;5,L348-2,L348),)*E348/IF(L348&gt;5,1.21,1),0)," ")</f>
        <v xml:space="preserve"> </v>
      </c>
      <c r="N348" s="319" t="str">
        <f>IFERROR(VLOOKUP(F348,Accesorio!A:C,3,),"")</f>
        <v/>
      </c>
    </row>
    <row r="349" spans="1:14" x14ac:dyDescent="0.2">
      <c r="A349" s="342"/>
      <c r="B349" s="343"/>
      <c r="C349" s="308"/>
      <c r="D349" s="346"/>
      <c r="E349" s="311"/>
      <c r="F349" s="272"/>
      <c r="G349" s="343"/>
      <c r="H349" s="343"/>
      <c r="I349" s="343"/>
      <c r="J349" s="347"/>
      <c r="K349" s="306"/>
      <c r="L349" s="136">
        <v>5</v>
      </c>
      <c r="M349" s="318" t="str">
        <f>IFERROR(ROUNDUP(VLOOKUP(F349,Accesorio!A:E,IF(L349&gt;5,L349-2,L349),)*E349/IF(L349&gt;5,1.21,1),0)," ")</f>
        <v xml:space="preserve"> </v>
      </c>
      <c r="N349" s="319" t="str">
        <f>IFERROR(VLOOKUP(F349,Accesorio!A:C,3,),"")</f>
        <v/>
      </c>
    </row>
    <row r="350" spans="1:14" x14ac:dyDescent="0.2">
      <c r="A350" s="342"/>
      <c r="B350" s="343"/>
      <c r="C350" s="344"/>
      <c r="D350" s="345"/>
      <c r="E350" s="311"/>
      <c r="F350" s="348"/>
      <c r="G350" s="305"/>
      <c r="H350" s="305"/>
      <c r="I350" s="343"/>
      <c r="J350" s="347"/>
      <c r="K350" s="135"/>
      <c r="L350" s="136">
        <v>5</v>
      </c>
      <c r="M350" s="318" t="str">
        <f>IFERROR(ROUNDUP(VLOOKUP(F350,Accesorio!A:E,IF(L350&gt;5,L350-2,L350),)*E350/IF(L350&gt;5,1.21,1),0)," ")</f>
        <v xml:space="preserve"> </v>
      </c>
      <c r="N350" s="319" t="str">
        <f>IFERROR(VLOOKUP(F350,Accesorio!A:C,3,),"")</f>
        <v/>
      </c>
    </row>
    <row r="351" spans="1:14" x14ac:dyDescent="0.2">
      <c r="A351" s="342"/>
      <c r="B351" s="343"/>
      <c r="C351" s="308"/>
      <c r="D351" s="346"/>
      <c r="E351" s="311"/>
      <c r="F351" s="272"/>
      <c r="G351" s="343"/>
      <c r="H351" s="343"/>
      <c r="I351" s="343"/>
      <c r="J351" s="347"/>
      <c r="K351" s="138"/>
      <c r="L351" s="136">
        <v>5</v>
      </c>
      <c r="M351" s="318" t="str">
        <f>IFERROR(ROUNDUP(VLOOKUP(F351,Accesorio!A:E,IF(L351&gt;5,L351-2,L351),)*E351/IF(L351&gt;5,1.21,1),0)," ")</f>
        <v xml:space="preserve"> </v>
      </c>
      <c r="N351" s="319" t="str">
        <f>IFERROR(VLOOKUP(F351,Accesorio!A:C,3,),"")</f>
        <v/>
      </c>
    </row>
    <row r="352" spans="1:14" x14ac:dyDescent="0.2">
      <c r="A352" s="342"/>
      <c r="B352" s="343"/>
      <c r="C352" s="308"/>
      <c r="D352" s="346"/>
      <c r="E352" s="311"/>
      <c r="F352" s="272"/>
      <c r="G352" s="343"/>
      <c r="H352" s="343"/>
      <c r="I352" s="343"/>
      <c r="J352" s="347"/>
      <c r="K352" s="306"/>
      <c r="L352" s="136">
        <v>5</v>
      </c>
      <c r="M352" s="318" t="str">
        <f>IFERROR(ROUNDUP(VLOOKUP(F352,Accesorio!A:E,IF(L352&gt;5,L352-2,L352),)*E352/IF(L352&gt;5,1.21,1),0)," ")</f>
        <v xml:space="preserve"> </v>
      </c>
      <c r="N352" s="319" t="str">
        <f>IFERROR(VLOOKUP(F352,Accesorio!A:C,3,),"")</f>
        <v/>
      </c>
    </row>
    <row r="353" spans="1:14" x14ac:dyDescent="0.2">
      <c r="A353" s="342"/>
      <c r="B353" s="343"/>
      <c r="C353" s="344"/>
      <c r="D353" s="345"/>
      <c r="E353" s="311"/>
      <c r="F353" s="348"/>
      <c r="G353" s="305"/>
      <c r="H353" s="305"/>
      <c r="I353" s="343"/>
      <c r="J353" s="347"/>
      <c r="K353" s="135"/>
      <c r="L353" s="136">
        <v>5</v>
      </c>
      <c r="M353" s="318" t="str">
        <f>IFERROR(ROUNDUP(VLOOKUP(F353,Accesorio!A:E,IF(L353&gt;5,L353-2,L353),)*E353/IF(L353&gt;5,1.21,1),0)," ")</f>
        <v xml:space="preserve"> </v>
      </c>
      <c r="N353" s="319" t="str">
        <f>IFERROR(VLOOKUP(F353,Accesorio!A:C,3,),"")</f>
        <v/>
      </c>
    </row>
    <row r="354" spans="1:14" x14ac:dyDescent="0.2">
      <c r="A354" s="342"/>
      <c r="B354" s="343"/>
      <c r="C354" s="308"/>
      <c r="D354" s="346"/>
      <c r="E354" s="311"/>
      <c r="F354" s="272"/>
      <c r="G354" s="343"/>
      <c r="H354" s="343"/>
      <c r="I354" s="343"/>
      <c r="J354" s="347"/>
      <c r="K354" s="138"/>
      <c r="L354" s="136">
        <v>5</v>
      </c>
      <c r="M354" s="318" t="str">
        <f>IFERROR(ROUNDUP(VLOOKUP(F354,Accesorio!A:E,IF(L354&gt;5,L354-2,L354),)*E354/IF(L354&gt;5,1.21,1),0)," ")</f>
        <v xml:space="preserve"> </v>
      </c>
      <c r="N354" s="319" t="str">
        <f>IFERROR(VLOOKUP(F354,Accesorio!A:C,3,),"")</f>
        <v/>
      </c>
    </row>
    <row r="355" spans="1:14" x14ac:dyDescent="0.2">
      <c r="A355" s="342"/>
      <c r="B355" s="343"/>
      <c r="C355" s="308"/>
      <c r="D355" s="346"/>
      <c r="E355" s="311"/>
      <c r="F355" s="272"/>
      <c r="G355" s="343"/>
      <c r="H355" s="343"/>
      <c r="I355" s="343"/>
      <c r="J355" s="347"/>
      <c r="K355" s="306"/>
      <c r="L355" s="136">
        <v>5</v>
      </c>
      <c r="M355" s="318" t="str">
        <f>IFERROR(ROUNDUP(VLOOKUP(F355,Accesorio!A:E,IF(L355&gt;5,L355-2,L355),)*E355/IF(L355&gt;5,1.21,1),0)," ")</f>
        <v xml:space="preserve"> </v>
      </c>
      <c r="N355" s="319" t="str">
        <f>IFERROR(VLOOKUP(F355,Accesorio!A:C,3,),"")</f>
        <v/>
      </c>
    </row>
    <row r="356" spans="1:14" x14ac:dyDescent="0.2">
      <c r="A356" s="342"/>
      <c r="B356" s="343"/>
      <c r="C356" s="344"/>
      <c r="D356" s="345"/>
      <c r="E356" s="311"/>
      <c r="F356" s="348"/>
      <c r="G356" s="305"/>
      <c r="H356" s="305"/>
      <c r="I356" s="343"/>
      <c r="J356" s="347"/>
      <c r="K356" s="135"/>
      <c r="L356" s="136">
        <v>5</v>
      </c>
      <c r="M356" s="318" t="str">
        <f>IFERROR(ROUNDUP(VLOOKUP(F356,Accesorio!A:E,IF(L356&gt;5,L356-2,L356),)*E356/IF(L356&gt;5,1.21,1),0)," ")</f>
        <v xml:space="preserve"> </v>
      </c>
      <c r="N356" s="319" t="str">
        <f>IFERROR(VLOOKUP(F356,Accesorio!A:C,3,),"")</f>
        <v/>
      </c>
    </row>
    <row r="357" spans="1:14" x14ac:dyDescent="0.2">
      <c r="A357" s="342"/>
      <c r="B357" s="343"/>
      <c r="C357" s="308"/>
      <c r="D357" s="346"/>
      <c r="E357" s="311"/>
      <c r="F357" s="272"/>
      <c r="G357" s="343"/>
      <c r="H357" s="343"/>
      <c r="I357" s="343"/>
      <c r="J357" s="347"/>
      <c r="K357" s="138"/>
      <c r="L357" s="136">
        <v>5</v>
      </c>
      <c r="M357" s="318" t="str">
        <f>IFERROR(ROUNDUP(VLOOKUP(F357,Accesorio!A:E,IF(L357&gt;5,L357-2,L357),)*E357/IF(L357&gt;5,1.21,1),0)," ")</f>
        <v xml:space="preserve"> </v>
      </c>
      <c r="N357" s="319" t="str">
        <f>IFERROR(VLOOKUP(F357,Accesorio!A:C,3,),"")</f>
        <v/>
      </c>
    </row>
    <row r="358" spans="1:14" x14ac:dyDescent="0.2">
      <c r="A358" s="342"/>
      <c r="B358" s="343"/>
      <c r="C358" s="308"/>
      <c r="D358" s="346"/>
      <c r="E358" s="311"/>
      <c r="F358" s="272"/>
      <c r="G358" s="343"/>
      <c r="H358" s="343"/>
      <c r="I358" s="343"/>
      <c r="J358" s="347"/>
      <c r="K358" s="306"/>
      <c r="L358" s="136">
        <v>5</v>
      </c>
      <c r="M358" s="318" t="str">
        <f>IFERROR(ROUNDUP(VLOOKUP(F358,Accesorio!A:E,IF(L358&gt;5,L358-2,L358),)*E358/IF(L358&gt;5,1.21,1),0)," ")</f>
        <v xml:space="preserve"> </v>
      </c>
      <c r="N358" s="319" t="str">
        <f>IFERROR(VLOOKUP(F358,Accesorio!A:C,3,),"")</f>
        <v/>
      </c>
    </row>
    <row r="359" spans="1:14" x14ac:dyDescent="0.2">
      <c r="A359" s="342"/>
      <c r="B359" s="343"/>
      <c r="C359" s="344"/>
      <c r="D359" s="345"/>
      <c r="E359" s="311"/>
      <c r="F359" s="348"/>
      <c r="G359" s="305"/>
      <c r="H359" s="305"/>
      <c r="I359" s="343"/>
      <c r="J359" s="347"/>
      <c r="K359" s="135"/>
      <c r="L359" s="136">
        <v>5</v>
      </c>
      <c r="M359" s="318" t="str">
        <f>IFERROR(ROUNDUP(VLOOKUP(F359,Accesorio!A:E,IF(L359&gt;5,L359-2,L359),)*E359/IF(L359&gt;5,1.21,1),0)," ")</f>
        <v xml:space="preserve"> </v>
      </c>
      <c r="N359" s="319" t="str">
        <f>IFERROR(VLOOKUP(F359,Accesorio!A:C,3,),"")</f>
        <v/>
      </c>
    </row>
    <row r="360" spans="1:14" x14ac:dyDescent="0.2">
      <c r="A360" s="342"/>
      <c r="B360" s="343"/>
      <c r="C360" s="308"/>
      <c r="D360" s="346"/>
      <c r="E360" s="311"/>
      <c r="F360" s="272"/>
      <c r="G360" s="343"/>
      <c r="H360" s="343"/>
      <c r="I360" s="343"/>
      <c r="J360" s="347"/>
      <c r="K360" s="138"/>
      <c r="L360" s="136">
        <v>5</v>
      </c>
      <c r="M360" s="318" t="str">
        <f>IFERROR(ROUNDUP(VLOOKUP(F360,Accesorio!A:E,IF(L360&gt;5,L360-2,L360),)*E360/IF(L360&gt;5,1.21,1),0)," ")</f>
        <v xml:space="preserve"> </v>
      </c>
      <c r="N360" s="319" t="str">
        <f>IFERROR(VLOOKUP(F360,Accesorio!A:C,3,),"")</f>
        <v/>
      </c>
    </row>
    <row r="361" spans="1:14" x14ac:dyDescent="0.2">
      <c r="A361" s="342"/>
      <c r="B361" s="343"/>
      <c r="C361" s="308"/>
      <c r="D361" s="346"/>
      <c r="E361" s="311"/>
      <c r="F361" s="272"/>
      <c r="G361" s="343"/>
      <c r="H361" s="343"/>
      <c r="I361" s="343"/>
      <c r="J361" s="347"/>
      <c r="K361" s="306"/>
      <c r="L361" s="136">
        <v>5</v>
      </c>
      <c r="M361" s="318" t="str">
        <f>IFERROR(ROUNDUP(VLOOKUP(F361,Accesorio!A:E,IF(L361&gt;5,L361-2,L361),)*E361/IF(L361&gt;5,1.21,1),0)," ")</f>
        <v xml:space="preserve"> </v>
      </c>
      <c r="N361" s="319" t="str">
        <f>IFERROR(VLOOKUP(F361,Accesorio!A:C,3,),"")</f>
        <v/>
      </c>
    </row>
    <row r="362" spans="1:14" x14ac:dyDescent="0.2">
      <c r="A362" s="342"/>
      <c r="B362" s="343"/>
      <c r="C362" s="344"/>
      <c r="D362" s="345"/>
      <c r="E362" s="311"/>
      <c r="F362" s="348"/>
      <c r="G362" s="305"/>
      <c r="H362" s="305"/>
      <c r="I362" s="343"/>
      <c r="J362" s="347"/>
      <c r="K362" s="135"/>
      <c r="L362" s="136">
        <v>5</v>
      </c>
      <c r="M362" s="318" t="str">
        <f>IFERROR(ROUNDUP(VLOOKUP(F362,Accesorio!A:E,IF(L362&gt;5,L362-2,L362),)*E362/IF(L362&gt;5,1.21,1),0)," ")</f>
        <v xml:space="preserve"> </v>
      </c>
      <c r="N362" s="319" t="str">
        <f>IFERROR(VLOOKUP(F362,Accesorio!A:C,3,),"")</f>
        <v/>
      </c>
    </row>
    <row r="363" spans="1:14" x14ac:dyDescent="0.2">
      <c r="A363" s="342"/>
      <c r="B363" s="343"/>
      <c r="C363" s="308"/>
      <c r="D363" s="346"/>
      <c r="E363" s="311"/>
      <c r="F363" s="272"/>
      <c r="G363" s="343"/>
      <c r="H363" s="343"/>
      <c r="I363" s="343"/>
      <c r="J363" s="347"/>
      <c r="K363" s="138"/>
      <c r="L363" s="136">
        <v>5</v>
      </c>
      <c r="M363" s="318" t="str">
        <f>IFERROR(ROUNDUP(VLOOKUP(F363,Accesorio!A:E,IF(L363&gt;5,L363-2,L363),)*E363/IF(L363&gt;5,1.21,1),0)," ")</f>
        <v xml:space="preserve"> </v>
      </c>
      <c r="N363" s="319" t="str">
        <f>IFERROR(VLOOKUP(F363,Accesorio!A:C,3,),"")</f>
        <v/>
      </c>
    </row>
    <row r="364" spans="1:14" x14ac:dyDescent="0.2">
      <c r="A364" s="342"/>
      <c r="B364" s="343"/>
      <c r="C364" s="308"/>
      <c r="D364" s="346"/>
      <c r="E364" s="311"/>
      <c r="F364" s="272"/>
      <c r="G364" s="343"/>
      <c r="H364" s="343"/>
      <c r="I364" s="343"/>
      <c r="J364" s="347"/>
      <c r="K364" s="306"/>
      <c r="L364" s="136">
        <v>5</v>
      </c>
      <c r="M364" s="318" t="str">
        <f>IFERROR(ROUNDUP(VLOOKUP(F364,Accesorio!A:E,IF(L364&gt;5,L364-2,L364),)*E364/IF(L364&gt;5,1.21,1),0)," ")</f>
        <v xml:space="preserve"> </v>
      </c>
      <c r="N364" s="319" t="str">
        <f>IFERROR(VLOOKUP(F364,Accesorio!A:C,3,),"")</f>
        <v/>
      </c>
    </row>
    <row r="365" spans="1:14" x14ac:dyDescent="0.2">
      <c r="A365" s="342"/>
      <c r="B365" s="343"/>
      <c r="C365" s="344"/>
      <c r="D365" s="345"/>
      <c r="E365" s="311"/>
      <c r="F365" s="348"/>
      <c r="G365" s="305"/>
      <c r="H365" s="305"/>
      <c r="I365" s="343"/>
      <c r="J365" s="347"/>
      <c r="K365" s="135"/>
      <c r="L365" s="136">
        <v>5</v>
      </c>
      <c r="M365" s="318" t="str">
        <f>IFERROR(ROUNDUP(VLOOKUP(F365,Accesorio!A:E,IF(L365&gt;5,L365-2,L365),)*E365/IF(L365&gt;5,1.21,1),0)," ")</f>
        <v xml:space="preserve"> </v>
      </c>
      <c r="N365" s="319" t="str">
        <f>IFERROR(VLOOKUP(F365,Accesorio!A:C,3,),"")</f>
        <v/>
      </c>
    </row>
    <row r="366" spans="1:14" x14ac:dyDescent="0.2">
      <c r="A366" s="342"/>
      <c r="B366" s="343"/>
      <c r="C366" s="308"/>
      <c r="D366" s="346"/>
      <c r="E366" s="311"/>
      <c r="F366" s="272"/>
      <c r="G366" s="343"/>
      <c r="H366" s="343"/>
      <c r="I366" s="343"/>
      <c r="J366" s="347"/>
      <c r="K366" s="138"/>
      <c r="L366" s="136">
        <v>5</v>
      </c>
      <c r="M366" s="318" t="str">
        <f>IFERROR(ROUNDUP(VLOOKUP(F366,Accesorio!A:E,IF(L366&gt;5,L366-2,L366),)*E366/IF(L366&gt;5,1.21,1),0)," ")</f>
        <v xml:space="preserve"> </v>
      </c>
      <c r="N366" s="319" t="str">
        <f>IFERROR(VLOOKUP(F366,Accesorio!A:C,3,),"")</f>
        <v/>
      </c>
    </row>
    <row r="367" spans="1:14" x14ac:dyDescent="0.2">
      <c r="A367" s="342"/>
      <c r="B367" s="343"/>
      <c r="C367" s="308"/>
      <c r="D367" s="346"/>
      <c r="E367" s="311"/>
      <c r="F367" s="272"/>
      <c r="G367" s="343"/>
      <c r="H367" s="343"/>
      <c r="I367" s="343"/>
      <c r="J367" s="347"/>
      <c r="K367" s="306"/>
      <c r="L367" s="136">
        <v>5</v>
      </c>
      <c r="M367" s="318" t="str">
        <f>IFERROR(ROUNDUP(VLOOKUP(F367,Accesorio!A:E,IF(L367&gt;5,L367-2,L367),)*E367/IF(L367&gt;5,1.21,1),0)," ")</f>
        <v xml:space="preserve"> </v>
      </c>
      <c r="N367" s="319" t="str">
        <f>IFERROR(VLOOKUP(F367,Accesorio!A:C,3,),"")</f>
        <v/>
      </c>
    </row>
    <row r="368" spans="1:14" x14ac:dyDescent="0.2">
      <c r="A368" s="342"/>
      <c r="B368" s="343"/>
      <c r="C368" s="344"/>
      <c r="D368" s="345"/>
      <c r="E368" s="311"/>
      <c r="F368" s="348"/>
      <c r="G368" s="305"/>
      <c r="H368" s="305"/>
      <c r="I368" s="343"/>
      <c r="J368" s="347"/>
      <c r="K368" s="135"/>
      <c r="L368" s="136">
        <v>5</v>
      </c>
      <c r="M368" s="318" t="str">
        <f>IFERROR(ROUNDUP(VLOOKUP(F368,Accesorio!A:E,IF(L368&gt;5,L368-2,L368),)*E368/IF(L368&gt;5,1.21,1),0)," ")</f>
        <v xml:space="preserve"> </v>
      </c>
      <c r="N368" s="319" t="str">
        <f>IFERROR(VLOOKUP(F368,Accesorio!A:C,3,),"")</f>
        <v/>
      </c>
    </row>
    <row r="369" spans="1:14" x14ac:dyDescent="0.2">
      <c r="A369" s="342"/>
      <c r="B369" s="343"/>
      <c r="C369" s="308"/>
      <c r="D369" s="346"/>
      <c r="E369" s="311"/>
      <c r="F369" s="272"/>
      <c r="G369" s="343"/>
      <c r="H369" s="343"/>
      <c r="I369" s="343"/>
      <c r="J369" s="347"/>
      <c r="K369" s="138"/>
      <c r="L369" s="136">
        <v>5</v>
      </c>
      <c r="M369" s="318" t="str">
        <f>IFERROR(ROUNDUP(VLOOKUP(F369,Accesorio!A:E,IF(L369&gt;5,L369-2,L369),)*E369/IF(L369&gt;5,1.21,1),0)," ")</f>
        <v xml:space="preserve"> </v>
      </c>
      <c r="N369" s="319" t="str">
        <f>IFERROR(VLOOKUP(F369,Accesorio!A:C,3,),"")</f>
        <v/>
      </c>
    </row>
    <row r="370" spans="1:14" x14ac:dyDescent="0.2">
      <c r="A370" s="342"/>
      <c r="B370" s="343"/>
      <c r="C370" s="308"/>
      <c r="D370" s="346"/>
      <c r="E370" s="311"/>
      <c r="F370" s="272"/>
      <c r="G370" s="343"/>
      <c r="H370" s="343"/>
      <c r="I370" s="343"/>
      <c r="J370" s="347"/>
      <c r="K370" s="306"/>
      <c r="L370" s="136">
        <v>5</v>
      </c>
      <c r="M370" s="318" t="str">
        <f>IFERROR(ROUNDUP(VLOOKUP(F370,Accesorio!A:E,IF(L370&gt;5,L370-2,L370),)*E370/IF(L370&gt;5,1.21,1),0)," ")</f>
        <v xml:space="preserve"> </v>
      </c>
      <c r="N370" s="319" t="str">
        <f>IFERROR(VLOOKUP(F370,Accesorio!A:C,3,),"")</f>
        <v/>
      </c>
    </row>
    <row r="371" spans="1:14" x14ac:dyDescent="0.2">
      <c r="A371" s="342"/>
      <c r="B371" s="343"/>
      <c r="C371" s="344"/>
      <c r="D371" s="345"/>
      <c r="E371" s="311"/>
      <c r="F371" s="348"/>
      <c r="G371" s="305"/>
      <c r="H371" s="305"/>
      <c r="I371" s="343"/>
      <c r="J371" s="347"/>
      <c r="K371" s="135"/>
      <c r="L371" s="136">
        <v>5</v>
      </c>
      <c r="M371" s="318" t="str">
        <f>IFERROR(ROUNDUP(VLOOKUP(F371,Accesorio!A:E,IF(L371&gt;5,L371-2,L371),)*E371/IF(L371&gt;5,1.21,1),0)," ")</f>
        <v xml:space="preserve"> </v>
      </c>
      <c r="N371" s="319" t="str">
        <f>IFERROR(VLOOKUP(F371,Accesorio!A:C,3,),"")</f>
        <v/>
      </c>
    </row>
    <row r="372" spans="1:14" x14ac:dyDescent="0.2">
      <c r="A372" s="342"/>
      <c r="B372" s="343"/>
      <c r="C372" s="308"/>
      <c r="D372" s="346"/>
      <c r="E372" s="311"/>
      <c r="F372" s="272"/>
      <c r="G372" s="343"/>
      <c r="H372" s="343"/>
      <c r="I372" s="343"/>
      <c r="J372" s="347"/>
      <c r="K372" s="138"/>
      <c r="L372" s="136">
        <v>5</v>
      </c>
      <c r="M372" s="318" t="str">
        <f>IFERROR(ROUNDUP(VLOOKUP(F372,Accesorio!A:E,IF(L372&gt;5,L372-2,L372),)*E372/IF(L372&gt;5,1.21,1),0)," ")</f>
        <v xml:space="preserve"> </v>
      </c>
      <c r="N372" s="319" t="str">
        <f>IFERROR(VLOOKUP(F372,Accesorio!A:C,3,),"")</f>
        <v/>
      </c>
    </row>
    <row r="373" spans="1:14" x14ac:dyDescent="0.2">
      <c r="A373" s="342"/>
      <c r="B373" s="343"/>
      <c r="C373" s="308"/>
      <c r="D373" s="346"/>
      <c r="E373" s="311"/>
      <c r="F373" s="272"/>
      <c r="G373" s="343"/>
      <c r="H373" s="343"/>
      <c r="I373" s="343"/>
      <c r="J373" s="347"/>
      <c r="K373" s="306"/>
      <c r="L373" s="136">
        <v>5</v>
      </c>
      <c r="M373" s="318" t="str">
        <f>IFERROR(ROUNDUP(VLOOKUP(F373,Accesorio!A:E,IF(L373&gt;5,L373-2,L373),)*E373/IF(L373&gt;5,1.21,1),0)," ")</f>
        <v xml:space="preserve"> </v>
      </c>
      <c r="N373" s="319" t="str">
        <f>IFERROR(VLOOKUP(F373,Accesorio!A:C,3,),"")</f>
        <v/>
      </c>
    </row>
    <row r="374" spans="1:14" x14ac:dyDescent="0.2">
      <c r="A374" s="342"/>
      <c r="B374" s="343"/>
      <c r="C374" s="344"/>
      <c r="D374" s="345"/>
      <c r="E374" s="311"/>
      <c r="F374" s="348"/>
      <c r="G374" s="305"/>
      <c r="H374" s="305"/>
      <c r="I374" s="343"/>
      <c r="J374" s="347"/>
      <c r="K374" s="135"/>
      <c r="L374" s="136">
        <v>5</v>
      </c>
      <c r="M374" s="318" t="str">
        <f>IFERROR(ROUNDUP(VLOOKUP(F374,Accesorio!A:E,IF(L374&gt;5,L374-2,L374),)*E374/IF(L374&gt;5,1.21,1),0)," ")</f>
        <v xml:space="preserve"> </v>
      </c>
      <c r="N374" s="319" t="str">
        <f>IFERROR(VLOOKUP(F374,Accesorio!A:C,3,),"")</f>
        <v/>
      </c>
    </row>
    <row r="375" spans="1:14" x14ac:dyDescent="0.2">
      <c r="A375" s="342"/>
      <c r="B375" s="343"/>
      <c r="C375" s="308"/>
      <c r="D375" s="346"/>
      <c r="E375" s="311"/>
      <c r="F375" s="272"/>
      <c r="G375" s="343"/>
      <c r="H375" s="343"/>
      <c r="I375" s="343"/>
      <c r="J375" s="347"/>
      <c r="K375" s="138"/>
      <c r="L375" s="136">
        <v>5</v>
      </c>
      <c r="M375" s="318" t="str">
        <f>IFERROR(ROUNDUP(VLOOKUP(F375,Accesorio!A:E,IF(L375&gt;5,L375-2,L375),)*E375/IF(L375&gt;5,1.21,1),0)," ")</f>
        <v xml:space="preserve"> </v>
      </c>
      <c r="N375" s="319" t="str">
        <f>IFERROR(VLOOKUP(F375,Accesorio!A:C,3,),"")</f>
        <v/>
      </c>
    </row>
    <row r="376" spans="1:14" x14ac:dyDescent="0.2">
      <c r="A376" s="342"/>
      <c r="B376" s="343"/>
      <c r="C376" s="308"/>
      <c r="D376" s="346"/>
      <c r="E376" s="311"/>
      <c r="F376" s="272"/>
      <c r="G376" s="343"/>
      <c r="H376" s="343"/>
      <c r="I376" s="343"/>
      <c r="J376" s="347"/>
      <c r="K376" s="306"/>
      <c r="L376" s="136">
        <v>5</v>
      </c>
      <c r="M376" s="318" t="str">
        <f>IFERROR(ROUNDUP(VLOOKUP(F376,Accesorio!A:E,IF(L376&gt;5,L376-2,L376),)*E376/IF(L376&gt;5,1.21,1),0)," ")</f>
        <v xml:space="preserve"> </v>
      </c>
      <c r="N376" s="319" t="str">
        <f>IFERROR(VLOOKUP(F376,Accesorio!A:C,3,),"")</f>
        <v/>
      </c>
    </row>
    <row r="377" spans="1:14" x14ac:dyDescent="0.2">
      <c r="A377" s="342"/>
      <c r="B377" s="343"/>
      <c r="C377" s="344"/>
      <c r="D377" s="345"/>
      <c r="E377" s="311"/>
      <c r="F377" s="348"/>
      <c r="G377" s="305"/>
      <c r="H377" s="305"/>
      <c r="I377" s="343"/>
      <c r="J377" s="347"/>
      <c r="K377" s="135"/>
      <c r="L377" s="136">
        <v>5</v>
      </c>
      <c r="M377" s="318" t="str">
        <f>IFERROR(ROUNDUP(VLOOKUP(F377,Accesorio!A:E,IF(L377&gt;5,L377-2,L377),)*E377/IF(L377&gt;5,1.21,1),0)," ")</f>
        <v xml:space="preserve"> </v>
      </c>
      <c r="N377" s="319" t="str">
        <f>IFERROR(VLOOKUP(F377,Accesorio!A:C,3,),"")</f>
        <v/>
      </c>
    </row>
    <row r="378" spans="1:14" x14ac:dyDescent="0.2">
      <c r="A378" s="342"/>
      <c r="B378" s="343"/>
      <c r="C378" s="308"/>
      <c r="D378" s="346"/>
      <c r="E378" s="311"/>
      <c r="F378" s="272"/>
      <c r="G378" s="343"/>
      <c r="H378" s="343"/>
      <c r="I378" s="343"/>
      <c r="J378" s="347"/>
      <c r="K378" s="138"/>
      <c r="L378" s="136">
        <v>5</v>
      </c>
      <c r="M378" s="318" t="str">
        <f>IFERROR(ROUNDUP(VLOOKUP(F378,Accesorio!A:E,IF(L378&gt;5,L378-2,L378),)*E378/IF(L378&gt;5,1.21,1),0)," ")</f>
        <v xml:space="preserve"> </v>
      </c>
      <c r="N378" s="319" t="str">
        <f>IFERROR(VLOOKUP(F378,Accesorio!A:C,3,),"")</f>
        <v/>
      </c>
    </row>
    <row r="379" spans="1:14" x14ac:dyDescent="0.2">
      <c r="A379" s="342"/>
      <c r="B379" s="343"/>
      <c r="C379" s="308"/>
      <c r="D379" s="346"/>
      <c r="E379" s="311"/>
      <c r="F379" s="272"/>
      <c r="G379" s="343"/>
      <c r="H379" s="343"/>
      <c r="I379" s="343"/>
      <c r="J379" s="347"/>
      <c r="K379" s="306"/>
      <c r="L379" s="136">
        <v>5</v>
      </c>
      <c r="M379" s="318" t="str">
        <f>IFERROR(ROUNDUP(VLOOKUP(F379,Accesorio!A:E,IF(L379&gt;5,L379-2,L379),)*E379/IF(L379&gt;5,1.21,1),0)," ")</f>
        <v xml:space="preserve"> </v>
      </c>
      <c r="N379" s="319" t="str">
        <f>IFERROR(VLOOKUP(F379,Accesorio!A:C,3,),"")</f>
        <v/>
      </c>
    </row>
    <row r="380" spans="1:14" x14ac:dyDescent="0.2">
      <c r="A380" s="342"/>
      <c r="B380" s="343"/>
      <c r="C380" s="344"/>
      <c r="D380" s="345"/>
      <c r="E380" s="311"/>
      <c r="F380" s="348"/>
      <c r="G380" s="305"/>
      <c r="H380" s="305"/>
      <c r="I380" s="343"/>
      <c r="J380" s="347"/>
      <c r="K380" s="135"/>
      <c r="L380" s="136">
        <v>5</v>
      </c>
      <c r="M380" s="318" t="str">
        <f>IFERROR(ROUNDUP(VLOOKUP(F380,Accesorio!A:E,IF(L380&gt;5,L380-2,L380),)*E380/IF(L380&gt;5,1.21,1),0)," ")</f>
        <v xml:space="preserve"> </v>
      </c>
      <c r="N380" s="319" t="str">
        <f>IFERROR(VLOOKUP(F380,Accesorio!A:C,3,),"")</f>
        <v/>
      </c>
    </row>
    <row r="381" spans="1:14" x14ac:dyDescent="0.2">
      <c r="A381" s="342"/>
      <c r="B381" s="343"/>
      <c r="C381" s="308"/>
      <c r="D381" s="346"/>
      <c r="E381" s="311"/>
      <c r="F381" s="272"/>
      <c r="G381" s="343"/>
      <c r="H381" s="343"/>
      <c r="I381" s="343"/>
      <c r="J381" s="347"/>
      <c r="K381" s="138"/>
      <c r="L381" s="136">
        <v>5</v>
      </c>
      <c r="M381" s="318" t="str">
        <f>IFERROR(ROUNDUP(VLOOKUP(F381,Accesorio!A:E,IF(L381&gt;5,L381-2,L381),)*E381/IF(L381&gt;5,1.21,1),0)," ")</f>
        <v xml:space="preserve"> </v>
      </c>
      <c r="N381" s="319" t="str">
        <f>IFERROR(VLOOKUP(F381,Accesorio!A:C,3,),"")</f>
        <v/>
      </c>
    </row>
    <row r="382" spans="1:14" x14ac:dyDescent="0.2">
      <c r="A382" s="342"/>
      <c r="B382" s="343"/>
      <c r="C382" s="308"/>
      <c r="D382" s="346"/>
      <c r="E382" s="311"/>
      <c r="F382" s="272"/>
      <c r="G382" s="343"/>
      <c r="H382" s="343"/>
      <c r="I382" s="343"/>
      <c r="J382" s="347"/>
      <c r="K382" s="306"/>
      <c r="L382" s="136">
        <v>5</v>
      </c>
      <c r="M382" s="318" t="str">
        <f>IFERROR(ROUNDUP(VLOOKUP(F382,Accesorio!A:E,IF(L382&gt;5,L382-2,L382),)*E382/IF(L382&gt;5,1.21,1),0)," ")</f>
        <v xml:space="preserve"> </v>
      </c>
      <c r="N382" s="319" t="str">
        <f>IFERROR(VLOOKUP(F382,Accesorio!A:C,3,),"")</f>
        <v/>
      </c>
    </row>
    <row r="383" spans="1:14" x14ac:dyDescent="0.2">
      <c r="A383" s="342"/>
      <c r="B383" s="343"/>
      <c r="C383" s="344"/>
      <c r="D383" s="345"/>
      <c r="E383" s="311"/>
      <c r="F383" s="348"/>
      <c r="G383" s="305"/>
      <c r="H383" s="305"/>
      <c r="I383" s="343"/>
      <c r="J383" s="347"/>
      <c r="K383" s="135"/>
      <c r="L383" s="136">
        <v>5</v>
      </c>
      <c r="M383" s="318" t="str">
        <f>IFERROR(ROUNDUP(VLOOKUP(F383,Accesorio!A:E,IF(L383&gt;5,L383-2,L383),)*E383/IF(L383&gt;5,1.21,1),0)," ")</f>
        <v xml:space="preserve"> </v>
      </c>
      <c r="N383" s="319" t="str">
        <f>IFERROR(VLOOKUP(F383,Accesorio!A:C,3,),"")</f>
        <v/>
      </c>
    </row>
    <row r="384" spans="1:14" x14ac:dyDescent="0.2">
      <c r="A384" s="342"/>
      <c r="B384" s="343"/>
      <c r="C384" s="308"/>
      <c r="D384" s="346"/>
      <c r="E384" s="311"/>
      <c r="F384" s="272"/>
      <c r="G384" s="343"/>
      <c r="H384" s="343"/>
      <c r="I384" s="343"/>
      <c r="J384" s="347"/>
      <c r="K384" s="138"/>
      <c r="L384" s="136">
        <v>5</v>
      </c>
      <c r="M384" s="318" t="str">
        <f>IFERROR(ROUNDUP(VLOOKUP(F384,Accesorio!A:E,IF(L384&gt;5,L384-2,L384),)*E384/IF(L384&gt;5,1.21,1),0)," ")</f>
        <v xml:space="preserve"> </v>
      </c>
      <c r="N384" s="319" t="str">
        <f>IFERROR(VLOOKUP(F384,Accesorio!A:C,3,),"")</f>
        <v/>
      </c>
    </row>
    <row r="385" spans="1:14" x14ac:dyDescent="0.2">
      <c r="A385" s="342"/>
      <c r="B385" s="343"/>
      <c r="C385" s="308"/>
      <c r="D385" s="346"/>
      <c r="E385" s="311"/>
      <c r="F385" s="272"/>
      <c r="G385" s="343"/>
      <c r="H385" s="343"/>
      <c r="I385" s="343"/>
      <c r="J385" s="347"/>
      <c r="K385" s="306"/>
      <c r="L385" s="136">
        <v>5</v>
      </c>
      <c r="M385" s="318" t="str">
        <f>IFERROR(ROUNDUP(VLOOKUP(F385,Accesorio!A:E,IF(L385&gt;5,L385-2,L385),)*E385/IF(L385&gt;5,1.21,1),0)," ")</f>
        <v xml:space="preserve"> </v>
      </c>
      <c r="N385" s="319" t="str">
        <f>IFERROR(VLOOKUP(F385,Accesorio!A:C,3,),"")</f>
        <v/>
      </c>
    </row>
    <row r="386" spans="1:14" x14ac:dyDescent="0.2">
      <c r="A386" s="342"/>
      <c r="B386" s="343"/>
      <c r="C386" s="344"/>
      <c r="D386" s="345"/>
      <c r="E386" s="311"/>
      <c r="F386" s="348"/>
      <c r="G386" s="305"/>
      <c r="H386" s="305"/>
      <c r="I386" s="343"/>
      <c r="J386" s="347"/>
      <c r="K386" s="135"/>
      <c r="L386" s="136">
        <v>5</v>
      </c>
      <c r="M386" s="318" t="str">
        <f>IFERROR(ROUNDUP(VLOOKUP(F386,Accesorio!A:E,IF(L386&gt;5,L386-2,L386),)*E386/IF(L386&gt;5,1.21,1),0)," ")</f>
        <v xml:space="preserve"> </v>
      </c>
      <c r="N386" s="319" t="str">
        <f>IFERROR(VLOOKUP(F386,Accesorio!A:C,3,),"")</f>
        <v/>
      </c>
    </row>
    <row r="387" spans="1:14" x14ac:dyDescent="0.2">
      <c r="A387" s="342"/>
      <c r="B387" s="343"/>
      <c r="C387" s="308"/>
      <c r="D387" s="346"/>
      <c r="E387" s="311"/>
      <c r="F387" s="272"/>
      <c r="G387" s="343"/>
      <c r="H387" s="343"/>
      <c r="I387" s="343"/>
      <c r="J387" s="347"/>
      <c r="K387" s="138"/>
      <c r="L387" s="136">
        <v>5</v>
      </c>
      <c r="M387" s="318" t="str">
        <f>IFERROR(ROUNDUP(VLOOKUP(F387,Accesorio!A:E,IF(L387&gt;5,L387-2,L387),)*E387/IF(L387&gt;5,1.21,1),0)," ")</f>
        <v xml:space="preserve"> </v>
      </c>
      <c r="N387" s="319" t="str">
        <f>IFERROR(VLOOKUP(F387,Accesorio!A:C,3,),"")</f>
        <v/>
      </c>
    </row>
    <row r="388" spans="1:14" x14ac:dyDescent="0.2">
      <c r="A388" s="342"/>
      <c r="B388" s="343"/>
      <c r="C388" s="308"/>
      <c r="D388" s="346"/>
      <c r="E388" s="311"/>
      <c r="F388" s="272"/>
      <c r="G388" s="343"/>
      <c r="H388" s="343"/>
      <c r="I388" s="343"/>
      <c r="J388" s="347"/>
      <c r="K388" s="306"/>
      <c r="L388" s="136">
        <v>5</v>
      </c>
      <c r="M388" s="318" t="str">
        <f>IFERROR(ROUNDUP(VLOOKUP(F388,Accesorio!A:E,IF(L388&gt;5,L388-2,L388),)*E388/IF(L388&gt;5,1.21,1),0)," ")</f>
        <v xml:space="preserve"> </v>
      </c>
      <c r="N388" s="319" t="str">
        <f>IFERROR(VLOOKUP(F388,Accesorio!A:C,3,),"")</f>
        <v/>
      </c>
    </row>
    <row r="389" spans="1:14" x14ac:dyDescent="0.2">
      <c r="A389" s="342"/>
      <c r="B389" s="343"/>
      <c r="C389" s="344"/>
      <c r="D389" s="345"/>
      <c r="E389" s="311"/>
      <c r="F389" s="348"/>
      <c r="G389" s="305"/>
      <c r="H389" s="305"/>
      <c r="I389" s="343"/>
      <c r="J389" s="347"/>
      <c r="K389" s="135"/>
      <c r="L389" s="136">
        <v>5</v>
      </c>
      <c r="M389" s="318" t="str">
        <f>IFERROR(ROUNDUP(VLOOKUP(F389,Accesorio!A:E,IF(L389&gt;5,L389-2,L389),)*E389/IF(L389&gt;5,1.21,1),0)," ")</f>
        <v xml:space="preserve"> </v>
      </c>
      <c r="N389" s="319" t="str">
        <f>IFERROR(VLOOKUP(F389,Accesorio!A:C,3,),"")</f>
        <v/>
      </c>
    </row>
    <row r="390" spans="1:14" x14ac:dyDescent="0.2">
      <c r="A390" s="342"/>
      <c r="B390" s="343"/>
      <c r="C390" s="308"/>
      <c r="D390" s="346"/>
      <c r="E390" s="311"/>
      <c r="F390" s="272"/>
      <c r="G390" s="343"/>
      <c r="H390" s="343"/>
      <c r="I390" s="343"/>
      <c r="J390" s="347"/>
      <c r="K390" s="138"/>
      <c r="L390" s="136">
        <v>5</v>
      </c>
      <c r="M390" s="318" t="str">
        <f>IFERROR(ROUNDUP(VLOOKUP(F390,Accesorio!A:E,IF(L390&gt;5,L390-2,L390),)*E390/IF(L390&gt;5,1.21,1),0)," ")</f>
        <v xml:space="preserve"> </v>
      </c>
      <c r="N390" s="319" t="str">
        <f>IFERROR(VLOOKUP(F390,Accesorio!A:C,3,),"")</f>
        <v/>
      </c>
    </row>
    <row r="391" spans="1:14" x14ac:dyDescent="0.2">
      <c r="A391" s="342"/>
      <c r="B391" s="343"/>
      <c r="C391" s="308"/>
      <c r="D391" s="346"/>
      <c r="E391" s="311"/>
      <c r="F391" s="272"/>
      <c r="G391" s="343"/>
      <c r="H391" s="343"/>
      <c r="I391" s="343"/>
      <c r="J391" s="347"/>
      <c r="K391" s="306"/>
      <c r="L391" s="136">
        <v>5</v>
      </c>
      <c r="M391" s="318" t="str">
        <f>IFERROR(ROUNDUP(VLOOKUP(F391,Accesorio!A:E,IF(L391&gt;5,L391-2,L391),)*E391/IF(L391&gt;5,1.21,1),0)," ")</f>
        <v xml:space="preserve"> </v>
      </c>
      <c r="N391" s="319" t="str">
        <f>IFERROR(VLOOKUP(F391,Accesorio!A:C,3,),"")</f>
        <v/>
      </c>
    </row>
    <row r="392" spans="1:14" x14ac:dyDescent="0.2">
      <c r="A392" s="342"/>
      <c r="B392" s="343"/>
      <c r="C392" s="344"/>
      <c r="D392" s="345"/>
      <c r="E392" s="311"/>
      <c r="F392" s="348"/>
      <c r="G392" s="305"/>
      <c r="H392" s="305"/>
      <c r="I392" s="343"/>
      <c r="J392" s="347"/>
      <c r="K392" s="135"/>
      <c r="L392" s="136">
        <v>5</v>
      </c>
      <c r="M392" s="318" t="str">
        <f>IFERROR(ROUNDUP(VLOOKUP(F392,Accesorio!A:E,IF(L392&gt;5,L392-2,L392),)*E392/IF(L392&gt;5,1.21,1),0)," ")</f>
        <v xml:space="preserve"> </v>
      </c>
      <c r="N392" s="319" t="str">
        <f>IFERROR(VLOOKUP(F392,Accesorio!A:C,3,),"")</f>
        <v/>
      </c>
    </row>
    <row r="393" spans="1:14" x14ac:dyDescent="0.2">
      <c r="A393" s="342"/>
      <c r="B393" s="343"/>
      <c r="C393" s="308"/>
      <c r="D393" s="346"/>
      <c r="E393" s="311"/>
      <c r="F393" s="272"/>
      <c r="G393" s="343"/>
      <c r="H393" s="343"/>
      <c r="I393" s="343"/>
      <c r="J393" s="347"/>
      <c r="K393" s="138"/>
      <c r="L393" s="136">
        <v>5</v>
      </c>
      <c r="M393" s="318" t="str">
        <f>IFERROR(ROUNDUP(VLOOKUP(F393,Accesorio!A:E,IF(L393&gt;5,L393-2,L393),)*E393/IF(L393&gt;5,1.21,1),0)," ")</f>
        <v xml:space="preserve"> </v>
      </c>
      <c r="N393" s="319" t="str">
        <f>IFERROR(VLOOKUP(F393,Accesorio!A:C,3,),"")</f>
        <v/>
      </c>
    </row>
    <row r="394" spans="1:14" x14ac:dyDescent="0.2">
      <c r="A394" s="342"/>
      <c r="B394" s="343"/>
      <c r="C394" s="308"/>
      <c r="D394" s="346"/>
      <c r="E394" s="311"/>
      <c r="F394" s="272"/>
      <c r="G394" s="343"/>
      <c r="H394" s="343"/>
      <c r="I394" s="343"/>
      <c r="J394" s="347"/>
      <c r="K394" s="306"/>
      <c r="L394" s="136">
        <v>5</v>
      </c>
      <c r="M394" s="318" t="str">
        <f>IFERROR(ROUNDUP(VLOOKUP(F394,Accesorio!A:E,IF(L394&gt;5,L394-2,L394),)*E394/IF(L394&gt;5,1.21,1),0)," ")</f>
        <v xml:space="preserve"> </v>
      </c>
      <c r="N394" s="319" t="str">
        <f>IFERROR(VLOOKUP(F394,Accesorio!A:C,3,),"")</f>
        <v/>
      </c>
    </row>
    <row r="395" spans="1:14" x14ac:dyDescent="0.2">
      <c r="A395" s="342"/>
      <c r="B395" s="343"/>
      <c r="C395" s="344"/>
      <c r="D395" s="345"/>
      <c r="E395" s="311"/>
      <c r="F395" s="348"/>
      <c r="G395" s="305"/>
      <c r="H395" s="305"/>
      <c r="I395" s="343"/>
      <c r="J395" s="347"/>
      <c r="K395" s="135"/>
      <c r="L395" s="136">
        <v>5</v>
      </c>
      <c r="M395" s="318" t="str">
        <f>IFERROR(ROUNDUP(VLOOKUP(F395,Accesorio!A:E,IF(L395&gt;5,L395-2,L395),)*E395/IF(L395&gt;5,1.21,1),0)," ")</f>
        <v xml:space="preserve"> </v>
      </c>
      <c r="N395" s="319" t="str">
        <f>IFERROR(VLOOKUP(F395,Accesorio!A:C,3,),"")</f>
        <v/>
      </c>
    </row>
    <row r="396" spans="1:14" x14ac:dyDescent="0.2">
      <c r="A396" s="342"/>
      <c r="B396" s="343"/>
      <c r="C396" s="308"/>
      <c r="D396" s="346"/>
      <c r="E396" s="311"/>
      <c r="F396" s="272"/>
      <c r="G396" s="343"/>
      <c r="H396" s="343"/>
      <c r="I396" s="343"/>
      <c r="J396" s="347"/>
      <c r="K396" s="138"/>
      <c r="L396" s="136">
        <v>5</v>
      </c>
      <c r="M396" s="318" t="str">
        <f>IFERROR(ROUNDUP(VLOOKUP(F396,Accesorio!A:E,IF(L396&gt;5,L396-2,L396),)*E396/IF(L396&gt;5,1.21,1),0)," ")</f>
        <v xml:space="preserve"> </v>
      </c>
      <c r="N396" s="319" t="str">
        <f>IFERROR(VLOOKUP(F396,Accesorio!A:C,3,),"")</f>
        <v/>
      </c>
    </row>
    <row r="397" spans="1:14" x14ac:dyDescent="0.2">
      <c r="A397" s="342"/>
      <c r="B397" s="343"/>
      <c r="C397" s="308"/>
      <c r="D397" s="346"/>
      <c r="E397" s="311"/>
      <c r="F397" s="272"/>
      <c r="G397" s="343"/>
      <c r="H397" s="343"/>
      <c r="I397" s="343"/>
      <c r="J397" s="347"/>
      <c r="K397" s="306"/>
      <c r="L397" s="136">
        <v>5</v>
      </c>
      <c r="M397" s="318" t="str">
        <f>IFERROR(ROUNDUP(VLOOKUP(F397,Accesorio!A:E,IF(L397&gt;5,L397-2,L397),)*E397/IF(L397&gt;5,1.21,1),0)," ")</f>
        <v xml:space="preserve"> </v>
      </c>
      <c r="N397" s="319" t="str">
        <f>IFERROR(VLOOKUP(F397,Accesorio!A:C,3,),"")</f>
        <v/>
      </c>
    </row>
    <row r="398" spans="1:14" x14ac:dyDescent="0.2">
      <c r="A398" s="342"/>
      <c r="B398" s="343"/>
      <c r="C398" s="344"/>
      <c r="D398" s="345"/>
      <c r="E398" s="311"/>
      <c r="F398" s="348"/>
      <c r="G398" s="305"/>
      <c r="H398" s="305"/>
      <c r="I398" s="343"/>
      <c r="J398" s="347"/>
      <c r="K398" s="135"/>
      <c r="L398" s="136">
        <v>5</v>
      </c>
      <c r="M398" s="318" t="str">
        <f>IFERROR(ROUNDUP(VLOOKUP(F398,Accesorio!A:E,IF(L398&gt;5,L398-2,L398),)*E398/IF(L398&gt;5,1.21,1),0)," ")</f>
        <v xml:space="preserve"> </v>
      </c>
      <c r="N398" s="319" t="str">
        <f>IFERROR(VLOOKUP(F398,Accesorio!A:C,3,),"")</f>
        <v/>
      </c>
    </row>
    <row r="399" spans="1:14" x14ac:dyDescent="0.2">
      <c r="A399" s="342"/>
      <c r="B399" s="343"/>
      <c r="C399" s="308"/>
      <c r="D399" s="346"/>
      <c r="E399" s="311"/>
      <c r="F399" s="272"/>
      <c r="G399" s="343"/>
      <c r="H399" s="343"/>
      <c r="I399" s="343"/>
      <c r="J399" s="347"/>
      <c r="K399" s="138"/>
      <c r="L399" s="136">
        <v>5</v>
      </c>
      <c r="M399" s="318" t="str">
        <f>IFERROR(ROUNDUP(VLOOKUP(F399,Accesorio!A:E,IF(L399&gt;5,L399-2,L399),)*E399/IF(L399&gt;5,1.21,1),0)," ")</f>
        <v xml:space="preserve"> </v>
      </c>
      <c r="N399" s="319" t="str">
        <f>IFERROR(VLOOKUP(F399,Accesorio!A:C,3,),"")</f>
        <v/>
      </c>
    </row>
    <row r="400" spans="1:14" x14ac:dyDescent="0.2">
      <c r="A400" s="342"/>
      <c r="B400" s="343"/>
      <c r="C400" s="308"/>
      <c r="D400" s="346"/>
      <c r="E400" s="311"/>
      <c r="F400" s="272"/>
      <c r="G400" s="343"/>
      <c r="H400" s="343"/>
      <c r="I400" s="343"/>
      <c r="J400" s="347"/>
      <c r="K400" s="306"/>
      <c r="L400" s="136">
        <v>5</v>
      </c>
      <c r="M400" s="318" t="str">
        <f>IFERROR(ROUNDUP(VLOOKUP(F400,Accesorio!A:E,IF(L400&gt;5,L400-2,L400),)*E400/IF(L400&gt;5,1.21,1),0)," ")</f>
        <v xml:space="preserve"> </v>
      </c>
      <c r="N400" s="319" t="str">
        <f>IFERROR(VLOOKUP(F400,Accesorio!A:C,3,),"")</f>
        <v/>
      </c>
    </row>
    <row r="401" spans="1:14" x14ac:dyDescent="0.2">
      <c r="A401" s="342"/>
      <c r="B401" s="343"/>
      <c r="C401" s="344"/>
      <c r="D401" s="345"/>
      <c r="E401" s="311"/>
      <c r="F401" s="348"/>
      <c r="G401" s="305"/>
      <c r="H401" s="305"/>
      <c r="I401" s="343"/>
      <c r="J401" s="347"/>
      <c r="K401" s="135"/>
      <c r="L401" s="136">
        <v>5</v>
      </c>
      <c r="M401" s="318" t="str">
        <f>IFERROR(ROUNDUP(VLOOKUP(F401,Accesorio!A:E,IF(L401&gt;5,L401-2,L401),)*E401/IF(L401&gt;5,1.21,1),0)," ")</f>
        <v xml:space="preserve"> </v>
      </c>
      <c r="N401" s="319" t="str">
        <f>IFERROR(VLOOKUP(F401,Accesorio!A:C,3,),"")</f>
        <v/>
      </c>
    </row>
    <row r="402" spans="1:14" x14ac:dyDescent="0.2">
      <c r="A402" s="342"/>
      <c r="B402" s="343"/>
      <c r="C402" s="308"/>
      <c r="D402" s="346"/>
      <c r="E402" s="311"/>
      <c r="F402" s="272"/>
      <c r="G402" s="343"/>
      <c r="H402" s="343"/>
      <c r="I402" s="343"/>
      <c r="J402" s="347"/>
      <c r="K402" s="138"/>
      <c r="L402" s="136">
        <v>5</v>
      </c>
      <c r="M402" s="318" t="str">
        <f>IFERROR(ROUNDUP(VLOOKUP(F402,Accesorio!A:E,IF(L402&gt;5,L402-2,L402),)*E402/IF(L402&gt;5,1.21,1),0)," ")</f>
        <v xml:space="preserve"> </v>
      </c>
      <c r="N402" s="319" t="str">
        <f>IFERROR(VLOOKUP(F402,Accesorio!A:C,3,),"")</f>
        <v/>
      </c>
    </row>
    <row r="403" spans="1:14" x14ac:dyDescent="0.2">
      <c r="A403" s="342"/>
      <c r="B403" s="343"/>
      <c r="C403" s="308"/>
      <c r="D403" s="346"/>
      <c r="E403" s="311"/>
      <c r="F403" s="272"/>
      <c r="G403" s="343"/>
      <c r="H403" s="343"/>
      <c r="I403" s="343"/>
      <c r="J403" s="347"/>
      <c r="K403" s="306"/>
      <c r="L403" s="136">
        <v>5</v>
      </c>
      <c r="M403" s="318" t="str">
        <f>IFERROR(ROUNDUP(VLOOKUP(F403,Accesorio!A:E,IF(L403&gt;5,L403-2,L403),)*E403/IF(L403&gt;5,1.21,1),0)," ")</f>
        <v xml:space="preserve"> </v>
      </c>
      <c r="N403" s="319" t="str">
        <f>IFERROR(VLOOKUP(F403,Accesorio!A:C,3,),"")</f>
        <v/>
      </c>
    </row>
    <row r="404" spans="1:14" x14ac:dyDescent="0.2">
      <c r="A404" s="342"/>
      <c r="B404" s="343"/>
      <c r="C404" s="344"/>
      <c r="D404" s="345"/>
      <c r="E404" s="311"/>
      <c r="F404" s="348"/>
      <c r="G404" s="305"/>
      <c r="H404" s="305"/>
      <c r="I404" s="343"/>
      <c r="J404" s="347"/>
      <c r="K404" s="135"/>
      <c r="L404" s="136">
        <v>5</v>
      </c>
      <c r="M404" s="318" t="str">
        <f>IFERROR(ROUNDUP(VLOOKUP(F404,Accesorio!A:E,IF(L404&gt;5,L404-2,L404),)*E404/IF(L404&gt;5,1.21,1),0)," ")</f>
        <v xml:space="preserve"> </v>
      </c>
      <c r="N404" s="319" t="str">
        <f>IFERROR(VLOOKUP(F404,Accesorio!A:C,3,),"")</f>
        <v/>
      </c>
    </row>
    <row r="405" spans="1:14" x14ac:dyDescent="0.2">
      <c r="A405" s="342"/>
      <c r="B405" s="343"/>
      <c r="C405" s="308"/>
      <c r="D405" s="346"/>
      <c r="E405" s="311"/>
      <c r="F405" s="272"/>
      <c r="G405" s="343"/>
      <c r="H405" s="343"/>
      <c r="I405" s="343"/>
      <c r="J405" s="347"/>
      <c r="K405" s="138"/>
      <c r="L405" s="136">
        <v>5</v>
      </c>
      <c r="M405" s="318" t="str">
        <f>IFERROR(ROUNDUP(VLOOKUP(F405,Accesorio!A:E,IF(L405&gt;5,L405-2,L405),)*E405/IF(L405&gt;5,1.21,1),0)," ")</f>
        <v xml:space="preserve"> </v>
      </c>
      <c r="N405" s="319" t="str">
        <f>IFERROR(VLOOKUP(F405,Accesorio!A:C,3,),"")</f>
        <v/>
      </c>
    </row>
    <row r="406" spans="1:14" x14ac:dyDescent="0.2">
      <c r="A406" s="342"/>
      <c r="B406" s="343"/>
      <c r="C406" s="308"/>
      <c r="D406" s="346"/>
      <c r="E406" s="311"/>
      <c r="F406" s="272"/>
      <c r="G406" s="343"/>
      <c r="H406" s="343"/>
      <c r="I406" s="343"/>
      <c r="J406" s="347"/>
      <c r="K406" s="306"/>
      <c r="L406" s="136">
        <v>5</v>
      </c>
      <c r="M406" s="318" t="str">
        <f>IFERROR(ROUNDUP(VLOOKUP(F406,Accesorio!A:E,IF(L406&gt;5,L406-2,L406),)*E406/IF(L406&gt;5,1.21,1),0)," ")</f>
        <v xml:space="preserve"> </v>
      </c>
      <c r="N406" s="319" t="str">
        <f>IFERROR(VLOOKUP(F406,Accesorio!A:C,3,),"")</f>
        <v/>
      </c>
    </row>
    <row r="407" spans="1:14" x14ac:dyDescent="0.2">
      <c r="A407" s="342"/>
      <c r="B407" s="343"/>
      <c r="C407" s="344"/>
      <c r="D407" s="345"/>
      <c r="E407" s="311"/>
      <c r="F407" s="348"/>
      <c r="G407" s="305"/>
      <c r="H407" s="305"/>
      <c r="I407" s="343"/>
      <c r="J407" s="347"/>
      <c r="K407" s="135"/>
      <c r="L407" s="136">
        <v>5</v>
      </c>
      <c r="M407" s="318" t="str">
        <f>IFERROR(ROUNDUP(VLOOKUP(F407,Accesorio!A:E,IF(L407&gt;5,L407-2,L407),)*E407/IF(L407&gt;5,1.21,1),0)," ")</f>
        <v xml:space="preserve"> </v>
      </c>
      <c r="N407" s="319" t="str">
        <f>IFERROR(VLOOKUP(F407,Accesorio!A:C,3,),"")</f>
        <v/>
      </c>
    </row>
    <row r="408" spans="1:14" x14ac:dyDescent="0.2">
      <c r="A408" s="342"/>
      <c r="B408" s="343"/>
      <c r="C408" s="308"/>
      <c r="D408" s="346"/>
      <c r="E408" s="311"/>
      <c r="F408" s="272"/>
      <c r="G408" s="343"/>
      <c r="H408" s="343"/>
      <c r="I408" s="343"/>
      <c r="J408" s="347"/>
      <c r="K408" s="138"/>
      <c r="L408" s="136">
        <v>5</v>
      </c>
      <c r="M408" s="318" t="str">
        <f>IFERROR(ROUNDUP(VLOOKUP(F408,Accesorio!A:E,IF(L408&gt;5,L408-2,L408),)*E408/IF(L408&gt;5,1.21,1),0)," ")</f>
        <v xml:space="preserve"> </v>
      </c>
      <c r="N408" s="319" t="str">
        <f>IFERROR(VLOOKUP(F408,Accesorio!A:C,3,),"")</f>
        <v/>
      </c>
    </row>
    <row r="409" spans="1:14" x14ac:dyDescent="0.2">
      <c r="A409" s="342"/>
      <c r="B409" s="343"/>
      <c r="C409" s="308"/>
      <c r="D409" s="346"/>
      <c r="E409" s="311"/>
      <c r="F409" s="272"/>
      <c r="G409" s="343"/>
      <c r="H409" s="343"/>
      <c r="I409" s="343"/>
      <c r="J409" s="347"/>
      <c r="K409" s="306"/>
      <c r="L409" s="136">
        <v>5</v>
      </c>
      <c r="M409" s="318" t="str">
        <f>IFERROR(ROUNDUP(VLOOKUP(F409,Accesorio!A:E,IF(L409&gt;5,L409-2,L409),)*E409/IF(L409&gt;5,1.21,1),0)," ")</f>
        <v xml:space="preserve"> </v>
      </c>
      <c r="N409" s="319" t="str">
        <f>IFERROR(VLOOKUP(F409,Accesorio!A:C,3,),"")</f>
        <v/>
      </c>
    </row>
    <row r="410" spans="1:14" x14ac:dyDescent="0.2">
      <c r="A410" s="342"/>
      <c r="B410" s="343"/>
      <c r="C410" s="344"/>
      <c r="D410" s="345"/>
      <c r="E410" s="311"/>
      <c r="F410" s="348"/>
      <c r="G410" s="305"/>
      <c r="H410" s="305"/>
      <c r="I410" s="343"/>
      <c r="J410" s="347"/>
      <c r="K410" s="135"/>
      <c r="L410" s="136">
        <v>5</v>
      </c>
      <c r="M410" s="318" t="str">
        <f>IFERROR(ROUNDUP(VLOOKUP(F410,Accesorio!A:E,IF(L410&gt;5,L410-2,L410),)*E410/IF(L410&gt;5,1.21,1),0)," ")</f>
        <v xml:space="preserve"> </v>
      </c>
      <c r="N410" s="319" t="str">
        <f>IFERROR(VLOOKUP(F410,Accesorio!A:C,3,),"")</f>
        <v/>
      </c>
    </row>
    <row r="411" spans="1:14" x14ac:dyDescent="0.2">
      <c r="A411" s="342"/>
      <c r="B411" s="343"/>
      <c r="C411" s="308"/>
      <c r="D411" s="346"/>
      <c r="E411" s="311"/>
      <c r="F411" s="272"/>
      <c r="G411" s="343"/>
      <c r="H411" s="343"/>
      <c r="I411" s="343"/>
      <c r="J411" s="347"/>
      <c r="K411" s="138"/>
      <c r="L411" s="136">
        <v>5</v>
      </c>
      <c r="M411" s="318" t="str">
        <f>IFERROR(ROUNDUP(VLOOKUP(F411,Accesorio!A:E,IF(L411&gt;5,L411-2,L411),)*E411/IF(L411&gt;5,1.21,1),0)," ")</f>
        <v xml:space="preserve"> </v>
      </c>
      <c r="N411" s="319" t="str">
        <f>IFERROR(VLOOKUP(F411,Accesorio!A:C,3,),"")</f>
        <v/>
      </c>
    </row>
    <row r="412" spans="1:14" x14ac:dyDescent="0.2">
      <c r="A412" s="342"/>
      <c r="B412" s="343"/>
      <c r="C412" s="308"/>
      <c r="D412" s="346"/>
      <c r="E412" s="311"/>
      <c r="F412" s="272"/>
      <c r="G412" s="343"/>
      <c r="H412" s="343"/>
      <c r="I412" s="343"/>
      <c r="J412" s="347"/>
      <c r="K412" s="306"/>
      <c r="L412" s="136">
        <v>5</v>
      </c>
      <c r="M412" s="318" t="str">
        <f>IFERROR(ROUNDUP(VLOOKUP(F412,Accesorio!A:E,IF(L412&gt;5,L412-2,L412),)*E412/IF(L412&gt;5,1.21,1),0)," ")</f>
        <v xml:space="preserve"> </v>
      </c>
      <c r="N412" s="319" t="str">
        <f>IFERROR(VLOOKUP(F412,Accesorio!A:C,3,),"")</f>
        <v/>
      </c>
    </row>
    <row r="413" spans="1:14" x14ac:dyDescent="0.2">
      <c r="A413" s="342"/>
      <c r="B413" s="343"/>
      <c r="C413" s="344"/>
      <c r="D413" s="345"/>
      <c r="E413" s="311"/>
      <c r="F413" s="348"/>
      <c r="G413" s="305"/>
      <c r="H413" s="305"/>
      <c r="I413" s="343"/>
      <c r="J413" s="347"/>
      <c r="K413" s="135"/>
      <c r="L413" s="136">
        <v>5</v>
      </c>
      <c r="M413" s="318" t="str">
        <f>IFERROR(ROUNDUP(VLOOKUP(F413,Accesorio!A:E,IF(L413&gt;5,L413-2,L413),)*E413/IF(L413&gt;5,1.21,1),0)," ")</f>
        <v xml:space="preserve"> </v>
      </c>
      <c r="N413" s="319" t="str">
        <f>IFERROR(VLOOKUP(F413,Accesorio!A:C,3,),"")</f>
        <v/>
      </c>
    </row>
    <row r="414" spans="1:14" x14ac:dyDescent="0.2">
      <c r="A414" s="342"/>
      <c r="B414" s="343"/>
      <c r="C414" s="308"/>
      <c r="D414" s="346"/>
      <c r="E414" s="311"/>
      <c r="F414" s="272"/>
      <c r="G414" s="343"/>
      <c r="H414" s="343"/>
      <c r="I414" s="343"/>
      <c r="J414" s="347"/>
      <c r="K414" s="138"/>
      <c r="L414" s="136">
        <v>5</v>
      </c>
      <c r="M414" s="318" t="str">
        <f>IFERROR(ROUNDUP(VLOOKUP(F414,Accesorio!A:E,IF(L414&gt;5,L414-2,L414),)*E414/IF(L414&gt;5,1.21,1),0)," ")</f>
        <v xml:space="preserve"> </v>
      </c>
      <c r="N414" s="319" t="str">
        <f>IFERROR(VLOOKUP(F414,Accesorio!A:C,3,),"")</f>
        <v/>
      </c>
    </row>
    <row r="415" spans="1:14" x14ac:dyDescent="0.2">
      <c r="A415" s="342"/>
      <c r="B415" s="343"/>
      <c r="C415" s="308"/>
      <c r="D415" s="346"/>
      <c r="E415" s="311"/>
      <c r="F415" s="272"/>
      <c r="G415" s="343"/>
      <c r="H415" s="343"/>
      <c r="I415" s="343"/>
      <c r="J415" s="347"/>
      <c r="K415" s="306"/>
      <c r="L415" s="136">
        <v>5</v>
      </c>
      <c r="M415" s="318" t="str">
        <f>IFERROR(ROUNDUP(VLOOKUP(F415,Accesorio!A:E,IF(L415&gt;5,L415-2,L415),)*E415/IF(L415&gt;5,1.21,1),0)," ")</f>
        <v xml:space="preserve"> </v>
      </c>
      <c r="N415" s="319" t="str">
        <f>IFERROR(VLOOKUP(F415,Accesorio!A:C,3,),"")</f>
        <v/>
      </c>
    </row>
    <row r="416" spans="1:14" x14ac:dyDescent="0.2">
      <c r="A416" s="342"/>
      <c r="B416" s="343"/>
      <c r="C416" s="344"/>
      <c r="D416" s="345"/>
      <c r="E416" s="311"/>
      <c r="F416" s="348"/>
      <c r="G416" s="305"/>
      <c r="H416" s="305"/>
      <c r="I416" s="343"/>
      <c r="J416" s="347"/>
      <c r="K416" s="135"/>
      <c r="L416" s="136">
        <v>5</v>
      </c>
      <c r="M416" s="318" t="str">
        <f>IFERROR(ROUNDUP(VLOOKUP(F416,Accesorio!A:E,IF(L416&gt;5,L416-2,L416),)*E416/IF(L416&gt;5,1.21,1),0)," ")</f>
        <v xml:space="preserve"> </v>
      </c>
      <c r="N416" s="319" t="str">
        <f>IFERROR(VLOOKUP(F416,Accesorio!A:C,3,),"")</f>
        <v/>
      </c>
    </row>
    <row r="417" spans="1:14" x14ac:dyDescent="0.2">
      <c r="A417" s="342"/>
      <c r="B417" s="343"/>
      <c r="C417" s="308"/>
      <c r="D417" s="346"/>
      <c r="E417" s="311"/>
      <c r="F417" s="272"/>
      <c r="G417" s="343"/>
      <c r="H417" s="343"/>
      <c r="I417" s="343"/>
      <c r="J417" s="347"/>
      <c r="K417" s="138"/>
      <c r="L417" s="136">
        <v>5</v>
      </c>
      <c r="M417" s="318" t="str">
        <f>IFERROR(ROUNDUP(VLOOKUP(F417,Accesorio!A:E,IF(L417&gt;5,L417-2,L417),)*E417/IF(L417&gt;5,1.21,1),0)," ")</f>
        <v xml:space="preserve"> </v>
      </c>
      <c r="N417" s="319" t="str">
        <f>IFERROR(VLOOKUP(F417,Accesorio!A:C,3,),"")</f>
        <v/>
      </c>
    </row>
    <row r="418" spans="1:14" x14ac:dyDescent="0.2">
      <c r="A418" s="342"/>
      <c r="B418" s="343"/>
      <c r="C418" s="308"/>
      <c r="D418" s="346"/>
      <c r="E418" s="311"/>
      <c r="F418" s="272"/>
      <c r="G418" s="343"/>
      <c r="H418" s="343"/>
      <c r="I418" s="343"/>
      <c r="J418" s="347"/>
      <c r="K418" s="306"/>
      <c r="L418" s="136">
        <v>5</v>
      </c>
      <c r="M418" s="318" t="str">
        <f>IFERROR(ROUNDUP(VLOOKUP(F418,Accesorio!A:E,IF(L418&gt;5,L418-2,L418),)*E418/IF(L418&gt;5,1.21,1),0)," ")</f>
        <v xml:space="preserve"> </v>
      </c>
      <c r="N418" s="319" t="str">
        <f>IFERROR(VLOOKUP(F418,Accesorio!A:C,3,),"")</f>
        <v/>
      </c>
    </row>
    <row r="419" spans="1:14" x14ac:dyDescent="0.2">
      <c r="A419" s="342"/>
      <c r="B419" s="343"/>
      <c r="C419" s="344"/>
      <c r="D419" s="345"/>
      <c r="E419" s="311"/>
      <c r="F419" s="348"/>
      <c r="G419" s="305"/>
      <c r="H419" s="305"/>
      <c r="I419" s="343"/>
      <c r="J419" s="347"/>
      <c r="K419" s="135"/>
      <c r="L419" s="136">
        <v>5</v>
      </c>
      <c r="M419" s="318" t="str">
        <f>IFERROR(ROUNDUP(VLOOKUP(F419,Accesorio!A:E,IF(L419&gt;5,L419-2,L419),)*E419/IF(L419&gt;5,1.21,1),0)," ")</f>
        <v xml:space="preserve"> </v>
      </c>
      <c r="N419" s="319" t="str">
        <f>IFERROR(VLOOKUP(F419,Accesorio!A:C,3,),"")</f>
        <v/>
      </c>
    </row>
    <row r="420" spans="1:14" x14ac:dyDescent="0.2">
      <c r="A420" s="342"/>
      <c r="B420" s="343"/>
      <c r="C420" s="308"/>
      <c r="D420" s="346"/>
      <c r="E420" s="311"/>
      <c r="F420" s="272"/>
      <c r="G420" s="343"/>
      <c r="H420" s="343"/>
      <c r="I420" s="343"/>
      <c r="J420" s="347"/>
      <c r="K420" s="138"/>
      <c r="L420" s="136">
        <v>5</v>
      </c>
      <c r="M420" s="318" t="str">
        <f>IFERROR(ROUNDUP(VLOOKUP(F420,Accesorio!A:E,IF(L420&gt;5,L420-2,L420),)*E420/IF(L420&gt;5,1.21,1),0)," ")</f>
        <v xml:space="preserve"> </v>
      </c>
      <c r="N420" s="319" t="str">
        <f>IFERROR(VLOOKUP(F420,Accesorio!A:C,3,),"")</f>
        <v/>
      </c>
    </row>
    <row r="421" spans="1:14" x14ac:dyDescent="0.2">
      <c r="A421" s="342"/>
      <c r="B421" s="343"/>
      <c r="C421" s="308"/>
      <c r="D421" s="346"/>
      <c r="E421" s="311"/>
      <c r="F421" s="272"/>
      <c r="G421" s="343"/>
      <c r="H421" s="343"/>
      <c r="I421" s="343"/>
      <c r="J421" s="347"/>
      <c r="K421" s="306"/>
      <c r="L421" s="136">
        <v>5</v>
      </c>
      <c r="M421" s="318" t="str">
        <f>IFERROR(ROUNDUP(VLOOKUP(F421,Accesorio!A:E,IF(L421&gt;5,L421-2,L421),)*E421/IF(L421&gt;5,1.21,1),0)," ")</f>
        <v xml:space="preserve"> </v>
      </c>
      <c r="N421" s="319" t="str">
        <f>IFERROR(VLOOKUP(F421,Accesorio!A:C,3,),"")</f>
        <v/>
      </c>
    </row>
    <row r="422" spans="1:14" x14ac:dyDescent="0.2">
      <c r="A422" s="342"/>
      <c r="B422" s="343"/>
      <c r="C422" s="344"/>
      <c r="D422" s="345"/>
      <c r="E422" s="311"/>
      <c r="F422" s="348"/>
      <c r="G422" s="305"/>
      <c r="H422" s="305"/>
      <c r="I422" s="343"/>
      <c r="J422" s="347"/>
      <c r="K422" s="135"/>
      <c r="L422" s="136">
        <v>5</v>
      </c>
      <c r="M422" s="318" t="str">
        <f>IFERROR(ROUNDUP(VLOOKUP(F422,Accesorio!A:E,IF(L422&gt;5,L422-2,L422),)*E422/IF(L422&gt;5,1.21,1),0)," ")</f>
        <v xml:space="preserve"> </v>
      </c>
      <c r="N422" s="319" t="str">
        <f>IFERROR(VLOOKUP(F422,Accesorio!A:C,3,),"")</f>
        <v/>
      </c>
    </row>
    <row r="423" spans="1:14" x14ac:dyDescent="0.2">
      <c r="A423" s="342"/>
      <c r="B423" s="343"/>
      <c r="C423" s="308"/>
      <c r="D423" s="346"/>
      <c r="E423" s="311"/>
      <c r="F423" s="272"/>
      <c r="G423" s="343"/>
      <c r="H423" s="343"/>
      <c r="I423" s="343"/>
      <c r="J423" s="347"/>
      <c r="K423" s="138"/>
      <c r="L423" s="136">
        <v>5</v>
      </c>
      <c r="M423" s="318" t="str">
        <f>IFERROR(ROUNDUP(VLOOKUP(F423,Accesorio!A:E,IF(L423&gt;5,L423-2,L423),)*E423/IF(L423&gt;5,1.21,1),0)," ")</f>
        <v xml:space="preserve"> </v>
      </c>
      <c r="N423" s="319" t="str">
        <f>IFERROR(VLOOKUP(F423,Accesorio!A:C,3,),"")</f>
        <v/>
      </c>
    </row>
    <row r="424" spans="1:14" x14ac:dyDescent="0.2">
      <c r="A424" s="342"/>
      <c r="B424" s="343"/>
      <c r="C424" s="308"/>
      <c r="D424" s="346"/>
      <c r="E424" s="311"/>
      <c r="F424" s="272"/>
      <c r="G424" s="343"/>
      <c r="H424" s="343"/>
      <c r="I424" s="343"/>
      <c r="J424" s="347"/>
      <c r="K424" s="306"/>
      <c r="L424" s="136">
        <v>5</v>
      </c>
      <c r="M424" s="318" t="str">
        <f>IFERROR(ROUNDUP(VLOOKUP(F424,Accesorio!A:E,IF(L424&gt;5,L424-2,L424),)*E424/IF(L424&gt;5,1.21,1),0)," ")</f>
        <v xml:space="preserve"> </v>
      </c>
      <c r="N424" s="319" t="str">
        <f>IFERROR(VLOOKUP(F424,Accesorio!A:C,3,),"")</f>
        <v/>
      </c>
    </row>
    <row r="425" spans="1:14" x14ac:dyDescent="0.2">
      <c r="A425" s="342"/>
      <c r="B425" s="343"/>
      <c r="C425" s="344"/>
      <c r="D425" s="345"/>
      <c r="E425" s="311"/>
      <c r="F425" s="348"/>
      <c r="G425" s="305"/>
      <c r="H425" s="305"/>
      <c r="I425" s="343"/>
      <c r="J425" s="347"/>
      <c r="K425" s="135"/>
      <c r="L425" s="136">
        <v>5</v>
      </c>
      <c r="M425" s="318" t="str">
        <f>IFERROR(ROUNDUP(VLOOKUP(F425,Accesorio!A:E,IF(L425&gt;5,L425-2,L425),)*E425/IF(L425&gt;5,1.21,1),0)," ")</f>
        <v xml:space="preserve"> </v>
      </c>
      <c r="N425" s="319" t="str">
        <f>IFERROR(VLOOKUP(F425,Accesorio!A:C,3,),"")</f>
        <v/>
      </c>
    </row>
    <row r="426" spans="1:14" x14ac:dyDescent="0.2">
      <c r="A426" s="342"/>
      <c r="B426" s="343"/>
      <c r="C426" s="308"/>
      <c r="D426" s="346"/>
      <c r="E426" s="311"/>
      <c r="F426" s="272"/>
      <c r="G426" s="343"/>
      <c r="H426" s="343"/>
      <c r="I426" s="343"/>
      <c r="J426" s="347"/>
      <c r="K426" s="138"/>
      <c r="L426" s="136">
        <v>5</v>
      </c>
      <c r="M426" s="318" t="str">
        <f>IFERROR(ROUNDUP(VLOOKUP(F426,Accesorio!A:E,IF(L426&gt;5,L426-2,L426),)*E426/IF(L426&gt;5,1.21,1),0)," ")</f>
        <v xml:space="preserve"> </v>
      </c>
      <c r="N426" s="319" t="str">
        <f>IFERROR(VLOOKUP(F426,Accesorio!A:C,3,),"")</f>
        <v/>
      </c>
    </row>
    <row r="427" spans="1:14" x14ac:dyDescent="0.2">
      <c r="A427" s="342"/>
      <c r="B427" s="343"/>
      <c r="C427" s="308"/>
      <c r="D427" s="346"/>
      <c r="E427" s="311"/>
      <c r="F427" s="272"/>
      <c r="G427" s="343"/>
      <c r="H427" s="343"/>
      <c r="I427" s="343"/>
      <c r="J427" s="347"/>
      <c r="K427" s="306"/>
      <c r="L427" s="136">
        <v>5</v>
      </c>
      <c r="M427" s="318" t="str">
        <f>IFERROR(ROUNDUP(VLOOKUP(F427,Accesorio!A:E,IF(L427&gt;5,L427-2,L427),)*E427/IF(L427&gt;5,1.21,1),0)," ")</f>
        <v xml:space="preserve"> </v>
      </c>
      <c r="N427" s="319" t="str">
        <f>IFERROR(VLOOKUP(F427,Accesorio!A:C,3,),"")</f>
        <v/>
      </c>
    </row>
    <row r="428" spans="1:14" x14ac:dyDescent="0.2">
      <c r="A428" s="342"/>
      <c r="B428" s="343"/>
      <c r="C428" s="344"/>
      <c r="D428" s="345"/>
      <c r="E428" s="311"/>
      <c r="F428" s="348"/>
      <c r="G428" s="305"/>
      <c r="H428" s="305"/>
      <c r="I428" s="343"/>
      <c r="J428" s="347"/>
      <c r="K428" s="135"/>
      <c r="L428" s="136">
        <v>5</v>
      </c>
      <c r="M428" s="318" t="str">
        <f>IFERROR(ROUNDUP(VLOOKUP(F428,Accesorio!A:E,IF(L428&gt;5,L428-2,L428),)*E428/IF(L428&gt;5,1.21,1),0)," ")</f>
        <v xml:space="preserve"> </v>
      </c>
      <c r="N428" s="319" t="str">
        <f>IFERROR(VLOOKUP(F428,Accesorio!A:C,3,),"")</f>
        <v/>
      </c>
    </row>
    <row r="429" spans="1:14" x14ac:dyDescent="0.2">
      <c r="A429" s="342"/>
      <c r="B429" s="343"/>
      <c r="C429" s="308"/>
      <c r="D429" s="346"/>
      <c r="E429" s="311"/>
      <c r="F429" s="272"/>
      <c r="G429" s="343"/>
      <c r="H429" s="343"/>
      <c r="I429" s="343"/>
      <c r="J429" s="347"/>
      <c r="K429" s="138"/>
      <c r="L429" s="136">
        <v>5</v>
      </c>
      <c r="M429" s="318" t="str">
        <f>IFERROR(ROUNDUP(VLOOKUP(F429,Accesorio!A:E,IF(L429&gt;5,L429-2,L429),)*E429/IF(L429&gt;5,1.21,1),0)," ")</f>
        <v xml:space="preserve"> </v>
      </c>
      <c r="N429" s="319" t="str">
        <f>IFERROR(VLOOKUP(F429,Accesorio!A:C,3,),"")</f>
        <v/>
      </c>
    </row>
    <row r="430" spans="1:14" x14ac:dyDescent="0.2">
      <c r="A430" s="342"/>
      <c r="B430" s="343"/>
      <c r="C430" s="308"/>
      <c r="D430" s="346"/>
      <c r="E430" s="311"/>
      <c r="F430" s="272"/>
      <c r="G430" s="343"/>
      <c r="H430" s="343"/>
      <c r="I430" s="343"/>
      <c r="J430" s="347"/>
      <c r="K430" s="306"/>
      <c r="L430" s="136">
        <v>5</v>
      </c>
      <c r="M430" s="318" t="str">
        <f>IFERROR(ROUNDUP(VLOOKUP(F430,Accesorio!A:E,IF(L430&gt;5,L430-2,L430),)*E430/IF(L430&gt;5,1.21,1),0)," ")</f>
        <v xml:space="preserve"> </v>
      </c>
      <c r="N430" s="319" t="str">
        <f>IFERROR(VLOOKUP(F430,Accesorio!A:C,3,),"")</f>
        <v/>
      </c>
    </row>
    <row r="431" spans="1:14" x14ac:dyDescent="0.2">
      <c r="A431" s="342"/>
      <c r="B431" s="343"/>
      <c r="C431" s="344"/>
      <c r="D431" s="345"/>
      <c r="E431" s="311"/>
      <c r="F431" s="348"/>
      <c r="G431" s="305"/>
      <c r="H431" s="305"/>
      <c r="I431" s="343"/>
      <c r="J431" s="347"/>
      <c r="K431" s="135"/>
      <c r="L431" s="136">
        <v>5</v>
      </c>
      <c r="M431" s="318" t="str">
        <f>IFERROR(ROUNDUP(VLOOKUP(F431,Accesorio!A:E,IF(L431&gt;5,L431-2,L431),)*E431/IF(L431&gt;5,1.21,1),0)," ")</f>
        <v xml:space="preserve"> </v>
      </c>
      <c r="N431" s="319" t="str">
        <f>IFERROR(VLOOKUP(F431,Accesorio!A:C,3,),"")</f>
        <v/>
      </c>
    </row>
    <row r="432" spans="1:14" x14ac:dyDescent="0.2">
      <c r="A432" s="342"/>
      <c r="B432" s="343"/>
      <c r="C432" s="308"/>
      <c r="D432" s="346"/>
      <c r="E432" s="311"/>
      <c r="F432" s="272"/>
      <c r="G432" s="343"/>
      <c r="H432" s="343"/>
      <c r="I432" s="343"/>
      <c r="J432" s="347"/>
      <c r="K432" s="138"/>
      <c r="L432" s="136">
        <v>5</v>
      </c>
      <c r="M432" s="318" t="str">
        <f>IFERROR(ROUNDUP(VLOOKUP(F432,Accesorio!A:E,IF(L432&gt;5,L432-2,L432),)*E432/IF(L432&gt;5,1.21,1),0)," ")</f>
        <v xml:space="preserve"> </v>
      </c>
      <c r="N432" s="319" t="str">
        <f>IFERROR(VLOOKUP(F432,Accesorio!A:C,3,),"")</f>
        <v/>
      </c>
    </row>
    <row r="433" spans="1:14" x14ac:dyDescent="0.2">
      <c r="A433" s="342"/>
      <c r="B433" s="343"/>
      <c r="C433" s="308"/>
      <c r="D433" s="346"/>
      <c r="E433" s="311"/>
      <c r="F433" s="272"/>
      <c r="G433" s="343"/>
      <c r="H433" s="343"/>
      <c r="I433" s="343"/>
      <c r="J433" s="347"/>
      <c r="K433" s="306"/>
      <c r="L433" s="136">
        <v>5</v>
      </c>
      <c r="M433" s="318" t="str">
        <f>IFERROR(ROUNDUP(VLOOKUP(F433,Accesorio!A:E,IF(L433&gt;5,L433-2,L433),)*E433/IF(L433&gt;5,1.21,1),0)," ")</f>
        <v xml:space="preserve"> </v>
      </c>
      <c r="N433" s="319" t="str">
        <f>IFERROR(VLOOKUP(F433,Accesorio!A:C,3,),"")</f>
        <v/>
      </c>
    </row>
    <row r="434" spans="1:14" x14ac:dyDescent="0.2">
      <c r="A434" s="342"/>
      <c r="B434" s="343"/>
      <c r="C434" s="344"/>
      <c r="D434" s="345"/>
      <c r="E434" s="311"/>
      <c r="F434" s="348"/>
      <c r="G434" s="305"/>
      <c r="H434" s="305"/>
      <c r="I434" s="343"/>
      <c r="J434" s="347"/>
      <c r="K434" s="135"/>
      <c r="L434" s="136">
        <v>5</v>
      </c>
      <c r="M434" s="318" t="str">
        <f>IFERROR(ROUNDUP(VLOOKUP(F434,Accesorio!A:E,IF(L434&gt;5,L434-2,L434),)*E434/IF(L434&gt;5,1.21,1),0)," ")</f>
        <v xml:space="preserve"> </v>
      </c>
      <c r="N434" s="319" t="str">
        <f>IFERROR(VLOOKUP(F434,Accesorio!A:C,3,),"")</f>
        <v/>
      </c>
    </row>
    <row r="435" spans="1:14" x14ac:dyDescent="0.2">
      <c r="A435" s="342"/>
      <c r="B435" s="343"/>
      <c r="C435" s="308"/>
      <c r="D435" s="346"/>
      <c r="E435" s="311"/>
      <c r="F435" s="272"/>
      <c r="G435" s="343"/>
      <c r="H435" s="343"/>
      <c r="I435" s="343"/>
      <c r="J435" s="347"/>
      <c r="K435" s="138"/>
      <c r="L435" s="136">
        <v>5</v>
      </c>
      <c r="M435" s="318" t="str">
        <f>IFERROR(ROUNDUP(VLOOKUP(F435,Accesorio!A:E,IF(L435&gt;5,L435-2,L435),)*E435/IF(L435&gt;5,1.21,1),0)," ")</f>
        <v xml:space="preserve"> </v>
      </c>
      <c r="N435" s="319" t="str">
        <f>IFERROR(VLOOKUP(F435,Accesorio!A:C,3,),"")</f>
        <v/>
      </c>
    </row>
    <row r="436" spans="1:14" x14ac:dyDescent="0.2">
      <c r="A436" s="342"/>
      <c r="B436" s="343"/>
      <c r="C436" s="308"/>
      <c r="D436" s="346"/>
      <c r="E436" s="311"/>
      <c r="F436" s="272"/>
      <c r="G436" s="343"/>
      <c r="H436" s="343"/>
      <c r="I436" s="343"/>
      <c r="J436" s="347"/>
      <c r="K436" s="306"/>
      <c r="L436" s="136">
        <v>5</v>
      </c>
      <c r="M436" s="318" t="str">
        <f>IFERROR(ROUNDUP(VLOOKUP(F436,Accesorio!A:E,IF(L436&gt;5,L436-2,L436),)*E436/IF(L436&gt;5,1.21,1),0)," ")</f>
        <v xml:space="preserve"> </v>
      </c>
      <c r="N436" s="319" t="str">
        <f>IFERROR(VLOOKUP(F436,Accesorio!A:C,3,),"")</f>
        <v/>
      </c>
    </row>
    <row r="437" spans="1:14" x14ac:dyDescent="0.2">
      <c r="A437" s="342"/>
      <c r="B437" s="343"/>
      <c r="C437" s="344"/>
      <c r="D437" s="345"/>
      <c r="E437" s="311"/>
      <c r="F437" s="348"/>
      <c r="G437" s="305"/>
      <c r="H437" s="305"/>
      <c r="I437" s="343"/>
      <c r="J437" s="347"/>
      <c r="K437" s="135"/>
      <c r="L437" s="136">
        <v>5</v>
      </c>
      <c r="M437" s="318" t="str">
        <f>IFERROR(ROUNDUP(VLOOKUP(F437,Accesorio!A:E,IF(L437&gt;5,L437-2,L437),)*E437/IF(L437&gt;5,1.21,1),0)," ")</f>
        <v xml:space="preserve"> </v>
      </c>
      <c r="N437" s="319" t="str">
        <f>IFERROR(VLOOKUP(F437,Accesorio!A:C,3,),"")</f>
        <v/>
      </c>
    </row>
    <row r="438" spans="1:14" x14ac:dyDescent="0.2">
      <c r="A438" s="342"/>
      <c r="B438" s="343"/>
      <c r="C438" s="308"/>
      <c r="D438" s="346"/>
      <c r="E438" s="311"/>
      <c r="F438" s="272"/>
      <c r="G438" s="343"/>
      <c r="H438" s="343"/>
      <c r="I438" s="343"/>
      <c r="J438" s="347"/>
      <c r="K438" s="138"/>
      <c r="L438" s="136">
        <v>5</v>
      </c>
      <c r="M438" s="318" t="str">
        <f>IFERROR(ROUNDUP(VLOOKUP(F438,Accesorio!A:E,IF(L438&gt;5,L438-2,L438),)*E438/IF(L438&gt;5,1.21,1),0)," ")</f>
        <v xml:space="preserve"> </v>
      </c>
      <c r="N438" s="319" t="str">
        <f>IFERROR(VLOOKUP(F438,Accesorio!A:C,3,),"")</f>
        <v/>
      </c>
    </row>
    <row r="439" spans="1:14" x14ac:dyDescent="0.2">
      <c r="A439" s="342"/>
      <c r="B439" s="343"/>
      <c r="C439" s="308"/>
      <c r="D439" s="346"/>
      <c r="E439" s="311"/>
      <c r="F439" s="272"/>
      <c r="G439" s="343"/>
      <c r="H439" s="343"/>
      <c r="I439" s="343"/>
      <c r="J439" s="347"/>
      <c r="K439" s="306"/>
      <c r="L439" s="136">
        <v>5</v>
      </c>
      <c r="M439" s="318" t="str">
        <f>IFERROR(ROUNDUP(VLOOKUP(F439,Accesorio!A:E,IF(L439&gt;5,L439-2,L439),)*E439/IF(L439&gt;5,1.21,1),0)," ")</f>
        <v xml:space="preserve"> </v>
      </c>
      <c r="N439" s="319" t="str">
        <f>IFERROR(VLOOKUP(F439,Accesorio!A:C,3,),"")</f>
        <v/>
      </c>
    </row>
    <row r="440" spans="1:14" x14ac:dyDescent="0.2">
      <c r="A440" s="342"/>
      <c r="B440" s="343"/>
      <c r="C440" s="344"/>
      <c r="D440" s="345"/>
      <c r="E440" s="311"/>
      <c r="F440" s="348"/>
      <c r="G440" s="305"/>
      <c r="H440" s="305"/>
      <c r="I440" s="343"/>
      <c r="J440" s="347"/>
      <c r="K440" s="135"/>
      <c r="L440" s="136">
        <v>5</v>
      </c>
      <c r="M440" s="318" t="str">
        <f>IFERROR(ROUNDUP(VLOOKUP(F440,Accesorio!A:E,IF(L440&gt;5,L440-2,L440),)*E440/IF(L440&gt;5,1.21,1),0)," ")</f>
        <v xml:space="preserve"> </v>
      </c>
      <c r="N440" s="319" t="str">
        <f>IFERROR(VLOOKUP(F440,Accesorio!A:C,3,),"")</f>
        <v/>
      </c>
    </row>
    <row r="441" spans="1:14" x14ac:dyDescent="0.2">
      <c r="A441" s="342"/>
      <c r="B441" s="343"/>
      <c r="C441" s="308"/>
      <c r="D441" s="346"/>
      <c r="E441" s="311"/>
      <c r="F441" s="272"/>
      <c r="G441" s="343"/>
      <c r="H441" s="343"/>
      <c r="I441" s="343"/>
      <c r="J441" s="347"/>
      <c r="K441" s="138"/>
      <c r="L441" s="136">
        <v>5</v>
      </c>
      <c r="M441" s="318" t="str">
        <f>IFERROR(ROUNDUP(VLOOKUP(F441,Accesorio!A:E,IF(L441&gt;5,L441-2,L441),)*E441/IF(L441&gt;5,1.21,1),0)," ")</f>
        <v xml:space="preserve"> </v>
      </c>
      <c r="N441" s="319" t="str">
        <f>IFERROR(VLOOKUP(F441,Accesorio!A:C,3,),"")</f>
        <v/>
      </c>
    </row>
    <row r="442" spans="1:14" x14ac:dyDescent="0.2">
      <c r="A442" s="342"/>
      <c r="B442" s="343"/>
      <c r="C442" s="308"/>
      <c r="D442" s="346"/>
      <c r="E442" s="311"/>
      <c r="F442" s="272"/>
      <c r="G442" s="343"/>
      <c r="H442" s="343"/>
      <c r="I442" s="343"/>
      <c r="J442" s="347"/>
      <c r="K442" s="306"/>
      <c r="L442" s="136">
        <v>5</v>
      </c>
      <c r="M442" s="318" t="str">
        <f>IFERROR(ROUNDUP(VLOOKUP(F442,Accesorio!A:E,IF(L442&gt;5,L442-2,L442),)*E442/IF(L442&gt;5,1.21,1),0)," ")</f>
        <v xml:space="preserve"> </v>
      </c>
      <c r="N442" s="319" t="str">
        <f>IFERROR(VLOOKUP(F442,Accesorio!A:C,3,),"")</f>
        <v/>
      </c>
    </row>
    <row r="443" spans="1:14" x14ac:dyDescent="0.2">
      <c r="A443" s="342"/>
      <c r="B443" s="343"/>
      <c r="C443" s="344"/>
      <c r="D443" s="345"/>
      <c r="E443" s="311"/>
      <c r="F443" s="348"/>
      <c r="G443" s="305"/>
      <c r="H443" s="305"/>
      <c r="I443" s="343"/>
      <c r="J443" s="347"/>
      <c r="K443" s="135"/>
      <c r="L443" s="136">
        <v>5</v>
      </c>
      <c r="M443" s="318" t="str">
        <f>IFERROR(ROUNDUP(VLOOKUP(F443,Accesorio!A:E,IF(L443&gt;5,L443-2,L443),)*E443/IF(L443&gt;5,1.21,1),0)," ")</f>
        <v xml:space="preserve"> </v>
      </c>
      <c r="N443" s="319" t="str">
        <f>IFERROR(VLOOKUP(F443,Accesorio!A:C,3,),"")</f>
        <v/>
      </c>
    </row>
    <row r="444" spans="1:14" x14ac:dyDescent="0.2">
      <c r="A444" s="342"/>
      <c r="B444" s="343"/>
      <c r="C444" s="308"/>
      <c r="D444" s="346"/>
      <c r="E444" s="311"/>
      <c r="F444" s="272"/>
      <c r="G444" s="343"/>
      <c r="H444" s="343"/>
      <c r="I444" s="343"/>
      <c r="J444" s="347"/>
      <c r="K444" s="138"/>
      <c r="L444" s="136">
        <v>5</v>
      </c>
      <c r="M444" s="318" t="str">
        <f>IFERROR(ROUNDUP(VLOOKUP(F444,Accesorio!A:E,IF(L444&gt;5,L444-2,L444),)*E444/IF(L444&gt;5,1.21,1),0)," ")</f>
        <v xml:space="preserve"> </v>
      </c>
      <c r="N444" s="319" t="str">
        <f>IFERROR(VLOOKUP(F444,Accesorio!A:C,3,),"")</f>
        <v/>
      </c>
    </row>
    <row r="445" spans="1:14" x14ac:dyDescent="0.2">
      <c r="A445" s="342"/>
      <c r="B445" s="343"/>
      <c r="C445" s="308"/>
      <c r="D445" s="346"/>
      <c r="E445" s="311"/>
      <c r="F445" s="272"/>
      <c r="G445" s="343"/>
      <c r="H445" s="343"/>
      <c r="I445" s="343"/>
      <c r="J445" s="347"/>
      <c r="K445" s="306"/>
      <c r="L445" s="136">
        <v>5</v>
      </c>
      <c r="M445" s="318" t="str">
        <f>IFERROR(ROUNDUP(VLOOKUP(F445,Accesorio!A:E,IF(L445&gt;5,L445-2,L445),)*E445/IF(L445&gt;5,1.21,1),0)," ")</f>
        <v xml:space="preserve"> </v>
      </c>
      <c r="N445" s="319" t="str">
        <f>IFERROR(VLOOKUP(F445,Accesorio!A:C,3,),"")</f>
        <v/>
      </c>
    </row>
    <row r="446" spans="1:14" x14ac:dyDescent="0.2">
      <c r="A446" s="342"/>
      <c r="B446" s="343"/>
      <c r="C446" s="344"/>
      <c r="D446" s="345"/>
      <c r="E446" s="311"/>
      <c r="F446" s="348"/>
      <c r="G446" s="305"/>
      <c r="H446" s="305"/>
      <c r="I446" s="343"/>
      <c r="J446" s="347"/>
      <c r="K446" s="135"/>
      <c r="L446" s="136">
        <v>5</v>
      </c>
      <c r="M446" s="318" t="str">
        <f>IFERROR(ROUNDUP(VLOOKUP(F446,Accesorio!A:E,IF(L446&gt;5,L446-2,L446),)*E446/IF(L446&gt;5,1.21,1),0)," ")</f>
        <v xml:space="preserve"> </v>
      </c>
      <c r="N446" s="319" t="str">
        <f>IFERROR(VLOOKUP(F446,Accesorio!A:C,3,),"")</f>
        <v/>
      </c>
    </row>
    <row r="447" spans="1:14" x14ac:dyDescent="0.2">
      <c r="A447" s="342"/>
      <c r="B447" s="343"/>
      <c r="C447" s="308"/>
      <c r="D447" s="346"/>
      <c r="E447" s="311"/>
      <c r="F447" s="272"/>
      <c r="G447" s="343"/>
      <c r="H447" s="343"/>
      <c r="I447" s="343"/>
      <c r="J447" s="347"/>
      <c r="K447" s="138"/>
      <c r="L447" s="136">
        <v>5</v>
      </c>
      <c r="M447" s="318" t="str">
        <f>IFERROR(ROUNDUP(VLOOKUP(F447,Accesorio!A:E,IF(L447&gt;5,L447-2,L447),)*E447/IF(L447&gt;5,1.21,1),0)," ")</f>
        <v xml:space="preserve"> </v>
      </c>
      <c r="N447" s="319" t="str">
        <f>IFERROR(VLOOKUP(F447,Accesorio!A:C,3,),"")</f>
        <v/>
      </c>
    </row>
    <row r="448" spans="1:14" x14ac:dyDescent="0.2">
      <c r="A448" s="342"/>
      <c r="B448" s="343"/>
      <c r="C448" s="308"/>
      <c r="D448" s="346"/>
      <c r="E448" s="311"/>
      <c r="F448" s="272"/>
      <c r="G448" s="343"/>
      <c r="H448" s="343"/>
      <c r="I448" s="343"/>
      <c r="J448" s="347"/>
      <c r="K448" s="306"/>
      <c r="L448" s="136">
        <v>5</v>
      </c>
      <c r="M448" s="318" t="str">
        <f>IFERROR(ROUNDUP(VLOOKUP(F448,Accesorio!A:E,IF(L448&gt;5,L448-2,L448),)*E448/IF(L448&gt;5,1.21,1),0)," ")</f>
        <v xml:space="preserve"> </v>
      </c>
      <c r="N448" s="319" t="str">
        <f>IFERROR(VLOOKUP(F448,Accesorio!A:C,3,),"")</f>
        <v/>
      </c>
    </row>
    <row r="449" spans="1:14" x14ac:dyDescent="0.2">
      <c r="A449" s="342"/>
      <c r="B449" s="343"/>
      <c r="C449" s="344"/>
      <c r="D449" s="345"/>
      <c r="E449" s="311"/>
      <c r="F449" s="348"/>
      <c r="G449" s="305"/>
      <c r="H449" s="305"/>
      <c r="I449" s="343"/>
      <c r="J449" s="347"/>
      <c r="K449" s="135"/>
      <c r="L449" s="136">
        <v>5</v>
      </c>
      <c r="M449" s="318" t="str">
        <f>IFERROR(ROUNDUP(VLOOKUP(F449,Accesorio!A:E,IF(L449&gt;5,L449-2,L449),)*E449/IF(L449&gt;5,1.21,1),0)," ")</f>
        <v xml:space="preserve"> </v>
      </c>
      <c r="N449" s="319" t="str">
        <f>IFERROR(VLOOKUP(F449,Accesorio!A:C,3,),"")</f>
        <v/>
      </c>
    </row>
    <row r="450" spans="1:14" x14ac:dyDescent="0.2">
      <c r="A450" s="342"/>
      <c r="B450" s="343"/>
      <c r="C450" s="308"/>
      <c r="D450" s="346"/>
      <c r="E450" s="311"/>
      <c r="F450" s="272"/>
      <c r="G450" s="343"/>
      <c r="H450" s="343"/>
      <c r="I450" s="343"/>
      <c r="J450" s="347"/>
      <c r="K450" s="138"/>
      <c r="L450" s="136">
        <v>5</v>
      </c>
      <c r="M450" s="318" t="str">
        <f>IFERROR(ROUNDUP(VLOOKUP(F450,Accesorio!A:E,IF(L450&gt;5,L450-2,L450),)*E450/IF(L450&gt;5,1.21,1),0)," ")</f>
        <v xml:space="preserve"> </v>
      </c>
      <c r="N450" s="319" t="str">
        <f>IFERROR(VLOOKUP(F450,Accesorio!A:C,3,),"")</f>
        <v/>
      </c>
    </row>
    <row r="451" spans="1:14" x14ac:dyDescent="0.2">
      <c r="A451" s="342"/>
      <c r="B451" s="343"/>
      <c r="C451" s="308"/>
      <c r="D451" s="346"/>
      <c r="E451" s="311"/>
      <c r="F451" s="272"/>
      <c r="G451" s="343"/>
      <c r="H451" s="343"/>
      <c r="I451" s="343"/>
      <c r="J451" s="347"/>
      <c r="K451" s="306"/>
      <c r="L451" s="136">
        <v>5</v>
      </c>
      <c r="M451" s="318" t="str">
        <f>IFERROR(ROUNDUP(VLOOKUP(F451,Accesorio!A:E,IF(L451&gt;5,L451-2,L451),)*E451/IF(L451&gt;5,1.21,1),0)," ")</f>
        <v xml:space="preserve"> </v>
      </c>
      <c r="N451" s="319" t="str">
        <f>IFERROR(VLOOKUP(F451,Accesorio!A:C,3,),"")</f>
        <v/>
      </c>
    </row>
    <row r="452" spans="1:14" x14ac:dyDescent="0.2">
      <c r="A452" s="342"/>
      <c r="B452" s="343"/>
      <c r="C452" s="344"/>
      <c r="D452" s="345"/>
      <c r="E452" s="311"/>
      <c r="F452" s="348"/>
      <c r="G452" s="305"/>
      <c r="H452" s="305"/>
      <c r="I452" s="343"/>
      <c r="J452" s="347"/>
      <c r="K452" s="135"/>
      <c r="L452" s="136">
        <v>5</v>
      </c>
      <c r="M452" s="318" t="str">
        <f>IFERROR(ROUNDUP(VLOOKUP(F452,Accesorio!A:E,IF(L452&gt;5,L452-2,L452),)*E452/IF(L452&gt;5,1.21,1),0)," ")</f>
        <v xml:space="preserve"> </v>
      </c>
      <c r="N452" s="319" t="str">
        <f>IFERROR(VLOOKUP(F452,Accesorio!A:C,3,),"")</f>
        <v/>
      </c>
    </row>
    <row r="453" spans="1:14" x14ac:dyDescent="0.2">
      <c r="A453" s="342"/>
      <c r="B453" s="343"/>
      <c r="C453" s="308"/>
      <c r="D453" s="346"/>
      <c r="E453" s="311"/>
      <c r="F453" s="272"/>
      <c r="G453" s="343"/>
      <c r="H453" s="343"/>
      <c r="I453" s="343"/>
      <c r="J453" s="347"/>
      <c r="K453" s="138"/>
      <c r="L453" s="136">
        <v>5</v>
      </c>
      <c r="M453" s="318" t="str">
        <f>IFERROR(ROUNDUP(VLOOKUP(F453,Accesorio!A:E,IF(L453&gt;5,L453-2,L453),)*E453/IF(L453&gt;5,1.21,1),0)," ")</f>
        <v xml:space="preserve"> </v>
      </c>
      <c r="N453" s="319" t="str">
        <f>IFERROR(VLOOKUP(F453,Accesorio!A:C,3,),"")</f>
        <v/>
      </c>
    </row>
    <row r="454" spans="1:14" x14ac:dyDescent="0.2">
      <c r="A454" s="342"/>
      <c r="B454" s="343"/>
      <c r="C454" s="308"/>
      <c r="D454" s="346"/>
      <c r="E454" s="311"/>
      <c r="F454" s="272"/>
      <c r="G454" s="343"/>
      <c r="H454" s="343"/>
      <c r="I454" s="343"/>
      <c r="J454" s="347"/>
      <c r="K454" s="306"/>
      <c r="L454" s="136">
        <v>5</v>
      </c>
      <c r="M454" s="318" t="str">
        <f>IFERROR(ROUNDUP(VLOOKUP(F454,Accesorio!A:E,IF(L454&gt;5,L454-2,L454),)*E454/IF(L454&gt;5,1.21,1),0)," ")</f>
        <v xml:space="preserve"> </v>
      </c>
      <c r="N454" s="319" t="str">
        <f>IFERROR(VLOOKUP(F454,Accesorio!A:C,3,),"")</f>
        <v/>
      </c>
    </row>
    <row r="455" spans="1:14" x14ac:dyDescent="0.2">
      <c r="A455" s="342"/>
      <c r="B455" s="343"/>
      <c r="C455" s="344"/>
      <c r="D455" s="345"/>
      <c r="E455" s="311"/>
      <c r="F455" s="348"/>
      <c r="G455" s="305"/>
      <c r="H455" s="305"/>
      <c r="I455" s="343"/>
      <c r="J455" s="347"/>
      <c r="K455" s="135"/>
      <c r="L455" s="136">
        <v>5</v>
      </c>
      <c r="M455" s="318" t="str">
        <f>IFERROR(ROUNDUP(VLOOKUP(F455,Accesorio!A:E,IF(L455&gt;5,L455-2,L455),)*E455/IF(L455&gt;5,1.21,1),0)," ")</f>
        <v xml:space="preserve"> </v>
      </c>
      <c r="N455" s="319" t="str">
        <f>IFERROR(VLOOKUP(F455,Accesorio!A:C,3,),"")</f>
        <v/>
      </c>
    </row>
    <row r="456" spans="1:14" x14ac:dyDescent="0.2">
      <c r="A456" s="342"/>
      <c r="B456" s="343"/>
      <c r="C456" s="308"/>
      <c r="D456" s="346"/>
      <c r="E456" s="311"/>
      <c r="F456" s="272"/>
      <c r="G456" s="343"/>
      <c r="H456" s="343"/>
      <c r="I456" s="343"/>
      <c r="J456" s="347"/>
      <c r="K456" s="138"/>
      <c r="L456" s="136">
        <v>5</v>
      </c>
      <c r="M456" s="318" t="str">
        <f>IFERROR(ROUNDUP(VLOOKUP(F456,Accesorio!A:E,IF(L456&gt;5,L456-2,L456),)*E456/IF(L456&gt;5,1.21,1),0)," ")</f>
        <v xml:space="preserve"> </v>
      </c>
      <c r="N456" s="319" t="str">
        <f>IFERROR(VLOOKUP(F456,Accesorio!A:C,3,),"")</f>
        <v/>
      </c>
    </row>
    <row r="457" spans="1:14" x14ac:dyDescent="0.2">
      <c r="A457" s="342"/>
      <c r="B457" s="343"/>
      <c r="C457" s="308"/>
      <c r="D457" s="346"/>
      <c r="E457" s="311"/>
      <c r="F457" s="272"/>
      <c r="G457" s="343"/>
      <c r="H457" s="343"/>
      <c r="I457" s="343"/>
      <c r="J457" s="347"/>
      <c r="K457" s="306"/>
      <c r="L457" s="136">
        <v>5</v>
      </c>
      <c r="M457" s="318" t="str">
        <f>IFERROR(ROUNDUP(VLOOKUP(F457,Accesorio!A:E,IF(L457&gt;5,L457-2,L457),)*E457/IF(L457&gt;5,1.21,1),0)," ")</f>
        <v xml:space="preserve"> </v>
      </c>
      <c r="N457" s="319" t="str">
        <f>IFERROR(VLOOKUP(F457,Accesorio!A:C,3,),"")</f>
        <v/>
      </c>
    </row>
    <row r="458" spans="1:14" x14ac:dyDescent="0.2">
      <c r="A458" s="342"/>
      <c r="B458" s="343"/>
      <c r="C458" s="344"/>
      <c r="D458" s="345"/>
      <c r="E458" s="311"/>
      <c r="F458" s="348"/>
      <c r="G458" s="305"/>
      <c r="H458" s="305"/>
      <c r="I458" s="343"/>
      <c r="J458" s="347"/>
      <c r="K458" s="135"/>
      <c r="L458" s="136">
        <v>5</v>
      </c>
      <c r="M458" s="318" t="str">
        <f>IFERROR(ROUNDUP(VLOOKUP(F458,Accesorio!A:E,IF(L458&gt;5,L458-2,L458),)*E458/IF(L458&gt;5,1.21,1),0)," ")</f>
        <v xml:space="preserve"> </v>
      </c>
      <c r="N458" s="319" t="str">
        <f>IFERROR(VLOOKUP(F458,Accesorio!A:C,3,),"")</f>
        <v/>
      </c>
    </row>
    <row r="459" spans="1:14" x14ac:dyDescent="0.2">
      <c r="A459" s="342"/>
      <c r="B459" s="343"/>
      <c r="C459" s="308"/>
      <c r="D459" s="346"/>
      <c r="E459" s="311"/>
      <c r="F459" s="272"/>
      <c r="G459" s="343"/>
      <c r="H459" s="343"/>
      <c r="I459" s="343"/>
      <c r="J459" s="347"/>
      <c r="K459" s="138"/>
      <c r="L459" s="136">
        <v>5</v>
      </c>
      <c r="M459" s="318" t="str">
        <f>IFERROR(ROUNDUP(VLOOKUP(F459,Accesorio!A:E,IF(L459&gt;5,L459-2,L459),)*E459/IF(L459&gt;5,1.21,1),0)," ")</f>
        <v xml:space="preserve"> </v>
      </c>
      <c r="N459" s="319" t="str">
        <f>IFERROR(VLOOKUP(F459,Accesorio!A:C,3,),"")</f>
        <v/>
      </c>
    </row>
    <row r="460" spans="1:14" x14ac:dyDescent="0.2">
      <c r="A460" s="342"/>
      <c r="B460" s="343"/>
      <c r="C460" s="308"/>
      <c r="D460" s="346"/>
      <c r="E460" s="311"/>
      <c r="F460" s="272"/>
      <c r="G460" s="343"/>
      <c r="H460" s="343"/>
      <c r="I460" s="343"/>
      <c r="J460" s="347"/>
      <c r="K460" s="306"/>
      <c r="L460" s="136">
        <v>5</v>
      </c>
      <c r="M460" s="318" t="str">
        <f>IFERROR(ROUNDUP(VLOOKUP(F460,Accesorio!A:E,IF(L460&gt;5,L460-2,L460),)*E460/IF(L460&gt;5,1.21,1),0)," ")</f>
        <v xml:space="preserve"> </v>
      </c>
      <c r="N460" s="319" t="str">
        <f>IFERROR(VLOOKUP(F460,Accesorio!A:C,3,),"")</f>
        <v/>
      </c>
    </row>
    <row r="461" spans="1:14" x14ac:dyDescent="0.2">
      <c r="A461" s="342"/>
      <c r="B461" s="343"/>
      <c r="C461" s="344"/>
      <c r="D461" s="345"/>
      <c r="E461" s="311"/>
      <c r="F461" s="348"/>
      <c r="G461" s="305"/>
      <c r="H461" s="305"/>
      <c r="I461" s="343"/>
      <c r="J461" s="347"/>
      <c r="K461" s="135"/>
      <c r="L461" s="136">
        <v>5</v>
      </c>
      <c r="M461" s="318" t="str">
        <f>IFERROR(ROUNDUP(VLOOKUP(F461,Accesorio!A:E,IF(L461&gt;5,L461-2,L461),)*E461/IF(L461&gt;5,1.21,1),0)," ")</f>
        <v xml:space="preserve"> </v>
      </c>
      <c r="N461" s="319" t="str">
        <f>IFERROR(VLOOKUP(F461,Accesorio!A:C,3,),"")</f>
        <v/>
      </c>
    </row>
    <row r="462" spans="1:14" x14ac:dyDescent="0.2">
      <c r="A462" s="342"/>
      <c r="B462" s="343"/>
      <c r="C462" s="308"/>
      <c r="D462" s="346"/>
      <c r="E462" s="311"/>
      <c r="F462" s="272"/>
      <c r="G462" s="343"/>
      <c r="H462" s="343"/>
      <c r="I462" s="343"/>
      <c r="J462" s="347"/>
      <c r="K462" s="138"/>
      <c r="L462" s="136">
        <v>5</v>
      </c>
      <c r="M462" s="318" t="str">
        <f>IFERROR(ROUNDUP(VLOOKUP(F462,Accesorio!A:E,IF(L462&gt;5,L462-2,L462),)*E462/IF(L462&gt;5,1.21,1),0)," ")</f>
        <v xml:space="preserve"> </v>
      </c>
      <c r="N462" s="319" t="str">
        <f>IFERROR(VLOOKUP(F462,Accesorio!A:C,3,),"")</f>
        <v/>
      </c>
    </row>
    <row r="463" spans="1:14" x14ac:dyDescent="0.2">
      <c r="A463" s="342"/>
      <c r="B463" s="343"/>
      <c r="C463" s="308"/>
      <c r="D463" s="346"/>
      <c r="E463" s="311"/>
      <c r="F463" s="272"/>
      <c r="G463" s="343"/>
      <c r="H463" s="343"/>
      <c r="I463" s="343"/>
      <c r="J463" s="347"/>
      <c r="K463" s="306"/>
      <c r="L463" s="136">
        <v>5</v>
      </c>
      <c r="M463" s="318" t="str">
        <f>IFERROR(ROUNDUP(VLOOKUP(F463,Accesorio!A:E,IF(L463&gt;5,L463-2,L463),)*E463/IF(L463&gt;5,1.21,1),0)," ")</f>
        <v xml:space="preserve"> </v>
      </c>
      <c r="N463" s="319" t="str">
        <f>IFERROR(VLOOKUP(F463,Accesorio!A:C,3,),"")</f>
        <v/>
      </c>
    </row>
    <row r="464" spans="1:14" x14ac:dyDescent="0.2">
      <c r="A464" s="342"/>
      <c r="B464" s="343"/>
      <c r="C464" s="344"/>
      <c r="D464" s="345"/>
      <c r="E464" s="311"/>
      <c r="F464" s="348"/>
      <c r="G464" s="305"/>
      <c r="H464" s="305"/>
      <c r="I464" s="343"/>
      <c r="J464" s="347"/>
      <c r="K464" s="135"/>
      <c r="L464" s="136">
        <v>5</v>
      </c>
      <c r="M464" s="318" t="str">
        <f>IFERROR(ROUNDUP(VLOOKUP(F464,Accesorio!A:E,IF(L464&gt;5,L464-2,L464),)*E464/IF(L464&gt;5,1.21,1),0)," ")</f>
        <v xml:space="preserve"> </v>
      </c>
      <c r="N464" s="319" t="str">
        <f>IFERROR(VLOOKUP(F464,Accesorio!A:C,3,),"")</f>
        <v/>
      </c>
    </row>
    <row r="465" spans="1:14" x14ac:dyDescent="0.2">
      <c r="A465" s="342"/>
      <c r="B465" s="343"/>
      <c r="C465" s="308"/>
      <c r="D465" s="346"/>
      <c r="E465" s="311"/>
      <c r="F465" s="272"/>
      <c r="G465" s="343"/>
      <c r="H465" s="343"/>
      <c r="I465" s="343"/>
      <c r="J465" s="347"/>
      <c r="K465" s="138"/>
      <c r="L465" s="136">
        <v>5</v>
      </c>
      <c r="M465" s="318" t="str">
        <f>IFERROR(ROUNDUP(VLOOKUP(F465,Accesorio!A:E,IF(L465&gt;5,L465-2,L465),)*E465/IF(L465&gt;5,1.21,1),0)," ")</f>
        <v xml:space="preserve"> </v>
      </c>
      <c r="N465" s="319" t="str">
        <f>IFERROR(VLOOKUP(F465,Accesorio!A:C,3,),"")</f>
        <v/>
      </c>
    </row>
    <row r="466" spans="1:14" x14ac:dyDescent="0.2">
      <c r="A466" s="342"/>
      <c r="B466" s="343"/>
      <c r="C466" s="308"/>
      <c r="D466" s="346"/>
      <c r="E466" s="311"/>
      <c r="F466" s="272"/>
      <c r="G466" s="343"/>
      <c r="H466" s="343"/>
      <c r="I466" s="343"/>
      <c r="J466" s="347"/>
      <c r="K466" s="306"/>
      <c r="L466" s="136">
        <v>5</v>
      </c>
      <c r="M466" s="318" t="str">
        <f>IFERROR(ROUNDUP(VLOOKUP(F466,Accesorio!A:E,IF(L466&gt;5,L466-2,L466),)*E466/IF(L466&gt;5,1.21,1),0)," ")</f>
        <v xml:space="preserve"> </v>
      </c>
      <c r="N466" s="319" t="str">
        <f>IFERROR(VLOOKUP(F466,Accesorio!A:C,3,),"")</f>
        <v/>
      </c>
    </row>
    <row r="467" spans="1:14" x14ac:dyDescent="0.2">
      <c r="A467" s="342"/>
      <c r="B467" s="343"/>
      <c r="C467" s="344"/>
      <c r="D467" s="345"/>
      <c r="E467" s="311"/>
      <c r="F467" s="348"/>
      <c r="G467" s="305"/>
      <c r="H467" s="305"/>
      <c r="I467" s="343"/>
      <c r="J467" s="347"/>
      <c r="K467" s="135"/>
      <c r="L467" s="136">
        <v>5</v>
      </c>
      <c r="M467" s="318" t="str">
        <f>IFERROR(ROUNDUP(VLOOKUP(F467,Accesorio!A:E,IF(L467&gt;5,L467-2,L467),)*E467/IF(L467&gt;5,1.21,1),0)," ")</f>
        <v xml:space="preserve"> </v>
      </c>
      <c r="N467" s="319" t="str">
        <f>IFERROR(VLOOKUP(F467,Accesorio!A:C,3,),"")</f>
        <v/>
      </c>
    </row>
    <row r="468" spans="1:14" x14ac:dyDescent="0.2">
      <c r="A468" s="342"/>
      <c r="B468" s="343"/>
      <c r="C468" s="308"/>
      <c r="D468" s="346"/>
      <c r="E468" s="311"/>
      <c r="F468" s="272"/>
      <c r="G468" s="343"/>
      <c r="H468" s="343"/>
      <c r="I468" s="343"/>
      <c r="J468" s="347"/>
      <c r="K468" s="138"/>
      <c r="L468" s="136">
        <v>5</v>
      </c>
      <c r="M468" s="318" t="str">
        <f>IFERROR(ROUNDUP(VLOOKUP(F468,Accesorio!A:E,IF(L468&gt;5,L468-2,L468),)*E468/IF(L468&gt;5,1.21,1),0)," ")</f>
        <v xml:space="preserve"> </v>
      </c>
      <c r="N468" s="319" t="str">
        <f>IFERROR(VLOOKUP(F468,Accesorio!A:C,3,),"")</f>
        <v/>
      </c>
    </row>
    <row r="469" spans="1:14" x14ac:dyDescent="0.2">
      <c r="A469" s="342"/>
      <c r="B469" s="343"/>
      <c r="C469" s="308"/>
      <c r="D469" s="346"/>
      <c r="E469" s="311"/>
      <c r="F469" s="272"/>
      <c r="G469" s="343"/>
      <c r="H469" s="343"/>
      <c r="I469" s="343"/>
      <c r="J469" s="347"/>
      <c r="K469" s="306"/>
      <c r="L469" s="136">
        <v>5</v>
      </c>
      <c r="M469" s="318" t="str">
        <f>IFERROR(ROUNDUP(VLOOKUP(F469,Accesorio!A:E,IF(L469&gt;5,L469-2,L469),)*E469/IF(L469&gt;5,1.21,1),0)," ")</f>
        <v xml:space="preserve"> </v>
      </c>
      <c r="N469" s="319" t="str">
        <f>IFERROR(VLOOKUP(F469,Accesorio!A:C,3,),"")</f>
        <v/>
      </c>
    </row>
    <row r="470" spans="1:14" x14ac:dyDescent="0.2">
      <c r="A470" s="342"/>
      <c r="B470" s="343"/>
      <c r="C470" s="344"/>
      <c r="D470" s="345"/>
      <c r="E470" s="311"/>
      <c r="F470" s="348"/>
      <c r="G470" s="305"/>
      <c r="H470" s="305"/>
      <c r="I470" s="343"/>
      <c r="J470" s="347"/>
      <c r="K470" s="135"/>
      <c r="L470" s="136">
        <v>5</v>
      </c>
      <c r="M470" s="318" t="str">
        <f>IFERROR(ROUNDUP(VLOOKUP(F470,Accesorio!A:E,IF(L470&gt;5,L470-2,L470),)*E470/IF(L470&gt;5,1.21,1),0)," ")</f>
        <v xml:space="preserve"> </v>
      </c>
      <c r="N470" s="319" t="str">
        <f>IFERROR(VLOOKUP(F470,Accesorio!A:C,3,),"")</f>
        <v/>
      </c>
    </row>
    <row r="471" spans="1:14" x14ac:dyDescent="0.2">
      <c r="A471" s="342"/>
      <c r="B471" s="343"/>
      <c r="C471" s="308"/>
      <c r="D471" s="346"/>
      <c r="E471" s="311"/>
      <c r="F471" s="272"/>
      <c r="G471" s="343"/>
      <c r="H471" s="343"/>
      <c r="I471" s="343"/>
      <c r="J471" s="347"/>
      <c r="K471" s="138"/>
      <c r="L471" s="136">
        <v>5</v>
      </c>
      <c r="M471" s="318" t="str">
        <f>IFERROR(ROUNDUP(VLOOKUP(F471,Accesorio!A:E,IF(L471&gt;5,L471-2,L471),)*E471/IF(L471&gt;5,1.21,1),0)," ")</f>
        <v xml:space="preserve"> </v>
      </c>
      <c r="N471" s="319" t="str">
        <f>IFERROR(VLOOKUP(F471,Accesorio!A:C,3,),"")</f>
        <v/>
      </c>
    </row>
    <row r="472" spans="1:14" x14ac:dyDescent="0.2">
      <c r="A472" s="342"/>
      <c r="B472" s="343"/>
      <c r="C472" s="308"/>
      <c r="D472" s="346"/>
      <c r="E472" s="311"/>
      <c r="F472" s="272"/>
      <c r="G472" s="343"/>
      <c r="H472" s="343"/>
      <c r="I472" s="343"/>
      <c r="J472" s="347"/>
      <c r="K472" s="306"/>
      <c r="L472" s="136">
        <v>5</v>
      </c>
      <c r="M472" s="318" t="str">
        <f>IFERROR(ROUNDUP(VLOOKUP(F472,Accesorio!A:E,IF(L472&gt;5,L472-2,L472),)*E472/IF(L472&gt;5,1.21,1),0)," ")</f>
        <v xml:space="preserve"> </v>
      </c>
      <c r="N472" s="319" t="str">
        <f>IFERROR(VLOOKUP(F472,Accesorio!A:C,3,),"")</f>
        <v/>
      </c>
    </row>
    <row r="473" spans="1:14" x14ac:dyDescent="0.2">
      <c r="A473" s="342"/>
      <c r="B473" s="343"/>
      <c r="C473" s="344"/>
      <c r="D473" s="345"/>
      <c r="E473" s="311"/>
      <c r="F473" s="348"/>
      <c r="G473" s="305"/>
      <c r="H473" s="305"/>
      <c r="I473" s="343"/>
      <c r="J473" s="347"/>
      <c r="K473" s="135"/>
      <c r="L473" s="136">
        <v>5</v>
      </c>
      <c r="M473" s="318" t="str">
        <f>IFERROR(ROUNDUP(VLOOKUP(F473,Accesorio!A:E,IF(L473&gt;5,L473-2,L473),)*E473/IF(L473&gt;5,1.21,1),0)," ")</f>
        <v xml:space="preserve"> </v>
      </c>
      <c r="N473" s="319" t="str">
        <f>IFERROR(VLOOKUP(F473,Accesorio!A:C,3,),"")</f>
        <v/>
      </c>
    </row>
    <row r="474" spans="1:14" x14ac:dyDescent="0.2">
      <c r="A474" s="342"/>
      <c r="B474" s="343"/>
      <c r="C474" s="308"/>
      <c r="D474" s="346"/>
      <c r="E474" s="311"/>
      <c r="F474" s="272"/>
      <c r="G474" s="343"/>
      <c r="H474" s="343"/>
      <c r="I474" s="343"/>
      <c r="J474" s="347"/>
      <c r="K474" s="138"/>
      <c r="L474" s="136">
        <v>5</v>
      </c>
      <c r="M474" s="318" t="str">
        <f>IFERROR(ROUNDUP(VLOOKUP(F474,Accesorio!A:E,IF(L474&gt;5,L474-2,L474),)*E474/IF(L474&gt;5,1.21,1),0)," ")</f>
        <v xml:space="preserve"> </v>
      </c>
      <c r="N474" s="319" t="str">
        <f>IFERROR(VLOOKUP(F474,Accesorio!A:C,3,),"")</f>
        <v/>
      </c>
    </row>
    <row r="475" spans="1:14" x14ac:dyDescent="0.2">
      <c r="A475" s="342"/>
      <c r="B475" s="343"/>
      <c r="C475" s="308"/>
      <c r="D475" s="346"/>
      <c r="E475" s="311"/>
      <c r="F475" s="272"/>
      <c r="G475" s="343"/>
      <c r="H475" s="343"/>
      <c r="I475" s="343"/>
      <c r="J475" s="347"/>
      <c r="K475" s="306"/>
      <c r="L475" s="136">
        <v>5</v>
      </c>
      <c r="M475" s="318" t="str">
        <f>IFERROR(ROUNDUP(VLOOKUP(F475,Accesorio!A:E,IF(L475&gt;5,L475-2,L475),)*E475/IF(L475&gt;5,1.21,1),0)," ")</f>
        <v xml:space="preserve"> </v>
      </c>
      <c r="N475" s="319" t="str">
        <f>IFERROR(VLOOKUP(F475,Accesorio!A:C,3,),"")</f>
        <v/>
      </c>
    </row>
    <row r="476" spans="1:14" x14ac:dyDescent="0.2">
      <c r="A476" s="342"/>
      <c r="B476" s="343"/>
      <c r="C476" s="344"/>
      <c r="D476" s="345"/>
      <c r="E476" s="311"/>
      <c r="F476" s="348"/>
      <c r="G476" s="305"/>
      <c r="H476" s="305"/>
      <c r="I476" s="343"/>
      <c r="J476" s="347"/>
      <c r="K476" s="135"/>
      <c r="L476" s="136">
        <v>5</v>
      </c>
      <c r="M476" s="318" t="str">
        <f>IFERROR(ROUNDUP(VLOOKUP(F476,Accesorio!A:E,IF(L476&gt;5,L476-2,L476),)*E476/IF(L476&gt;5,1.21,1),0)," ")</f>
        <v xml:space="preserve"> </v>
      </c>
      <c r="N476" s="319" t="str">
        <f>IFERROR(VLOOKUP(F476,Accesorio!A:C,3,),"")</f>
        <v/>
      </c>
    </row>
    <row r="477" spans="1:14" x14ac:dyDescent="0.2">
      <c r="A477" s="342"/>
      <c r="B477" s="343"/>
      <c r="C477" s="308"/>
      <c r="D477" s="346"/>
      <c r="E477" s="311"/>
      <c r="F477" s="272"/>
      <c r="G477" s="343"/>
      <c r="H477" s="343"/>
      <c r="I477" s="343"/>
      <c r="J477" s="347"/>
      <c r="K477" s="138"/>
      <c r="L477" s="136">
        <v>5</v>
      </c>
      <c r="M477" s="318" t="str">
        <f>IFERROR(ROUNDUP(VLOOKUP(F477,Accesorio!A:E,IF(L477&gt;5,L477-2,L477),)*E477/IF(L477&gt;5,1.21,1),0)," ")</f>
        <v xml:space="preserve"> </v>
      </c>
      <c r="N477" s="319" t="str">
        <f>IFERROR(VLOOKUP(F477,Accesorio!A:C,3,),"")</f>
        <v/>
      </c>
    </row>
    <row r="478" spans="1:14" x14ac:dyDescent="0.2">
      <c r="A478" s="342"/>
      <c r="B478" s="343"/>
      <c r="C478" s="308"/>
      <c r="D478" s="346"/>
      <c r="E478" s="311"/>
      <c r="F478" s="272"/>
      <c r="G478" s="343"/>
      <c r="H478" s="343"/>
      <c r="I478" s="343"/>
      <c r="J478" s="347"/>
      <c r="K478" s="306"/>
      <c r="L478" s="136">
        <v>5</v>
      </c>
      <c r="M478" s="318" t="str">
        <f>IFERROR(ROUNDUP(VLOOKUP(F478,Accesorio!A:E,IF(L478&gt;5,L478-2,L478),)*E478/IF(L478&gt;5,1.21,1),0)," ")</f>
        <v xml:space="preserve"> </v>
      </c>
      <c r="N478" s="319" t="str">
        <f>IFERROR(VLOOKUP(F478,Accesorio!A:C,3,),"")</f>
        <v/>
      </c>
    </row>
    <row r="479" spans="1:14" x14ac:dyDescent="0.2">
      <c r="A479" s="342"/>
      <c r="B479" s="343"/>
      <c r="C479" s="344"/>
      <c r="D479" s="345"/>
      <c r="E479" s="311"/>
      <c r="F479" s="348"/>
      <c r="G479" s="305"/>
      <c r="H479" s="305"/>
      <c r="I479" s="343"/>
      <c r="J479" s="347"/>
      <c r="K479" s="135"/>
      <c r="L479" s="136">
        <v>5</v>
      </c>
      <c r="M479" s="318" t="str">
        <f>IFERROR(ROUNDUP(VLOOKUP(F479,Accesorio!A:E,IF(L479&gt;5,L479-2,L479),)*E479/IF(L479&gt;5,1.21,1),0)," ")</f>
        <v xml:space="preserve"> </v>
      </c>
      <c r="N479" s="319" t="str">
        <f>IFERROR(VLOOKUP(F479,Accesorio!A:C,3,),"")</f>
        <v/>
      </c>
    </row>
    <row r="480" spans="1:14" x14ac:dyDescent="0.2">
      <c r="A480" s="342"/>
      <c r="B480" s="343"/>
      <c r="C480" s="308"/>
      <c r="D480" s="346"/>
      <c r="E480" s="311"/>
      <c r="F480" s="272"/>
      <c r="G480" s="343"/>
      <c r="H480" s="343"/>
      <c r="I480" s="343"/>
      <c r="J480" s="347"/>
      <c r="K480" s="138"/>
      <c r="L480" s="136">
        <v>5</v>
      </c>
      <c r="M480" s="318" t="str">
        <f>IFERROR(ROUNDUP(VLOOKUP(F480,Accesorio!A:E,IF(L480&gt;5,L480-2,L480),)*E480/IF(L480&gt;5,1.21,1),0)," ")</f>
        <v xml:space="preserve"> </v>
      </c>
      <c r="N480" s="319" t="str">
        <f>IFERROR(VLOOKUP(F480,Accesorio!A:C,3,),"")</f>
        <v/>
      </c>
    </row>
    <row r="481" spans="1:14" x14ac:dyDescent="0.2">
      <c r="A481" s="342"/>
      <c r="B481" s="343"/>
      <c r="C481" s="308"/>
      <c r="D481" s="346"/>
      <c r="E481" s="311"/>
      <c r="F481" s="272"/>
      <c r="G481" s="343"/>
      <c r="H481" s="343"/>
      <c r="I481" s="343"/>
      <c r="J481" s="347"/>
      <c r="K481" s="306"/>
      <c r="L481" s="136">
        <v>5</v>
      </c>
      <c r="M481" s="318" t="str">
        <f>IFERROR(ROUNDUP(VLOOKUP(F481,Accesorio!A:E,IF(L481&gt;5,L481-2,L481),)*E481/IF(L481&gt;5,1.21,1),0)," ")</f>
        <v xml:space="preserve"> </v>
      </c>
      <c r="N481" s="319" t="str">
        <f>IFERROR(VLOOKUP(F481,Accesorio!A:C,3,),"")</f>
        <v/>
      </c>
    </row>
    <row r="482" spans="1:14" x14ac:dyDescent="0.2">
      <c r="A482" s="342"/>
      <c r="B482" s="343"/>
      <c r="C482" s="344"/>
      <c r="D482" s="345"/>
      <c r="E482" s="311"/>
      <c r="F482" s="348"/>
      <c r="G482" s="305"/>
      <c r="H482" s="305"/>
      <c r="I482" s="343"/>
      <c r="J482" s="347"/>
      <c r="K482" s="135"/>
      <c r="L482" s="136">
        <v>5</v>
      </c>
      <c r="M482" s="318" t="str">
        <f>IFERROR(ROUNDUP(VLOOKUP(F482,Accesorio!A:E,IF(L482&gt;5,L482-2,L482),)*E482/IF(L482&gt;5,1.21,1),0)," ")</f>
        <v xml:space="preserve"> </v>
      </c>
      <c r="N482" s="319" t="str">
        <f>IFERROR(VLOOKUP(F482,Accesorio!A:C,3,),"")</f>
        <v/>
      </c>
    </row>
    <row r="483" spans="1:14" x14ac:dyDescent="0.2">
      <c r="A483" s="342"/>
      <c r="B483" s="343"/>
      <c r="C483" s="308"/>
      <c r="D483" s="346"/>
      <c r="E483" s="311"/>
      <c r="F483" s="272"/>
      <c r="G483" s="343"/>
      <c r="H483" s="343"/>
      <c r="I483" s="343"/>
      <c r="J483" s="347"/>
      <c r="K483" s="138"/>
      <c r="L483" s="136">
        <v>5</v>
      </c>
      <c r="M483" s="318" t="str">
        <f>IFERROR(ROUNDUP(VLOOKUP(F483,Accesorio!A:E,IF(L483&gt;5,L483-2,L483),)*E483/IF(L483&gt;5,1.21,1),0)," ")</f>
        <v xml:space="preserve"> </v>
      </c>
      <c r="N483" s="319" t="str">
        <f>IFERROR(VLOOKUP(F483,Accesorio!A:C,3,),"")</f>
        <v/>
      </c>
    </row>
    <row r="484" spans="1:14" x14ac:dyDescent="0.2">
      <c r="A484" s="342"/>
      <c r="B484" s="343"/>
      <c r="C484" s="308"/>
      <c r="D484" s="346"/>
      <c r="E484" s="311"/>
      <c r="F484" s="272"/>
      <c r="G484" s="343"/>
      <c r="H484" s="343"/>
      <c r="I484" s="343"/>
      <c r="J484" s="347"/>
      <c r="K484" s="306"/>
      <c r="L484" s="136">
        <v>5</v>
      </c>
      <c r="M484" s="318" t="str">
        <f>IFERROR(ROUNDUP(VLOOKUP(F484,Accesorio!A:E,IF(L484&gt;5,L484-2,L484),)*E484/IF(L484&gt;5,1.21,1),0)," ")</f>
        <v xml:space="preserve"> </v>
      </c>
      <c r="N484" s="319" t="str">
        <f>IFERROR(VLOOKUP(F484,Accesorio!A:C,3,),"")</f>
        <v/>
      </c>
    </row>
    <row r="485" spans="1:14" x14ac:dyDescent="0.2">
      <c r="A485" s="342"/>
      <c r="B485" s="343"/>
      <c r="C485" s="344"/>
      <c r="D485" s="345"/>
      <c r="E485" s="311"/>
      <c r="F485" s="348"/>
      <c r="G485" s="305"/>
      <c r="H485" s="305"/>
      <c r="I485" s="343"/>
      <c r="J485" s="347"/>
      <c r="K485" s="135"/>
      <c r="L485" s="136">
        <v>5</v>
      </c>
      <c r="M485" s="318" t="str">
        <f>IFERROR(ROUNDUP(VLOOKUP(F485,Accesorio!A:E,IF(L485&gt;5,L485-2,L485),)*E485/IF(L485&gt;5,1.21,1),0)," ")</f>
        <v xml:space="preserve"> </v>
      </c>
      <c r="N485" s="319" t="str">
        <f>IFERROR(VLOOKUP(F485,Accesorio!A:C,3,),"")</f>
        <v/>
      </c>
    </row>
    <row r="486" spans="1:14" x14ac:dyDescent="0.2">
      <c r="A486" s="342"/>
      <c r="B486" s="343"/>
      <c r="C486" s="308"/>
      <c r="D486" s="346"/>
      <c r="E486" s="311"/>
      <c r="F486" s="272"/>
      <c r="G486" s="343"/>
      <c r="H486" s="343"/>
      <c r="I486" s="343"/>
      <c r="J486" s="347"/>
      <c r="K486" s="138"/>
      <c r="L486" s="136">
        <v>5</v>
      </c>
      <c r="M486" s="318" t="str">
        <f>IFERROR(ROUNDUP(VLOOKUP(F486,Accesorio!A:E,IF(L486&gt;5,L486-2,L486),)*E486/IF(L486&gt;5,1.21,1),0)," ")</f>
        <v xml:space="preserve"> </v>
      </c>
      <c r="N486" s="319" t="str">
        <f>IFERROR(VLOOKUP(F486,Accesorio!A:C,3,),"")</f>
        <v/>
      </c>
    </row>
    <row r="487" spans="1:14" x14ac:dyDescent="0.2">
      <c r="A487" s="342"/>
      <c r="B487" s="343"/>
      <c r="C487" s="308"/>
      <c r="D487" s="346"/>
      <c r="E487" s="311"/>
      <c r="F487" s="272"/>
      <c r="G487" s="343"/>
      <c r="H487" s="343"/>
      <c r="I487" s="343"/>
      <c r="J487" s="347"/>
      <c r="K487" s="306"/>
      <c r="L487" s="136">
        <v>5</v>
      </c>
      <c r="M487" s="318" t="str">
        <f>IFERROR(ROUNDUP(VLOOKUP(F487,Accesorio!A:E,IF(L487&gt;5,L487-2,L487),)*E487/IF(L487&gt;5,1.21,1),0)," ")</f>
        <v xml:space="preserve"> </v>
      </c>
      <c r="N487" s="319" t="str">
        <f>IFERROR(VLOOKUP(F487,Accesorio!A:C,3,),"")</f>
        <v/>
      </c>
    </row>
    <row r="488" spans="1:14" x14ac:dyDescent="0.2">
      <c r="A488" s="342"/>
      <c r="B488" s="343"/>
      <c r="C488" s="344"/>
      <c r="D488" s="345"/>
      <c r="E488" s="311"/>
      <c r="F488" s="348"/>
      <c r="G488" s="305"/>
      <c r="H488" s="305"/>
      <c r="I488" s="343"/>
      <c r="J488" s="347"/>
      <c r="K488" s="135"/>
      <c r="L488" s="136">
        <v>5</v>
      </c>
      <c r="M488" s="318" t="str">
        <f>IFERROR(ROUNDUP(VLOOKUP(F488,Accesorio!A:E,IF(L488&gt;5,L488-2,L488),)*E488/IF(L488&gt;5,1.21,1),0)," ")</f>
        <v xml:space="preserve"> </v>
      </c>
      <c r="N488" s="319" t="str">
        <f>IFERROR(VLOOKUP(F488,Accesorio!A:C,3,),"")</f>
        <v/>
      </c>
    </row>
    <row r="489" spans="1:14" x14ac:dyDescent="0.2">
      <c r="A489" s="342"/>
      <c r="B489" s="343"/>
      <c r="C489" s="308"/>
      <c r="D489" s="346"/>
      <c r="E489" s="311"/>
      <c r="F489" s="272"/>
      <c r="G489" s="343"/>
      <c r="H489" s="343"/>
      <c r="I489" s="343"/>
      <c r="J489" s="347"/>
      <c r="K489" s="138"/>
      <c r="L489" s="136">
        <v>5</v>
      </c>
      <c r="M489" s="318" t="str">
        <f>IFERROR(ROUNDUP(VLOOKUP(F489,Accesorio!A:E,IF(L489&gt;5,L489-2,L489),)*E489/IF(L489&gt;5,1.21,1),0)," ")</f>
        <v xml:space="preserve"> </v>
      </c>
      <c r="N489" s="319" t="str">
        <f>IFERROR(VLOOKUP(F489,Accesorio!A:C,3,),"")</f>
        <v/>
      </c>
    </row>
    <row r="490" spans="1:14" x14ac:dyDescent="0.2">
      <c r="A490" s="342"/>
      <c r="B490" s="343"/>
      <c r="C490" s="308"/>
      <c r="D490" s="346"/>
      <c r="E490" s="311"/>
      <c r="F490" s="272"/>
      <c r="G490" s="343"/>
      <c r="H490" s="343"/>
      <c r="I490" s="343"/>
      <c r="J490" s="347"/>
      <c r="K490" s="306"/>
      <c r="L490" s="136">
        <v>5</v>
      </c>
      <c r="M490" s="318" t="str">
        <f>IFERROR(ROUNDUP(VLOOKUP(F490,Accesorio!A:E,IF(L490&gt;5,L490-2,L490),)*E490/IF(L490&gt;5,1.21,1),0)," ")</f>
        <v xml:space="preserve"> </v>
      </c>
      <c r="N490" s="319" t="str">
        <f>IFERROR(VLOOKUP(F490,Accesorio!A:C,3,),"")</f>
        <v/>
      </c>
    </row>
    <row r="491" spans="1:14" x14ac:dyDescent="0.2">
      <c r="A491" s="342"/>
      <c r="B491" s="343"/>
      <c r="C491" s="344"/>
      <c r="D491" s="345"/>
      <c r="E491" s="311"/>
      <c r="F491" s="348"/>
      <c r="G491" s="305"/>
      <c r="H491" s="305"/>
      <c r="I491" s="343"/>
      <c r="J491" s="347"/>
      <c r="K491" s="135"/>
      <c r="L491" s="136">
        <v>5</v>
      </c>
      <c r="M491" s="318" t="str">
        <f>IFERROR(ROUNDUP(VLOOKUP(F491,Accesorio!A:E,IF(L491&gt;5,L491-2,L491),)*E491/IF(L491&gt;5,1.21,1),0)," ")</f>
        <v xml:space="preserve"> </v>
      </c>
      <c r="N491" s="319" t="str">
        <f>IFERROR(VLOOKUP(F491,Accesorio!A:C,3,),"")</f>
        <v/>
      </c>
    </row>
    <row r="492" spans="1:14" x14ac:dyDescent="0.2">
      <c r="A492" s="342"/>
      <c r="B492" s="343"/>
      <c r="C492" s="308"/>
      <c r="D492" s="346"/>
      <c r="E492" s="311"/>
      <c r="F492" s="272"/>
      <c r="G492" s="343"/>
      <c r="H492" s="343"/>
      <c r="I492" s="343"/>
      <c r="J492" s="347"/>
      <c r="K492" s="138"/>
      <c r="L492" s="136">
        <v>5</v>
      </c>
      <c r="M492" s="318" t="str">
        <f>IFERROR(ROUNDUP(VLOOKUP(F492,Accesorio!A:E,IF(L492&gt;5,L492-2,L492),)*E492/IF(L492&gt;5,1.21,1),0)," ")</f>
        <v xml:space="preserve"> </v>
      </c>
      <c r="N492" s="319" t="str">
        <f>IFERROR(VLOOKUP(F492,Accesorio!A:C,3,),"")</f>
        <v/>
      </c>
    </row>
    <row r="493" spans="1:14" x14ac:dyDescent="0.2">
      <c r="A493" s="342"/>
      <c r="B493" s="343"/>
      <c r="C493" s="308"/>
      <c r="D493" s="346"/>
      <c r="E493" s="311"/>
      <c r="F493" s="272"/>
      <c r="G493" s="343"/>
      <c r="H493" s="343"/>
      <c r="I493" s="343"/>
      <c r="J493" s="347"/>
      <c r="K493" s="306"/>
      <c r="L493" s="136">
        <v>5</v>
      </c>
      <c r="M493" s="318" t="str">
        <f>IFERROR(ROUNDUP(VLOOKUP(F493,Accesorio!A:E,IF(L493&gt;5,L493-2,L493),)*E493/IF(L493&gt;5,1.21,1),0)," ")</f>
        <v xml:space="preserve"> </v>
      </c>
      <c r="N493" s="319" t="str">
        <f>IFERROR(VLOOKUP(F493,Accesorio!A:C,3,),"")</f>
        <v/>
      </c>
    </row>
    <row r="494" spans="1:14" x14ac:dyDescent="0.2">
      <c r="A494" s="342"/>
      <c r="B494" s="343"/>
      <c r="C494" s="344"/>
      <c r="D494" s="345"/>
      <c r="E494" s="311"/>
      <c r="F494" s="348"/>
      <c r="G494" s="305"/>
      <c r="H494" s="305"/>
      <c r="I494" s="343"/>
      <c r="J494" s="347"/>
      <c r="K494" s="135"/>
      <c r="L494" s="136">
        <v>5</v>
      </c>
      <c r="M494" s="318" t="str">
        <f>IFERROR(ROUNDUP(VLOOKUP(F494,Accesorio!A:E,IF(L494&gt;5,L494-2,L494),)*E494/IF(L494&gt;5,1.21,1),0)," ")</f>
        <v xml:space="preserve"> </v>
      </c>
      <c r="N494" s="319" t="str">
        <f>IFERROR(VLOOKUP(F494,Accesorio!A:C,3,),"")</f>
        <v/>
      </c>
    </row>
    <row r="495" spans="1:14" x14ac:dyDescent="0.2">
      <c r="A495" s="342"/>
      <c r="B495" s="343"/>
      <c r="C495" s="308"/>
      <c r="D495" s="346"/>
      <c r="E495" s="311"/>
      <c r="F495" s="272"/>
      <c r="G495" s="343"/>
      <c r="H495" s="343"/>
      <c r="I495" s="343"/>
      <c r="J495" s="347"/>
      <c r="K495" s="138"/>
      <c r="L495" s="136">
        <v>5</v>
      </c>
      <c r="M495" s="318" t="str">
        <f>IFERROR(ROUNDUP(VLOOKUP(F495,Accesorio!A:E,IF(L495&gt;5,L495-2,L495),)*E495/IF(L495&gt;5,1.21,1),0)," ")</f>
        <v xml:space="preserve"> </v>
      </c>
      <c r="N495" s="319" t="str">
        <f>IFERROR(VLOOKUP(F495,Accesorio!A:C,3,),"")</f>
        <v/>
      </c>
    </row>
    <row r="496" spans="1:14" x14ac:dyDescent="0.2">
      <c r="A496" s="342"/>
      <c r="B496" s="343"/>
      <c r="C496" s="308"/>
      <c r="D496" s="346"/>
      <c r="E496" s="311"/>
      <c r="F496" s="272"/>
      <c r="G496" s="343"/>
      <c r="H496" s="343"/>
      <c r="I496" s="343"/>
      <c r="J496" s="347"/>
      <c r="K496" s="306"/>
      <c r="L496" s="136">
        <v>5</v>
      </c>
      <c r="M496" s="318" t="str">
        <f>IFERROR(ROUNDUP(VLOOKUP(F496,Accesorio!A:E,IF(L496&gt;5,L496-2,L496),)*E496/IF(L496&gt;5,1.21,1),0)," ")</f>
        <v xml:space="preserve"> </v>
      </c>
      <c r="N496" s="319" t="str">
        <f>IFERROR(VLOOKUP(F496,Accesorio!A:C,3,),"")</f>
        <v/>
      </c>
    </row>
    <row r="497" spans="1:14" x14ac:dyDescent="0.2">
      <c r="A497" s="342"/>
      <c r="B497" s="343"/>
      <c r="C497" s="344"/>
      <c r="D497" s="345"/>
      <c r="E497" s="311"/>
      <c r="F497" s="348"/>
      <c r="G497" s="305"/>
      <c r="H497" s="305"/>
      <c r="I497" s="343"/>
      <c r="J497" s="347"/>
      <c r="K497" s="135"/>
      <c r="L497" s="136">
        <v>5</v>
      </c>
      <c r="M497" s="318" t="str">
        <f>IFERROR(ROUNDUP(VLOOKUP(F497,Accesorio!A:E,IF(L497&gt;5,L497-2,L497),)*E497/IF(L497&gt;5,1.21,1),0)," ")</f>
        <v xml:space="preserve"> </v>
      </c>
      <c r="N497" s="319" t="str">
        <f>IFERROR(VLOOKUP(F497,Accesorio!A:C,3,),"")</f>
        <v/>
      </c>
    </row>
    <row r="498" spans="1:14" x14ac:dyDescent="0.2">
      <c r="A498" s="342"/>
      <c r="B498" s="343"/>
      <c r="C498" s="308"/>
      <c r="D498" s="346"/>
      <c r="E498" s="311"/>
      <c r="F498" s="272"/>
      <c r="G498" s="343"/>
      <c r="H498" s="343"/>
      <c r="I498" s="343"/>
      <c r="J498" s="347"/>
      <c r="K498" s="138"/>
      <c r="L498" s="136">
        <v>5</v>
      </c>
      <c r="M498" s="318" t="str">
        <f>IFERROR(ROUNDUP(VLOOKUP(F498,Accesorio!A:E,IF(L498&gt;5,L498-2,L498),)*E498/IF(L498&gt;5,1.21,1),0)," ")</f>
        <v xml:space="preserve"> </v>
      </c>
      <c r="N498" s="319" t="str">
        <f>IFERROR(VLOOKUP(F498,Accesorio!A:C,3,),"")</f>
        <v/>
      </c>
    </row>
    <row r="499" spans="1:14" x14ac:dyDescent="0.2">
      <c r="A499" s="342"/>
      <c r="B499" s="343"/>
      <c r="C499" s="308"/>
      <c r="D499" s="346"/>
      <c r="E499" s="311"/>
      <c r="F499" s="272"/>
      <c r="G499" s="343"/>
      <c r="H499" s="343"/>
      <c r="I499" s="343"/>
      <c r="J499" s="347"/>
      <c r="K499" s="306"/>
      <c r="L499" s="136">
        <v>5</v>
      </c>
      <c r="M499" s="318" t="str">
        <f>IFERROR(ROUNDUP(VLOOKUP(F499,Accesorio!A:E,IF(L499&gt;5,L499-2,L499),)*E499/IF(L499&gt;5,1.21,1),0)," ")</f>
        <v xml:space="preserve"> </v>
      </c>
      <c r="N499" s="319" t="str">
        <f>IFERROR(VLOOKUP(F499,Accesorio!A:C,3,),"")</f>
        <v/>
      </c>
    </row>
    <row r="500" spans="1:14" x14ac:dyDescent="0.2">
      <c r="A500" s="342"/>
      <c r="B500" s="343"/>
      <c r="C500" s="344"/>
      <c r="D500" s="345"/>
      <c r="E500" s="311"/>
      <c r="F500" s="348"/>
      <c r="G500" s="305"/>
      <c r="H500" s="305"/>
      <c r="I500" s="343"/>
      <c r="J500" s="347"/>
      <c r="K500" s="135"/>
      <c r="L500" s="136">
        <v>5</v>
      </c>
      <c r="M500" s="318" t="str">
        <f>IFERROR(ROUNDUP(VLOOKUP(F500,Accesorio!A:E,IF(L500&gt;5,L500-2,L500),)*E500/IF(L500&gt;5,1.21,1),0)," ")</f>
        <v xml:space="preserve"> </v>
      </c>
      <c r="N500" s="319" t="str">
        <f>IFERROR(VLOOKUP(F500,Accesorio!A:C,3,),"")</f>
        <v/>
      </c>
    </row>
    <row r="501" spans="1:14" x14ac:dyDescent="0.2">
      <c r="A501" s="342"/>
      <c r="B501" s="343"/>
      <c r="C501" s="308"/>
      <c r="D501" s="346"/>
      <c r="E501" s="311"/>
      <c r="F501" s="272"/>
      <c r="G501" s="343"/>
      <c r="H501" s="343"/>
      <c r="I501" s="343"/>
      <c r="J501" s="347"/>
      <c r="K501" s="138"/>
      <c r="L501" s="136">
        <v>5</v>
      </c>
      <c r="M501" s="318" t="str">
        <f>IFERROR(ROUNDUP(VLOOKUP(F501,Accesorio!A:E,IF(L501&gt;5,L501-2,L501),)*E501/IF(L501&gt;5,1.21,1),0)," ")</f>
        <v xml:space="preserve"> </v>
      </c>
      <c r="N501" s="319" t="str">
        <f>IFERROR(VLOOKUP(F501,Accesorio!A:C,3,),"")</f>
        <v/>
      </c>
    </row>
    <row r="502" spans="1:14" x14ac:dyDescent="0.2">
      <c r="A502" s="342"/>
      <c r="B502" s="343"/>
      <c r="C502" s="308"/>
      <c r="D502" s="346"/>
      <c r="E502" s="311"/>
      <c r="F502" s="272"/>
      <c r="G502" s="343"/>
      <c r="H502" s="343"/>
      <c r="I502" s="343"/>
      <c r="J502" s="347"/>
      <c r="K502" s="306"/>
      <c r="L502" s="136">
        <v>5</v>
      </c>
      <c r="M502" s="318" t="str">
        <f>IFERROR(ROUNDUP(VLOOKUP(F502,Accesorio!A:E,IF(L502&gt;5,L502-2,L502),)*E502/IF(L502&gt;5,1.21,1),0)," ")</f>
        <v xml:space="preserve"> </v>
      </c>
      <c r="N502" s="319" t="str">
        <f>IFERROR(VLOOKUP(F502,Accesorio!A:C,3,),"")</f>
        <v/>
      </c>
    </row>
    <row r="503" spans="1:14" x14ac:dyDescent="0.2">
      <c r="A503" s="342"/>
      <c r="B503" s="343"/>
      <c r="C503" s="344"/>
      <c r="D503" s="345"/>
      <c r="E503" s="311"/>
      <c r="F503" s="348"/>
      <c r="G503" s="305"/>
      <c r="H503" s="305"/>
      <c r="I503" s="343"/>
      <c r="J503" s="347"/>
      <c r="K503" s="135"/>
      <c r="L503" s="136">
        <v>5</v>
      </c>
      <c r="M503" s="318" t="str">
        <f>IFERROR(ROUNDUP(VLOOKUP(F503,Accesorio!A:E,IF(L503&gt;5,L503-2,L503),)*E503/IF(L503&gt;5,1.21,1),0)," ")</f>
        <v xml:space="preserve"> </v>
      </c>
      <c r="N503" s="319" t="str">
        <f>IFERROR(VLOOKUP(F503,Accesorio!A:C,3,),"")</f>
        <v/>
      </c>
    </row>
    <row r="504" spans="1:14" x14ac:dyDescent="0.2">
      <c r="A504" s="342"/>
      <c r="B504" s="343"/>
      <c r="C504" s="308"/>
      <c r="D504" s="346"/>
      <c r="E504" s="311"/>
      <c r="F504" s="272"/>
      <c r="G504" s="343"/>
      <c r="H504" s="343"/>
      <c r="I504" s="343"/>
      <c r="J504" s="347"/>
      <c r="K504" s="138"/>
      <c r="L504" s="136">
        <v>5</v>
      </c>
      <c r="M504" s="318" t="str">
        <f>IFERROR(ROUNDUP(VLOOKUP(F504,Accesorio!A:E,IF(L504&gt;5,L504-2,L504),)*E504/IF(L504&gt;5,1.21,1),0)," ")</f>
        <v xml:space="preserve"> </v>
      </c>
      <c r="N504" s="319" t="str">
        <f>IFERROR(VLOOKUP(F504,Accesorio!A:C,3,),"")</f>
        <v/>
      </c>
    </row>
    <row r="505" spans="1:14" x14ac:dyDescent="0.2">
      <c r="A505" s="342"/>
      <c r="B505" s="343"/>
      <c r="C505" s="308"/>
      <c r="D505" s="346"/>
      <c r="E505" s="311"/>
      <c r="F505" s="272"/>
      <c r="G505" s="343"/>
      <c r="H505" s="343"/>
      <c r="I505" s="343"/>
      <c r="J505" s="347"/>
      <c r="K505" s="306"/>
      <c r="L505" s="136">
        <v>5</v>
      </c>
      <c r="M505" s="318" t="str">
        <f>IFERROR(ROUNDUP(VLOOKUP(F505,Accesorio!A:E,IF(L505&gt;5,L505-2,L505),)*E505/IF(L505&gt;5,1.21,1),0)," ")</f>
        <v xml:space="preserve"> </v>
      </c>
      <c r="N505" s="319" t="str">
        <f>IFERROR(VLOOKUP(F505,Accesorio!A:C,3,),"")</f>
        <v/>
      </c>
    </row>
    <row r="506" spans="1:14" x14ac:dyDescent="0.2">
      <c r="A506" s="342"/>
      <c r="B506" s="343"/>
      <c r="C506" s="344"/>
      <c r="D506" s="345"/>
      <c r="E506" s="311"/>
      <c r="F506" s="348"/>
      <c r="G506" s="305"/>
      <c r="H506" s="305"/>
      <c r="I506" s="343"/>
      <c r="J506" s="347"/>
      <c r="K506" s="135"/>
      <c r="L506" s="136">
        <v>5</v>
      </c>
      <c r="M506" s="318" t="str">
        <f>IFERROR(ROUNDUP(VLOOKUP(F506,Accesorio!A:E,IF(L506&gt;5,L506-2,L506),)*E506/IF(L506&gt;5,1.21,1),0)," ")</f>
        <v xml:space="preserve"> </v>
      </c>
      <c r="N506" s="319" t="str">
        <f>IFERROR(VLOOKUP(F506,Accesorio!A:C,3,),"")</f>
        <v/>
      </c>
    </row>
    <row r="507" spans="1:14" x14ac:dyDescent="0.2">
      <c r="A507" s="342"/>
      <c r="B507" s="343"/>
      <c r="C507" s="308"/>
      <c r="D507" s="346"/>
      <c r="E507" s="311"/>
      <c r="F507" s="272"/>
      <c r="G507" s="343"/>
      <c r="H507" s="343"/>
      <c r="I507" s="343"/>
      <c r="J507" s="347"/>
      <c r="K507" s="138"/>
      <c r="L507" s="136">
        <v>5</v>
      </c>
      <c r="M507" s="318" t="str">
        <f>IFERROR(ROUNDUP(VLOOKUP(F507,Accesorio!A:E,IF(L507&gt;5,L507-2,L507),)*E507/IF(L507&gt;5,1.21,1),0)," ")</f>
        <v xml:space="preserve"> </v>
      </c>
      <c r="N507" s="319" t="str">
        <f>IFERROR(VLOOKUP(F507,Accesorio!A:C,3,),"")</f>
        <v/>
      </c>
    </row>
    <row r="508" spans="1:14" x14ac:dyDescent="0.2">
      <c r="A508" s="342"/>
      <c r="B508" s="343"/>
      <c r="C508" s="308"/>
      <c r="D508" s="346"/>
      <c r="E508" s="311"/>
      <c r="F508" s="272"/>
      <c r="G508" s="343"/>
      <c r="H508" s="343"/>
      <c r="I508" s="343"/>
      <c r="J508" s="347"/>
      <c r="K508" s="306"/>
      <c r="L508" s="136">
        <v>5</v>
      </c>
      <c r="M508" s="318" t="str">
        <f>IFERROR(ROUNDUP(VLOOKUP(F508,Accesorio!A:E,IF(L508&gt;5,L508-2,L508),)*E508/IF(L508&gt;5,1.21,1),0)," ")</f>
        <v xml:space="preserve"> </v>
      </c>
      <c r="N508" s="319" t="str">
        <f>IFERROR(VLOOKUP(F508,Accesorio!A:C,3,),"")</f>
        <v/>
      </c>
    </row>
    <row r="509" spans="1:14" x14ac:dyDescent="0.2">
      <c r="A509" s="342"/>
      <c r="B509" s="343"/>
      <c r="C509" s="344"/>
      <c r="D509" s="345"/>
      <c r="E509" s="311"/>
      <c r="F509" s="348"/>
      <c r="G509" s="305"/>
      <c r="H509" s="305"/>
      <c r="I509" s="343"/>
      <c r="J509" s="347"/>
      <c r="K509" s="135"/>
      <c r="L509" s="136">
        <v>5</v>
      </c>
      <c r="M509" s="318" t="str">
        <f>IFERROR(ROUNDUP(VLOOKUP(F509,Accesorio!A:E,IF(L509&gt;5,L509-2,L509),)*E509/IF(L509&gt;5,1.21,1),0)," ")</f>
        <v xml:space="preserve"> </v>
      </c>
      <c r="N509" s="319" t="str">
        <f>IFERROR(VLOOKUP(F509,Accesorio!A:C,3,),"")</f>
        <v/>
      </c>
    </row>
    <row r="510" spans="1:14" x14ac:dyDescent="0.2">
      <c r="A510" s="342"/>
      <c r="B510" s="343"/>
      <c r="C510" s="308"/>
      <c r="D510" s="346"/>
      <c r="E510" s="311"/>
      <c r="F510" s="272"/>
      <c r="G510" s="343"/>
      <c r="H510" s="343"/>
      <c r="I510" s="343"/>
      <c r="J510" s="347"/>
      <c r="K510" s="138"/>
      <c r="L510" s="136">
        <v>5</v>
      </c>
      <c r="M510" s="318" t="str">
        <f>IFERROR(ROUNDUP(VLOOKUP(F510,Accesorio!A:E,IF(L510&gt;5,L510-2,L510),)*E510/IF(L510&gt;5,1.21,1),0)," ")</f>
        <v xml:space="preserve"> </v>
      </c>
      <c r="N510" s="319" t="str">
        <f>IFERROR(VLOOKUP(F510,Accesorio!A:C,3,),"")</f>
        <v/>
      </c>
    </row>
    <row r="511" spans="1:14" x14ac:dyDescent="0.2">
      <c r="A511" s="342"/>
      <c r="B511" s="343"/>
      <c r="C511" s="308"/>
      <c r="D511" s="346"/>
      <c r="E511" s="311"/>
      <c r="F511" s="272"/>
      <c r="G511" s="343"/>
      <c r="H511" s="343"/>
      <c r="I511" s="343"/>
      <c r="J511" s="347"/>
      <c r="K511" s="306"/>
      <c r="L511" s="136">
        <v>5</v>
      </c>
      <c r="M511" s="318" t="str">
        <f>IFERROR(ROUNDUP(VLOOKUP(F511,Accesorio!A:E,IF(L511&gt;5,L511-2,L511),)*E511/IF(L511&gt;5,1.21,1),0)," ")</f>
        <v xml:space="preserve"> </v>
      </c>
      <c r="N511" s="319" t="str">
        <f>IFERROR(VLOOKUP(F511,Accesorio!A:C,3,),"")</f>
        <v/>
      </c>
    </row>
    <row r="512" spans="1:14" x14ac:dyDescent="0.2">
      <c r="A512" s="342"/>
      <c r="B512" s="343"/>
      <c r="C512" s="344"/>
      <c r="D512" s="345"/>
      <c r="E512" s="311"/>
      <c r="F512" s="348"/>
      <c r="G512" s="305"/>
      <c r="H512" s="305"/>
      <c r="I512" s="343"/>
      <c r="J512" s="347"/>
      <c r="K512" s="135"/>
      <c r="L512" s="136">
        <v>5</v>
      </c>
      <c r="M512" s="318" t="str">
        <f>IFERROR(ROUNDUP(VLOOKUP(F512,Accesorio!A:E,IF(L512&gt;5,L512-2,L512),)*E512/IF(L512&gt;5,1.21,1),0)," ")</f>
        <v xml:space="preserve"> </v>
      </c>
      <c r="N512" s="319" t="str">
        <f>IFERROR(VLOOKUP(F512,Accesorio!A:C,3,),"")</f>
        <v/>
      </c>
    </row>
    <row r="513" spans="1:14" x14ac:dyDescent="0.2">
      <c r="A513" s="342"/>
      <c r="B513" s="343"/>
      <c r="C513" s="308"/>
      <c r="D513" s="346"/>
      <c r="E513" s="311"/>
      <c r="F513" s="272"/>
      <c r="G513" s="343"/>
      <c r="H513" s="343"/>
      <c r="I513" s="343"/>
      <c r="J513" s="347"/>
      <c r="K513" s="138"/>
      <c r="L513" s="136">
        <v>5</v>
      </c>
      <c r="M513" s="318" t="str">
        <f>IFERROR(ROUNDUP(VLOOKUP(F513,Accesorio!A:E,IF(L513&gt;5,L513-2,L513),)*E513/IF(L513&gt;5,1.21,1),0)," ")</f>
        <v xml:space="preserve"> </v>
      </c>
      <c r="N513" s="319" t="str">
        <f>IFERROR(VLOOKUP(F513,Accesorio!A:C,3,),"")</f>
        <v/>
      </c>
    </row>
    <row r="514" spans="1:14" x14ac:dyDescent="0.2">
      <c r="A514" s="342"/>
      <c r="B514" s="343"/>
      <c r="C514" s="308"/>
      <c r="D514" s="346"/>
      <c r="E514" s="311"/>
      <c r="F514" s="272"/>
      <c r="G514" s="343"/>
      <c r="H514" s="343"/>
      <c r="I514" s="343"/>
      <c r="J514" s="347"/>
      <c r="K514" s="306"/>
      <c r="L514" s="136">
        <v>5</v>
      </c>
      <c r="M514" s="318" t="str">
        <f>IFERROR(ROUNDUP(VLOOKUP(F514,Accesorio!A:E,IF(L514&gt;5,L514-2,L514),)*E514/IF(L514&gt;5,1.21,1),0)," ")</f>
        <v xml:space="preserve"> </v>
      </c>
      <c r="N514" s="319" t="str">
        <f>IFERROR(VLOOKUP(F514,Accesorio!A:C,3,),"")</f>
        <v/>
      </c>
    </row>
    <row r="515" spans="1:14" x14ac:dyDescent="0.2">
      <c r="A515" s="342"/>
      <c r="B515" s="343"/>
      <c r="C515" s="344"/>
      <c r="D515" s="345"/>
      <c r="E515" s="311"/>
      <c r="F515" s="348"/>
      <c r="G515" s="305"/>
      <c r="H515" s="305"/>
      <c r="I515" s="343"/>
      <c r="J515" s="347"/>
      <c r="K515" s="135"/>
      <c r="L515" s="136">
        <v>5</v>
      </c>
      <c r="M515" s="318" t="str">
        <f>IFERROR(ROUNDUP(VLOOKUP(F515,Accesorio!A:E,IF(L515&gt;5,L515-2,L515),)*E515/IF(L515&gt;5,1.21,1),0)," ")</f>
        <v xml:space="preserve"> </v>
      </c>
      <c r="N515" s="319" t="str">
        <f>IFERROR(VLOOKUP(F515,Accesorio!A:C,3,),"")</f>
        <v/>
      </c>
    </row>
    <row r="516" spans="1:14" x14ac:dyDescent="0.2">
      <c r="A516" s="342"/>
      <c r="B516" s="343"/>
      <c r="C516" s="308"/>
      <c r="D516" s="346"/>
      <c r="E516" s="311"/>
      <c r="F516" s="272"/>
      <c r="G516" s="343"/>
      <c r="H516" s="343"/>
      <c r="I516" s="343"/>
      <c r="J516" s="347"/>
      <c r="K516" s="138"/>
      <c r="L516" s="136">
        <v>5</v>
      </c>
      <c r="M516" s="318" t="str">
        <f>IFERROR(ROUNDUP(VLOOKUP(F516,Accesorio!A:E,IF(L516&gt;5,L516-2,L516),)*E516/IF(L516&gt;5,1.21,1),0)," ")</f>
        <v xml:space="preserve"> </v>
      </c>
      <c r="N516" s="319" t="str">
        <f>IFERROR(VLOOKUP(F516,Accesorio!A:C,3,),"")</f>
        <v/>
      </c>
    </row>
    <row r="517" spans="1:14" x14ac:dyDescent="0.2">
      <c r="A517" s="342"/>
      <c r="B517" s="343"/>
      <c r="C517" s="308"/>
      <c r="D517" s="346"/>
      <c r="E517" s="311"/>
      <c r="F517" s="272"/>
      <c r="G517" s="343"/>
      <c r="H517" s="343"/>
      <c r="I517" s="343"/>
      <c r="J517" s="347"/>
      <c r="K517" s="306"/>
      <c r="L517" s="136">
        <v>5</v>
      </c>
      <c r="M517" s="318" t="str">
        <f>IFERROR(ROUNDUP(VLOOKUP(F517,Accesorio!A:E,IF(L517&gt;5,L517-2,L517),)*E517/IF(L517&gt;5,1.21,1),0)," ")</f>
        <v xml:space="preserve"> </v>
      </c>
      <c r="N517" s="319" t="str">
        <f>IFERROR(VLOOKUP(F517,Accesorio!A:C,3,),"")</f>
        <v/>
      </c>
    </row>
    <row r="518" spans="1:14" x14ac:dyDescent="0.2">
      <c r="A518" s="342"/>
      <c r="B518" s="343"/>
      <c r="C518" s="344"/>
      <c r="D518" s="345"/>
      <c r="E518" s="311"/>
      <c r="F518" s="348"/>
      <c r="G518" s="305"/>
      <c r="H518" s="305"/>
      <c r="I518" s="343"/>
      <c r="J518" s="347"/>
      <c r="K518" s="135"/>
      <c r="L518" s="136">
        <v>5</v>
      </c>
      <c r="M518" s="318" t="str">
        <f>IFERROR(ROUNDUP(VLOOKUP(F518,Accesorio!A:E,IF(L518&gt;5,L518-2,L518),)*E518/IF(L518&gt;5,1.21,1),0)," ")</f>
        <v xml:space="preserve"> </v>
      </c>
      <c r="N518" s="319" t="str">
        <f>IFERROR(VLOOKUP(F518,Accesorio!A:C,3,),"")</f>
        <v/>
      </c>
    </row>
    <row r="519" spans="1:14" x14ac:dyDescent="0.2">
      <c r="A519" s="342"/>
      <c r="B519" s="343"/>
      <c r="C519" s="308"/>
      <c r="D519" s="346"/>
      <c r="E519" s="311"/>
      <c r="F519" s="272"/>
      <c r="G519" s="343"/>
      <c r="H519" s="343"/>
      <c r="I519" s="343"/>
      <c r="J519" s="347"/>
      <c r="K519" s="138"/>
      <c r="L519" s="136">
        <v>5</v>
      </c>
      <c r="M519" s="318" t="str">
        <f>IFERROR(ROUNDUP(VLOOKUP(F519,Accesorio!A:E,IF(L519&gt;5,L519-2,L519),)*E519/IF(L519&gt;5,1.21,1),0)," ")</f>
        <v xml:space="preserve"> </v>
      </c>
      <c r="N519" s="319" t="str">
        <f>IFERROR(VLOOKUP(F519,Accesorio!A:C,3,),"")</f>
        <v/>
      </c>
    </row>
    <row r="520" spans="1:14" x14ac:dyDescent="0.2">
      <c r="A520" s="342"/>
      <c r="B520" s="343"/>
      <c r="C520" s="308"/>
      <c r="D520" s="346"/>
      <c r="E520" s="311"/>
      <c r="F520" s="272"/>
      <c r="G520" s="343"/>
      <c r="H520" s="343"/>
      <c r="I520" s="343"/>
      <c r="J520" s="347"/>
      <c r="K520" s="306"/>
      <c r="L520" s="136">
        <v>5</v>
      </c>
      <c r="M520" s="318" t="str">
        <f>IFERROR(ROUNDUP(VLOOKUP(F520,Accesorio!A:E,IF(L520&gt;5,L520-2,L520),)*E520/IF(L520&gt;5,1.21,1),0)," ")</f>
        <v xml:space="preserve"> </v>
      </c>
      <c r="N520" s="319" t="str">
        <f>IFERROR(VLOOKUP(F520,Accesorio!A:C,3,),"")</f>
        <v/>
      </c>
    </row>
    <row r="521" spans="1:14" x14ac:dyDescent="0.2">
      <c r="A521" s="342"/>
      <c r="B521" s="343"/>
      <c r="C521" s="344"/>
      <c r="D521" s="345"/>
      <c r="E521" s="311"/>
      <c r="F521" s="348"/>
      <c r="G521" s="305"/>
      <c r="H521" s="305"/>
      <c r="I521" s="343"/>
      <c r="J521" s="347"/>
      <c r="K521" s="135"/>
      <c r="L521" s="136">
        <v>5</v>
      </c>
      <c r="M521" s="318" t="str">
        <f>IFERROR(ROUNDUP(VLOOKUP(F521,Accesorio!A:E,IF(L521&gt;5,L521-2,L521),)*E521/IF(L521&gt;5,1.21,1),0)," ")</f>
        <v xml:space="preserve"> </v>
      </c>
      <c r="N521" s="319" t="str">
        <f>IFERROR(VLOOKUP(F521,Accesorio!A:C,3,),"")</f>
        <v/>
      </c>
    </row>
    <row r="522" spans="1:14" x14ac:dyDescent="0.2">
      <c r="A522" s="342"/>
      <c r="B522" s="343"/>
      <c r="C522" s="308"/>
      <c r="D522" s="346"/>
      <c r="E522" s="311"/>
      <c r="F522" s="272"/>
      <c r="G522" s="343"/>
      <c r="H522" s="343"/>
      <c r="I522" s="343"/>
      <c r="J522" s="347"/>
      <c r="K522" s="138"/>
      <c r="L522" s="136">
        <v>5</v>
      </c>
      <c r="M522" s="318" t="str">
        <f>IFERROR(ROUNDUP(VLOOKUP(F522,Accesorio!A:E,IF(L522&gt;5,L522-2,L522),)*E522/IF(L522&gt;5,1.21,1),0)," ")</f>
        <v xml:space="preserve"> </v>
      </c>
      <c r="N522" s="319" t="str">
        <f>IFERROR(VLOOKUP(F522,Accesorio!A:C,3,),"")</f>
        <v/>
      </c>
    </row>
    <row r="523" spans="1:14" x14ac:dyDescent="0.2">
      <c r="A523" s="342"/>
      <c r="B523" s="343"/>
      <c r="C523" s="308"/>
      <c r="D523" s="346"/>
      <c r="E523" s="311"/>
      <c r="F523" s="272"/>
      <c r="G523" s="343"/>
      <c r="H523" s="343"/>
      <c r="I523" s="343"/>
      <c r="J523" s="347"/>
      <c r="K523" s="306"/>
      <c r="L523" s="136">
        <v>5</v>
      </c>
      <c r="M523" s="318" t="str">
        <f>IFERROR(ROUNDUP(VLOOKUP(F523,Accesorio!A:E,IF(L523&gt;5,L523-2,L523),)*E523/IF(L523&gt;5,1.21,1),0)," ")</f>
        <v xml:space="preserve"> </v>
      </c>
      <c r="N523" s="319" t="str">
        <f>IFERROR(VLOOKUP(F523,Accesorio!A:C,3,),"")</f>
        <v/>
      </c>
    </row>
    <row r="524" spans="1:14" x14ac:dyDescent="0.2">
      <c r="A524" s="342"/>
      <c r="B524" s="343"/>
      <c r="C524" s="344"/>
      <c r="D524" s="345"/>
      <c r="E524" s="311"/>
      <c r="F524" s="348"/>
      <c r="G524" s="305"/>
      <c r="H524" s="305"/>
      <c r="I524" s="343"/>
      <c r="J524" s="347"/>
      <c r="K524" s="135"/>
      <c r="L524" s="136">
        <v>5</v>
      </c>
      <c r="M524" s="318" t="str">
        <f>IFERROR(ROUNDUP(VLOOKUP(F524,Accesorio!A:E,IF(L524&gt;5,L524-2,L524),)*E524/IF(L524&gt;5,1.21,1),0)," ")</f>
        <v xml:space="preserve"> </v>
      </c>
      <c r="N524" s="319" t="str">
        <f>IFERROR(VLOOKUP(F524,Accesorio!A:C,3,),"")</f>
        <v/>
      </c>
    </row>
    <row r="525" spans="1:14" x14ac:dyDescent="0.2">
      <c r="A525" s="342"/>
      <c r="B525" s="343"/>
      <c r="C525" s="308"/>
      <c r="D525" s="346"/>
      <c r="E525" s="311"/>
      <c r="F525" s="272"/>
      <c r="G525" s="343"/>
      <c r="H525" s="343"/>
      <c r="I525" s="343"/>
      <c r="J525" s="347"/>
      <c r="K525" s="138"/>
      <c r="L525" s="136">
        <v>5</v>
      </c>
      <c r="M525" s="318" t="str">
        <f>IFERROR(ROUNDUP(VLOOKUP(F525,Accesorio!A:E,IF(L525&gt;5,L525-2,L525),)*E525/IF(L525&gt;5,1.21,1),0)," ")</f>
        <v xml:space="preserve"> </v>
      </c>
      <c r="N525" s="319" t="str">
        <f>IFERROR(VLOOKUP(F525,Accesorio!A:C,3,),"")</f>
        <v/>
      </c>
    </row>
    <row r="526" spans="1:14" x14ac:dyDescent="0.2">
      <c r="A526" s="342"/>
      <c r="B526" s="343"/>
      <c r="C526" s="308"/>
      <c r="D526" s="346"/>
      <c r="E526" s="311"/>
      <c r="F526" s="272"/>
      <c r="G526" s="343"/>
      <c r="H526" s="343"/>
      <c r="I526" s="343"/>
      <c r="J526" s="347"/>
      <c r="K526" s="306"/>
      <c r="L526" s="136">
        <v>5</v>
      </c>
      <c r="M526" s="318" t="str">
        <f>IFERROR(ROUNDUP(VLOOKUP(F526,Accesorio!A:E,IF(L526&gt;5,L526-2,L526),)*E526/IF(L526&gt;5,1.21,1),0)," ")</f>
        <v xml:space="preserve"> </v>
      </c>
      <c r="N526" s="319" t="str">
        <f>IFERROR(VLOOKUP(F526,Accesorio!A:C,3,),"")</f>
        <v/>
      </c>
    </row>
    <row r="527" spans="1:14" x14ac:dyDescent="0.2">
      <c r="A527" s="342"/>
      <c r="B527" s="343"/>
      <c r="C527" s="344"/>
      <c r="D527" s="345"/>
      <c r="E527" s="311"/>
      <c r="F527" s="348"/>
      <c r="G527" s="305"/>
      <c r="H527" s="305"/>
      <c r="I527" s="343"/>
      <c r="J527" s="347"/>
      <c r="K527" s="135"/>
      <c r="L527" s="136">
        <v>5</v>
      </c>
      <c r="M527" s="318" t="str">
        <f>IFERROR(ROUNDUP(VLOOKUP(F527,Accesorio!A:E,IF(L527&gt;5,L527-2,L527),)*E527/IF(L527&gt;5,1.21,1),0)," ")</f>
        <v xml:space="preserve"> </v>
      </c>
      <c r="N527" s="319" t="str">
        <f>IFERROR(VLOOKUP(F527,Accesorio!A:C,3,),"")</f>
        <v/>
      </c>
    </row>
    <row r="528" spans="1:14" x14ac:dyDescent="0.2">
      <c r="A528" s="342"/>
      <c r="B528" s="343"/>
      <c r="C528" s="308"/>
      <c r="D528" s="346"/>
      <c r="E528" s="311"/>
      <c r="F528" s="272"/>
      <c r="G528" s="343"/>
      <c r="H528" s="343"/>
      <c r="I528" s="343"/>
      <c r="J528" s="347"/>
      <c r="K528" s="138"/>
      <c r="L528" s="136">
        <v>5</v>
      </c>
      <c r="M528" s="318" t="str">
        <f>IFERROR(ROUNDUP(VLOOKUP(F528,Accesorio!A:E,IF(L528&gt;5,L528-2,L528),)*E528/IF(L528&gt;5,1.21,1),0)," ")</f>
        <v xml:space="preserve"> </v>
      </c>
      <c r="N528" s="319" t="str">
        <f>IFERROR(VLOOKUP(F528,Accesorio!A:C,3,),"")</f>
        <v/>
      </c>
    </row>
    <row r="529" spans="1:14" x14ac:dyDescent="0.2">
      <c r="A529" s="342"/>
      <c r="B529" s="343"/>
      <c r="C529" s="308"/>
      <c r="D529" s="346"/>
      <c r="E529" s="311"/>
      <c r="F529" s="272"/>
      <c r="G529" s="343"/>
      <c r="H529" s="343"/>
      <c r="I529" s="343"/>
      <c r="J529" s="347"/>
      <c r="K529" s="306"/>
      <c r="L529" s="136">
        <v>5</v>
      </c>
      <c r="M529" s="318" t="str">
        <f>IFERROR(ROUNDUP(VLOOKUP(F529,Accesorio!A:E,IF(L529&gt;5,L529-2,L529),)*E529/IF(L529&gt;5,1.21,1),0)," ")</f>
        <v xml:space="preserve"> </v>
      </c>
      <c r="N529" s="319" t="str">
        <f>IFERROR(VLOOKUP(F529,Accesorio!A:C,3,),"")</f>
        <v/>
      </c>
    </row>
    <row r="530" spans="1:14" x14ac:dyDescent="0.2">
      <c r="A530" s="342"/>
      <c r="B530" s="343"/>
      <c r="C530" s="344"/>
      <c r="D530" s="345"/>
      <c r="E530" s="311"/>
      <c r="F530" s="348"/>
      <c r="G530" s="305"/>
      <c r="H530" s="305"/>
      <c r="I530" s="343"/>
      <c r="J530" s="347"/>
      <c r="K530" s="135"/>
      <c r="L530" s="136">
        <v>5</v>
      </c>
      <c r="M530" s="318" t="str">
        <f>IFERROR(ROUNDUP(VLOOKUP(F530,Accesorio!A:E,IF(L530&gt;5,L530-2,L530),)*E530/IF(L530&gt;5,1.21,1),0)," ")</f>
        <v xml:space="preserve"> </v>
      </c>
      <c r="N530" s="319" t="str">
        <f>IFERROR(VLOOKUP(F530,Accesorio!A:C,3,),"")</f>
        <v/>
      </c>
    </row>
    <row r="531" spans="1:14" x14ac:dyDescent="0.2">
      <c r="A531" s="342"/>
      <c r="B531" s="343"/>
      <c r="C531" s="308"/>
      <c r="D531" s="346"/>
      <c r="E531" s="311"/>
      <c r="F531" s="272"/>
      <c r="G531" s="343"/>
      <c r="H531" s="343"/>
      <c r="I531" s="343"/>
      <c r="J531" s="347"/>
      <c r="K531" s="138"/>
      <c r="L531" s="136">
        <v>5</v>
      </c>
      <c r="M531" s="318" t="str">
        <f>IFERROR(ROUNDUP(VLOOKUP(F531,Accesorio!A:E,IF(L531&gt;5,L531-2,L531),)*E531/IF(L531&gt;5,1.21,1),0)," ")</f>
        <v xml:space="preserve"> </v>
      </c>
      <c r="N531" s="319" t="str">
        <f>IFERROR(VLOOKUP(F531,Accesorio!A:C,3,),"")</f>
        <v/>
      </c>
    </row>
    <row r="532" spans="1:14" x14ac:dyDescent="0.2">
      <c r="A532" s="342"/>
      <c r="B532" s="343"/>
      <c r="C532" s="308"/>
      <c r="D532" s="346"/>
      <c r="E532" s="311"/>
      <c r="F532" s="272"/>
      <c r="G532" s="343"/>
      <c r="H532" s="343"/>
      <c r="I532" s="343"/>
      <c r="J532" s="347"/>
      <c r="K532" s="306"/>
      <c r="L532" s="136">
        <v>5</v>
      </c>
      <c r="M532" s="318" t="str">
        <f>IFERROR(ROUNDUP(VLOOKUP(F532,Accesorio!A:E,IF(L532&gt;5,L532-2,L532),)*E532/IF(L532&gt;5,1.21,1),0)," ")</f>
        <v xml:space="preserve"> </v>
      </c>
      <c r="N532" s="319" t="str">
        <f>IFERROR(VLOOKUP(F532,Accesorio!A:C,3,),"")</f>
        <v/>
      </c>
    </row>
    <row r="533" spans="1:14" x14ac:dyDescent="0.2">
      <c r="A533" s="342"/>
      <c r="B533" s="343"/>
      <c r="C533" s="344"/>
      <c r="D533" s="345"/>
      <c r="E533" s="311"/>
      <c r="F533" s="348"/>
      <c r="G533" s="305"/>
      <c r="H533" s="305"/>
      <c r="I533" s="343"/>
      <c r="J533" s="347"/>
      <c r="K533" s="135"/>
      <c r="L533" s="136">
        <v>5</v>
      </c>
      <c r="M533" s="318" t="str">
        <f>IFERROR(ROUNDUP(VLOOKUP(F533,Accesorio!A:E,IF(L533&gt;5,L533-2,L533),)*E533/IF(L533&gt;5,1.21,1),0)," ")</f>
        <v xml:space="preserve"> </v>
      </c>
      <c r="N533" s="319" t="str">
        <f>IFERROR(VLOOKUP(F533,Accesorio!A:C,3,),"")</f>
        <v/>
      </c>
    </row>
    <row r="534" spans="1:14" x14ac:dyDescent="0.2">
      <c r="A534" s="342"/>
      <c r="B534" s="343"/>
      <c r="C534" s="308"/>
      <c r="D534" s="346"/>
      <c r="E534" s="311"/>
      <c r="F534" s="272"/>
      <c r="G534" s="343"/>
      <c r="H534" s="343"/>
      <c r="I534" s="343"/>
      <c r="J534" s="347"/>
      <c r="K534" s="138"/>
      <c r="L534" s="136">
        <v>5</v>
      </c>
      <c r="M534" s="318" t="str">
        <f>IFERROR(ROUNDUP(VLOOKUP(F534,Accesorio!A:E,IF(L534&gt;5,L534-2,L534),)*E534/IF(L534&gt;5,1.21,1),0)," ")</f>
        <v xml:space="preserve"> </v>
      </c>
      <c r="N534" s="319" t="str">
        <f>IFERROR(VLOOKUP(F534,Accesorio!A:C,3,),"")</f>
        <v/>
      </c>
    </row>
    <row r="535" spans="1:14" x14ac:dyDescent="0.2">
      <c r="A535" s="342"/>
      <c r="B535" s="343"/>
      <c r="C535" s="308"/>
      <c r="D535" s="346"/>
      <c r="E535" s="311"/>
      <c r="F535" s="272"/>
      <c r="G535" s="343"/>
      <c r="H535" s="343"/>
      <c r="I535" s="343"/>
      <c r="J535" s="347"/>
      <c r="K535" s="306"/>
      <c r="L535" s="136">
        <v>5</v>
      </c>
      <c r="M535" s="318" t="str">
        <f>IFERROR(ROUNDUP(VLOOKUP(F535,Accesorio!A:E,IF(L535&gt;5,L535-2,L535),)*E535/IF(L535&gt;5,1.21,1),0)," ")</f>
        <v xml:space="preserve"> </v>
      </c>
      <c r="N535" s="319" t="str">
        <f>IFERROR(VLOOKUP(F535,Accesorio!A:C,3,),"")</f>
        <v/>
      </c>
    </row>
    <row r="536" spans="1:14" x14ac:dyDescent="0.2">
      <c r="A536" s="342"/>
      <c r="B536" s="343"/>
      <c r="C536" s="344"/>
      <c r="D536" s="345"/>
      <c r="E536" s="311"/>
      <c r="F536" s="348"/>
      <c r="G536" s="305"/>
      <c r="H536" s="305"/>
      <c r="I536" s="343"/>
      <c r="J536" s="347"/>
      <c r="K536" s="135"/>
      <c r="L536" s="136">
        <v>5</v>
      </c>
      <c r="M536" s="318" t="str">
        <f>IFERROR(ROUNDUP(VLOOKUP(F536,Accesorio!A:E,IF(L536&gt;5,L536-2,L536),)*E536/IF(L536&gt;5,1.21,1),0)," ")</f>
        <v xml:space="preserve"> </v>
      </c>
      <c r="N536" s="319" t="str">
        <f>IFERROR(VLOOKUP(F536,Accesorio!A:C,3,),"")</f>
        <v/>
      </c>
    </row>
    <row r="537" spans="1:14" x14ac:dyDescent="0.2">
      <c r="A537" s="342"/>
      <c r="B537" s="343"/>
      <c r="C537" s="308"/>
      <c r="D537" s="346"/>
      <c r="E537" s="311"/>
      <c r="F537" s="272"/>
      <c r="G537" s="343"/>
      <c r="H537" s="343"/>
      <c r="I537" s="343"/>
      <c r="J537" s="347"/>
      <c r="K537" s="138"/>
      <c r="L537" s="136">
        <v>5</v>
      </c>
      <c r="M537" s="318" t="str">
        <f>IFERROR(ROUNDUP(VLOOKUP(F537,Accesorio!A:E,IF(L537&gt;5,L537-2,L537),)*E537/IF(L537&gt;5,1.21,1),0)," ")</f>
        <v xml:space="preserve"> </v>
      </c>
      <c r="N537" s="319" t="str">
        <f>IFERROR(VLOOKUP(F537,Accesorio!A:C,3,),"")</f>
        <v/>
      </c>
    </row>
    <row r="538" spans="1:14" x14ac:dyDescent="0.2">
      <c r="A538" s="342"/>
      <c r="B538" s="343"/>
      <c r="C538" s="308"/>
      <c r="D538" s="346"/>
      <c r="E538" s="311"/>
      <c r="F538" s="272"/>
      <c r="G538" s="343"/>
      <c r="H538" s="343"/>
      <c r="I538" s="343"/>
      <c r="J538" s="347"/>
      <c r="K538" s="306"/>
      <c r="L538" s="136">
        <v>5</v>
      </c>
      <c r="M538" s="318" t="str">
        <f>IFERROR(ROUNDUP(VLOOKUP(F538,Accesorio!A:E,IF(L538&gt;5,L538-2,L538),)*E538/IF(L538&gt;5,1.21,1),0)," ")</f>
        <v xml:space="preserve"> </v>
      </c>
      <c r="N538" s="319" t="str">
        <f>IFERROR(VLOOKUP(F538,Accesorio!A:C,3,),"")</f>
        <v/>
      </c>
    </row>
    <row r="539" spans="1:14" x14ac:dyDescent="0.2">
      <c r="A539" s="342"/>
      <c r="B539" s="343"/>
      <c r="C539" s="344"/>
      <c r="D539" s="345"/>
      <c r="E539" s="311"/>
      <c r="F539" s="348"/>
      <c r="G539" s="305"/>
      <c r="H539" s="305"/>
      <c r="I539" s="343"/>
      <c r="J539" s="347"/>
      <c r="K539" s="135"/>
      <c r="L539" s="136">
        <v>5</v>
      </c>
      <c r="M539" s="318" t="str">
        <f>IFERROR(ROUNDUP(VLOOKUP(F539,Accesorio!A:E,IF(L539&gt;5,L539-2,L539),)*E539/IF(L539&gt;5,1.21,1),0)," ")</f>
        <v xml:space="preserve"> </v>
      </c>
      <c r="N539" s="319" t="str">
        <f>IFERROR(VLOOKUP(F539,Accesorio!A:C,3,),"")</f>
        <v/>
      </c>
    </row>
    <row r="540" spans="1:14" x14ac:dyDescent="0.2">
      <c r="A540" s="342"/>
      <c r="B540" s="343"/>
      <c r="C540" s="308"/>
      <c r="D540" s="346"/>
      <c r="E540" s="311"/>
      <c r="F540" s="272"/>
      <c r="G540" s="343"/>
      <c r="H540" s="343"/>
      <c r="I540" s="343"/>
      <c r="J540" s="347"/>
      <c r="K540" s="138"/>
      <c r="L540" s="136">
        <v>5</v>
      </c>
      <c r="M540" s="318" t="str">
        <f>IFERROR(ROUNDUP(VLOOKUP(F540,Accesorio!A:E,IF(L540&gt;5,L540-2,L540),)*E540/IF(L540&gt;5,1.21,1),0)," ")</f>
        <v xml:space="preserve"> </v>
      </c>
      <c r="N540" s="319" t="str">
        <f>IFERROR(VLOOKUP(F540,Accesorio!A:C,3,),"")</f>
        <v/>
      </c>
    </row>
    <row r="541" spans="1:14" x14ac:dyDescent="0.2">
      <c r="A541" s="342"/>
      <c r="B541" s="343"/>
      <c r="C541" s="308"/>
      <c r="D541" s="346"/>
      <c r="E541" s="311"/>
      <c r="F541" s="272"/>
      <c r="G541" s="343"/>
      <c r="H541" s="343"/>
      <c r="I541" s="343"/>
      <c r="J541" s="347"/>
      <c r="K541" s="306"/>
      <c r="L541" s="136">
        <v>5</v>
      </c>
      <c r="M541" s="318" t="str">
        <f>IFERROR(ROUNDUP(VLOOKUP(F541,Accesorio!A:E,IF(L541&gt;5,L541-2,L541),)*E541/IF(L541&gt;5,1.21,1),0)," ")</f>
        <v xml:space="preserve"> </v>
      </c>
      <c r="N541" s="319" t="str">
        <f>IFERROR(VLOOKUP(F541,Accesorio!A:C,3,),"")</f>
        <v/>
      </c>
    </row>
    <row r="542" spans="1:14" x14ac:dyDescent="0.2">
      <c r="A542" s="342"/>
      <c r="B542" s="343"/>
      <c r="C542" s="344"/>
      <c r="D542" s="345"/>
      <c r="E542" s="311"/>
      <c r="F542" s="348"/>
      <c r="G542" s="305"/>
      <c r="H542" s="305"/>
      <c r="I542" s="343"/>
      <c r="J542" s="347"/>
      <c r="K542" s="135"/>
      <c r="L542" s="136">
        <v>5</v>
      </c>
      <c r="M542" s="318" t="str">
        <f>IFERROR(ROUNDUP(VLOOKUP(F542,Accesorio!A:E,IF(L542&gt;5,L542-2,L542),)*E542/IF(L542&gt;5,1.21,1),0)," ")</f>
        <v xml:space="preserve"> </v>
      </c>
      <c r="N542" s="319" t="str">
        <f>IFERROR(VLOOKUP(F542,Accesorio!A:C,3,),"")</f>
        <v/>
      </c>
    </row>
    <row r="543" spans="1:14" x14ac:dyDescent="0.2">
      <c r="A543" s="342"/>
      <c r="B543" s="343"/>
      <c r="C543" s="308"/>
      <c r="D543" s="346"/>
      <c r="E543" s="311"/>
      <c r="F543" s="272"/>
      <c r="G543" s="343"/>
      <c r="H543" s="343"/>
      <c r="I543" s="343"/>
      <c r="J543" s="347"/>
      <c r="K543" s="138"/>
      <c r="L543" s="136">
        <v>5</v>
      </c>
      <c r="M543" s="318" t="str">
        <f>IFERROR(ROUNDUP(VLOOKUP(F543,Accesorio!A:E,IF(L543&gt;5,L543-2,L543),)*E543/IF(L543&gt;5,1.21,1),0)," ")</f>
        <v xml:space="preserve"> </v>
      </c>
      <c r="N543" s="319" t="str">
        <f>IFERROR(VLOOKUP(F543,Accesorio!A:C,3,),"")</f>
        <v/>
      </c>
    </row>
    <row r="544" spans="1:14" x14ac:dyDescent="0.2">
      <c r="A544" s="342"/>
      <c r="B544" s="343"/>
      <c r="C544" s="308"/>
      <c r="D544" s="346"/>
      <c r="E544" s="311"/>
      <c r="F544" s="272"/>
      <c r="G544" s="343"/>
      <c r="H544" s="343"/>
      <c r="I544" s="343"/>
      <c r="J544" s="347"/>
      <c r="K544" s="306"/>
      <c r="L544" s="136">
        <v>5</v>
      </c>
      <c r="M544" s="318" t="str">
        <f>IFERROR(ROUNDUP(VLOOKUP(F544,Accesorio!A:E,IF(L544&gt;5,L544-2,L544),)*E544/IF(L544&gt;5,1.21,1),0)," ")</f>
        <v xml:space="preserve"> </v>
      </c>
      <c r="N544" s="319" t="str">
        <f>IFERROR(VLOOKUP(F544,Accesorio!A:C,3,),"")</f>
        <v/>
      </c>
    </row>
    <row r="545" spans="1:14" x14ac:dyDescent="0.2">
      <c r="A545" s="342"/>
      <c r="B545" s="343"/>
      <c r="C545" s="344"/>
      <c r="D545" s="345"/>
      <c r="E545" s="311"/>
      <c r="F545" s="348"/>
      <c r="G545" s="305"/>
      <c r="H545" s="305"/>
      <c r="I545" s="343"/>
      <c r="J545" s="347"/>
      <c r="K545" s="135"/>
      <c r="L545" s="136">
        <v>5</v>
      </c>
      <c r="M545" s="318" t="str">
        <f>IFERROR(ROUNDUP(VLOOKUP(F545,Accesorio!A:E,IF(L545&gt;5,L545-2,L545),)*E545/IF(L545&gt;5,1.21,1),0)," ")</f>
        <v xml:space="preserve"> </v>
      </c>
      <c r="N545" s="319" t="str">
        <f>IFERROR(VLOOKUP(F545,Accesorio!A:C,3,),"")</f>
        <v/>
      </c>
    </row>
    <row r="546" spans="1:14" x14ac:dyDescent="0.2">
      <c r="A546" s="342"/>
      <c r="B546" s="343"/>
      <c r="C546" s="308"/>
      <c r="D546" s="346"/>
      <c r="E546" s="311"/>
      <c r="F546" s="272"/>
      <c r="G546" s="343"/>
      <c r="H546" s="343"/>
      <c r="I546" s="343"/>
      <c r="J546" s="347"/>
      <c r="K546" s="138"/>
      <c r="L546" s="136">
        <v>5</v>
      </c>
      <c r="M546" s="318" t="str">
        <f>IFERROR(ROUNDUP(VLOOKUP(F546,Accesorio!A:E,IF(L546&gt;5,L546-2,L546),)*E546/IF(L546&gt;5,1.21,1),0)," ")</f>
        <v xml:space="preserve"> </v>
      </c>
      <c r="N546" s="319" t="str">
        <f>IFERROR(VLOOKUP(F546,Accesorio!A:C,3,),"")</f>
        <v/>
      </c>
    </row>
    <row r="547" spans="1:14" x14ac:dyDescent="0.2">
      <c r="A547" s="342"/>
      <c r="B547" s="343"/>
      <c r="C547" s="308"/>
      <c r="D547" s="346"/>
      <c r="E547" s="311"/>
      <c r="F547" s="272"/>
      <c r="G547" s="343"/>
      <c r="H547" s="343"/>
      <c r="I547" s="343"/>
      <c r="J547" s="347"/>
      <c r="K547" s="306"/>
      <c r="L547" s="136">
        <v>5</v>
      </c>
      <c r="M547" s="318" t="str">
        <f>IFERROR(ROUNDUP(VLOOKUP(F547,Accesorio!A:E,IF(L547&gt;5,L547-2,L547),)*E547/IF(L547&gt;5,1.21,1),0)," ")</f>
        <v xml:space="preserve"> </v>
      </c>
      <c r="N547" s="319" t="str">
        <f>IFERROR(VLOOKUP(F547,Accesorio!A:C,3,),"")</f>
        <v/>
      </c>
    </row>
    <row r="548" spans="1:14" x14ac:dyDescent="0.2">
      <c r="A548" s="342"/>
      <c r="B548" s="343"/>
      <c r="C548" s="344"/>
      <c r="D548" s="345"/>
      <c r="E548" s="311"/>
      <c r="F548" s="348"/>
      <c r="G548" s="305"/>
      <c r="H548" s="305"/>
      <c r="I548" s="343"/>
      <c r="J548" s="347"/>
      <c r="K548" s="135"/>
      <c r="L548" s="136">
        <v>5</v>
      </c>
      <c r="M548" s="318" t="str">
        <f>IFERROR(ROUNDUP(VLOOKUP(F548,Accesorio!A:E,IF(L548&gt;5,L548-2,L548),)*E548/IF(L548&gt;5,1.21,1),0)," ")</f>
        <v xml:space="preserve"> </v>
      </c>
      <c r="N548" s="319" t="str">
        <f>IFERROR(VLOOKUP(F548,Accesorio!A:C,3,),"")</f>
        <v/>
      </c>
    </row>
    <row r="549" spans="1:14" x14ac:dyDescent="0.2">
      <c r="A549" s="342"/>
      <c r="B549" s="343"/>
      <c r="C549" s="308"/>
      <c r="D549" s="346"/>
      <c r="E549" s="311"/>
      <c r="F549" s="272"/>
      <c r="G549" s="343"/>
      <c r="H549" s="343"/>
      <c r="I549" s="343"/>
      <c r="J549" s="347"/>
      <c r="K549" s="138"/>
      <c r="L549" s="136">
        <v>5</v>
      </c>
      <c r="M549" s="318" t="str">
        <f>IFERROR(ROUNDUP(VLOOKUP(F549,Accesorio!A:E,IF(L549&gt;5,L549-2,L549),)*E549/IF(L549&gt;5,1.21,1),0)," ")</f>
        <v xml:space="preserve"> </v>
      </c>
      <c r="N549" s="319" t="str">
        <f>IFERROR(VLOOKUP(F549,Accesorio!A:C,3,),"")</f>
        <v/>
      </c>
    </row>
    <row r="550" spans="1:14" x14ac:dyDescent="0.2">
      <c r="A550" s="342"/>
      <c r="B550" s="343"/>
      <c r="C550" s="308"/>
      <c r="D550" s="346"/>
      <c r="E550" s="311"/>
      <c r="F550" s="272"/>
      <c r="G550" s="343"/>
      <c r="H550" s="343"/>
      <c r="I550" s="343"/>
      <c r="J550" s="347"/>
      <c r="K550" s="306"/>
      <c r="L550" s="136">
        <v>5</v>
      </c>
      <c r="M550" s="318" t="str">
        <f>IFERROR(ROUNDUP(VLOOKUP(F550,Accesorio!A:E,IF(L550&gt;5,L550-2,L550),)*E550/IF(L550&gt;5,1.21,1),0)," ")</f>
        <v xml:space="preserve"> </v>
      </c>
      <c r="N550" s="319" t="str">
        <f>IFERROR(VLOOKUP(F550,Accesorio!A:C,3,),"")</f>
        <v/>
      </c>
    </row>
    <row r="551" spans="1:14" x14ac:dyDescent="0.2">
      <c r="A551" s="342"/>
      <c r="B551" s="343"/>
      <c r="C551" s="344"/>
      <c r="D551" s="345"/>
      <c r="E551" s="311"/>
      <c r="F551" s="348"/>
      <c r="G551" s="305"/>
      <c r="H551" s="305"/>
      <c r="I551" s="343"/>
      <c r="J551" s="347"/>
      <c r="K551" s="135"/>
      <c r="L551" s="136">
        <v>5</v>
      </c>
      <c r="M551" s="318" t="str">
        <f>IFERROR(ROUNDUP(VLOOKUP(F551,Accesorio!A:E,IF(L551&gt;5,L551-2,L551),)*E551/IF(L551&gt;5,1.21,1),0)," ")</f>
        <v xml:space="preserve"> </v>
      </c>
      <c r="N551" s="319" t="str">
        <f>IFERROR(VLOOKUP(F551,Accesorio!A:C,3,),"")</f>
        <v/>
      </c>
    </row>
    <row r="552" spans="1:14" x14ac:dyDescent="0.2">
      <c r="A552" s="342"/>
      <c r="B552" s="343"/>
      <c r="C552" s="308"/>
      <c r="D552" s="346"/>
      <c r="E552" s="311"/>
      <c r="F552" s="272"/>
      <c r="G552" s="343"/>
      <c r="H552" s="343"/>
      <c r="I552" s="343"/>
      <c r="J552" s="347"/>
      <c r="K552" s="138"/>
      <c r="L552" s="136">
        <v>5</v>
      </c>
      <c r="M552" s="318" t="str">
        <f>IFERROR(ROUNDUP(VLOOKUP(F552,Accesorio!A:E,IF(L552&gt;5,L552-2,L552),)*E552/IF(L552&gt;5,1.21,1),0)," ")</f>
        <v xml:space="preserve"> </v>
      </c>
      <c r="N552" s="319" t="str">
        <f>IFERROR(VLOOKUP(F552,Accesorio!A:C,3,),"")</f>
        <v/>
      </c>
    </row>
    <row r="553" spans="1:14" x14ac:dyDescent="0.2">
      <c r="A553" s="342"/>
      <c r="B553" s="343"/>
      <c r="C553" s="308"/>
      <c r="D553" s="346"/>
      <c r="E553" s="311"/>
      <c r="F553" s="272"/>
      <c r="G553" s="343"/>
      <c r="H553" s="343"/>
      <c r="I553" s="343"/>
      <c r="J553" s="347"/>
      <c r="K553" s="306"/>
      <c r="L553" s="136">
        <v>5</v>
      </c>
      <c r="M553" s="318" t="str">
        <f>IFERROR(ROUNDUP(VLOOKUP(F553,Accesorio!A:E,IF(L553&gt;5,L553-2,L553),)*E553/IF(L553&gt;5,1.21,1),0)," ")</f>
        <v xml:space="preserve"> </v>
      </c>
      <c r="N553" s="319" t="str">
        <f>IFERROR(VLOOKUP(F553,Accesorio!A:C,3,),"")</f>
        <v/>
      </c>
    </row>
    <row r="554" spans="1:14" x14ac:dyDescent="0.2">
      <c r="A554" s="342"/>
      <c r="B554" s="343"/>
      <c r="C554" s="344"/>
      <c r="D554" s="345"/>
      <c r="E554" s="311"/>
      <c r="F554" s="348"/>
      <c r="G554" s="305"/>
      <c r="H554" s="305"/>
      <c r="I554" s="343"/>
      <c r="J554" s="347"/>
      <c r="K554" s="135"/>
      <c r="L554" s="136">
        <v>5</v>
      </c>
      <c r="M554" s="318" t="str">
        <f>IFERROR(ROUNDUP(VLOOKUP(F554,Accesorio!A:E,IF(L554&gt;5,L554-2,L554),)*E554/IF(L554&gt;5,1.21,1),0)," ")</f>
        <v xml:space="preserve"> </v>
      </c>
      <c r="N554" s="319" t="str">
        <f>IFERROR(VLOOKUP(F554,Accesorio!A:C,3,),"")</f>
        <v/>
      </c>
    </row>
    <row r="555" spans="1:14" x14ac:dyDescent="0.2">
      <c r="A555" s="342"/>
      <c r="B555" s="343"/>
      <c r="C555" s="308"/>
      <c r="D555" s="346"/>
      <c r="E555" s="311"/>
      <c r="F555" s="272"/>
      <c r="G555" s="343"/>
      <c r="H555" s="343"/>
      <c r="I555" s="343"/>
      <c r="J555" s="347"/>
      <c r="K555" s="138"/>
      <c r="L555" s="136">
        <v>5</v>
      </c>
      <c r="M555" s="318" t="str">
        <f>IFERROR(ROUNDUP(VLOOKUP(F555,Accesorio!A:E,IF(L555&gt;5,L555-2,L555),)*E555/IF(L555&gt;5,1.21,1),0)," ")</f>
        <v xml:space="preserve"> </v>
      </c>
      <c r="N555" s="319" t="str">
        <f>IFERROR(VLOOKUP(F555,Accesorio!A:C,3,),"")</f>
        <v/>
      </c>
    </row>
    <row r="556" spans="1:14" x14ac:dyDescent="0.2">
      <c r="A556" s="342"/>
      <c r="B556" s="343"/>
      <c r="C556" s="308"/>
      <c r="D556" s="346"/>
      <c r="E556" s="311"/>
      <c r="F556" s="272"/>
      <c r="G556" s="343"/>
      <c r="H556" s="343"/>
      <c r="I556" s="343"/>
      <c r="J556" s="347"/>
      <c r="K556" s="306"/>
      <c r="L556" s="136">
        <v>5</v>
      </c>
      <c r="M556" s="318" t="str">
        <f>IFERROR(ROUNDUP(VLOOKUP(F556,Accesorio!A:E,IF(L556&gt;5,L556-2,L556),)*E556/IF(L556&gt;5,1.21,1),0)," ")</f>
        <v xml:space="preserve"> </v>
      </c>
      <c r="N556" s="319" t="str">
        <f>IFERROR(VLOOKUP(F556,Accesorio!A:C,3,),"")</f>
        <v/>
      </c>
    </row>
    <row r="557" spans="1:14" x14ac:dyDescent="0.2">
      <c r="A557" s="342"/>
      <c r="B557" s="343"/>
      <c r="C557" s="344"/>
      <c r="D557" s="345"/>
      <c r="E557" s="311"/>
      <c r="F557" s="348"/>
      <c r="G557" s="305"/>
      <c r="H557" s="305"/>
      <c r="I557" s="343"/>
      <c r="J557" s="347"/>
      <c r="K557" s="135"/>
      <c r="L557" s="136">
        <v>5</v>
      </c>
      <c r="M557" s="318" t="str">
        <f>IFERROR(ROUNDUP(VLOOKUP(F557,Accesorio!A:E,IF(L557&gt;5,L557-2,L557),)*E557/IF(L557&gt;5,1.21,1),0)," ")</f>
        <v xml:space="preserve"> </v>
      </c>
      <c r="N557" s="319" t="str">
        <f>IFERROR(VLOOKUP(F557,Accesorio!A:C,3,),"")</f>
        <v/>
      </c>
    </row>
    <row r="558" spans="1:14" x14ac:dyDescent="0.2">
      <c r="A558" s="342"/>
      <c r="B558" s="343"/>
      <c r="C558" s="308"/>
      <c r="D558" s="346"/>
      <c r="E558" s="311"/>
      <c r="F558" s="272"/>
      <c r="G558" s="343"/>
      <c r="H558" s="343"/>
      <c r="I558" s="343"/>
      <c r="J558" s="347"/>
      <c r="K558" s="138"/>
      <c r="L558" s="136">
        <v>5</v>
      </c>
      <c r="M558" s="318" t="str">
        <f>IFERROR(ROUNDUP(VLOOKUP(F558,Accesorio!A:E,IF(L558&gt;5,L558-2,L558),)*E558/IF(L558&gt;5,1.21,1),0)," ")</f>
        <v xml:space="preserve"> </v>
      </c>
      <c r="N558" s="319" t="str">
        <f>IFERROR(VLOOKUP(F558,Accesorio!A:C,3,),"")</f>
        <v/>
      </c>
    </row>
    <row r="559" spans="1:14" x14ac:dyDescent="0.2">
      <c r="A559" s="342"/>
      <c r="B559" s="343"/>
      <c r="C559" s="308"/>
      <c r="D559" s="346"/>
      <c r="E559" s="311"/>
      <c r="F559" s="272"/>
      <c r="G559" s="343"/>
      <c r="H559" s="343"/>
      <c r="I559" s="343"/>
      <c r="J559" s="347"/>
      <c r="K559" s="306"/>
      <c r="L559" s="136">
        <v>5</v>
      </c>
      <c r="M559" s="318" t="str">
        <f>IFERROR(ROUNDUP(VLOOKUP(F559,Accesorio!A:E,IF(L559&gt;5,L559-2,L559),)*E559/IF(L559&gt;5,1.21,1),0)," ")</f>
        <v xml:space="preserve"> </v>
      </c>
      <c r="N559" s="319" t="str">
        <f>IFERROR(VLOOKUP(F559,Accesorio!A:C,3,),"")</f>
        <v/>
      </c>
    </row>
    <row r="560" spans="1:14" x14ac:dyDescent="0.2">
      <c r="A560" s="342"/>
      <c r="B560" s="343"/>
      <c r="C560" s="344"/>
      <c r="D560" s="345"/>
      <c r="E560" s="311"/>
      <c r="F560" s="348"/>
      <c r="G560" s="305"/>
      <c r="H560" s="305"/>
      <c r="I560" s="343"/>
      <c r="J560" s="347"/>
      <c r="K560" s="135"/>
      <c r="L560" s="136">
        <v>5</v>
      </c>
      <c r="M560" s="318" t="str">
        <f>IFERROR(ROUNDUP(VLOOKUP(F560,Accesorio!A:E,IF(L560&gt;5,L560-2,L560),)*E560/IF(L560&gt;5,1.21,1),0)," ")</f>
        <v xml:space="preserve"> </v>
      </c>
      <c r="N560" s="319" t="str">
        <f>IFERROR(VLOOKUP(F560,Accesorio!A:C,3,),"")</f>
        <v/>
      </c>
    </row>
    <row r="561" spans="1:14" x14ac:dyDescent="0.2">
      <c r="A561" s="342"/>
      <c r="B561" s="343"/>
      <c r="C561" s="308"/>
      <c r="D561" s="346"/>
      <c r="E561" s="311"/>
      <c r="F561" s="272"/>
      <c r="G561" s="343"/>
      <c r="H561" s="343"/>
      <c r="I561" s="343"/>
      <c r="J561" s="347"/>
      <c r="K561" s="138"/>
      <c r="L561" s="136">
        <v>5</v>
      </c>
      <c r="M561" s="318" t="str">
        <f>IFERROR(ROUNDUP(VLOOKUP(F561,Accesorio!A:E,IF(L561&gt;5,L561-2,L561),)*E561/IF(L561&gt;5,1.21,1),0)," ")</f>
        <v xml:space="preserve"> </v>
      </c>
      <c r="N561" s="319" t="str">
        <f>IFERROR(VLOOKUP(F561,Accesorio!A:C,3,),"")</f>
        <v/>
      </c>
    </row>
    <row r="562" spans="1:14" x14ac:dyDescent="0.2">
      <c r="A562" s="342"/>
      <c r="B562" s="343"/>
      <c r="C562" s="308"/>
      <c r="D562" s="346"/>
      <c r="E562" s="311"/>
      <c r="F562" s="272"/>
      <c r="G562" s="343"/>
      <c r="H562" s="343"/>
      <c r="I562" s="343"/>
      <c r="J562" s="347"/>
      <c r="K562" s="306"/>
      <c r="L562" s="136">
        <v>5</v>
      </c>
      <c r="M562" s="318" t="str">
        <f>IFERROR(ROUNDUP(VLOOKUP(F562,Accesorio!A:E,IF(L562&gt;5,L562-2,L562),)*E562/IF(L562&gt;5,1.21,1),0)," ")</f>
        <v xml:space="preserve"> </v>
      </c>
      <c r="N562" s="319" t="str">
        <f>IFERROR(VLOOKUP(F562,Accesorio!A:C,3,),"")</f>
        <v/>
      </c>
    </row>
    <row r="563" spans="1:14" x14ac:dyDescent="0.2">
      <c r="A563" s="342"/>
      <c r="B563" s="343"/>
      <c r="C563" s="344"/>
      <c r="D563" s="345"/>
      <c r="E563" s="311"/>
      <c r="F563" s="348"/>
      <c r="G563" s="305"/>
      <c r="H563" s="305"/>
      <c r="I563" s="343"/>
      <c r="J563" s="347"/>
      <c r="K563" s="135"/>
      <c r="L563" s="136">
        <v>5</v>
      </c>
      <c r="M563" s="318" t="str">
        <f>IFERROR(ROUNDUP(VLOOKUP(F563,Accesorio!A:E,IF(L563&gt;5,L563-2,L563),)*E563/IF(L563&gt;5,1.21,1),0)," ")</f>
        <v xml:space="preserve"> </v>
      </c>
      <c r="N563" s="319" t="str">
        <f>IFERROR(VLOOKUP(F563,Accesorio!A:C,3,),"")</f>
        <v/>
      </c>
    </row>
    <row r="564" spans="1:14" x14ac:dyDescent="0.2">
      <c r="A564" s="342"/>
      <c r="B564" s="343"/>
      <c r="C564" s="308"/>
      <c r="D564" s="346"/>
      <c r="E564" s="311"/>
      <c r="F564" s="272"/>
      <c r="G564" s="343"/>
      <c r="H564" s="343"/>
      <c r="I564" s="343"/>
      <c r="J564" s="347"/>
      <c r="K564" s="138"/>
      <c r="L564" s="136">
        <v>5</v>
      </c>
      <c r="M564" s="318" t="str">
        <f>IFERROR(ROUNDUP(VLOOKUP(F564,Accesorio!A:E,IF(L564&gt;5,L564-2,L564),)*E564/IF(L564&gt;5,1.21,1),0)," ")</f>
        <v xml:space="preserve"> </v>
      </c>
      <c r="N564" s="319" t="str">
        <f>IFERROR(VLOOKUP(F564,Accesorio!A:C,3,),"")</f>
        <v/>
      </c>
    </row>
    <row r="565" spans="1:14" x14ac:dyDescent="0.2">
      <c r="A565" s="342"/>
      <c r="B565" s="343"/>
      <c r="C565" s="308"/>
      <c r="D565" s="346"/>
      <c r="E565" s="311"/>
      <c r="F565" s="272"/>
      <c r="G565" s="343"/>
      <c r="H565" s="343"/>
      <c r="I565" s="343"/>
      <c r="J565" s="347"/>
      <c r="K565" s="306"/>
      <c r="L565" s="136">
        <v>5</v>
      </c>
      <c r="M565" s="318" t="str">
        <f>IFERROR(ROUNDUP(VLOOKUP(F565,Accesorio!A:E,IF(L565&gt;5,L565-2,L565),)*E565/IF(L565&gt;5,1.21,1),0)," ")</f>
        <v xml:space="preserve"> </v>
      </c>
      <c r="N565" s="319" t="str">
        <f>IFERROR(VLOOKUP(F565,Accesorio!A:C,3,),"")</f>
        <v/>
      </c>
    </row>
    <row r="566" spans="1:14" x14ac:dyDescent="0.2">
      <c r="A566" s="342"/>
      <c r="B566" s="343"/>
      <c r="C566" s="344"/>
      <c r="D566" s="345"/>
      <c r="E566" s="311"/>
      <c r="F566" s="348"/>
      <c r="G566" s="305"/>
      <c r="H566" s="305"/>
      <c r="I566" s="343"/>
      <c r="J566" s="347"/>
      <c r="K566" s="135"/>
      <c r="L566" s="136">
        <v>5</v>
      </c>
      <c r="M566" s="318" t="str">
        <f>IFERROR(ROUNDUP(VLOOKUP(F566,Accesorio!A:E,IF(L566&gt;5,L566-2,L566),)*E566/IF(L566&gt;5,1.21,1),0)," ")</f>
        <v xml:space="preserve"> </v>
      </c>
      <c r="N566" s="319" t="str">
        <f>IFERROR(VLOOKUP(F566,Accesorio!A:C,3,),"")</f>
        <v/>
      </c>
    </row>
    <row r="567" spans="1:14" x14ac:dyDescent="0.2">
      <c r="A567" s="342"/>
      <c r="B567" s="343"/>
      <c r="C567" s="308"/>
      <c r="D567" s="346"/>
      <c r="E567" s="311"/>
      <c r="F567" s="272"/>
      <c r="G567" s="343"/>
      <c r="H567" s="343"/>
      <c r="I567" s="343"/>
      <c r="J567" s="347"/>
      <c r="K567" s="138"/>
      <c r="L567" s="136">
        <v>5</v>
      </c>
      <c r="M567" s="318" t="str">
        <f>IFERROR(ROUNDUP(VLOOKUP(F567,Accesorio!A:E,IF(L567&gt;5,L567-2,L567),)*E567/IF(L567&gt;5,1.21,1),0)," ")</f>
        <v xml:space="preserve"> </v>
      </c>
      <c r="N567" s="319" t="str">
        <f>IFERROR(VLOOKUP(F567,Accesorio!A:C,3,),"")</f>
        <v/>
      </c>
    </row>
    <row r="568" spans="1:14" x14ac:dyDescent="0.2">
      <c r="A568" s="342"/>
      <c r="B568" s="343"/>
      <c r="C568" s="308"/>
      <c r="D568" s="346"/>
      <c r="E568" s="311"/>
      <c r="F568" s="272"/>
      <c r="G568" s="343"/>
      <c r="H568" s="343"/>
      <c r="I568" s="343"/>
      <c r="J568" s="347"/>
      <c r="K568" s="306"/>
      <c r="L568" s="136">
        <v>5</v>
      </c>
      <c r="M568" s="318" t="str">
        <f>IFERROR(ROUNDUP(VLOOKUP(F568,Accesorio!A:E,IF(L568&gt;5,L568-2,L568),)*E568/IF(L568&gt;5,1.21,1),0)," ")</f>
        <v xml:space="preserve"> </v>
      </c>
      <c r="N568" s="319" t="str">
        <f>IFERROR(VLOOKUP(F568,Accesorio!A:C,3,),"")</f>
        <v/>
      </c>
    </row>
    <row r="569" spans="1:14" x14ac:dyDescent="0.2">
      <c r="A569" s="342"/>
      <c r="B569" s="343"/>
      <c r="C569" s="344"/>
      <c r="D569" s="345"/>
      <c r="E569" s="311"/>
      <c r="F569" s="348"/>
      <c r="G569" s="305"/>
      <c r="H569" s="305"/>
      <c r="I569" s="343"/>
      <c r="J569" s="347"/>
      <c r="K569" s="135"/>
      <c r="L569" s="136">
        <v>5</v>
      </c>
      <c r="M569" s="318" t="str">
        <f>IFERROR(ROUNDUP(VLOOKUP(F569,Accesorio!A:E,IF(L569&gt;5,L569-2,L569),)*E569/IF(L569&gt;5,1.21,1),0)," ")</f>
        <v xml:space="preserve"> </v>
      </c>
      <c r="N569" s="319" t="str">
        <f>IFERROR(VLOOKUP(F569,Accesorio!A:C,3,),"")</f>
        <v/>
      </c>
    </row>
    <row r="570" spans="1:14" x14ac:dyDescent="0.2">
      <c r="A570" s="342"/>
      <c r="B570" s="343"/>
      <c r="C570" s="308"/>
      <c r="D570" s="346"/>
      <c r="E570" s="311"/>
      <c r="F570" s="272"/>
      <c r="G570" s="343"/>
      <c r="H570" s="343"/>
      <c r="I570" s="343"/>
      <c r="J570" s="347"/>
      <c r="K570" s="138"/>
      <c r="L570" s="136">
        <v>5</v>
      </c>
      <c r="M570" s="318" t="str">
        <f>IFERROR(ROUNDUP(VLOOKUP(F570,Accesorio!A:E,IF(L570&gt;5,L570-2,L570),)*E570/IF(L570&gt;5,1.21,1),0)," ")</f>
        <v xml:space="preserve"> </v>
      </c>
      <c r="N570" s="319" t="str">
        <f>IFERROR(VLOOKUP(F570,Accesorio!A:C,3,),"")</f>
        <v/>
      </c>
    </row>
    <row r="571" spans="1:14" x14ac:dyDescent="0.2">
      <c r="A571" s="342"/>
      <c r="B571" s="343"/>
      <c r="C571" s="308"/>
      <c r="D571" s="346"/>
      <c r="E571" s="311"/>
      <c r="F571" s="272"/>
      <c r="G571" s="343"/>
      <c r="H571" s="343"/>
      <c r="I571" s="343"/>
      <c r="J571" s="347"/>
      <c r="K571" s="306"/>
      <c r="L571" s="136">
        <v>5</v>
      </c>
      <c r="M571" s="318" t="str">
        <f>IFERROR(ROUNDUP(VLOOKUP(F571,Accesorio!A:E,IF(L571&gt;5,L571-2,L571),)*E571/IF(L571&gt;5,1.21,1),0)," ")</f>
        <v xml:space="preserve"> </v>
      </c>
      <c r="N571" s="319" t="str">
        <f>IFERROR(VLOOKUP(F571,Accesorio!A:C,3,),"")</f>
        <v/>
      </c>
    </row>
    <row r="572" spans="1:14" x14ac:dyDescent="0.2">
      <c r="A572" s="342"/>
      <c r="B572" s="343"/>
      <c r="C572" s="344"/>
      <c r="D572" s="345"/>
      <c r="E572" s="311"/>
      <c r="F572" s="348"/>
      <c r="G572" s="305"/>
      <c r="H572" s="305"/>
      <c r="I572" s="343"/>
      <c r="J572" s="347"/>
      <c r="K572" s="135"/>
      <c r="L572" s="136">
        <v>5</v>
      </c>
      <c r="M572" s="318" t="str">
        <f>IFERROR(ROUNDUP(VLOOKUP(F572,Accesorio!A:E,IF(L572&gt;5,L572-2,L572),)*E572/IF(L572&gt;5,1.21,1),0)," ")</f>
        <v xml:space="preserve"> </v>
      </c>
      <c r="N572" s="319" t="str">
        <f>IFERROR(VLOOKUP(F572,Accesorio!A:C,3,),"")</f>
        <v/>
      </c>
    </row>
    <row r="573" spans="1:14" x14ac:dyDescent="0.2">
      <c r="A573" s="342"/>
      <c r="B573" s="343"/>
      <c r="C573" s="308"/>
      <c r="D573" s="346"/>
      <c r="E573" s="311"/>
      <c r="F573" s="272"/>
      <c r="G573" s="343"/>
      <c r="H573" s="343"/>
      <c r="I573" s="343"/>
      <c r="J573" s="347"/>
      <c r="K573" s="138"/>
      <c r="L573" s="136">
        <v>5</v>
      </c>
      <c r="M573" s="318" t="str">
        <f>IFERROR(ROUNDUP(VLOOKUP(F573,Accesorio!A:E,IF(L573&gt;5,L573-2,L573),)*E573/IF(L573&gt;5,1.21,1),0)," ")</f>
        <v xml:space="preserve"> </v>
      </c>
      <c r="N573" s="319" t="str">
        <f>IFERROR(VLOOKUP(F573,Accesorio!A:C,3,),"")</f>
        <v/>
      </c>
    </row>
    <row r="574" spans="1:14" x14ac:dyDescent="0.2">
      <c r="A574" s="342"/>
      <c r="B574" s="343"/>
      <c r="C574" s="308"/>
      <c r="D574" s="346"/>
      <c r="E574" s="311"/>
      <c r="F574" s="272"/>
      <c r="G574" s="343"/>
      <c r="H574" s="343"/>
      <c r="I574" s="343"/>
      <c r="J574" s="347"/>
      <c r="K574" s="306"/>
      <c r="L574" s="136">
        <v>5</v>
      </c>
      <c r="M574" s="318" t="str">
        <f>IFERROR(ROUNDUP(VLOOKUP(F574,Accesorio!A:E,IF(L574&gt;5,L574-2,L574),)*E574/IF(L574&gt;5,1.21,1),0)," ")</f>
        <v xml:space="preserve"> </v>
      </c>
      <c r="N574" s="319" t="str">
        <f>IFERROR(VLOOKUP(F574,Accesorio!A:C,3,),"")</f>
        <v/>
      </c>
    </row>
    <row r="575" spans="1:14" x14ac:dyDescent="0.2">
      <c r="A575" s="342"/>
      <c r="B575" s="343"/>
      <c r="C575" s="344"/>
      <c r="D575" s="345"/>
      <c r="E575" s="311"/>
      <c r="F575" s="348"/>
      <c r="G575" s="305"/>
      <c r="H575" s="305"/>
      <c r="I575" s="343"/>
      <c r="J575" s="347"/>
      <c r="K575" s="135"/>
      <c r="L575" s="136">
        <v>5</v>
      </c>
      <c r="M575" s="318" t="str">
        <f>IFERROR(ROUNDUP(VLOOKUP(F575,Accesorio!A:E,IF(L575&gt;5,L575-2,L575),)*E575/IF(L575&gt;5,1.21,1),0)," ")</f>
        <v xml:space="preserve"> </v>
      </c>
      <c r="N575" s="319" t="str">
        <f>IFERROR(VLOOKUP(F575,Accesorio!A:C,3,),"")</f>
        <v/>
      </c>
    </row>
    <row r="576" spans="1:14" x14ac:dyDescent="0.2">
      <c r="A576" s="342"/>
      <c r="B576" s="343"/>
      <c r="C576" s="308"/>
      <c r="D576" s="346"/>
      <c r="E576" s="311"/>
      <c r="F576" s="272"/>
      <c r="G576" s="343"/>
      <c r="H576" s="343"/>
      <c r="I576" s="343"/>
      <c r="J576" s="347"/>
      <c r="K576" s="138"/>
      <c r="L576" s="136">
        <v>5</v>
      </c>
      <c r="M576" s="318" t="str">
        <f>IFERROR(ROUNDUP(VLOOKUP(F576,Accesorio!A:E,IF(L576&gt;5,L576-2,L576),)*E576/IF(L576&gt;5,1.21,1),0)," ")</f>
        <v xml:space="preserve"> </v>
      </c>
      <c r="N576" s="319" t="str">
        <f>IFERROR(VLOOKUP(F576,Accesorio!A:C,3,),"")</f>
        <v/>
      </c>
    </row>
    <row r="577" spans="1:14" x14ac:dyDescent="0.2">
      <c r="A577" s="342"/>
      <c r="B577" s="343"/>
      <c r="C577" s="308"/>
      <c r="D577" s="346"/>
      <c r="E577" s="311"/>
      <c r="F577" s="272"/>
      <c r="G577" s="343"/>
      <c r="H577" s="343"/>
      <c r="I577" s="343"/>
      <c r="J577" s="347"/>
      <c r="K577" s="306"/>
      <c r="L577" s="136">
        <v>5</v>
      </c>
      <c r="M577" s="318" t="str">
        <f>IFERROR(ROUNDUP(VLOOKUP(F577,Accesorio!A:E,IF(L577&gt;5,L577-2,L577),)*E577/IF(L577&gt;5,1.21,1),0)," ")</f>
        <v xml:space="preserve"> </v>
      </c>
      <c r="N577" s="319" t="str">
        <f>IFERROR(VLOOKUP(F577,Accesorio!A:C,3,),"")</f>
        <v/>
      </c>
    </row>
    <row r="578" spans="1:14" x14ac:dyDescent="0.2">
      <c r="A578" s="342"/>
      <c r="B578" s="343"/>
      <c r="C578" s="344"/>
      <c r="D578" s="345"/>
      <c r="E578" s="311"/>
      <c r="F578" s="348"/>
      <c r="G578" s="305"/>
      <c r="H578" s="305"/>
      <c r="I578" s="343"/>
      <c r="J578" s="347"/>
      <c r="K578" s="135"/>
      <c r="L578" s="136">
        <v>5</v>
      </c>
      <c r="M578" s="318" t="str">
        <f>IFERROR(ROUNDUP(VLOOKUP(F578,Accesorio!A:E,IF(L578&gt;5,L578-2,L578),)*E578/IF(L578&gt;5,1.21,1),0)," ")</f>
        <v xml:space="preserve"> </v>
      </c>
      <c r="N578" s="319" t="str">
        <f>IFERROR(VLOOKUP(F578,Accesorio!A:C,3,),"")</f>
        <v/>
      </c>
    </row>
    <row r="579" spans="1:14" x14ac:dyDescent="0.2">
      <c r="A579" s="342"/>
      <c r="B579" s="343"/>
      <c r="C579" s="308"/>
      <c r="D579" s="346"/>
      <c r="E579" s="311"/>
      <c r="F579" s="272"/>
      <c r="G579" s="343"/>
      <c r="H579" s="343"/>
      <c r="I579" s="343"/>
      <c r="J579" s="347"/>
      <c r="K579" s="138"/>
      <c r="L579" s="136">
        <v>5</v>
      </c>
      <c r="M579" s="318" t="str">
        <f>IFERROR(ROUNDUP(VLOOKUP(F579,Accesorio!A:E,IF(L579&gt;5,L579-2,L579),)*E579/IF(L579&gt;5,1.21,1),0)," ")</f>
        <v xml:space="preserve"> </v>
      </c>
      <c r="N579" s="319" t="str">
        <f>IFERROR(VLOOKUP(F579,Accesorio!A:C,3,),"")</f>
        <v/>
      </c>
    </row>
    <row r="580" spans="1:14" x14ac:dyDescent="0.2">
      <c r="A580" s="342"/>
      <c r="B580" s="343"/>
      <c r="C580" s="308"/>
      <c r="D580" s="346"/>
      <c r="E580" s="311"/>
      <c r="F580" s="272"/>
      <c r="G580" s="343"/>
      <c r="H580" s="343"/>
      <c r="I580" s="343"/>
      <c r="J580" s="347"/>
      <c r="K580" s="306"/>
      <c r="L580" s="136">
        <v>5</v>
      </c>
      <c r="M580" s="318" t="str">
        <f>IFERROR(ROUNDUP(VLOOKUP(F580,Accesorio!A:E,IF(L580&gt;5,L580-2,L580),)*E580/IF(L580&gt;5,1.21,1),0)," ")</f>
        <v xml:space="preserve"> </v>
      </c>
      <c r="N580" s="319" t="str">
        <f>IFERROR(VLOOKUP(F580,Accesorio!A:C,3,),"")</f>
        <v/>
      </c>
    </row>
    <row r="581" spans="1:14" x14ac:dyDescent="0.2">
      <c r="A581" s="342"/>
      <c r="B581" s="343"/>
      <c r="C581" s="344"/>
      <c r="D581" s="345"/>
      <c r="E581" s="311"/>
      <c r="F581" s="348"/>
      <c r="G581" s="305"/>
      <c r="H581" s="305"/>
      <c r="I581" s="343"/>
      <c r="J581" s="347"/>
      <c r="K581" s="135"/>
      <c r="L581" s="136">
        <v>5</v>
      </c>
      <c r="M581" s="318" t="str">
        <f>IFERROR(ROUNDUP(VLOOKUP(F581,Accesorio!A:E,IF(L581&gt;5,L581-2,L581),)*E581/IF(L581&gt;5,1.21,1),0)," ")</f>
        <v xml:space="preserve"> </v>
      </c>
      <c r="N581" s="319" t="str">
        <f>IFERROR(VLOOKUP(F581,Accesorio!A:C,3,),"")</f>
        <v/>
      </c>
    </row>
    <row r="582" spans="1:14" x14ac:dyDescent="0.2">
      <c r="A582" s="342"/>
      <c r="B582" s="343"/>
      <c r="C582" s="308"/>
      <c r="D582" s="346"/>
      <c r="E582" s="311"/>
      <c r="F582" s="272"/>
      <c r="G582" s="343"/>
      <c r="H582" s="343"/>
      <c r="I582" s="343"/>
      <c r="J582" s="347"/>
      <c r="K582" s="138"/>
      <c r="L582" s="136">
        <v>5</v>
      </c>
      <c r="M582" s="318" t="str">
        <f>IFERROR(ROUNDUP(VLOOKUP(F582,Accesorio!A:E,IF(L582&gt;5,L582-2,L582),)*E582/IF(L582&gt;5,1.21,1),0)," ")</f>
        <v xml:space="preserve"> </v>
      </c>
      <c r="N582" s="319" t="str">
        <f>IFERROR(VLOOKUP(F582,Accesorio!A:C,3,),"")</f>
        <v/>
      </c>
    </row>
    <row r="583" spans="1:14" x14ac:dyDescent="0.2">
      <c r="A583" s="342"/>
      <c r="B583" s="343"/>
      <c r="C583" s="308"/>
      <c r="D583" s="346"/>
      <c r="E583" s="311"/>
      <c r="F583" s="272"/>
      <c r="G583" s="343"/>
      <c r="H583" s="343"/>
      <c r="I583" s="343"/>
      <c r="J583" s="347"/>
      <c r="K583" s="306"/>
      <c r="L583" s="136">
        <v>5</v>
      </c>
      <c r="M583" s="318" t="str">
        <f>IFERROR(ROUNDUP(VLOOKUP(F583,Accesorio!A:E,IF(L583&gt;5,L583-2,L583),)*E583/IF(L583&gt;5,1.21,1),0)," ")</f>
        <v xml:space="preserve"> </v>
      </c>
      <c r="N583" s="319" t="str">
        <f>IFERROR(VLOOKUP(F583,Accesorio!A:C,3,),"")</f>
        <v/>
      </c>
    </row>
    <row r="584" spans="1:14" x14ac:dyDescent="0.2">
      <c r="A584" s="342"/>
      <c r="B584" s="343"/>
      <c r="C584" s="344"/>
      <c r="D584" s="345"/>
      <c r="E584" s="311"/>
      <c r="F584" s="348"/>
      <c r="G584" s="305"/>
      <c r="H584" s="305"/>
      <c r="I584" s="343"/>
      <c r="J584" s="347"/>
      <c r="K584" s="135"/>
      <c r="L584" s="136">
        <v>5</v>
      </c>
      <c r="M584" s="318" t="str">
        <f>IFERROR(ROUNDUP(VLOOKUP(F584,Accesorio!A:E,IF(L584&gt;5,L584-2,L584),)*E584/IF(L584&gt;5,1.21,1),0)," ")</f>
        <v xml:space="preserve"> </v>
      </c>
      <c r="N584" s="319" t="str">
        <f>IFERROR(VLOOKUP(F584,Accesorio!A:C,3,),"")</f>
        <v/>
      </c>
    </row>
    <row r="585" spans="1:14" x14ac:dyDescent="0.2">
      <c r="A585" s="342"/>
      <c r="B585" s="343"/>
      <c r="C585" s="308"/>
      <c r="D585" s="346"/>
      <c r="E585" s="311"/>
      <c r="F585" s="272"/>
      <c r="G585" s="343"/>
      <c r="H585" s="343"/>
      <c r="I585" s="343"/>
      <c r="J585" s="347"/>
      <c r="K585" s="138"/>
      <c r="L585" s="136">
        <v>5</v>
      </c>
      <c r="M585" s="318" t="str">
        <f>IFERROR(ROUNDUP(VLOOKUP(F585,Accesorio!A:E,IF(L585&gt;5,L585-2,L585),)*E585/IF(L585&gt;5,1.21,1),0)," ")</f>
        <v xml:space="preserve"> </v>
      </c>
      <c r="N585" s="319" t="str">
        <f>IFERROR(VLOOKUP(F585,Accesorio!A:C,3,),"")</f>
        <v/>
      </c>
    </row>
    <row r="586" spans="1:14" x14ac:dyDescent="0.2">
      <c r="A586" s="342"/>
      <c r="B586" s="343"/>
      <c r="C586" s="308"/>
      <c r="D586" s="346"/>
      <c r="E586" s="311"/>
      <c r="F586" s="272"/>
      <c r="G586" s="343"/>
      <c r="H586" s="343"/>
      <c r="I586" s="343"/>
      <c r="J586" s="347"/>
      <c r="K586" s="306"/>
      <c r="L586" s="136">
        <v>5</v>
      </c>
      <c r="M586" s="318" t="str">
        <f>IFERROR(ROUNDUP(VLOOKUP(F586,Accesorio!A:E,IF(L586&gt;5,L586-2,L586),)*E586/IF(L586&gt;5,1.21,1),0)," ")</f>
        <v xml:space="preserve"> </v>
      </c>
      <c r="N586" s="319" t="str">
        <f>IFERROR(VLOOKUP(F586,Accesorio!A:C,3,),"")</f>
        <v/>
      </c>
    </row>
    <row r="587" spans="1:14" x14ac:dyDescent="0.2">
      <c r="A587" s="342"/>
      <c r="B587" s="343"/>
      <c r="C587" s="344"/>
      <c r="D587" s="345"/>
      <c r="E587" s="311"/>
      <c r="F587" s="348"/>
      <c r="G587" s="305"/>
      <c r="H587" s="305"/>
      <c r="I587" s="343"/>
      <c r="J587" s="347"/>
      <c r="K587" s="135"/>
      <c r="L587" s="136">
        <v>5</v>
      </c>
      <c r="M587" s="318" t="str">
        <f>IFERROR(ROUNDUP(VLOOKUP(F587,Accesorio!A:E,IF(L587&gt;5,L587-2,L587),)*E587/IF(L587&gt;5,1.21,1),0)," ")</f>
        <v xml:space="preserve"> </v>
      </c>
      <c r="N587" s="319" t="str">
        <f>IFERROR(VLOOKUP(F587,Accesorio!A:C,3,),"")</f>
        <v/>
      </c>
    </row>
    <row r="588" spans="1:14" x14ac:dyDescent="0.2">
      <c r="A588" s="342"/>
      <c r="B588" s="343"/>
      <c r="C588" s="308"/>
      <c r="D588" s="346"/>
      <c r="E588" s="311"/>
      <c r="F588" s="272"/>
      <c r="G588" s="343"/>
      <c r="H588" s="343"/>
      <c r="I588" s="343"/>
      <c r="J588" s="347"/>
      <c r="K588" s="138"/>
      <c r="L588" s="136">
        <v>5</v>
      </c>
      <c r="M588" s="318" t="str">
        <f>IFERROR(ROUNDUP(VLOOKUP(F588,Accesorio!A:E,IF(L588&gt;5,L588-2,L588),)*E588/IF(L588&gt;5,1.21,1),0)," ")</f>
        <v xml:space="preserve"> </v>
      </c>
      <c r="N588" s="319" t="str">
        <f>IFERROR(VLOOKUP(F588,Accesorio!A:C,3,),"")</f>
        <v/>
      </c>
    </row>
    <row r="589" spans="1:14" x14ac:dyDescent="0.2">
      <c r="A589" s="342"/>
      <c r="B589" s="343"/>
      <c r="C589" s="308"/>
      <c r="D589" s="346"/>
      <c r="E589" s="311"/>
      <c r="F589" s="272"/>
      <c r="G589" s="343"/>
      <c r="H589" s="343"/>
      <c r="I589" s="343"/>
      <c r="J589" s="347"/>
      <c r="K589" s="306"/>
      <c r="L589" s="136">
        <v>5</v>
      </c>
      <c r="M589" s="318" t="str">
        <f>IFERROR(ROUNDUP(VLOOKUP(F589,Accesorio!A:E,IF(L589&gt;5,L589-2,L589),)*E589/IF(L589&gt;5,1.21,1),0)," ")</f>
        <v xml:space="preserve"> </v>
      </c>
      <c r="N589" s="319" t="str">
        <f>IFERROR(VLOOKUP(F589,Accesorio!A:C,3,),"")</f>
        <v/>
      </c>
    </row>
    <row r="590" spans="1:14" x14ac:dyDescent="0.2">
      <c r="A590" s="342"/>
      <c r="B590" s="343"/>
      <c r="C590" s="344"/>
      <c r="D590" s="345"/>
      <c r="E590" s="311"/>
      <c r="F590" s="348"/>
      <c r="G590" s="305"/>
      <c r="H590" s="305"/>
      <c r="I590" s="343"/>
      <c r="J590" s="347"/>
      <c r="K590" s="135"/>
      <c r="L590" s="136">
        <v>5</v>
      </c>
      <c r="M590" s="318" t="str">
        <f>IFERROR(ROUNDUP(VLOOKUP(F590,Accesorio!A:E,IF(L590&gt;5,L590-2,L590),)*E590/IF(L590&gt;5,1.21,1),0)," ")</f>
        <v xml:space="preserve"> </v>
      </c>
      <c r="N590" s="319" t="str">
        <f>IFERROR(VLOOKUP(F590,Accesorio!A:C,3,),"")</f>
        <v/>
      </c>
    </row>
    <row r="591" spans="1:14" x14ac:dyDescent="0.2">
      <c r="A591" s="342"/>
      <c r="B591" s="343"/>
      <c r="C591" s="308"/>
      <c r="D591" s="346"/>
      <c r="E591" s="311"/>
      <c r="F591" s="272"/>
      <c r="G591" s="343"/>
      <c r="H591" s="343"/>
      <c r="I591" s="343"/>
      <c r="J591" s="347"/>
      <c r="K591" s="138"/>
      <c r="L591" s="136">
        <v>5</v>
      </c>
      <c r="M591" s="318" t="str">
        <f>IFERROR(ROUNDUP(VLOOKUP(F591,Accesorio!A:E,IF(L591&gt;5,L591-2,L591),)*E591/IF(L591&gt;5,1.21,1),0)," ")</f>
        <v xml:space="preserve"> </v>
      </c>
      <c r="N591" s="319" t="str">
        <f>IFERROR(VLOOKUP(F591,Accesorio!A:C,3,),"")</f>
        <v/>
      </c>
    </row>
    <row r="592" spans="1:14" x14ac:dyDescent="0.2">
      <c r="A592" s="342"/>
      <c r="B592" s="343"/>
      <c r="C592" s="308"/>
      <c r="D592" s="346"/>
      <c r="E592" s="311"/>
      <c r="F592" s="272"/>
      <c r="G592" s="343"/>
      <c r="H592" s="343"/>
      <c r="I592" s="343"/>
      <c r="J592" s="347"/>
      <c r="K592" s="306"/>
      <c r="L592" s="136">
        <v>5</v>
      </c>
      <c r="M592" s="318" t="str">
        <f>IFERROR(ROUNDUP(VLOOKUP(F592,Accesorio!A:E,IF(L592&gt;5,L592-2,L592),)*E592/IF(L592&gt;5,1.21,1),0)," ")</f>
        <v xml:space="preserve"> </v>
      </c>
      <c r="N592" s="319" t="str">
        <f>IFERROR(VLOOKUP(F592,Accesorio!A:C,3,),"")</f>
        <v/>
      </c>
    </row>
    <row r="593" spans="1:14" x14ac:dyDescent="0.2">
      <c r="A593" s="342"/>
      <c r="B593" s="343"/>
      <c r="C593" s="344"/>
      <c r="D593" s="345"/>
      <c r="E593" s="311"/>
      <c r="F593" s="348"/>
      <c r="G593" s="305"/>
      <c r="H593" s="305"/>
      <c r="I593" s="343"/>
      <c r="J593" s="347"/>
      <c r="K593" s="135"/>
      <c r="L593" s="136">
        <v>5</v>
      </c>
      <c r="M593" s="318" t="str">
        <f>IFERROR(ROUNDUP(VLOOKUP(F593,Accesorio!A:E,IF(L593&gt;5,L593-2,L593),)*E593/IF(L593&gt;5,1.21,1),0)," ")</f>
        <v xml:space="preserve"> </v>
      </c>
      <c r="N593" s="319" t="str">
        <f>IFERROR(VLOOKUP(F593,Accesorio!A:C,3,),"")</f>
        <v/>
      </c>
    </row>
    <row r="594" spans="1:14" x14ac:dyDescent="0.2">
      <c r="A594" s="342"/>
      <c r="B594" s="343"/>
      <c r="C594" s="308"/>
      <c r="D594" s="346"/>
      <c r="E594" s="311"/>
      <c r="F594" s="272"/>
      <c r="G594" s="343"/>
      <c r="H594" s="343"/>
      <c r="I594" s="343"/>
      <c r="J594" s="347"/>
      <c r="K594" s="138"/>
      <c r="L594" s="136">
        <v>5</v>
      </c>
      <c r="M594" s="318" t="str">
        <f>IFERROR(ROUNDUP(VLOOKUP(F594,Accesorio!A:E,IF(L594&gt;5,L594-2,L594),)*E594/IF(L594&gt;5,1.21,1),0)," ")</f>
        <v xml:space="preserve"> </v>
      </c>
      <c r="N594" s="319" t="str">
        <f>IFERROR(VLOOKUP(F594,Accesorio!A:C,3,),"")</f>
        <v/>
      </c>
    </row>
    <row r="595" spans="1:14" x14ac:dyDescent="0.2">
      <c r="A595" s="342"/>
      <c r="B595" s="343"/>
      <c r="C595" s="308"/>
      <c r="D595" s="346"/>
      <c r="E595" s="311"/>
      <c r="F595" s="272"/>
      <c r="G595" s="343"/>
      <c r="H595" s="343"/>
      <c r="I595" s="343"/>
      <c r="J595" s="347"/>
      <c r="K595" s="306"/>
      <c r="L595" s="136">
        <v>5</v>
      </c>
      <c r="M595" s="318" t="str">
        <f>IFERROR(ROUNDUP(VLOOKUP(F595,Accesorio!A:E,IF(L595&gt;5,L595-2,L595),)*E595/IF(L595&gt;5,1.21,1),0)," ")</f>
        <v xml:space="preserve"> </v>
      </c>
      <c r="N595" s="319" t="str">
        <f>IFERROR(VLOOKUP(F595,Accesorio!A:C,3,),"")</f>
        <v/>
      </c>
    </row>
    <row r="596" spans="1:14" x14ac:dyDescent="0.2">
      <c r="A596" s="342"/>
      <c r="B596" s="343"/>
      <c r="C596" s="344"/>
      <c r="D596" s="345"/>
      <c r="E596" s="311"/>
      <c r="F596" s="348"/>
      <c r="G596" s="305"/>
      <c r="H596" s="305"/>
      <c r="I596" s="343"/>
      <c r="J596" s="347"/>
      <c r="K596" s="135"/>
      <c r="L596" s="136">
        <v>5</v>
      </c>
      <c r="M596" s="318" t="str">
        <f>IFERROR(ROUNDUP(VLOOKUP(F596,Accesorio!A:E,IF(L596&gt;5,L596-2,L596),)*E596/IF(L596&gt;5,1.21,1),0)," ")</f>
        <v xml:space="preserve"> </v>
      </c>
      <c r="N596" s="319" t="str">
        <f>IFERROR(VLOOKUP(F596,Accesorio!A:C,3,),"")</f>
        <v/>
      </c>
    </row>
    <row r="597" spans="1:14" x14ac:dyDescent="0.2">
      <c r="A597" s="342"/>
      <c r="B597" s="343"/>
      <c r="C597" s="308"/>
      <c r="D597" s="346"/>
      <c r="E597" s="311"/>
      <c r="F597" s="272"/>
      <c r="G597" s="343"/>
      <c r="H597" s="343"/>
      <c r="I597" s="343"/>
      <c r="J597" s="347"/>
      <c r="K597" s="138"/>
      <c r="L597" s="136">
        <v>5</v>
      </c>
      <c r="M597" s="318" t="str">
        <f>IFERROR(ROUNDUP(VLOOKUP(F597,Accesorio!A:E,IF(L597&gt;5,L597-2,L597),)*E597/IF(L597&gt;5,1.21,1),0)," ")</f>
        <v xml:space="preserve"> </v>
      </c>
      <c r="N597" s="319" t="str">
        <f>IFERROR(VLOOKUP(F597,Accesorio!A:C,3,),"")</f>
        <v/>
      </c>
    </row>
    <row r="598" spans="1:14" x14ac:dyDescent="0.2">
      <c r="A598" s="342"/>
      <c r="B598" s="343"/>
      <c r="C598" s="308"/>
      <c r="D598" s="346"/>
      <c r="E598" s="311"/>
      <c r="F598" s="272"/>
      <c r="G598" s="343"/>
      <c r="H598" s="343"/>
      <c r="I598" s="343"/>
      <c r="J598" s="347"/>
      <c r="K598" s="306"/>
      <c r="L598" s="136">
        <v>5</v>
      </c>
      <c r="M598" s="318" t="str">
        <f>IFERROR(ROUNDUP(VLOOKUP(F598,Accesorio!A:E,IF(L598&gt;5,L598-2,L598),)*E598/IF(L598&gt;5,1.21,1),0)," ")</f>
        <v xml:space="preserve"> </v>
      </c>
      <c r="N598" s="319" t="str">
        <f>IFERROR(VLOOKUP(F598,Accesorio!A:C,3,),"")</f>
        <v/>
      </c>
    </row>
    <row r="599" spans="1:14" x14ac:dyDescent="0.2">
      <c r="A599" s="342"/>
      <c r="B599" s="343"/>
      <c r="C599" s="344"/>
      <c r="D599" s="345"/>
      <c r="E599" s="311"/>
      <c r="F599" s="348"/>
      <c r="G599" s="305"/>
      <c r="H599" s="305"/>
      <c r="I599" s="343"/>
      <c r="J599" s="347"/>
      <c r="K599" s="135"/>
      <c r="L599" s="136">
        <v>5</v>
      </c>
      <c r="M599" s="318" t="str">
        <f>IFERROR(ROUNDUP(VLOOKUP(F599,Accesorio!A:E,IF(L599&gt;5,L599-2,L599),)*E599/IF(L599&gt;5,1.21,1),0)," ")</f>
        <v xml:space="preserve"> </v>
      </c>
      <c r="N599" s="319" t="str">
        <f>IFERROR(VLOOKUP(F599,Accesorio!A:C,3,),"")</f>
        <v/>
      </c>
    </row>
    <row r="600" spans="1:14" x14ac:dyDescent="0.2">
      <c r="A600" s="342"/>
      <c r="B600" s="343"/>
      <c r="C600" s="308"/>
      <c r="D600" s="346"/>
      <c r="E600" s="311"/>
      <c r="F600" s="272"/>
      <c r="G600" s="343"/>
      <c r="H600" s="343"/>
      <c r="I600" s="343"/>
      <c r="J600" s="347"/>
      <c r="K600" s="138"/>
      <c r="L600" s="136">
        <v>5</v>
      </c>
      <c r="M600" s="318" t="str">
        <f>IFERROR(ROUNDUP(VLOOKUP(F600,Accesorio!A:E,IF(L600&gt;5,L600-2,L600),)*E600/IF(L600&gt;5,1.21,1),0)," ")</f>
        <v xml:space="preserve"> </v>
      </c>
      <c r="N600" s="319" t="str">
        <f>IFERROR(VLOOKUP(F600,Accesorio!A:C,3,),"")</f>
        <v/>
      </c>
    </row>
    <row r="601" spans="1:14" x14ac:dyDescent="0.2">
      <c r="A601" s="342"/>
      <c r="B601" s="343"/>
      <c r="C601" s="308"/>
      <c r="D601" s="346"/>
      <c r="E601" s="311"/>
      <c r="F601" s="272"/>
      <c r="G601" s="343"/>
      <c r="H601" s="343"/>
      <c r="I601" s="343"/>
      <c r="J601" s="347"/>
      <c r="K601" s="306"/>
      <c r="L601" s="136">
        <v>5</v>
      </c>
      <c r="M601" s="318" t="str">
        <f>IFERROR(ROUNDUP(VLOOKUP(F601,Accesorio!A:E,IF(L601&gt;5,L601-2,L601),)*E601/IF(L601&gt;5,1.21,1),0)," ")</f>
        <v xml:space="preserve"> </v>
      </c>
      <c r="N601" s="319" t="str">
        <f>IFERROR(VLOOKUP(F601,Accesorio!A:C,3,),"")</f>
        <v/>
      </c>
    </row>
    <row r="602" spans="1:14" x14ac:dyDescent="0.2">
      <c r="A602" s="342"/>
      <c r="B602" s="343"/>
      <c r="C602" s="344"/>
      <c r="D602" s="345"/>
      <c r="E602" s="311"/>
      <c r="F602" s="348"/>
      <c r="G602" s="305"/>
      <c r="H602" s="305"/>
      <c r="I602" s="343"/>
      <c r="J602" s="347"/>
      <c r="K602" s="135"/>
      <c r="L602" s="136">
        <v>5</v>
      </c>
      <c r="M602" s="318" t="str">
        <f>IFERROR(ROUNDUP(VLOOKUP(F602,Accesorio!A:E,IF(L602&gt;5,L602-2,L602),)*E602/IF(L602&gt;5,1.21,1),0)," ")</f>
        <v xml:space="preserve"> </v>
      </c>
      <c r="N602" s="319" t="str">
        <f>IFERROR(VLOOKUP(F602,Accesorio!A:C,3,),"")</f>
        <v/>
      </c>
    </row>
    <row r="603" spans="1:14" x14ac:dyDescent="0.2">
      <c r="A603" s="342"/>
      <c r="B603" s="343"/>
      <c r="C603" s="308"/>
      <c r="D603" s="346"/>
      <c r="E603" s="311"/>
      <c r="F603" s="272"/>
      <c r="G603" s="343"/>
      <c r="H603" s="343"/>
      <c r="I603" s="343"/>
      <c r="J603" s="347"/>
      <c r="K603" s="138"/>
      <c r="L603" s="136">
        <v>5</v>
      </c>
      <c r="M603" s="318" t="str">
        <f>IFERROR(ROUNDUP(VLOOKUP(F603,Accesorio!A:E,IF(L603&gt;5,L603-2,L603),)*E603/IF(L603&gt;5,1.21,1),0)," ")</f>
        <v xml:space="preserve"> </v>
      </c>
      <c r="N603" s="319" t="str">
        <f>IFERROR(VLOOKUP(F603,Accesorio!A:C,3,),"")</f>
        <v/>
      </c>
    </row>
    <row r="604" spans="1:14" x14ac:dyDescent="0.2">
      <c r="A604" s="342"/>
      <c r="B604" s="343"/>
      <c r="C604" s="308"/>
      <c r="D604" s="346"/>
      <c r="E604" s="311"/>
      <c r="F604" s="272"/>
      <c r="G604" s="343"/>
      <c r="H604" s="343"/>
      <c r="I604" s="343"/>
      <c r="J604" s="347"/>
      <c r="K604" s="306"/>
      <c r="L604" s="136">
        <v>5</v>
      </c>
      <c r="M604" s="318" t="str">
        <f>IFERROR(ROUNDUP(VLOOKUP(F604,Accesorio!A:E,IF(L604&gt;5,L604-2,L604),)*E604/IF(L604&gt;5,1.21,1),0)," ")</f>
        <v xml:space="preserve"> </v>
      </c>
      <c r="N604" s="319" t="str">
        <f>IFERROR(VLOOKUP(F604,Accesorio!A:C,3,),"")</f>
        <v/>
      </c>
    </row>
    <row r="605" spans="1:14" x14ac:dyDescent="0.2">
      <c r="A605" s="342"/>
      <c r="B605" s="343"/>
      <c r="C605" s="344"/>
      <c r="D605" s="345"/>
      <c r="E605" s="311"/>
      <c r="F605" s="348"/>
      <c r="G605" s="305"/>
      <c r="H605" s="305"/>
      <c r="I605" s="343"/>
      <c r="J605" s="347"/>
      <c r="K605" s="135"/>
      <c r="L605" s="136">
        <v>5</v>
      </c>
      <c r="M605" s="318" t="str">
        <f>IFERROR(ROUNDUP(VLOOKUP(F605,Accesorio!A:E,IF(L605&gt;5,L605-2,L605),)*E605/IF(L605&gt;5,1.21,1),0)," ")</f>
        <v xml:space="preserve"> </v>
      </c>
      <c r="N605" s="319" t="str">
        <f>IFERROR(VLOOKUP(F605,Accesorio!A:C,3,),"")</f>
        <v/>
      </c>
    </row>
    <row r="606" spans="1:14" x14ac:dyDescent="0.2">
      <c r="A606" s="342"/>
      <c r="B606" s="343"/>
      <c r="C606" s="308"/>
      <c r="D606" s="346"/>
      <c r="E606" s="311"/>
      <c r="F606" s="272"/>
      <c r="G606" s="343"/>
      <c r="H606" s="343"/>
      <c r="I606" s="343"/>
      <c r="J606" s="347"/>
      <c r="K606" s="138"/>
      <c r="L606" s="136">
        <v>5</v>
      </c>
      <c r="M606" s="318" t="str">
        <f>IFERROR(ROUNDUP(VLOOKUP(F606,Accesorio!A:E,IF(L606&gt;5,L606-2,L606),)*E606/IF(L606&gt;5,1.21,1),0)," ")</f>
        <v xml:space="preserve"> </v>
      </c>
      <c r="N606" s="319" t="str">
        <f>IFERROR(VLOOKUP(F606,Accesorio!A:C,3,),"")</f>
        <v/>
      </c>
    </row>
    <row r="607" spans="1:14" x14ac:dyDescent="0.2">
      <c r="A607" s="342"/>
      <c r="B607" s="343"/>
      <c r="C607" s="308"/>
      <c r="D607" s="346"/>
      <c r="E607" s="311"/>
      <c r="F607" s="272"/>
      <c r="G607" s="343"/>
      <c r="H607" s="343"/>
      <c r="I607" s="343"/>
      <c r="J607" s="347"/>
      <c r="K607" s="306"/>
      <c r="L607" s="136">
        <v>5</v>
      </c>
      <c r="M607" s="318" t="str">
        <f>IFERROR(ROUNDUP(VLOOKUP(F607,Accesorio!A:E,IF(L607&gt;5,L607-2,L607),)*E607/IF(L607&gt;5,1.21,1),0)," ")</f>
        <v xml:space="preserve"> </v>
      </c>
      <c r="N607" s="319" t="str">
        <f>IFERROR(VLOOKUP(F607,Accesorio!A:C,3,),"")</f>
        <v/>
      </c>
    </row>
    <row r="608" spans="1:14" x14ac:dyDescent="0.2">
      <c r="A608" s="342"/>
      <c r="B608" s="343"/>
      <c r="C608" s="344"/>
      <c r="D608" s="345"/>
      <c r="E608" s="311"/>
      <c r="F608" s="348"/>
      <c r="G608" s="305"/>
      <c r="H608" s="305"/>
      <c r="I608" s="343"/>
      <c r="J608" s="347"/>
      <c r="K608" s="135"/>
      <c r="L608" s="136">
        <v>5</v>
      </c>
      <c r="M608" s="318" t="str">
        <f>IFERROR(ROUNDUP(VLOOKUP(F608,Accesorio!A:E,IF(L608&gt;5,L608-2,L608),)*E608/IF(L608&gt;5,1.21,1),0)," ")</f>
        <v xml:space="preserve"> </v>
      </c>
      <c r="N608" s="319" t="str">
        <f>IFERROR(VLOOKUP(F608,Accesorio!A:C,3,),"")</f>
        <v/>
      </c>
    </row>
    <row r="609" spans="1:14" x14ac:dyDescent="0.2">
      <c r="A609" s="342"/>
      <c r="B609" s="343"/>
      <c r="C609" s="308"/>
      <c r="D609" s="346"/>
      <c r="E609" s="311"/>
      <c r="F609" s="272"/>
      <c r="G609" s="343"/>
      <c r="H609" s="343"/>
      <c r="I609" s="343"/>
      <c r="J609" s="347"/>
      <c r="K609" s="138"/>
      <c r="L609" s="136">
        <v>5</v>
      </c>
      <c r="M609" s="318" t="str">
        <f>IFERROR(ROUNDUP(VLOOKUP(F609,Accesorio!A:E,IF(L609&gt;5,L609-2,L609),)*E609/IF(L609&gt;5,1.21,1),0)," ")</f>
        <v xml:space="preserve"> </v>
      </c>
      <c r="N609" s="319" t="str">
        <f>IFERROR(VLOOKUP(F609,Accesorio!A:C,3,),"")</f>
        <v/>
      </c>
    </row>
    <row r="610" spans="1:14" x14ac:dyDescent="0.2">
      <c r="A610" s="342"/>
      <c r="B610" s="343"/>
      <c r="C610" s="308"/>
      <c r="D610" s="346"/>
      <c r="E610" s="311"/>
      <c r="F610" s="272"/>
      <c r="G610" s="343"/>
      <c r="H610" s="343"/>
      <c r="I610" s="343"/>
      <c r="J610" s="347"/>
      <c r="K610" s="306"/>
      <c r="L610" s="136">
        <v>5</v>
      </c>
      <c r="M610" s="318" t="str">
        <f>IFERROR(ROUNDUP(VLOOKUP(F610,Accesorio!A:E,IF(L610&gt;5,L610-2,L610),)*E610/IF(L610&gt;5,1.21,1),0)," ")</f>
        <v xml:space="preserve"> </v>
      </c>
      <c r="N610" s="319" t="str">
        <f>IFERROR(VLOOKUP(F610,Accesorio!A:C,3,),"")</f>
        <v/>
      </c>
    </row>
    <row r="611" spans="1:14" x14ac:dyDescent="0.2">
      <c r="A611" s="342"/>
      <c r="B611" s="343"/>
      <c r="C611" s="344"/>
      <c r="D611" s="345"/>
      <c r="E611" s="311"/>
      <c r="F611" s="348"/>
      <c r="G611" s="305"/>
      <c r="H611" s="305"/>
      <c r="I611" s="343"/>
      <c r="J611" s="347"/>
      <c r="K611" s="135"/>
      <c r="L611" s="136">
        <v>5</v>
      </c>
      <c r="M611" s="318" t="str">
        <f>IFERROR(ROUNDUP(VLOOKUP(F611,Accesorio!A:E,IF(L611&gt;5,L611-2,L611),)*E611/IF(L611&gt;5,1.21,1),0)," ")</f>
        <v xml:space="preserve"> </v>
      </c>
      <c r="N611" s="319" t="str">
        <f>IFERROR(VLOOKUP(F611,Accesorio!A:C,3,),"")</f>
        <v/>
      </c>
    </row>
    <row r="612" spans="1:14" x14ac:dyDescent="0.2">
      <c r="A612" s="342"/>
      <c r="B612" s="343"/>
      <c r="C612" s="308"/>
      <c r="D612" s="346"/>
      <c r="E612" s="311"/>
      <c r="F612" s="272"/>
      <c r="G612" s="343"/>
      <c r="H612" s="343"/>
      <c r="I612" s="343"/>
      <c r="J612" s="347"/>
      <c r="K612" s="138"/>
      <c r="L612" s="136">
        <v>5</v>
      </c>
      <c r="M612" s="318" t="str">
        <f>IFERROR(ROUNDUP(VLOOKUP(F612,Accesorio!A:E,IF(L612&gt;5,L612-2,L612),)*E612/IF(L612&gt;5,1.21,1),0)," ")</f>
        <v xml:space="preserve"> </v>
      </c>
      <c r="N612" s="319" t="str">
        <f>IFERROR(VLOOKUP(F612,Accesorio!A:C,3,),"")</f>
        <v/>
      </c>
    </row>
    <row r="613" spans="1:14" x14ac:dyDescent="0.2">
      <c r="A613" s="342"/>
      <c r="B613" s="343"/>
      <c r="C613" s="308"/>
      <c r="D613" s="346"/>
      <c r="E613" s="311"/>
      <c r="F613" s="272"/>
      <c r="G613" s="343"/>
      <c r="H613" s="343"/>
      <c r="I613" s="343"/>
      <c r="J613" s="347"/>
      <c r="K613" s="306"/>
      <c r="L613" s="136">
        <v>5</v>
      </c>
      <c r="M613" s="318" t="str">
        <f>IFERROR(ROUNDUP(VLOOKUP(F613,Accesorio!A:E,IF(L613&gt;5,L613-2,L613),)*E613/IF(L613&gt;5,1.21,1),0)," ")</f>
        <v xml:space="preserve"> </v>
      </c>
      <c r="N613" s="319" t="str">
        <f>IFERROR(VLOOKUP(F613,Accesorio!A:C,3,),"")</f>
        <v/>
      </c>
    </row>
    <row r="614" spans="1:14" x14ac:dyDescent="0.2">
      <c r="A614" s="342"/>
      <c r="B614" s="343"/>
      <c r="C614" s="344"/>
      <c r="D614" s="345"/>
      <c r="E614" s="311"/>
      <c r="F614" s="348"/>
      <c r="G614" s="305"/>
      <c r="H614" s="305"/>
      <c r="I614" s="343"/>
      <c r="J614" s="347"/>
      <c r="K614" s="135"/>
      <c r="L614" s="136">
        <v>5</v>
      </c>
      <c r="M614" s="318" t="str">
        <f>IFERROR(ROUNDUP(VLOOKUP(F614,Accesorio!A:E,IF(L614&gt;5,L614-2,L614),)*E614/IF(L614&gt;5,1.21,1),0)," ")</f>
        <v xml:space="preserve"> </v>
      </c>
      <c r="N614" s="319" t="str">
        <f>IFERROR(VLOOKUP(F614,Accesorio!A:C,3,),"")</f>
        <v/>
      </c>
    </row>
    <row r="615" spans="1:14" x14ac:dyDescent="0.2">
      <c r="A615" s="342"/>
      <c r="B615" s="343"/>
      <c r="C615" s="308"/>
      <c r="D615" s="346"/>
      <c r="E615" s="311"/>
      <c r="F615" s="272"/>
      <c r="G615" s="343"/>
      <c r="H615" s="343"/>
      <c r="I615" s="343"/>
      <c r="J615" s="347"/>
      <c r="K615" s="138"/>
      <c r="L615" s="136">
        <v>5</v>
      </c>
      <c r="M615" s="318" t="str">
        <f>IFERROR(ROUNDUP(VLOOKUP(F615,Accesorio!A:E,IF(L615&gt;5,L615-2,L615),)*E615/IF(L615&gt;5,1.21,1),0)," ")</f>
        <v xml:space="preserve"> </v>
      </c>
      <c r="N615" s="319" t="str">
        <f>IFERROR(VLOOKUP(F615,Accesorio!A:C,3,),"")</f>
        <v/>
      </c>
    </row>
    <row r="616" spans="1:14" x14ac:dyDescent="0.2">
      <c r="A616" s="342"/>
      <c r="B616" s="343"/>
      <c r="C616" s="308"/>
      <c r="D616" s="346"/>
      <c r="E616" s="311"/>
      <c r="F616" s="272"/>
      <c r="G616" s="343"/>
      <c r="H616" s="343"/>
      <c r="I616" s="343"/>
      <c r="J616" s="347"/>
      <c r="K616" s="306"/>
      <c r="L616" s="136">
        <v>5</v>
      </c>
      <c r="M616" s="318" t="str">
        <f>IFERROR(ROUNDUP(VLOOKUP(F616,Accesorio!A:E,IF(L616&gt;5,L616-2,L616),)*E616/IF(L616&gt;5,1.21,1),0)," ")</f>
        <v xml:space="preserve"> </v>
      </c>
      <c r="N616" s="319" t="str">
        <f>IFERROR(VLOOKUP(F616,Accesorio!A:C,3,),"")</f>
        <v/>
      </c>
    </row>
    <row r="617" spans="1:14" x14ac:dyDescent="0.2">
      <c r="A617" s="342"/>
      <c r="B617" s="343"/>
      <c r="C617" s="344"/>
      <c r="D617" s="345"/>
      <c r="E617" s="311"/>
      <c r="F617" s="348"/>
      <c r="G617" s="305"/>
      <c r="H617" s="305"/>
      <c r="I617" s="343"/>
      <c r="J617" s="347"/>
      <c r="K617" s="135"/>
      <c r="L617" s="136">
        <v>5</v>
      </c>
      <c r="M617" s="318" t="str">
        <f>IFERROR(ROUNDUP(VLOOKUP(F617,Accesorio!A:E,IF(L617&gt;5,L617-2,L617),)*E617/IF(L617&gt;5,1.21,1),0)," ")</f>
        <v xml:space="preserve"> </v>
      </c>
      <c r="N617" s="319" t="str">
        <f>IFERROR(VLOOKUP(F617,Accesorio!A:C,3,),"")</f>
        <v/>
      </c>
    </row>
    <row r="618" spans="1:14" x14ac:dyDescent="0.2">
      <c r="A618" s="342"/>
      <c r="B618" s="343"/>
      <c r="C618" s="308"/>
      <c r="D618" s="346"/>
      <c r="E618" s="311"/>
      <c r="F618" s="272"/>
      <c r="G618" s="343"/>
      <c r="H618" s="343"/>
      <c r="I618" s="343"/>
      <c r="J618" s="347"/>
      <c r="K618" s="138"/>
      <c r="L618" s="136">
        <v>5</v>
      </c>
      <c r="M618" s="318" t="str">
        <f>IFERROR(ROUNDUP(VLOOKUP(F618,Accesorio!A:E,IF(L618&gt;5,L618-2,L618),)*E618/IF(L618&gt;5,1.21,1),0)," ")</f>
        <v xml:space="preserve"> </v>
      </c>
      <c r="N618" s="319" t="str">
        <f>IFERROR(VLOOKUP(F618,Accesorio!A:C,3,),"")</f>
        <v/>
      </c>
    </row>
    <row r="619" spans="1:14" x14ac:dyDescent="0.2">
      <c r="A619" s="342"/>
      <c r="B619" s="343"/>
      <c r="C619" s="308"/>
      <c r="D619" s="346"/>
      <c r="E619" s="311"/>
      <c r="F619" s="272"/>
      <c r="G619" s="343"/>
      <c r="H619" s="343"/>
      <c r="I619" s="343"/>
      <c r="J619" s="347"/>
      <c r="K619" s="306"/>
      <c r="L619" s="136">
        <v>5</v>
      </c>
      <c r="M619" s="318" t="str">
        <f>IFERROR(ROUNDUP(VLOOKUP(F619,Accesorio!A:E,IF(L619&gt;5,L619-2,L619),)*E619/IF(L619&gt;5,1.21,1),0)," ")</f>
        <v xml:space="preserve"> </v>
      </c>
      <c r="N619" s="319" t="str">
        <f>IFERROR(VLOOKUP(F619,Accesorio!A:C,3,),"")</f>
        <v/>
      </c>
    </row>
    <row r="620" spans="1:14" x14ac:dyDescent="0.2">
      <c r="A620" s="342"/>
      <c r="B620" s="343"/>
      <c r="C620" s="344"/>
      <c r="D620" s="345"/>
      <c r="E620" s="311"/>
      <c r="F620" s="348"/>
      <c r="G620" s="305"/>
      <c r="H620" s="305"/>
      <c r="I620" s="343"/>
      <c r="J620" s="347"/>
      <c r="K620" s="135"/>
      <c r="L620" s="136">
        <v>5</v>
      </c>
      <c r="M620" s="318" t="str">
        <f>IFERROR(ROUNDUP(VLOOKUP(F620,Accesorio!A:E,IF(L620&gt;5,L620-2,L620),)*E620/IF(L620&gt;5,1.21,1),0)," ")</f>
        <v xml:space="preserve"> </v>
      </c>
      <c r="N620" s="319" t="str">
        <f>IFERROR(VLOOKUP(F620,Accesorio!A:C,3,),"")</f>
        <v/>
      </c>
    </row>
    <row r="621" spans="1:14" x14ac:dyDescent="0.2">
      <c r="A621" s="342"/>
      <c r="B621" s="343"/>
      <c r="C621" s="308"/>
      <c r="D621" s="346"/>
      <c r="E621" s="311"/>
      <c r="F621" s="272"/>
      <c r="G621" s="343"/>
      <c r="H621" s="343"/>
      <c r="I621" s="343"/>
      <c r="J621" s="347"/>
      <c r="K621" s="138"/>
      <c r="L621" s="136">
        <v>5</v>
      </c>
      <c r="M621" s="318" t="str">
        <f>IFERROR(ROUNDUP(VLOOKUP(F621,Accesorio!A:E,IF(L621&gt;5,L621-2,L621),)*E621/IF(L621&gt;5,1.21,1),0)," ")</f>
        <v xml:space="preserve"> </v>
      </c>
      <c r="N621" s="319" t="str">
        <f>IFERROR(VLOOKUP(F621,Accesorio!A:C,3,),"")</f>
        <v/>
      </c>
    </row>
    <row r="622" spans="1:14" x14ac:dyDescent="0.2">
      <c r="A622" s="342"/>
      <c r="B622" s="343"/>
      <c r="C622" s="308"/>
      <c r="D622" s="346"/>
      <c r="E622" s="311"/>
      <c r="F622" s="272"/>
      <c r="G622" s="343"/>
      <c r="H622" s="343"/>
      <c r="I622" s="343"/>
      <c r="J622" s="347"/>
      <c r="K622" s="306"/>
      <c r="L622" s="136">
        <v>5</v>
      </c>
      <c r="M622" s="318" t="str">
        <f>IFERROR(ROUNDUP(VLOOKUP(F622,Accesorio!A:E,IF(L622&gt;5,L622-2,L622),)*E622/IF(L622&gt;5,1.21,1),0)," ")</f>
        <v xml:space="preserve"> </v>
      </c>
      <c r="N622" s="319" t="str">
        <f>IFERROR(VLOOKUP(F622,Accesorio!A:C,3,),"")</f>
        <v/>
      </c>
    </row>
    <row r="623" spans="1:14" x14ac:dyDescent="0.2">
      <c r="A623" s="342"/>
      <c r="B623" s="343"/>
      <c r="C623" s="344"/>
      <c r="D623" s="345"/>
      <c r="E623" s="311"/>
      <c r="F623" s="348"/>
      <c r="G623" s="305"/>
      <c r="H623" s="305"/>
      <c r="I623" s="343"/>
      <c r="J623" s="347"/>
      <c r="K623" s="135"/>
      <c r="L623" s="136">
        <v>5</v>
      </c>
      <c r="M623" s="318" t="str">
        <f>IFERROR(ROUNDUP(VLOOKUP(F623,Accesorio!A:E,IF(L623&gt;5,L623-2,L623),)*E623/IF(L623&gt;5,1.21,1),0)," ")</f>
        <v xml:space="preserve"> </v>
      </c>
      <c r="N623" s="319" t="str">
        <f>IFERROR(VLOOKUP(F623,Accesorio!A:C,3,),"")</f>
        <v/>
      </c>
    </row>
    <row r="624" spans="1:14" x14ac:dyDescent="0.2">
      <c r="A624" s="342"/>
      <c r="B624" s="343"/>
      <c r="C624" s="308"/>
      <c r="D624" s="346"/>
      <c r="E624" s="311"/>
      <c r="F624" s="272"/>
      <c r="G624" s="343"/>
      <c r="H624" s="343"/>
      <c r="I624" s="343"/>
      <c r="J624" s="347"/>
      <c r="K624" s="138"/>
      <c r="L624" s="136">
        <v>5</v>
      </c>
      <c r="M624" s="318" t="str">
        <f>IFERROR(ROUNDUP(VLOOKUP(F624,Accesorio!A:E,IF(L624&gt;5,L624-2,L624),)*E624/IF(L624&gt;5,1.21,1),0)," ")</f>
        <v xml:space="preserve"> </v>
      </c>
      <c r="N624" s="319" t="str">
        <f>IFERROR(VLOOKUP(F624,Accesorio!A:C,3,),"")</f>
        <v/>
      </c>
    </row>
    <row r="625" spans="1:14" x14ac:dyDescent="0.2">
      <c r="A625" s="342"/>
      <c r="B625" s="343"/>
      <c r="C625" s="308"/>
      <c r="D625" s="346"/>
      <c r="E625" s="311"/>
      <c r="F625" s="272"/>
      <c r="G625" s="343"/>
      <c r="H625" s="343"/>
      <c r="I625" s="343"/>
      <c r="J625" s="347"/>
      <c r="K625" s="306"/>
      <c r="L625" s="136">
        <v>5</v>
      </c>
      <c r="M625" s="318" t="str">
        <f>IFERROR(ROUNDUP(VLOOKUP(F625,Accesorio!A:E,IF(L625&gt;5,L625-2,L625),)*E625/IF(L625&gt;5,1.21,1),0)," ")</f>
        <v xml:space="preserve"> </v>
      </c>
      <c r="N625" s="319" t="str">
        <f>IFERROR(VLOOKUP(F625,Accesorio!A:C,3,),"")</f>
        <v/>
      </c>
    </row>
    <row r="626" spans="1:14" x14ac:dyDescent="0.2">
      <c r="A626" s="342"/>
      <c r="B626" s="343"/>
      <c r="C626" s="344"/>
      <c r="D626" s="345"/>
      <c r="E626" s="311"/>
      <c r="F626" s="348"/>
      <c r="G626" s="305"/>
      <c r="H626" s="305"/>
      <c r="I626" s="343"/>
      <c r="J626" s="347"/>
      <c r="K626" s="135"/>
      <c r="L626" s="136">
        <v>5</v>
      </c>
      <c r="M626" s="318" t="str">
        <f>IFERROR(ROUNDUP(VLOOKUP(F626,Accesorio!A:E,IF(L626&gt;5,L626-2,L626),)*E626/IF(L626&gt;5,1.21,1),0)," ")</f>
        <v xml:space="preserve"> </v>
      </c>
      <c r="N626" s="319" t="str">
        <f>IFERROR(VLOOKUP(F626,Accesorio!A:C,3,),"")</f>
        <v/>
      </c>
    </row>
    <row r="627" spans="1:14" x14ac:dyDescent="0.2">
      <c r="A627" s="342"/>
      <c r="B627" s="343"/>
      <c r="C627" s="308"/>
      <c r="D627" s="346"/>
      <c r="E627" s="311"/>
      <c r="F627" s="272"/>
      <c r="G627" s="343"/>
      <c r="H627" s="343"/>
      <c r="I627" s="343"/>
      <c r="J627" s="347"/>
      <c r="K627" s="138"/>
      <c r="L627" s="136">
        <v>5</v>
      </c>
      <c r="M627" s="318" t="str">
        <f>IFERROR(ROUNDUP(VLOOKUP(F627,Accesorio!A:E,IF(L627&gt;5,L627-2,L627),)*E627/IF(L627&gt;5,1.21,1),0)," ")</f>
        <v xml:space="preserve"> </v>
      </c>
      <c r="N627" s="319" t="str">
        <f>IFERROR(VLOOKUP(F627,Accesorio!A:C,3,),"")</f>
        <v/>
      </c>
    </row>
    <row r="628" spans="1:14" x14ac:dyDescent="0.2">
      <c r="A628" s="342"/>
      <c r="B628" s="343"/>
      <c r="C628" s="308"/>
      <c r="D628" s="346"/>
      <c r="E628" s="311"/>
      <c r="F628" s="272"/>
      <c r="G628" s="343"/>
      <c r="H628" s="343"/>
      <c r="I628" s="343"/>
      <c r="J628" s="347"/>
      <c r="K628" s="306"/>
      <c r="L628" s="136">
        <v>5</v>
      </c>
      <c r="M628" s="318" t="str">
        <f>IFERROR(ROUNDUP(VLOOKUP(F628,Accesorio!A:E,IF(L628&gt;5,L628-2,L628),)*E628/IF(L628&gt;5,1.21,1),0)," ")</f>
        <v xml:space="preserve"> </v>
      </c>
      <c r="N628" s="319" t="str">
        <f>IFERROR(VLOOKUP(F628,Accesorio!A:C,3,),"")</f>
        <v/>
      </c>
    </row>
    <row r="629" spans="1:14" x14ac:dyDescent="0.2">
      <c r="A629" s="342"/>
      <c r="B629" s="343"/>
      <c r="C629" s="344"/>
      <c r="D629" s="345"/>
      <c r="E629" s="311"/>
      <c r="F629" s="348"/>
      <c r="G629" s="305"/>
      <c r="H629" s="305"/>
      <c r="I629" s="343"/>
      <c r="J629" s="347"/>
      <c r="K629" s="135"/>
      <c r="L629" s="136">
        <v>5</v>
      </c>
      <c r="M629" s="318" t="str">
        <f>IFERROR(ROUNDUP(VLOOKUP(F629,Accesorio!A:E,IF(L629&gt;5,L629-2,L629),)*E629/IF(L629&gt;5,1.21,1),0)," ")</f>
        <v xml:space="preserve"> </v>
      </c>
      <c r="N629" s="319" t="str">
        <f>IFERROR(VLOOKUP(F629,Accesorio!A:C,3,),"")</f>
        <v/>
      </c>
    </row>
    <row r="630" spans="1:14" x14ac:dyDescent="0.2">
      <c r="A630" s="342"/>
      <c r="B630" s="343"/>
      <c r="C630" s="308"/>
      <c r="D630" s="346"/>
      <c r="E630" s="311"/>
      <c r="F630" s="272"/>
      <c r="G630" s="343"/>
      <c r="H630" s="343"/>
      <c r="I630" s="343"/>
      <c r="J630" s="347"/>
      <c r="K630" s="138"/>
      <c r="L630" s="136">
        <v>5</v>
      </c>
      <c r="M630" s="318" t="str">
        <f>IFERROR(ROUNDUP(VLOOKUP(F630,Accesorio!A:E,IF(L630&gt;5,L630-2,L630),)*E630/IF(L630&gt;5,1.21,1),0)," ")</f>
        <v xml:space="preserve"> </v>
      </c>
      <c r="N630" s="319" t="str">
        <f>IFERROR(VLOOKUP(F630,Accesorio!A:C,3,),"")</f>
        <v/>
      </c>
    </row>
    <row r="631" spans="1:14" x14ac:dyDescent="0.2">
      <c r="A631" s="342"/>
      <c r="B631" s="343"/>
      <c r="C631" s="308"/>
      <c r="D631" s="346"/>
      <c r="E631" s="311"/>
      <c r="F631" s="272"/>
      <c r="G631" s="343"/>
      <c r="H631" s="343"/>
      <c r="I631" s="343"/>
      <c r="J631" s="347"/>
      <c r="K631" s="306"/>
      <c r="L631" s="136">
        <v>5</v>
      </c>
      <c r="M631" s="318" t="str">
        <f>IFERROR(ROUNDUP(VLOOKUP(F631,Accesorio!A:E,IF(L631&gt;5,L631-2,L631),)*E631/IF(L631&gt;5,1.21,1),0)," ")</f>
        <v xml:space="preserve"> </v>
      </c>
      <c r="N631" s="319" t="str">
        <f>IFERROR(VLOOKUP(F631,Accesorio!A:C,3,),"")</f>
        <v/>
      </c>
    </row>
    <row r="632" spans="1:14" x14ac:dyDescent="0.2">
      <c r="A632" s="342"/>
      <c r="B632" s="343"/>
      <c r="C632" s="344"/>
      <c r="D632" s="345"/>
      <c r="E632" s="311"/>
      <c r="F632" s="348"/>
      <c r="G632" s="305"/>
      <c r="H632" s="305"/>
      <c r="I632" s="343"/>
      <c r="J632" s="347"/>
      <c r="K632" s="135"/>
      <c r="L632" s="136">
        <v>5</v>
      </c>
      <c r="M632" s="318" t="str">
        <f>IFERROR(ROUNDUP(VLOOKUP(F632,Accesorio!A:E,IF(L632&gt;5,L632-2,L632),)*E632/IF(L632&gt;5,1.21,1),0)," ")</f>
        <v xml:space="preserve"> </v>
      </c>
      <c r="N632" s="319" t="str">
        <f>IFERROR(VLOOKUP(F632,Accesorio!A:C,3,),"")</f>
        <v/>
      </c>
    </row>
    <row r="633" spans="1:14" x14ac:dyDescent="0.2">
      <c r="A633" s="342"/>
      <c r="B633" s="343"/>
      <c r="C633" s="308"/>
      <c r="D633" s="346"/>
      <c r="E633" s="311"/>
      <c r="F633" s="272"/>
      <c r="G633" s="343"/>
      <c r="H633" s="343"/>
      <c r="I633" s="343"/>
      <c r="J633" s="347"/>
      <c r="K633" s="138"/>
      <c r="L633" s="136">
        <v>5</v>
      </c>
      <c r="M633" s="318" t="str">
        <f>IFERROR(ROUNDUP(VLOOKUP(F633,Accesorio!A:E,IF(L633&gt;5,L633-2,L633),)*E633/IF(L633&gt;5,1.21,1),0)," ")</f>
        <v xml:space="preserve"> </v>
      </c>
      <c r="N633" s="319" t="str">
        <f>IFERROR(VLOOKUP(F633,Accesorio!A:C,3,),"")</f>
        <v/>
      </c>
    </row>
    <row r="634" spans="1:14" x14ac:dyDescent="0.2">
      <c r="A634" s="342"/>
      <c r="B634" s="343"/>
      <c r="C634" s="308"/>
      <c r="D634" s="346"/>
      <c r="E634" s="311"/>
      <c r="F634" s="272"/>
      <c r="G634" s="343"/>
      <c r="H634" s="343"/>
      <c r="I634" s="343"/>
      <c r="J634" s="347"/>
      <c r="K634" s="306"/>
      <c r="L634" s="136">
        <v>5</v>
      </c>
      <c r="M634" s="318" t="str">
        <f>IFERROR(ROUNDUP(VLOOKUP(F634,Accesorio!A:E,IF(L634&gt;5,L634-2,L634),)*E634/IF(L634&gt;5,1.21,1),0)," ")</f>
        <v xml:space="preserve"> </v>
      </c>
      <c r="N634" s="319" t="str">
        <f>IFERROR(VLOOKUP(F634,Accesorio!A:C,3,),"")</f>
        <v/>
      </c>
    </row>
    <row r="635" spans="1:14" x14ac:dyDescent="0.2">
      <c r="A635" s="342"/>
      <c r="B635" s="343"/>
      <c r="C635" s="344"/>
      <c r="D635" s="345"/>
      <c r="E635" s="311"/>
      <c r="F635" s="348"/>
      <c r="G635" s="305"/>
      <c r="H635" s="305"/>
      <c r="I635" s="343"/>
      <c r="J635" s="347"/>
      <c r="K635" s="135"/>
      <c r="L635" s="136">
        <v>5</v>
      </c>
      <c r="M635" s="318" t="str">
        <f>IFERROR(ROUNDUP(VLOOKUP(F635,Accesorio!A:E,IF(L635&gt;5,L635-2,L635),)*E635/IF(L635&gt;5,1.21,1),0)," ")</f>
        <v xml:space="preserve"> </v>
      </c>
      <c r="N635" s="319" t="str">
        <f>IFERROR(VLOOKUP(F635,Accesorio!A:C,3,),"")</f>
        <v/>
      </c>
    </row>
    <row r="636" spans="1:14" x14ac:dyDescent="0.2">
      <c r="A636" s="342"/>
      <c r="B636" s="343"/>
      <c r="C636" s="308"/>
      <c r="D636" s="346"/>
      <c r="E636" s="311"/>
      <c r="F636" s="272"/>
      <c r="G636" s="343"/>
      <c r="H636" s="343"/>
      <c r="I636" s="343"/>
      <c r="J636" s="347"/>
      <c r="K636" s="138"/>
      <c r="L636" s="136">
        <v>5</v>
      </c>
      <c r="M636" s="318" t="str">
        <f>IFERROR(ROUNDUP(VLOOKUP(F636,Accesorio!A:E,IF(L636&gt;5,L636-2,L636),)*E636/IF(L636&gt;5,1.21,1),0)," ")</f>
        <v xml:space="preserve"> </v>
      </c>
      <c r="N636" s="319" t="str">
        <f>IFERROR(VLOOKUP(F636,Accesorio!A:C,3,),"")</f>
        <v/>
      </c>
    </row>
    <row r="637" spans="1:14" x14ac:dyDescent="0.2">
      <c r="A637" s="342"/>
      <c r="B637" s="343"/>
      <c r="C637" s="308"/>
      <c r="D637" s="346"/>
      <c r="E637" s="311"/>
      <c r="F637" s="272"/>
      <c r="G637" s="343"/>
      <c r="H637" s="343"/>
      <c r="I637" s="343"/>
      <c r="J637" s="347"/>
      <c r="K637" s="306"/>
      <c r="L637" s="136">
        <v>5</v>
      </c>
      <c r="M637" s="318" t="str">
        <f>IFERROR(ROUNDUP(VLOOKUP(F637,Accesorio!A:E,IF(L637&gt;5,L637-2,L637),)*E637/IF(L637&gt;5,1.21,1),0)," ")</f>
        <v xml:space="preserve"> </v>
      </c>
      <c r="N637" s="319" t="str">
        <f>IFERROR(VLOOKUP(F637,Accesorio!A:C,3,),"")</f>
        <v/>
      </c>
    </row>
    <row r="638" spans="1:14" x14ac:dyDescent="0.2">
      <c r="A638" s="342"/>
      <c r="B638" s="343"/>
      <c r="C638" s="344"/>
      <c r="D638" s="345"/>
      <c r="E638" s="311"/>
      <c r="F638" s="348"/>
      <c r="G638" s="305"/>
      <c r="H638" s="305"/>
      <c r="I638" s="343"/>
      <c r="J638" s="347"/>
      <c r="K638" s="135"/>
      <c r="L638" s="136">
        <v>5</v>
      </c>
      <c r="M638" s="318" t="str">
        <f>IFERROR(ROUNDUP(VLOOKUP(F638,Accesorio!A:E,IF(L638&gt;5,L638-2,L638),)*E638/IF(L638&gt;5,1.21,1),0)," ")</f>
        <v xml:space="preserve"> </v>
      </c>
      <c r="N638" s="319" t="str">
        <f>IFERROR(VLOOKUP(F638,Accesorio!A:C,3,),"")</f>
        <v/>
      </c>
    </row>
    <row r="639" spans="1:14" x14ac:dyDescent="0.2">
      <c r="A639" s="342"/>
      <c r="B639" s="343"/>
      <c r="C639" s="308"/>
      <c r="D639" s="346"/>
      <c r="E639" s="311"/>
      <c r="F639" s="272"/>
      <c r="G639" s="343"/>
      <c r="H639" s="343"/>
      <c r="I639" s="343"/>
      <c r="J639" s="347"/>
      <c r="K639" s="138"/>
      <c r="L639" s="136">
        <v>5</v>
      </c>
      <c r="M639" s="318" t="str">
        <f>IFERROR(ROUNDUP(VLOOKUP(F639,Accesorio!A:E,IF(L639&gt;5,L639-2,L639),)*E639/IF(L639&gt;5,1.21,1),0)," ")</f>
        <v xml:space="preserve"> </v>
      </c>
      <c r="N639" s="319" t="str">
        <f>IFERROR(VLOOKUP(F639,Accesorio!A:C,3,),"")</f>
        <v/>
      </c>
    </row>
    <row r="640" spans="1:14" x14ac:dyDescent="0.2">
      <c r="A640" s="342"/>
      <c r="B640" s="343"/>
      <c r="C640" s="308"/>
      <c r="D640" s="346"/>
      <c r="E640" s="311"/>
      <c r="F640" s="272"/>
      <c r="G640" s="343"/>
      <c r="H640" s="343"/>
      <c r="I640" s="343"/>
      <c r="J640" s="347"/>
      <c r="K640" s="306"/>
      <c r="L640" s="136">
        <v>5</v>
      </c>
      <c r="M640" s="318" t="str">
        <f>IFERROR(ROUNDUP(VLOOKUP(F640,Accesorio!A:E,IF(L640&gt;5,L640-2,L640),)*E640/IF(L640&gt;5,1.21,1),0)," ")</f>
        <v xml:space="preserve"> </v>
      </c>
      <c r="N640" s="319" t="str">
        <f>IFERROR(VLOOKUP(F640,Accesorio!A:C,3,),"")</f>
        <v/>
      </c>
    </row>
    <row r="641" spans="1:14" x14ac:dyDescent="0.2">
      <c r="A641" s="342"/>
      <c r="B641" s="343"/>
      <c r="C641" s="344"/>
      <c r="D641" s="345"/>
      <c r="E641" s="311"/>
      <c r="F641" s="348"/>
      <c r="G641" s="305"/>
      <c r="H641" s="305"/>
      <c r="I641" s="343"/>
      <c r="J641" s="347"/>
      <c r="K641" s="135"/>
      <c r="L641" s="136">
        <v>5</v>
      </c>
      <c r="M641" s="318" t="str">
        <f>IFERROR(ROUNDUP(VLOOKUP(F641,Accesorio!A:E,IF(L641&gt;5,L641-2,L641),)*E641/IF(L641&gt;5,1.21,1),0)," ")</f>
        <v xml:space="preserve"> </v>
      </c>
      <c r="N641" s="319" t="str">
        <f>IFERROR(VLOOKUP(F641,Accesorio!A:C,3,),"")</f>
        <v/>
      </c>
    </row>
    <row r="642" spans="1:14" x14ac:dyDescent="0.2">
      <c r="A642" s="342"/>
      <c r="B642" s="343"/>
      <c r="C642" s="308"/>
      <c r="D642" s="346"/>
      <c r="E642" s="311"/>
      <c r="F642" s="272"/>
      <c r="G642" s="343"/>
      <c r="H642" s="343"/>
      <c r="I642" s="343"/>
      <c r="J642" s="347"/>
      <c r="K642" s="138"/>
      <c r="L642" s="136">
        <v>5</v>
      </c>
      <c r="M642" s="318" t="str">
        <f>IFERROR(ROUNDUP(VLOOKUP(F642,Accesorio!A:E,IF(L642&gt;5,L642-2,L642),)*E642/IF(L642&gt;5,1.21,1),0)," ")</f>
        <v xml:space="preserve"> </v>
      </c>
      <c r="N642" s="319" t="str">
        <f>IFERROR(VLOOKUP(F642,Accesorio!A:C,3,),"")</f>
        <v/>
      </c>
    </row>
    <row r="643" spans="1:14" x14ac:dyDescent="0.2">
      <c r="A643" s="342"/>
      <c r="B643" s="343"/>
      <c r="C643" s="308"/>
      <c r="D643" s="346"/>
      <c r="E643" s="311"/>
      <c r="F643" s="272"/>
      <c r="G643" s="343"/>
      <c r="H643" s="343"/>
      <c r="I643" s="343"/>
      <c r="J643" s="347"/>
      <c r="K643" s="306"/>
      <c r="L643" s="136">
        <v>5</v>
      </c>
      <c r="M643" s="318" t="str">
        <f>IFERROR(ROUNDUP(VLOOKUP(F643,Accesorio!A:E,IF(L643&gt;5,L643-2,L643),)*E643/IF(L643&gt;5,1.21,1),0)," ")</f>
        <v xml:space="preserve"> </v>
      </c>
      <c r="N643" s="319" t="str">
        <f>IFERROR(VLOOKUP(F643,Accesorio!A:C,3,),"")</f>
        <v/>
      </c>
    </row>
    <row r="644" spans="1:14" x14ac:dyDescent="0.2">
      <c r="A644" s="342"/>
      <c r="B644" s="343"/>
      <c r="C644" s="344"/>
      <c r="D644" s="345"/>
      <c r="E644" s="311"/>
      <c r="F644" s="348"/>
      <c r="G644" s="305"/>
      <c r="H644" s="305"/>
      <c r="I644" s="343"/>
      <c r="J644" s="347"/>
      <c r="K644" s="135"/>
      <c r="L644" s="136">
        <v>5</v>
      </c>
      <c r="M644" s="318" t="str">
        <f>IFERROR(ROUNDUP(VLOOKUP(F644,Accesorio!A:E,IF(L644&gt;5,L644-2,L644),)*E644/IF(L644&gt;5,1.21,1),0)," ")</f>
        <v xml:space="preserve"> </v>
      </c>
      <c r="N644" s="319" t="str">
        <f>IFERROR(VLOOKUP(F644,Accesorio!A:C,3,),"")</f>
        <v/>
      </c>
    </row>
    <row r="645" spans="1:14" x14ac:dyDescent="0.2">
      <c r="A645" s="342"/>
      <c r="B645" s="343"/>
      <c r="C645" s="308"/>
      <c r="D645" s="346"/>
      <c r="E645" s="311"/>
      <c r="F645" s="272"/>
      <c r="G645" s="343"/>
      <c r="H645" s="343"/>
      <c r="I645" s="343"/>
      <c r="J645" s="347"/>
      <c r="K645" s="138"/>
      <c r="L645" s="136">
        <v>5</v>
      </c>
      <c r="M645" s="318" t="str">
        <f>IFERROR(ROUNDUP(VLOOKUP(F645,Accesorio!A:E,IF(L645&gt;5,L645-2,L645),)*E645/IF(L645&gt;5,1.21,1),0)," ")</f>
        <v xml:space="preserve"> </v>
      </c>
      <c r="N645" s="319" t="str">
        <f>IFERROR(VLOOKUP(F645,Accesorio!A:C,3,),"")</f>
        <v/>
      </c>
    </row>
    <row r="646" spans="1:14" x14ac:dyDescent="0.2">
      <c r="A646" s="342"/>
      <c r="B646" s="343"/>
      <c r="C646" s="308"/>
      <c r="D646" s="346"/>
      <c r="E646" s="311"/>
      <c r="F646" s="272"/>
      <c r="G646" s="343"/>
      <c r="H646" s="343"/>
      <c r="I646" s="343"/>
      <c r="J646" s="347"/>
      <c r="K646" s="306"/>
      <c r="L646" s="136">
        <v>5</v>
      </c>
      <c r="M646" s="318" t="str">
        <f>IFERROR(ROUNDUP(VLOOKUP(F646,Accesorio!A:E,IF(L646&gt;5,L646-2,L646),)*E646/IF(L646&gt;5,1.21,1),0)," ")</f>
        <v xml:space="preserve"> </v>
      </c>
      <c r="N646" s="319" t="str">
        <f>IFERROR(VLOOKUP(F646,Accesorio!A:C,3,),"")</f>
        <v/>
      </c>
    </row>
    <row r="647" spans="1:14" x14ac:dyDescent="0.2">
      <c r="A647" s="342"/>
      <c r="B647" s="343"/>
      <c r="C647" s="344"/>
      <c r="D647" s="345"/>
      <c r="E647" s="311"/>
      <c r="F647" s="348"/>
      <c r="G647" s="305"/>
      <c r="H647" s="305"/>
      <c r="I647" s="343"/>
      <c r="J647" s="347"/>
      <c r="K647" s="135"/>
      <c r="L647" s="136">
        <v>5</v>
      </c>
      <c r="M647" s="318" t="str">
        <f>IFERROR(ROUNDUP(VLOOKUP(F647,Accesorio!A:E,IF(L647&gt;5,L647-2,L647),)*E647/IF(L647&gt;5,1.21,1),0)," ")</f>
        <v xml:space="preserve"> </v>
      </c>
      <c r="N647" s="319" t="str">
        <f>IFERROR(VLOOKUP(F647,Accesorio!A:C,3,),"")</f>
        <v/>
      </c>
    </row>
    <row r="648" spans="1:14" x14ac:dyDescent="0.2">
      <c r="A648" s="342"/>
      <c r="B648" s="343"/>
      <c r="C648" s="308"/>
      <c r="D648" s="346"/>
      <c r="E648" s="311"/>
      <c r="F648" s="272"/>
      <c r="G648" s="343"/>
      <c r="H648" s="343"/>
      <c r="I648" s="343"/>
      <c r="J648" s="347"/>
      <c r="K648" s="138"/>
      <c r="L648" s="136">
        <v>5</v>
      </c>
      <c r="M648" s="318" t="str">
        <f>IFERROR(ROUNDUP(VLOOKUP(F648,Accesorio!A:E,IF(L648&gt;5,L648-2,L648),)*E648/IF(L648&gt;5,1.21,1),0)," ")</f>
        <v xml:space="preserve"> </v>
      </c>
      <c r="N648" s="319" t="str">
        <f>IFERROR(VLOOKUP(F648,Accesorio!A:C,3,),"")</f>
        <v/>
      </c>
    </row>
    <row r="649" spans="1:14" x14ac:dyDescent="0.2">
      <c r="A649" s="342"/>
      <c r="B649" s="343"/>
      <c r="C649" s="308"/>
      <c r="D649" s="346"/>
      <c r="E649" s="311"/>
      <c r="F649" s="272"/>
      <c r="G649" s="343"/>
      <c r="H649" s="343"/>
      <c r="I649" s="343"/>
      <c r="J649" s="347"/>
      <c r="K649" s="306"/>
      <c r="L649" s="136">
        <v>5</v>
      </c>
      <c r="M649" s="318" t="str">
        <f>IFERROR(ROUNDUP(VLOOKUP(F649,Accesorio!A:E,IF(L649&gt;5,L649-2,L649),)*E649/IF(L649&gt;5,1.21,1),0)," ")</f>
        <v xml:space="preserve"> </v>
      </c>
      <c r="N649" s="319" t="str">
        <f>IFERROR(VLOOKUP(F649,Accesorio!A:C,3,),"")</f>
        <v/>
      </c>
    </row>
    <row r="650" spans="1:14" x14ac:dyDescent="0.2">
      <c r="A650" s="342"/>
      <c r="B650" s="343"/>
      <c r="C650" s="344"/>
      <c r="D650" s="345"/>
      <c r="E650" s="311"/>
      <c r="F650" s="348"/>
      <c r="G650" s="305"/>
      <c r="H650" s="305"/>
      <c r="I650" s="343"/>
      <c r="J650" s="347"/>
      <c r="K650" s="135"/>
      <c r="L650" s="136">
        <v>5</v>
      </c>
      <c r="M650" s="318" t="str">
        <f>IFERROR(ROUNDUP(VLOOKUP(F650,Accesorio!A:E,IF(L650&gt;5,L650-2,L650),)*E650/IF(L650&gt;5,1.21,1),0)," ")</f>
        <v xml:space="preserve"> </v>
      </c>
      <c r="N650" s="319" t="str">
        <f>IFERROR(VLOOKUP(F650,Accesorio!A:C,3,),"")</f>
        <v/>
      </c>
    </row>
    <row r="651" spans="1:14" x14ac:dyDescent="0.2">
      <c r="A651" s="342"/>
      <c r="B651" s="343"/>
      <c r="C651" s="308"/>
      <c r="D651" s="346"/>
      <c r="E651" s="311"/>
      <c r="F651" s="272"/>
      <c r="G651" s="343"/>
      <c r="H651" s="343"/>
      <c r="I651" s="343"/>
      <c r="J651" s="347"/>
      <c r="K651" s="138"/>
      <c r="L651" s="136">
        <v>5</v>
      </c>
      <c r="M651" s="318" t="str">
        <f>IFERROR(ROUNDUP(VLOOKUP(F651,Accesorio!A:E,IF(L651&gt;5,L651-2,L651),)*E651/IF(L651&gt;5,1.21,1),0)," ")</f>
        <v xml:space="preserve"> </v>
      </c>
      <c r="N651" s="319" t="str">
        <f>IFERROR(VLOOKUP(F651,Accesorio!A:C,3,),"")</f>
        <v/>
      </c>
    </row>
    <row r="652" spans="1:14" x14ac:dyDescent="0.2">
      <c r="A652" s="342"/>
      <c r="B652" s="343"/>
      <c r="C652" s="308"/>
      <c r="D652" s="346"/>
      <c r="E652" s="311"/>
      <c r="F652" s="272"/>
      <c r="G652" s="343"/>
      <c r="H652" s="343"/>
      <c r="I652" s="343"/>
      <c r="J652" s="347"/>
      <c r="K652" s="306"/>
      <c r="L652" s="136">
        <v>5</v>
      </c>
      <c r="M652" s="318" t="str">
        <f>IFERROR(ROUNDUP(VLOOKUP(F652,Accesorio!A:E,IF(L652&gt;5,L652-2,L652),)*E652/IF(L652&gt;5,1.21,1),0)," ")</f>
        <v xml:space="preserve"> </v>
      </c>
      <c r="N652" s="319" t="str">
        <f>IFERROR(VLOOKUP(F652,Accesorio!A:C,3,),"")</f>
        <v/>
      </c>
    </row>
    <row r="653" spans="1:14" x14ac:dyDescent="0.2">
      <c r="A653" s="342"/>
      <c r="B653" s="343"/>
      <c r="C653" s="344"/>
      <c r="D653" s="345"/>
      <c r="E653" s="311"/>
      <c r="F653" s="348"/>
      <c r="G653" s="305"/>
      <c r="H653" s="305"/>
      <c r="I653" s="343"/>
      <c r="J653" s="347"/>
      <c r="K653" s="135"/>
      <c r="L653" s="136">
        <v>5</v>
      </c>
      <c r="M653" s="318" t="str">
        <f>IFERROR(ROUNDUP(VLOOKUP(F653,Accesorio!A:E,IF(L653&gt;5,L653-2,L653),)*E653/IF(L653&gt;5,1.21,1),0)," ")</f>
        <v xml:space="preserve"> </v>
      </c>
      <c r="N653" s="319" t="str">
        <f>IFERROR(VLOOKUP(F653,Accesorio!A:C,3,),"")</f>
        <v/>
      </c>
    </row>
    <row r="654" spans="1:14" x14ac:dyDescent="0.2">
      <c r="A654" s="342"/>
      <c r="B654" s="343"/>
      <c r="C654" s="308"/>
      <c r="D654" s="346"/>
      <c r="E654" s="311"/>
      <c r="F654" s="272"/>
      <c r="G654" s="343"/>
      <c r="H654" s="343"/>
      <c r="I654" s="343"/>
      <c r="J654" s="347"/>
      <c r="K654" s="138"/>
      <c r="L654" s="136">
        <v>5</v>
      </c>
      <c r="M654" s="318" t="str">
        <f>IFERROR(ROUNDUP(VLOOKUP(F654,Accesorio!A:E,IF(L654&gt;5,L654-2,L654),)*E654/IF(L654&gt;5,1.21,1),0)," ")</f>
        <v xml:space="preserve"> </v>
      </c>
      <c r="N654" s="319" t="str">
        <f>IFERROR(VLOOKUP(F654,Accesorio!A:C,3,),"")</f>
        <v/>
      </c>
    </row>
    <row r="655" spans="1:14" x14ac:dyDescent="0.2">
      <c r="A655" s="342"/>
      <c r="B655" s="343"/>
      <c r="C655" s="308"/>
      <c r="D655" s="346"/>
      <c r="E655" s="311"/>
      <c r="F655" s="272"/>
      <c r="G655" s="343"/>
      <c r="H655" s="343"/>
      <c r="I655" s="343"/>
      <c r="J655" s="347"/>
      <c r="K655" s="306"/>
      <c r="L655" s="136">
        <v>5</v>
      </c>
      <c r="M655" s="318" t="str">
        <f>IFERROR(ROUNDUP(VLOOKUP(F655,Accesorio!A:E,IF(L655&gt;5,L655-2,L655),)*E655/IF(L655&gt;5,1.21,1),0)," ")</f>
        <v xml:space="preserve"> </v>
      </c>
      <c r="N655" s="319" t="str">
        <f>IFERROR(VLOOKUP(F655,Accesorio!A:C,3,),"")</f>
        <v/>
      </c>
    </row>
    <row r="656" spans="1:14" x14ac:dyDescent="0.2">
      <c r="A656" s="342"/>
      <c r="B656" s="343"/>
      <c r="C656" s="344"/>
      <c r="D656" s="345"/>
      <c r="E656" s="311"/>
      <c r="F656" s="348"/>
      <c r="G656" s="305"/>
      <c r="H656" s="305"/>
      <c r="I656" s="343"/>
      <c r="J656" s="347"/>
      <c r="K656" s="135"/>
      <c r="L656" s="136">
        <v>5</v>
      </c>
      <c r="M656" s="318" t="str">
        <f>IFERROR(ROUNDUP(VLOOKUP(F656,Accesorio!A:E,IF(L656&gt;5,L656-2,L656),)*E656/IF(L656&gt;5,1.21,1),0)," ")</f>
        <v xml:space="preserve"> </v>
      </c>
      <c r="N656" s="319" t="str">
        <f>IFERROR(VLOOKUP(F656,Accesorio!A:C,3,),"")</f>
        <v/>
      </c>
    </row>
    <row r="657" spans="1:14" x14ac:dyDescent="0.2">
      <c r="A657" s="342"/>
      <c r="B657" s="343"/>
      <c r="C657" s="308"/>
      <c r="D657" s="346"/>
      <c r="E657" s="311"/>
      <c r="F657" s="272"/>
      <c r="G657" s="343"/>
      <c r="H657" s="343"/>
      <c r="I657" s="343"/>
      <c r="J657" s="347"/>
      <c r="K657" s="138"/>
      <c r="L657" s="136">
        <v>5</v>
      </c>
      <c r="M657" s="318" t="str">
        <f>IFERROR(ROUNDUP(VLOOKUP(F657,Accesorio!A:E,IF(L657&gt;5,L657-2,L657),)*E657/IF(L657&gt;5,1.21,1),0)," ")</f>
        <v xml:space="preserve"> </v>
      </c>
      <c r="N657" s="319" t="str">
        <f>IFERROR(VLOOKUP(F657,Accesorio!A:C,3,),"")</f>
        <v/>
      </c>
    </row>
    <row r="658" spans="1:14" x14ac:dyDescent="0.2">
      <c r="A658" s="342"/>
      <c r="B658" s="343"/>
      <c r="C658" s="308"/>
      <c r="D658" s="346"/>
      <c r="E658" s="311"/>
      <c r="F658" s="272"/>
      <c r="G658" s="343"/>
      <c r="H658" s="343"/>
      <c r="I658" s="343"/>
      <c r="J658" s="347"/>
      <c r="K658" s="306"/>
      <c r="L658" s="136">
        <v>5</v>
      </c>
      <c r="M658" s="318" t="str">
        <f>IFERROR(ROUNDUP(VLOOKUP(F658,Accesorio!A:E,IF(L658&gt;5,L658-2,L658),)*E658/IF(L658&gt;5,1.21,1),0)," ")</f>
        <v xml:space="preserve"> </v>
      </c>
      <c r="N658" s="319" t="str">
        <f>IFERROR(VLOOKUP(F658,Accesorio!A:C,3,),"")</f>
        <v/>
      </c>
    </row>
    <row r="659" spans="1:14" x14ac:dyDescent="0.2">
      <c r="A659" s="342"/>
      <c r="B659" s="343"/>
      <c r="C659" s="344"/>
      <c r="D659" s="345"/>
      <c r="E659" s="311"/>
      <c r="F659" s="348"/>
      <c r="G659" s="305"/>
      <c r="H659" s="305"/>
      <c r="I659" s="343"/>
      <c r="J659" s="347"/>
      <c r="K659" s="135"/>
      <c r="L659" s="136">
        <v>5</v>
      </c>
      <c r="M659" s="318" t="str">
        <f>IFERROR(ROUNDUP(VLOOKUP(F659,Accesorio!A:E,IF(L659&gt;5,L659-2,L659),)*E659/IF(L659&gt;5,1.21,1),0)," ")</f>
        <v xml:space="preserve"> </v>
      </c>
      <c r="N659" s="319" t="str">
        <f>IFERROR(VLOOKUP(F659,Accesorio!A:C,3,),"")</f>
        <v/>
      </c>
    </row>
    <row r="660" spans="1:14" x14ac:dyDescent="0.2">
      <c r="A660" s="342"/>
      <c r="B660" s="343"/>
      <c r="C660" s="308"/>
      <c r="D660" s="346"/>
      <c r="E660" s="311"/>
      <c r="F660" s="272"/>
      <c r="G660" s="343"/>
      <c r="H660" s="343"/>
      <c r="I660" s="343"/>
      <c r="J660" s="347"/>
      <c r="K660" s="138"/>
      <c r="L660" s="136">
        <v>5</v>
      </c>
      <c r="M660" s="318" t="str">
        <f>IFERROR(ROUNDUP(VLOOKUP(F660,Accesorio!A:E,IF(L660&gt;5,L660-2,L660),)*E660/IF(L660&gt;5,1.21,1),0)," ")</f>
        <v xml:space="preserve"> </v>
      </c>
      <c r="N660" s="319" t="str">
        <f>IFERROR(VLOOKUP(F660,Accesorio!A:C,3,),"")</f>
        <v/>
      </c>
    </row>
    <row r="661" spans="1:14" x14ac:dyDescent="0.2">
      <c r="A661" s="342"/>
      <c r="B661" s="343"/>
      <c r="C661" s="308"/>
      <c r="D661" s="346"/>
      <c r="E661" s="311"/>
      <c r="F661" s="272"/>
      <c r="G661" s="343"/>
      <c r="H661" s="343"/>
      <c r="I661" s="343"/>
      <c r="J661" s="347"/>
      <c r="K661" s="306"/>
      <c r="L661" s="136">
        <v>5</v>
      </c>
      <c r="M661" s="318" t="str">
        <f>IFERROR(ROUNDUP(VLOOKUP(F661,Accesorio!A:E,IF(L661&gt;5,L661-2,L661),)*E661/IF(L661&gt;5,1.21,1),0)," ")</f>
        <v xml:space="preserve"> </v>
      </c>
      <c r="N661" s="319" t="str">
        <f>IFERROR(VLOOKUP(F661,Accesorio!A:C,3,),"")</f>
        <v/>
      </c>
    </row>
    <row r="662" spans="1:14" x14ac:dyDescent="0.2">
      <c r="A662" s="342"/>
      <c r="B662" s="343"/>
      <c r="C662" s="344"/>
      <c r="D662" s="345"/>
      <c r="E662" s="311"/>
      <c r="F662" s="348"/>
      <c r="G662" s="305"/>
      <c r="H662" s="305"/>
      <c r="I662" s="343"/>
      <c r="J662" s="347"/>
      <c r="K662" s="135"/>
      <c r="L662" s="136">
        <v>5</v>
      </c>
      <c r="M662" s="318" t="str">
        <f>IFERROR(ROUNDUP(VLOOKUP(F662,Accesorio!A:E,IF(L662&gt;5,L662-2,L662),)*E662/IF(L662&gt;5,1.21,1),0)," ")</f>
        <v xml:space="preserve"> </v>
      </c>
      <c r="N662" s="319" t="str">
        <f>IFERROR(VLOOKUP(F662,Accesorio!A:C,3,),"")</f>
        <v/>
      </c>
    </row>
    <row r="663" spans="1:14" x14ac:dyDescent="0.2">
      <c r="A663" s="342"/>
      <c r="B663" s="343"/>
      <c r="C663" s="308"/>
      <c r="D663" s="346"/>
      <c r="E663" s="311"/>
      <c r="F663" s="272"/>
      <c r="G663" s="343"/>
      <c r="H663" s="343"/>
      <c r="I663" s="343"/>
      <c r="J663" s="347"/>
      <c r="K663" s="138"/>
      <c r="L663" s="136">
        <v>5</v>
      </c>
      <c r="M663" s="318" t="str">
        <f>IFERROR(ROUNDUP(VLOOKUP(F663,Accesorio!A:E,IF(L663&gt;5,L663-2,L663),)*E663/IF(L663&gt;5,1.21,1),0)," ")</f>
        <v xml:space="preserve"> </v>
      </c>
      <c r="N663" s="319" t="str">
        <f>IFERROR(VLOOKUP(F663,Accesorio!A:C,3,),"")</f>
        <v/>
      </c>
    </row>
    <row r="664" spans="1:14" x14ac:dyDescent="0.2">
      <c r="A664" s="342"/>
      <c r="B664" s="343"/>
      <c r="C664" s="308"/>
      <c r="D664" s="346"/>
      <c r="E664" s="311"/>
      <c r="F664" s="272"/>
      <c r="G664" s="343"/>
      <c r="H664" s="343"/>
      <c r="I664" s="343"/>
      <c r="J664" s="347"/>
      <c r="K664" s="306"/>
      <c r="L664" s="136">
        <v>5</v>
      </c>
      <c r="M664" s="318" t="str">
        <f>IFERROR(ROUNDUP(VLOOKUP(F664,Accesorio!A:E,IF(L664&gt;5,L664-2,L664),)*E664/IF(L664&gt;5,1.21,1),0)," ")</f>
        <v xml:space="preserve"> </v>
      </c>
      <c r="N664" s="319" t="str">
        <f>IFERROR(VLOOKUP(F664,Accesorio!A:C,3,),"")</f>
        <v/>
      </c>
    </row>
    <row r="665" spans="1:14" x14ac:dyDescent="0.2">
      <c r="A665" s="342"/>
      <c r="B665" s="343"/>
      <c r="C665" s="344"/>
      <c r="D665" s="345"/>
      <c r="E665" s="311"/>
      <c r="F665" s="348"/>
      <c r="G665" s="305"/>
      <c r="H665" s="305"/>
      <c r="I665" s="343"/>
      <c r="J665" s="347"/>
      <c r="K665" s="135"/>
      <c r="L665" s="136">
        <v>5</v>
      </c>
      <c r="M665" s="318" t="str">
        <f>IFERROR(ROUNDUP(VLOOKUP(F665,Accesorio!A:E,IF(L665&gt;5,L665-2,L665),)*E665/IF(L665&gt;5,1.21,1),0)," ")</f>
        <v xml:space="preserve"> </v>
      </c>
      <c r="N665" s="319" t="str">
        <f>IFERROR(VLOOKUP(F665,Accesorio!A:C,3,),"")</f>
        <v/>
      </c>
    </row>
    <row r="666" spans="1:14" x14ac:dyDescent="0.2">
      <c r="A666" s="342"/>
      <c r="B666" s="343"/>
      <c r="C666" s="308"/>
      <c r="D666" s="346"/>
      <c r="E666" s="311"/>
      <c r="F666" s="272"/>
      <c r="G666" s="343"/>
      <c r="H666" s="343"/>
      <c r="I666" s="343"/>
      <c r="J666" s="347"/>
      <c r="K666" s="138"/>
      <c r="L666" s="136">
        <v>5</v>
      </c>
      <c r="M666" s="318" t="str">
        <f>IFERROR(ROUNDUP(VLOOKUP(F666,Accesorio!A:E,IF(L666&gt;5,L666-2,L666),)*E666/IF(L666&gt;5,1.21,1),0)," ")</f>
        <v xml:space="preserve"> </v>
      </c>
      <c r="N666" s="319" t="str">
        <f>IFERROR(VLOOKUP(F666,Accesorio!A:C,3,),"")</f>
        <v/>
      </c>
    </row>
    <row r="667" spans="1:14" x14ac:dyDescent="0.2">
      <c r="A667" s="342"/>
      <c r="B667" s="343"/>
      <c r="C667" s="308"/>
      <c r="D667" s="346"/>
      <c r="E667" s="311"/>
      <c r="F667" s="272"/>
      <c r="G667" s="343"/>
      <c r="H667" s="343"/>
      <c r="I667" s="343"/>
      <c r="J667" s="347"/>
      <c r="K667" s="306"/>
      <c r="L667" s="136">
        <v>5</v>
      </c>
      <c r="M667" s="318" t="str">
        <f>IFERROR(ROUNDUP(VLOOKUP(F667,Accesorio!A:E,IF(L667&gt;5,L667-2,L667),)*E667/IF(L667&gt;5,1.21,1),0)," ")</f>
        <v xml:space="preserve"> </v>
      </c>
      <c r="N667" s="319" t="str">
        <f>IFERROR(VLOOKUP(F667,Accesorio!A:C,3,),"")</f>
        <v/>
      </c>
    </row>
    <row r="668" spans="1:14" x14ac:dyDescent="0.2">
      <c r="A668" s="342"/>
      <c r="B668" s="343"/>
      <c r="C668" s="344"/>
      <c r="D668" s="345"/>
      <c r="E668" s="311"/>
      <c r="F668" s="348"/>
      <c r="G668" s="305"/>
      <c r="H668" s="305"/>
      <c r="I668" s="343"/>
      <c r="J668" s="347"/>
      <c r="K668" s="135"/>
      <c r="L668" s="136">
        <v>5</v>
      </c>
      <c r="M668" s="318" t="str">
        <f>IFERROR(ROUNDUP(VLOOKUP(F668,Accesorio!A:E,IF(L668&gt;5,L668-2,L668),)*E668/IF(L668&gt;5,1.21,1),0)," ")</f>
        <v xml:space="preserve"> </v>
      </c>
      <c r="N668" s="319" t="str">
        <f>IFERROR(VLOOKUP(F668,Accesorio!A:C,3,),"")</f>
        <v/>
      </c>
    </row>
    <row r="669" spans="1:14" x14ac:dyDescent="0.2">
      <c r="A669" s="342"/>
      <c r="B669" s="343"/>
      <c r="C669" s="308"/>
      <c r="D669" s="346"/>
      <c r="E669" s="311"/>
      <c r="F669" s="272"/>
      <c r="G669" s="343"/>
      <c r="H669" s="343"/>
      <c r="I669" s="343"/>
      <c r="J669" s="347"/>
      <c r="K669" s="138"/>
      <c r="L669" s="136">
        <v>5</v>
      </c>
      <c r="M669" s="318" t="str">
        <f>IFERROR(ROUNDUP(VLOOKUP(F669,Accesorio!A:E,IF(L669&gt;5,L669-2,L669),)*E669/IF(L669&gt;5,1.21,1),0)," ")</f>
        <v xml:space="preserve"> </v>
      </c>
      <c r="N669" s="319" t="str">
        <f>IFERROR(VLOOKUP(F669,Accesorio!A:C,3,),"")</f>
        <v/>
      </c>
    </row>
    <row r="670" spans="1:14" x14ac:dyDescent="0.2">
      <c r="A670" s="342"/>
      <c r="B670" s="343"/>
      <c r="C670" s="308"/>
      <c r="D670" s="346"/>
      <c r="E670" s="311"/>
      <c r="F670" s="272"/>
      <c r="G670" s="343"/>
      <c r="H670" s="343"/>
      <c r="I670" s="343"/>
      <c r="J670" s="347"/>
      <c r="K670" s="306"/>
      <c r="L670" s="136">
        <v>5</v>
      </c>
      <c r="M670" s="318" t="str">
        <f>IFERROR(ROUNDUP(VLOOKUP(F670,Accesorio!A:E,IF(L670&gt;5,L670-2,L670),)*E670/IF(L670&gt;5,1.21,1),0)," ")</f>
        <v xml:space="preserve"> </v>
      </c>
      <c r="N670" s="319" t="str">
        <f>IFERROR(VLOOKUP(F670,Accesorio!A:C,3,),"")</f>
        <v/>
      </c>
    </row>
    <row r="671" spans="1:14" x14ac:dyDescent="0.2">
      <c r="A671" s="342"/>
      <c r="B671" s="343"/>
      <c r="C671" s="344"/>
      <c r="D671" s="345"/>
      <c r="E671" s="311"/>
      <c r="F671" s="348"/>
      <c r="G671" s="305"/>
      <c r="H671" s="305"/>
      <c r="I671" s="343"/>
      <c r="J671" s="347"/>
      <c r="K671" s="135"/>
      <c r="L671" s="136">
        <v>5</v>
      </c>
      <c r="M671" s="318" t="str">
        <f>IFERROR(ROUNDUP(VLOOKUP(F671,Accesorio!A:E,IF(L671&gt;5,L671-2,L671),)*E671/IF(L671&gt;5,1.21,1),0)," ")</f>
        <v xml:space="preserve"> </v>
      </c>
      <c r="N671" s="319" t="str">
        <f>IFERROR(VLOOKUP(F671,Accesorio!A:C,3,),"")</f>
        <v/>
      </c>
    </row>
    <row r="672" spans="1:14" x14ac:dyDescent="0.2">
      <c r="A672" s="342"/>
      <c r="B672" s="343"/>
      <c r="C672" s="308"/>
      <c r="D672" s="346"/>
      <c r="E672" s="311"/>
      <c r="F672" s="272"/>
      <c r="G672" s="343"/>
      <c r="H672" s="343"/>
      <c r="I672" s="343"/>
      <c r="J672" s="347"/>
      <c r="K672" s="138"/>
      <c r="L672" s="136">
        <v>5</v>
      </c>
      <c r="M672" s="318" t="str">
        <f>IFERROR(ROUNDUP(VLOOKUP(F672,Accesorio!A:E,IF(L672&gt;5,L672-2,L672),)*E672/IF(L672&gt;5,1.21,1),0)," ")</f>
        <v xml:space="preserve"> </v>
      </c>
      <c r="N672" s="319" t="str">
        <f>IFERROR(VLOOKUP(F672,Accesorio!A:C,3,),"")</f>
        <v/>
      </c>
    </row>
    <row r="673" spans="1:14" x14ac:dyDescent="0.2">
      <c r="A673" s="342"/>
      <c r="B673" s="343"/>
      <c r="C673" s="308"/>
      <c r="D673" s="346"/>
      <c r="E673" s="311"/>
      <c r="F673" s="272"/>
      <c r="G673" s="343"/>
      <c r="H673" s="343"/>
      <c r="I673" s="343"/>
      <c r="J673" s="347"/>
      <c r="K673" s="306"/>
      <c r="L673" s="136">
        <v>5</v>
      </c>
      <c r="M673" s="318" t="str">
        <f>IFERROR(ROUNDUP(VLOOKUP(F673,Accesorio!A:E,IF(L673&gt;5,L673-2,L673),)*E673/IF(L673&gt;5,1.21,1),0)," ")</f>
        <v xml:space="preserve"> </v>
      </c>
      <c r="N673" s="319" t="str">
        <f>IFERROR(VLOOKUP(F673,Accesorio!A:C,3,),"")</f>
        <v/>
      </c>
    </row>
    <row r="674" spans="1:14" x14ac:dyDescent="0.2">
      <c r="A674" s="342"/>
      <c r="B674" s="343"/>
      <c r="C674" s="344"/>
      <c r="D674" s="345"/>
      <c r="E674" s="311"/>
      <c r="F674" s="348"/>
      <c r="G674" s="305"/>
      <c r="H674" s="305"/>
      <c r="I674" s="343"/>
      <c r="J674" s="347"/>
      <c r="K674" s="135"/>
      <c r="L674" s="136">
        <v>5</v>
      </c>
      <c r="M674" s="318" t="str">
        <f>IFERROR(ROUNDUP(VLOOKUP(F674,Accesorio!A:E,IF(L674&gt;5,L674-2,L674),)*E674/IF(L674&gt;5,1.21,1),0)," ")</f>
        <v xml:space="preserve"> </v>
      </c>
      <c r="N674" s="319" t="str">
        <f>IFERROR(VLOOKUP(F674,Accesorio!A:C,3,),"")</f>
        <v/>
      </c>
    </row>
    <row r="675" spans="1:14" x14ac:dyDescent="0.2">
      <c r="A675" s="342"/>
      <c r="B675" s="343"/>
      <c r="C675" s="308"/>
      <c r="D675" s="346"/>
      <c r="E675" s="311"/>
      <c r="F675" s="272"/>
      <c r="G675" s="343"/>
      <c r="H675" s="343"/>
      <c r="I675" s="343"/>
      <c r="J675" s="347"/>
      <c r="K675" s="138"/>
      <c r="L675" s="136">
        <v>5</v>
      </c>
      <c r="M675" s="318" t="str">
        <f>IFERROR(ROUNDUP(VLOOKUP(F675,Accesorio!A:E,IF(L675&gt;5,L675-2,L675),)*E675/IF(L675&gt;5,1.21,1),0)," ")</f>
        <v xml:space="preserve"> </v>
      </c>
      <c r="N675" s="319" t="str">
        <f>IFERROR(VLOOKUP(F675,Accesorio!A:C,3,),"")</f>
        <v/>
      </c>
    </row>
    <row r="676" spans="1:14" x14ac:dyDescent="0.2">
      <c r="A676" s="342"/>
      <c r="B676" s="343"/>
      <c r="C676" s="308"/>
      <c r="D676" s="346"/>
      <c r="E676" s="311"/>
      <c r="F676" s="272"/>
      <c r="G676" s="343"/>
      <c r="H676" s="343"/>
      <c r="I676" s="343"/>
      <c r="J676" s="347"/>
      <c r="K676" s="306"/>
      <c r="L676" s="136">
        <v>5</v>
      </c>
      <c r="M676" s="318" t="str">
        <f>IFERROR(ROUNDUP(VLOOKUP(F676,Accesorio!A:E,IF(L676&gt;5,L676-2,L676),)*E676/IF(L676&gt;5,1.21,1),0)," ")</f>
        <v xml:space="preserve"> </v>
      </c>
      <c r="N676" s="319" t="str">
        <f>IFERROR(VLOOKUP(F676,Accesorio!A:C,3,),"")</f>
        <v/>
      </c>
    </row>
    <row r="677" spans="1:14" x14ac:dyDescent="0.2">
      <c r="A677" s="342"/>
      <c r="B677" s="343"/>
      <c r="C677" s="344"/>
      <c r="D677" s="345"/>
      <c r="E677" s="311"/>
      <c r="F677" s="348"/>
      <c r="G677" s="305"/>
      <c r="H677" s="305"/>
      <c r="I677" s="343"/>
      <c r="J677" s="347"/>
      <c r="K677" s="135"/>
      <c r="L677" s="136">
        <v>5</v>
      </c>
      <c r="M677" s="318" t="str">
        <f>IFERROR(ROUNDUP(VLOOKUP(F677,Accesorio!A:E,IF(L677&gt;5,L677-2,L677),)*E677/IF(L677&gt;5,1.21,1),0)," ")</f>
        <v xml:space="preserve"> </v>
      </c>
      <c r="N677" s="319" t="str">
        <f>IFERROR(VLOOKUP(F677,Accesorio!A:C,3,),"")</f>
        <v/>
      </c>
    </row>
    <row r="678" spans="1:14" x14ac:dyDescent="0.2">
      <c r="A678" s="342"/>
      <c r="B678" s="343"/>
      <c r="C678" s="308"/>
      <c r="D678" s="346"/>
      <c r="E678" s="311"/>
      <c r="F678" s="272"/>
      <c r="G678" s="343"/>
      <c r="H678" s="343"/>
      <c r="I678" s="343"/>
      <c r="J678" s="347"/>
      <c r="K678" s="138"/>
      <c r="L678" s="136">
        <v>5</v>
      </c>
      <c r="M678" s="318" t="str">
        <f>IFERROR(ROUNDUP(VLOOKUP(F678,Accesorio!A:E,IF(L678&gt;5,L678-2,L678),)*E678/IF(L678&gt;5,1.21,1),0)," ")</f>
        <v xml:space="preserve"> </v>
      </c>
      <c r="N678" s="319" t="str">
        <f>IFERROR(VLOOKUP(F678,Accesorio!A:C,3,),"")</f>
        <v/>
      </c>
    </row>
    <row r="679" spans="1:14" x14ac:dyDescent="0.2">
      <c r="A679" s="342"/>
      <c r="B679" s="343"/>
      <c r="C679" s="308"/>
      <c r="D679" s="346"/>
      <c r="E679" s="311"/>
      <c r="F679" s="272"/>
      <c r="G679" s="343"/>
      <c r="H679" s="343"/>
      <c r="I679" s="343"/>
      <c r="J679" s="347"/>
      <c r="K679" s="306"/>
      <c r="L679" s="136">
        <v>5</v>
      </c>
      <c r="M679" s="318" t="str">
        <f>IFERROR(ROUNDUP(VLOOKUP(F679,Accesorio!A:E,IF(L679&gt;5,L679-2,L679),)*E679/IF(L679&gt;5,1.21,1),0)," ")</f>
        <v xml:space="preserve"> </v>
      </c>
      <c r="N679" s="319" t="str">
        <f>IFERROR(VLOOKUP(F679,Accesorio!A:C,3,),"")</f>
        <v/>
      </c>
    </row>
    <row r="680" spans="1:14" x14ac:dyDescent="0.2">
      <c r="A680" s="342"/>
      <c r="B680" s="343"/>
      <c r="C680" s="344"/>
      <c r="D680" s="345"/>
      <c r="E680" s="311"/>
      <c r="F680" s="348"/>
      <c r="G680" s="305"/>
      <c r="H680" s="305"/>
      <c r="I680" s="343"/>
      <c r="J680" s="347"/>
      <c r="K680" s="135"/>
      <c r="L680" s="136">
        <v>5</v>
      </c>
      <c r="M680" s="318" t="str">
        <f>IFERROR(ROUNDUP(VLOOKUP(F680,Accesorio!A:E,IF(L680&gt;5,L680-2,L680),)*E680/IF(L680&gt;5,1.21,1),0)," ")</f>
        <v xml:space="preserve"> </v>
      </c>
      <c r="N680" s="319" t="str">
        <f>IFERROR(VLOOKUP(F680,Accesorio!A:C,3,),"")</f>
        <v/>
      </c>
    </row>
    <row r="681" spans="1:14" x14ac:dyDescent="0.2">
      <c r="A681" s="342"/>
      <c r="B681" s="343"/>
      <c r="C681" s="308"/>
      <c r="D681" s="346"/>
      <c r="E681" s="311"/>
      <c r="F681" s="272"/>
      <c r="G681" s="343"/>
      <c r="H681" s="343"/>
      <c r="I681" s="343"/>
      <c r="J681" s="347"/>
      <c r="K681" s="138"/>
      <c r="L681" s="136">
        <v>5</v>
      </c>
      <c r="M681" s="318" t="str">
        <f>IFERROR(ROUNDUP(VLOOKUP(F681,Accesorio!A:E,IF(L681&gt;5,L681-2,L681),)*E681/IF(L681&gt;5,1.21,1),0)," ")</f>
        <v xml:space="preserve"> </v>
      </c>
      <c r="N681" s="319" t="str">
        <f>IFERROR(VLOOKUP(F681,Accesorio!A:C,3,),"")</f>
        <v/>
      </c>
    </row>
    <row r="682" spans="1:14" x14ac:dyDescent="0.2">
      <c r="A682" s="342"/>
      <c r="B682" s="343"/>
      <c r="C682" s="308"/>
      <c r="D682" s="346"/>
      <c r="E682" s="311"/>
      <c r="F682" s="272"/>
      <c r="G682" s="343"/>
      <c r="H682" s="343"/>
      <c r="I682" s="343"/>
      <c r="J682" s="347"/>
      <c r="K682" s="306"/>
      <c r="L682" s="136">
        <v>5</v>
      </c>
      <c r="M682" s="318" t="str">
        <f>IFERROR(ROUNDUP(VLOOKUP(F682,Accesorio!A:E,IF(L682&gt;5,L682-2,L682),)*E682/IF(L682&gt;5,1.21,1),0)," ")</f>
        <v xml:space="preserve"> </v>
      </c>
      <c r="N682" s="319" t="str">
        <f>IFERROR(VLOOKUP(F682,Accesorio!A:C,3,),"")</f>
        <v/>
      </c>
    </row>
    <row r="683" spans="1:14" x14ac:dyDescent="0.2">
      <c r="A683" s="342"/>
      <c r="B683" s="343"/>
      <c r="C683" s="344"/>
      <c r="D683" s="345"/>
      <c r="E683" s="311"/>
      <c r="F683" s="348"/>
      <c r="G683" s="305"/>
      <c r="H683" s="305"/>
      <c r="I683" s="343"/>
      <c r="J683" s="347"/>
      <c r="K683" s="135"/>
      <c r="L683" s="136">
        <v>5</v>
      </c>
      <c r="M683" s="318" t="str">
        <f>IFERROR(ROUNDUP(VLOOKUP(F683,Accesorio!A:E,IF(L683&gt;5,L683-2,L683),)*E683/IF(L683&gt;5,1.21,1),0)," ")</f>
        <v xml:space="preserve"> </v>
      </c>
      <c r="N683" s="319" t="str">
        <f>IFERROR(VLOOKUP(F683,Accesorio!A:C,3,),"")</f>
        <v/>
      </c>
    </row>
    <row r="684" spans="1:14" x14ac:dyDescent="0.2">
      <c r="A684" s="342"/>
      <c r="B684" s="343"/>
      <c r="C684" s="308"/>
      <c r="D684" s="346"/>
      <c r="E684" s="311"/>
      <c r="F684" s="272"/>
      <c r="G684" s="343"/>
      <c r="H684" s="343"/>
      <c r="I684" s="343"/>
      <c r="J684" s="347"/>
      <c r="K684" s="138"/>
      <c r="L684" s="136">
        <v>5</v>
      </c>
      <c r="M684" s="318" t="str">
        <f>IFERROR(ROUNDUP(VLOOKUP(F684,Accesorio!A:E,IF(L684&gt;5,L684-2,L684),)*E684/IF(L684&gt;5,1.21,1),0)," ")</f>
        <v xml:space="preserve"> </v>
      </c>
      <c r="N684" s="319" t="str">
        <f>IFERROR(VLOOKUP(F684,Accesorio!A:C,3,),"")</f>
        <v/>
      </c>
    </row>
    <row r="685" spans="1:14" x14ac:dyDescent="0.2">
      <c r="A685" s="342"/>
      <c r="B685" s="343"/>
      <c r="C685" s="308"/>
      <c r="D685" s="346"/>
      <c r="E685" s="311"/>
      <c r="F685" s="272"/>
      <c r="G685" s="343"/>
      <c r="H685" s="343"/>
      <c r="I685" s="343"/>
      <c r="J685" s="347"/>
      <c r="K685" s="306"/>
      <c r="L685" s="136">
        <v>5</v>
      </c>
      <c r="M685" s="318" t="str">
        <f>IFERROR(ROUNDUP(VLOOKUP(F685,Accesorio!A:E,IF(L685&gt;5,L685-2,L685),)*E685/IF(L685&gt;5,1.21,1),0)," ")</f>
        <v xml:space="preserve"> </v>
      </c>
      <c r="N685" s="319" t="str">
        <f>IFERROR(VLOOKUP(F685,Accesorio!A:C,3,),"")</f>
        <v/>
      </c>
    </row>
    <row r="686" spans="1:14" x14ac:dyDescent="0.2">
      <c r="A686" s="342"/>
      <c r="B686" s="343"/>
      <c r="C686" s="344"/>
      <c r="D686" s="345"/>
      <c r="E686" s="311"/>
      <c r="F686" s="348"/>
      <c r="G686" s="305"/>
      <c r="H686" s="305"/>
      <c r="I686" s="343"/>
      <c r="J686" s="347"/>
      <c r="K686" s="135"/>
      <c r="L686" s="136">
        <v>5</v>
      </c>
      <c r="M686" s="318" t="str">
        <f>IFERROR(ROUNDUP(VLOOKUP(F686,Accesorio!A:E,IF(L686&gt;5,L686-2,L686),)*E686/IF(L686&gt;5,1.21,1),0)," ")</f>
        <v xml:space="preserve"> </v>
      </c>
      <c r="N686" s="319" t="str">
        <f>IFERROR(VLOOKUP(F686,Accesorio!A:C,3,),"")</f>
        <v/>
      </c>
    </row>
    <row r="687" spans="1:14" x14ac:dyDescent="0.2">
      <c r="A687" s="342"/>
      <c r="B687" s="343"/>
      <c r="C687" s="308"/>
      <c r="D687" s="346"/>
      <c r="E687" s="311"/>
      <c r="F687" s="272"/>
      <c r="G687" s="343"/>
      <c r="H687" s="343"/>
      <c r="I687" s="343"/>
      <c r="J687" s="347"/>
      <c r="K687" s="138"/>
      <c r="L687" s="136">
        <v>5</v>
      </c>
      <c r="M687" s="318" t="str">
        <f>IFERROR(ROUNDUP(VLOOKUP(F687,Accesorio!A:E,IF(L687&gt;5,L687-2,L687),)*E687/IF(L687&gt;5,1.21,1),0)," ")</f>
        <v xml:space="preserve"> </v>
      </c>
      <c r="N687" s="319" t="str">
        <f>IFERROR(VLOOKUP(F687,Accesorio!A:C,3,),"")</f>
        <v/>
      </c>
    </row>
    <row r="688" spans="1:14" x14ac:dyDescent="0.2">
      <c r="A688" s="342"/>
      <c r="B688" s="343"/>
      <c r="C688" s="308"/>
      <c r="D688" s="346"/>
      <c r="E688" s="311"/>
      <c r="F688" s="272"/>
      <c r="G688" s="343"/>
      <c r="H688" s="343"/>
      <c r="I688" s="343"/>
      <c r="J688" s="347"/>
      <c r="K688" s="306"/>
      <c r="L688" s="136">
        <v>5</v>
      </c>
      <c r="M688" s="318" t="str">
        <f>IFERROR(ROUNDUP(VLOOKUP(F688,Accesorio!A:E,IF(L688&gt;5,L688-2,L688),)*E688/IF(L688&gt;5,1.21,1),0)," ")</f>
        <v xml:space="preserve"> </v>
      </c>
      <c r="N688" s="319" t="str">
        <f>IFERROR(VLOOKUP(F688,Accesorio!A:C,3,),"")</f>
        <v/>
      </c>
    </row>
    <row r="689" spans="1:14" x14ac:dyDescent="0.2">
      <c r="A689" s="342"/>
      <c r="B689" s="343"/>
      <c r="C689" s="344"/>
      <c r="D689" s="345"/>
      <c r="E689" s="311"/>
      <c r="F689" s="348"/>
      <c r="G689" s="305"/>
      <c r="H689" s="305"/>
      <c r="I689" s="343"/>
      <c r="J689" s="347"/>
      <c r="K689" s="135"/>
      <c r="L689" s="136">
        <v>5</v>
      </c>
      <c r="M689" s="318" t="str">
        <f>IFERROR(ROUNDUP(VLOOKUP(F689,Accesorio!A:E,IF(L689&gt;5,L689-2,L689),)*E689/IF(L689&gt;5,1.21,1),0)," ")</f>
        <v xml:space="preserve"> </v>
      </c>
      <c r="N689" s="319" t="str">
        <f>IFERROR(VLOOKUP(F689,Accesorio!A:C,3,),"")</f>
        <v/>
      </c>
    </row>
    <row r="690" spans="1:14" x14ac:dyDescent="0.2">
      <c r="A690" s="342"/>
      <c r="B690" s="343"/>
      <c r="C690" s="308"/>
      <c r="D690" s="346"/>
      <c r="E690" s="311"/>
      <c r="F690" s="272"/>
      <c r="G690" s="343"/>
      <c r="H690" s="343"/>
      <c r="I690" s="343"/>
      <c r="J690" s="347"/>
      <c r="K690" s="138"/>
      <c r="L690" s="136">
        <v>5</v>
      </c>
      <c r="M690" s="318" t="str">
        <f>IFERROR(ROUNDUP(VLOOKUP(F690,Accesorio!A:E,IF(L690&gt;5,L690-2,L690),)*E690/IF(L690&gt;5,1.21,1),0)," ")</f>
        <v xml:space="preserve"> </v>
      </c>
      <c r="N690" s="319" t="str">
        <f>IFERROR(VLOOKUP(F690,Accesorio!A:C,3,),"")</f>
        <v/>
      </c>
    </row>
    <row r="691" spans="1:14" x14ac:dyDescent="0.2">
      <c r="A691" s="342"/>
      <c r="B691" s="343"/>
      <c r="C691" s="308"/>
      <c r="D691" s="346"/>
      <c r="E691" s="311"/>
      <c r="F691" s="272"/>
      <c r="G691" s="343"/>
      <c r="H691" s="343"/>
      <c r="I691" s="343"/>
      <c r="J691" s="347"/>
      <c r="K691" s="306"/>
      <c r="L691" s="136">
        <v>5</v>
      </c>
      <c r="M691" s="318" t="str">
        <f>IFERROR(ROUNDUP(VLOOKUP(F691,Accesorio!A:E,IF(L691&gt;5,L691-2,L691),)*E691/IF(L691&gt;5,1.21,1),0)," ")</f>
        <v xml:space="preserve"> </v>
      </c>
      <c r="N691" s="319" t="str">
        <f>IFERROR(VLOOKUP(F691,Accesorio!A:C,3,),"")</f>
        <v/>
      </c>
    </row>
    <row r="692" spans="1:14" x14ac:dyDescent="0.2">
      <c r="A692" s="342"/>
      <c r="B692" s="343"/>
      <c r="C692" s="344"/>
      <c r="D692" s="345"/>
      <c r="E692" s="311"/>
      <c r="F692" s="348"/>
      <c r="G692" s="305"/>
      <c r="H692" s="305"/>
      <c r="I692" s="343"/>
      <c r="J692" s="347"/>
      <c r="K692" s="135"/>
      <c r="L692" s="136">
        <v>5</v>
      </c>
      <c r="M692" s="318" t="str">
        <f>IFERROR(ROUNDUP(VLOOKUP(F692,Accesorio!A:E,IF(L692&gt;5,L692-2,L692),)*E692/IF(L692&gt;5,1.21,1),0)," ")</f>
        <v xml:space="preserve"> </v>
      </c>
      <c r="N692" s="319" t="str">
        <f>IFERROR(VLOOKUP(F692,Accesorio!A:C,3,),"")</f>
        <v/>
      </c>
    </row>
    <row r="693" spans="1:14" x14ac:dyDescent="0.2">
      <c r="A693" s="342"/>
      <c r="B693" s="343"/>
      <c r="C693" s="308"/>
      <c r="D693" s="346"/>
      <c r="E693" s="311"/>
      <c r="F693" s="272"/>
      <c r="G693" s="343"/>
      <c r="H693" s="343"/>
      <c r="I693" s="343"/>
      <c r="J693" s="347"/>
      <c r="K693" s="138"/>
      <c r="L693" s="136">
        <v>5</v>
      </c>
      <c r="M693" s="318" t="str">
        <f>IFERROR(ROUNDUP(VLOOKUP(F693,Accesorio!A:E,IF(L693&gt;5,L693-2,L693),)*E693/IF(L693&gt;5,1.21,1),0)," ")</f>
        <v xml:space="preserve"> </v>
      </c>
      <c r="N693" s="319" t="str">
        <f>IFERROR(VLOOKUP(F693,Accesorio!A:C,3,),"")</f>
        <v/>
      </c>
    </row>
    <row r="694" spans="1:14" x14ac:dyDescent="0.2">
      <c r="A694" s="342"/>
      <c r="B694" s="343"/>
      <c r="C694" s="308"/>
      <c r="D694" s="346"/>
      <c r="E694" s="311"/>
      <c r="F694" s="272"/>
      <c r="G694" s="343"/>
      <c r="H694" s="343"/>
      <c r="I694" s="343"/>
      <c r="J694" s="347"/>
      <c r="K694" s="306"/>
      <c r="L694" s="136">
        <v>5</v>
      </c>
      <c r="M694" s="318" t="str">
        <f>IFERROR(ROUNDUP(VLOOKUP(F694,Accesorio!A:E,IF(L694&gt;5,L694-2,L694),)*E694/IF(L694&gt;5,1.21,1),0)," ")</f>
        <v xml:space="preserve"> </v>
      </c>
      <c r="N694" s="319" t="str">
        <f>IFERROR(VLOOKUP(F694,Accesorio!A:C,3,),"")</f>
        <v/>
      </c>
    </row>
    <row r="695" spans="1:14" x14ac:dyDescent="0.2">
      <c r="A695" s="342"/>
      <c r="B695" s="343"/>
      <c r="C695" s="344"/>
      <c r="D695" s="345"/>
      <c r="E695" s="311"/>
      <c r="F695" s="348"/>
      <c r="G695" s="305"/>
      <c r="H695" s="305"/>
      <c r="I695" s="343"/>
      <c r="J695" s="347"/>
      <c r="K695" s="135"/>
      <c r="L695" s="136">
        <v>5</v>
      </c>
      <c r="M695" s="318" t="str">
        <f>IFERROR(ROUNDUP(VLOOKUP(F695,Accesorio!A:E,IF(L695&gt;5,L695-2,L695),)*E695/IF(L695&gt;5,1.21,1),0)," ")</f>
        <v xml:space="preserve"> </v>
      </c>
      <c r="N695" s="319" t="str">
        <f>IFERROR(VLOOKUP(F695,Accesorio!A:C,3,),"")</f>
        <v/>
      </c>
    </row>
    <row r="696" spans="1:14" x14ac:dyDescent="0.2">
      <c r="A696" s="342"/>
      <c r="B696" s="343"/>
      <c r="C696" s="308"/>
      <c r="D696" s="346"/>
      <c r="E696" s="311"/>
      <c r="F696" s="272"/>
      <c r="G696" s="343"/>
      <c r="H696" s="343"/>
      <c r="I696" s="343"/>
      <c r="J696" s="347"/>
      <c r="K696" s="138"/>
      <c r="L696" s="136">
        <v>5</v>
      </c>
      <c r="M696" s="318" t="str">
        <f>IFERROR(ROUNDUP(VLOOKUP(F696,Accesorio!A:E,IF(L696&gt;5,L696-2,L696),)*E696/IF(L696&gt;5,1.21,1),0)," ")</f>
        <v xml:space="preserve"> </v>
      </c>
      <c r="N696" s="319" t="str">
        <f>IFERROR(VLOOKUP(F696,Accesorio!A:C,3,),"")</f>
        <v/>
      </c>
    </row>
    <row r="697" spans="1:14" x14ac:dyDescent="0.2">
      <c r="A697" s="342"/>
      <c r="B697" s="343"/>
      <c r="C697" s="308"/>
      <c r="D697" s="346"/>
      <c r="E697" s="311"/>
      <c r="F697" s="272"/>
      <c r="G697" s="343"/>
      <c r="H697" s="343"/>
      <c r="I697" s="343"/>
      <c r="J697" s="347"/>
      <c r="K697" s="306"/>
      <c r="L697" s="136">
        <v>5</v>
      </c>
      <c r="M697" s="318" t="str">
        <f>IFERROR(ROUNDUP(VLOOKUP(F697,Accesorio!A:E,IF(L697&gt;5,L697-2,L697),)*E697/IF(L697&gt;5,1.21,1),0)," ")</f>
        <v xml:space="preserve"> </v>
      </c>
      <c r="N697" s="319" t="str">
        <f>IFERROR(VLOOKUP(F697,Accesorio!A:C,3,),"")</f>
        <v/>
      </c>
    </row>
    <row r="698" spans="1:14" x14ac:dyDescent="0.2">
      <c r="A698" s="342"/>
      <c r="B698" s="343"/>
      <c r="C698" s="344"/>
      <c r="D698" s="345"/>
      <c r="E698" s="311"/>
      <c r="F698" s="348"/>
      <c r="G698" s="305"/>
      <c r="H698" s="305"/>
      <c r="I698" s="343"/>
      <c r="J698" s="347"/>
      <c r="K698" s="135"/>
      <c r="L698" s="136">
        <v>5</v>
      </c>
      <c r="M698" s="318" t="str">
        <f>IFERROR(ROUNDUP(VLOOKUP(F698,Accesorio!A:E,IF(L698&gt;5,L698-2,L698),)*E698/IF(L698&gt;5,1.21,1),0)," ")</f>
        <v xml:space="preserve"> </v>
      </c>
      <c r="N698" s="319" t="str">
        <f>IFERROR(VLOOKUP(F698,Accesorio!A:C,3,),"")</f>
        <v/>
      </c>
    </row>
    <row r="699" spans="1:14" x14ac:dyDescent="0.2">
      <c r="A699" s="342"/>
      <c r="B699" s="343"/>
      <c r="C699" s="308"/>
      <c r="D699" s="346"/>
      <c r="E699" s="311"/>
      <c r="F699" s="272"/>
      <c r="G699" s="343"/>
      <c r="H699" s="343"/>
      <c r="I699" s="343"/>
      <c r="J699" s="347"/>
      <c r="K699" s="138"/>
      <c r="L699" s="136">
        <v>5</v>
      </c>
      <c r="M699" s="318" t="str">
        <f>IFERROR(ROUNDUP(VLOOKUP(F699,Accesorio!A:E,IF(L699&gt;5,L699-2,L699),)*E699/IF(L699&gt;5,1.21,1),0)," ")</f>
        <v xml:space="preserve"> </v>
      </c>
      <c r="N699" s="319" t="str">
        <f>IFERROR(VLOOKUP(F699,Accesorio!A:C,3,),"")</f>
        <v/>
      </c>
    </row>
    <row r="700" spans="1:14" x14ac:dyDescent="0.2">
      <c r="A700" s="342"/>
      <c r="B700" s="343"/>
      <c r="C700" s="308"/>
      <c r="D700" s="346"/>
      <c r="E700" s="311"/>
      <c r="F700" s="272"/>
      <c r="G700" s="343"/>
      <c r="H700" s="343"/>
      <c r="I700" s="343"/>
      <c r="J700" s="347"/>
      <c r="K700" s="306"/>
      <c r="L700" s="136">
        <v>5</v>
      </c>
      <c r="M700" s="318" t="str">
        <f>IFERROR(ROUNDUP(VLOOKUP(F700,Accesorio!A:E,IF(L700&gt;5,L700-2,L700),)*E700/IF(L700&gt;5,1.21,1),0)," ")</f>
        <v xml:space="preserve"> </v>
      </c>
      <c r="N700" s="319" t="str">
        <f>IFERROR(VLOOKUP(F700,Accesorio!A:C,3,),"")</f>
        <v/>
      </c>
    </row>
    <row r="701" spans="1:14" x14ac:dyDescent="0.2">
      <c r="A701" s="342"/>
      <c r="B701" s="343"/>
      <c r="C701" s="344"/>
      <c r="D701" s="345"/>
      <c r="E701" s="311"/>
      <c r="F701" s="348"/>
      <c r="G701" s="305"/>
      <c r="H701" s="305"/>
      <c r="I701" s="343"/>
      <c r="J701" s="347"/>
      <c r="K701" s="135"/>
      <c r="L701" s="136">
        <v>5</v>
      </c>
      <c r="M701" s="318" t="str">
        <f>IFERROR(ROUNDUP(VLOOKUP(F701,Accesorio!A:E,IF(L701&gt;5,L701-2,L701),)*E701/IF(L701&gt;5,1.21,1),0)," ")</f>
        <v xml:space="preserve"> </v>
      </c>
      <c r="N701" s="319" t="str">
        <f>IFERROR(VLOOKUP(F701,Accesorio!A:C,3,),"")</f>
        <v/>
      </c>
    </row>
    <row r="702" spans="1:14" x14ac:dyDescent="0.2">
      <c r="A702" s="342"/>
      <c r="B702" s="343"/>
      <c r="C702" s="308"/>
      <c r="D702" s="346"/>
      <c r="E702" s="311"/>
      <c r="F702" s="272"/>
      <c r="G702" s="343"/>
      <c r="H702" s="343"/>
      <c r="I702" s="343"/>
      <c r="J702" s="347"/>
      <c r="K702" s="138"/>
      <c r="L702" s="136">
        <v>5</v>
      </c>
      <c r="M702" s="318" t="str">
        <f>IFERROR(ROUNDUP(VLOOKUP(F702,Accesorio!A:E,IF(L702&gt;5,L702-2,L702),)*E702/IF(L702&gt;5,1.21,1),0)," ")</f>
        <v xml:space="preserve"> </v>
      </c>
      <c r="N702" s="319" t="str">
        <f>IFERROR(VLOOKUP(F702,Accesorio!A:C,3,),"")</f>
        <v/>
      </c>
    </row>
    <row r="703" spans="1:14" x14ac:dyDescent="0.2">
      <c r="A703" s="342"/>
      <c r="B703" s="343"/>
      <c r="C703" s="308"/>
      <c r="D703" s="346"/>
      <c r="E703" s="311"/>
      <c r="F703" s="272"/>
      <c r="G703" s="343"/>
      <c r="H703" s="343"/>
      <c r="I703" s="343"/>
      <c r="J703" s="347"/>
      <c r="K703" s="306"/>
      <c r="L703" s="136">
        <v>5</v>
      </c>
      <c r="M703" s="318" t="str">
        <f>IFERROR(ROUNDUP(VLOOKUP(F703,Accesorio!A:E,IF(L703&gt;5,L703-2,L703),)*E703/IF(L703&gt;5,1.21,1),0)," ")</f>
        <v xml:space="preserve"> </v>
      </c>
      <c r="N703" s="319" t="str">
        <f>IFERROR(VLOOKUP(F703,Accesorio!A:C,3,),"")</f>
        <v/>
      </c>
    </row>
    <row r="704" spans="1:14" x14ac:dyDescent="0.2">
      <c r="A704" s="342"/>
      <c r="B704" s="343"/>
      <c r="C704" s="344"/>
      <c r="D704" s="345"/>
      <c r="E704" s="311"/>
      <c r="F704" s="348"/>
      <c r="G704" s="305"/>
      <c r="H704" s="305"/>
      <c r="I704" s="343"/>
      <c r="J704" s="347"/>
      <c r="K704" s="135"/>
      <c r="L704" s="136">
        <v>5</v>
      </c>
      <c r="M704" s="318" t="str">
        <f>IFERROR(ROUNDUP(VLOOKUP(F704,Accesorio!A:E,IF(L704&gt;5,L704-2,L704),)*E704/IF(L704&gt;5,1.21,1),0)," ")</f>
        <v xml:space="preserve"> </v>
      </c>
      <c r="N704" s="319" t="str">
        <f>IFERROR(VLOOKUP(F704,Accesorio!A:C,3,),"")</f>
        <v/>
      </c>
    </row>
    <row r="705" spans="1:14" x14ac:dyDescent="0.2">
      <c r="A705" s="342"/>
      <c r="B705" s="343"/>
      <c r="C705" s="308"/>
      <c r="D705" s="346"/>
      <c r="E705" s="311"/>
      <c r="F705" s="272"/>
      <c r="G705" s="343"/>
      <c r="H705" s="343"/>
      <c r="I705" s="343"/>
      <c r="J705" s="347"/>
      <c r="K705" s="138"/>
      <c r="L705" s="136">
        <v>5</v>
      </c>
      <c r="M705" s="318" t="str">
        <f>IFERROR(ROUNDUP(VLOOKUP(F705,Accesorio!A:E,IF(L705&gt;5,L705-2,L705),)*E705/IF(L705&gt;5,1.21,1),0)," ")</f>
        <v xml:space="preserve"> </v>
      </c>
      <c r="N705" s="319" t="str">
        <f>IFERROR(VLOOKUP(F705,Accesorio!A:C,3,),"")</f>
        <v/>
      </c>
    </row>
    <row r="706" spans="1:14" x14ac:dyDescent="0.2">
      <c r="A706" s="342"/>
      <c r="B706" s="343"/>
      <c r="C706" s="308"/>
      <c r="D706" s="346"/>
      <c r="E706" s="311"/>
      <c r="F706" s="272"/>
      <c r="G706" s="343"/>
      <c r="H706" s="343"/>
      <c r="I706" s="343"/>
      <c r="J706" s="347"/>
      <c r="K706" s="306"/>
      <c r="L706" s="136">
        <v>5</v>
      </c>
      <c r="M706" s="318" t="str">
        <f>IFERROR(ROUNDUP(VLOOKUP(F706,Accesorio!A:E,IF(L706&gt;5,L706-2,L706),)*E706/IF(L706&gt;5,1.21,1),0)," ")</f>
        <v xml:space="preserve"> </v>
      </c>
      <c r="N706" s="319" t="str">
        <f>IFERROR(VLOOKUP(F706,Accesorio!A:C,3,),"")</f>
        <v/>
      </c>
    </row>
    <row r="707" spans="1:14" x14ac:dyDescent="0.2">
      <c r="A707" s="342"/>
      <c r="B707" s="343"/>
      <c r="C707" s="344"/>
      <c r="D707" s="345"/>
      <c r="E707" s="311"/>
      <c r="F707" s="348"/>
      <c r="G707" s="305"/>
      <c r="H707" s="305"/>
      <c r="I707" s="343"/>
      <c r="J707" s="347"/>
      <c r="K707" s="135"/>
      <c r="L707" s="136">
        <v>5</v>
      </c>
      <c r="M707" s="318" t="str">
        <f>IFERROR(ROUNDUP(VLOOKUP(F707,Accesorio!A:E,IF(L707&gt;5,L707-2,L707),)*E707/IF(L707&gt;5,1.21,1),0)," ")</f>
        <v xml:space="preserve"> </v>
      </c>
      <c r="N707" s="319" t="str">
        <f>IFERROR(VLOOKUP(F707,Accesorio!A:C,3,),"")</f>
        <v/>
      </c>
    </row>
    <row r="708" spans="1:14" x14ac:dyDescent="0.2">
      <c r="A708" s="342"/>
      <c r="B708" s="343"/>
      <c r="C708" s="308"/>
      <c r="D708" s="346"/>
      <c r="E708" s="311"/>
      <c r="F708" s="272"/>
      <c r="G708" s="343"/>
      <c r="H708" s="343"/>
      <c r="I708" s="343"/>
      <c r="J708" s="347"/>
      <c r="K708" s="138"/>
      <c r="L708" s="136">
        <v>5</v>
      </c>
      <c r="M708" s="318" t="str">
        <f>IFERROR(ROUNDUP(VLOOKUP(F708,Accesorio!A:E,IF(L708&gt;5,L708-2,L708),)*E708/IF(L708&gt;5,1.21,1),0)," ")</f>
        <v xml:space="preserve"> </v>
      </c>
      <c r="N708" s="319" t="str">
        <f>IFERROR(VLOOKUP(F708,Accesorio!A:C,3,),"")</f>
        <v/>
      </c>
    </row>
    <row r="709" spans="1:14" x14ac:dyDescent="0.2">
      <c r="A709" s="342"/>
      <c r="B709" s="343"/>
      <c r="C709" s="308"/>
      <c r="D709" s="346"/>
      <c r="E709" s="311"/>
      <c r="F709" s="272"/>
      <c r="G709" s="343"/>
      <c r="H709" s="343"/>
      <c r="I709" s="343"/>
      <c r="J709" s="347"/>
      <c r="K709" s="306"/>
      <c r="L709" s="136">
        <v>5</v>
      </c>
      <c r="M709" s="318" t="str">
        <f>IFERROR(ROUNDUP(VLOOKUP(F709,Accesorio!A:E,IF(L709&gt;5,L709-2,L709),)*E709/IF(L709&gt;5,1.21,1),0)," ")</f>
        <v xml:space="preserve"> </v>
      </c>
      <c r="N709" s="319" t="str">
        <f>IFERROR(VLOOKUP(F709,Accesorio!A:C,3,),"")</f>
        <v/>
      </c>
    </row>
    <row r="710" spans="1:14" x14ac:dyDescent="0.2">
      <c r="A710" s="342"/>
      <c r="B710" s="343"/>
      <c r="C710" s="344"/>
      <c r="D710" s="345"/>
      <c r="E710" s="311"/>
      <c r="F710" s="348"/>
      <c r="G710" s="305"/>
      <c r="H710" s="305"/>
      <c r="I710" s="343"/>
      <c r="J710" s="347"/>
      <c r="K710" s="135"/>
      <c r="L710" s="136">
        <v>5</v>
      </c>
      <c r="M710" s="318" t="str">
        <f>IFERROR(ROUNDUP(VLOOKUP(F710,Accesorio!A:E,IF(L710&gt;5,L710-2,L710),)*E710/IF(L710&gt;5,1.21,1),0)," ")</f>
        <v xml:space="preserve"> </v>
      </c>
      <c r="N710" s="319" t="str">
        <f>IFERROR(VLOOKUP(F710,Accesorio!A:C,3,),"")</f>
        <v/>
      </c>
    </row>
    <row r="711" spans="1:14" x14ac:dyDescent="0.2">
      <c r="A711" s="342"/>
      <c r="B711" s="343"/>
      <c r="C711" s="308"/>
      <c r="D711" s="346"/>
      <c r="E711" s="311"/>
      <c r="F711" s="272"/>
      <c r="G711" s="343"/>
      <c r="H711" s="343"/>
      <c r="I711" s="343"/>
      <c r="J711" s="347"/>
      <c r="K711" s="138"/>
      <c r="L711" s="136">
        <v>5</v>
      </c>
      <c r="M711" s="318" t="str">
        <f>IFERROR(ROUNDUP(VLOOKUP(F711,Accesorio!A:E,IF(L711&gt;5,L711-2,L711),)*E711/IF(L711&gt;5,1.21,1),0)," ")</f>
        <v xml:space="preserve"> </v>
      </c>
      <c r="N711" s="319" t="str">
        <f>IFERROR(VLOOKUP(F711,Accesorio!A:C,3,),"")</f>
        <v/>
      </c>
    </row>
    <row r="712" spans="1:14" x14ac:dyDescent="0.2">
      <c r="A712" s="342"/>
      <c r="B712" s="343"/>
      <c r="C712" s="308"/>
      <c r="D712" s="346"/>
      <c r="E712" s="311"/>
      <c r="F712" s="272"/>
      <c r="G712" s="343"/>
      <c r="H712" s="343"/>
      <c r="I712" s="343"/>
      <c r="J712" s="347"/>
      <c r="K712" s="306"/>
      <c r="L712" s="136">
        <v>5</v>
      </c>
      <c r="M712" s="318" t="str">
        <f>IFERROR(ROUNDUP(VLOOKUP(F712,Accesorio!A:E,IF(L712&gt;5,L712-2,L712),)*E712/IF(L712&gt;5,1.21,1),0)," ")</f>
        <v xml:space="preserve"> </v>
      </c>
      <c r="N712" s="319" t="str">
        <f>IFERROR(VLOOKUP(F712,Accesorio!A:C,3,),"")</f>
        <v/>
      </c>
    </row>
    <row r="713" spans="1:14" x14ac:dyDescent="0.2">
      <c r="A713" s="342"/>
      <c r="B713" s="343"/>
      <c r="C713" s="344"/>
      <c r="D713" s="345"/>
      <c r="E713" s="311"/>
      <c r="F713" s="348"/>
      <c r="G713" s="305"/>
      <c r="H713" s="305"/>
      <c r="I713" s="343"/>
      <c r="J713" s="347"/>
      <c r="K713" s="135"/>
      <c r="L713" s="136">
        <v>5</v>
      </c>
      <c r="M713" s="318" t="str">
        <f>IFERROR(ROUNDUP(VLOOKUP(F713,Accesorio!A:E,IF(L713&gt;5,L713-2,L713),)*E713/IF(L713&gt;5,1.21,1),0)," ")</f>
        <v xml:space="preserve"> </v>
      </c>
      <c r="N713" s="319" t="str">
        <f>IFERROR(VLOOKUP(F713,Accesorio!A:C,3,),"")</f>
        <v/>
      </c>
    </row>
    <row r="714" spans="1:14" x14ac:dyDescent="0.2">
      <c r="A714" s="342"/>
      <c r="B714" s="343"/>
      <c r="C714" s="308"/>
      <c r="D714" s="346"/>
      <c r="E714" s="311"/>
      <c r="F714" s="272"/>
      <c r="G714" s="343"/>
      <c r="H714" s="343"/>
      <c r="I714" s="343"/>
      <c r="J714" s="347"/>
      <c r="K714" s="138"/>
      <c r="L714" s="136">
        <v>5</v>
      </c>
      <c r="M714" s="318" t="str">
        <f>IFERROR(ROUNDUP(VLOOKUP(F714,Accesorio!A:E,IF(L714&gt;5,L714-2,L714),)*E714/IF(L714&gt;5,1.21,1),0)," ")</f>
        <v xml:space="preserve"> </v>
      </c>
      <c r="N714" s="319" t="str">
        <f>IFERROR(VLOOKUP(F714,Accesorio!A:C,3,),"")</f>
        <v/>
      </c>
    </row>
    <row r="715" spans="1:14" x14ac:dyDescent="0.2">
      <c r="A715" s="342"/>
      <c r="B715" s="343"/>
      <c r="C715" s="308"/>
      <c r="D715" s="346"/>
      <c r="E715" s="311"/>
      <c r="F715" s="272"/>
      <c r="G715" s="343"/>
      <c r="H715" s="343"/>
      <c r="I715" s="343"/>
      <c r="J715" s="347"/>
      <c r="K715" s="306"/>
      <c r="L715" s="136">
        <v>5</v>
      </c>
      <c r="M715" s="318" t="str">
        <f>IFERROR(ROUNDUP(VLOOKUP(F715,Accesorio!A:E,IF(L715&gt;5,L715-2,L715),)*E715/IF(L715&gt;5,1.21,1),0)," ")</f>
        <v xml:space="preserve"> </v>
      </c>
      <c r="N715" s="319" t="str">
        <f>IFERROR(VLOOKUP(F715,Accesorio!A:C,3,),"")</f>
        <v/>
      </c>
    </row>
    <row r="716" spans="1:14" x14ac:dyDescent="0.2">
      <c r="A716" s="342"/>
      <c r="B716" s="343"/>
      <c r="C716" s="344"/>
      <c r="D716" s="345"/>
      <c r="E716" s="311"/>
      <c r="F716" s="348"/>
      <c r="G716" s="305"/>
      <c r="H716" s="305"/>
      <c r="I716" s="343"/>
      <c r="J716" s="347"/>
      <c r="K716" s="135"/>
      <c r="L716" s="136">
        <v>5</v>
      </c>
      <c r="M716" s="318" t="str">
        <f>IFERROR(ROUNDUP(VLOOKUP(F716,Accesorio!A:E,IF(L716&gt;5,L716-2,L716),)*E716/IF(L716&gt;5,1.21,1),0)," ")</f>
        <v xml:space="preserve"> </v>
      </c>
      <c r="N716" s="319" t="str">
        <f>IFERROR(VLOOKUP(F716,Accesorio!A:C,3,),"")</f>
        <v/>
      </c>
    </row>
    <row r="717" spans="1:14" x14ac:dyDescent="0.2">
      <c r="A717" s="342"/>
      <c r="B717" s="343"/>
      <c r="C717" s="308"/>
      <c r="D717" s="346"/>
      <c r="E717" s="311"/>
      <c r="F717" s="272"/>
      <c r="G717" s="343"/>
      <c r="H717" s="343"/>
      <c r="I717" s="343"/>
      <c r="J717" s="347"/>
      <c r="K717" s="138"/>
      <c r="L717" s="136">
        <v>5</v>
      </c>
      <c r="M717" s="318" t="str">
        <f>IFERROR(ROUNDUP(VLOOKUP(F717,Accesorio!A:E,IF(L717&gt;5,L717-2,L717),)*E717/IF(L717&gt;5,1.21,1),0)," ")</f>
        <v xml:space="preserve"> </v>
      </c>
      <c r="N717" s="319" t="str">
        <f>IFERROR(VLOOKUP(F717,Accesorio!A:C,3,),"")</f>
        <v/>
      </c>
    </row>
    <row r="718" spans="1:14" x14ac:dyDescent="0.2">
      <c r="A718" s="342"/>
      <c r="B718" s="343"/>
      <c r="C718" s="308"/>
      <c r="D718" s="346"/>
      <c r="E718" s="311"/>
      <c r="F718" s="272"/>
      <c r="G718" s="343"/>
      <c r="H718" s="343"/>
      <c r="I718" s="343"/>
      <c r="J718" s="347"/>
      <c r="K718" s="306"/>
      <c r="L718" s="136">
        <v>5</v>
      </c>
      <c r="M718" s="318" t="str">
        <f>IFERROR(ROUNDUP(VLOOKUP(F718,Accesorio!A:E,IF(L718&gt;5,L718-2,L718),)*E718/IF(L718&gt;5,1.21,1),0)," ")</f>
        <v xml:space="preserve"> </v>
      </c>
      <c r="N718" s="319" t="str">
        <f>IFERROR(VLOOKUP(F718,Accesorio!A:C,3,),"")</f>
        <v/>
      </c>
    </row>
    <row r="719" spans="1:14" x14ac:dyDescent="0.2">
      <c r="A719" s="342"/>
      <c r="B719" s="343"/>
      <c r="C719" s="344"/>
      <c r="D719" s="345"/>
      <c r="E719" s="311"/>
      <c r="F719" s="348"/>
      <c r="G719" s="305"/>
      <c r="H719" s="305"/>
      <c r="I719" s="343"/>
      <c r="J719" s="347"/>
      <c r="K719" s="135"/>
      <c r="L719" s="136">
        <v>5</v>
      </c>
      <c r="M719" s="318" t="str">
        <f>IFERROR(ROUNDUP(VLOOKUP(F719,Accesorio!A:E,IF(L719&gt;5,L719-2,L719),)*E719/IF(L719&gt;5,1.21,1),0)," ")</f>
        <v xml:space="preserve"> </v>
      </c>
      <c r="N719" s="319" t="str">
        <f>IFERROR(VLOOKUP(F719,Accesorio!A:C,3,),"")</f>
        <v/>
      </c>
    </row>
    <row r="720" spans="1:14" x14ac:dyDescent="0.2">
      <c r="A720" s="342"/>
      <c r="B720" s="343"/>
      <c r="C720" s="308"/>
      <c r="D720" s="346"/>
      <c r="E720" s="311"/>
      <c r="F720" s="272"/>
      <c r="G720" s="343"/>
      <c r="H720" s="343"/>
      <c r="I720" s="343"/>
      <c r="J720" s="347"/>
      <c r="K720" s="138"/>
      <c r="L720" s="136">
        <v>5</v>
      </c>
      <c r="M720" s="318" t="str">
        <f>IFERROR(ROUNDUP(VLOOKUP(F720,Accesorio!A:E,IF(L720&gt;5,L720-2,L720),)*E720/IF(L720&gt;5,1.21,1),0)," ")</f>
        <v xml:space="preserve"> </v>
      </c>
      <c r="N720" s="319" t="str">
        <f>IFERROR(VLOOKUP(F720,Accesorio!A:C,3,),"")</f>
        <v/>
      </c>
    </row>
    <row r="721" spans="1:14" x14ac:dyDescent="0.2">
      <c r="A721" s="342"/>
      <c r="B721" s="343"/>
      <c r="C721" s="308"/>
      <c r="D721" s="346"/>
      <c r="E721" s="311"/>
      <c r="F721" s="272"/>
      <c r="G721" s="343"/>
      <c r="H721" s="343"/>
      <c r="I721" s="343"/>
      <c r="J721" s="347"/>
      <c r="K721" s="306"/>
      <c r="L721" s="136">
        <v>5</v>
      </c>
      <c r="M721" s="318" t="str">
        <f>IFERROR(ROUNDUP(VLOOKUP(F721,Accesorio!A:E,IF(L721&gt;5,L721-2,L721),)*E721/IF(L721&gt;5,1.21,1),0)," ")</f>
        <v xml:space="preserve"> </v>
      </c>
      <c r="N721" s="319" t="str">
        <f>IFERROR(VLOOKUP(F721,Accesorio!A:C,3,),"")</f>
        <v/>
      </c>
    </row>
    <row r="722" spans="1:14" x14ac:dyDescent="0.2">
      <c r="A722" s="342"/>
      <c r="B722" s="343"/>
      <c r="C722" s="344"/>
      <c r="D722" s="345"/>
      <c r="E722" s="311"/>
      <c r="F722" s="348"/>
      <c r="G722" s="305"/>
      <c r="H722" s="305"/>
      <c r="I722" s="343"/>
      <c r="J722" s="347"/>
      <c r="K722" s="135"/>
      <c r="L722" s="136">
        <v>5</v>
      </c>
      <c r="M722" s="318" t="str">
        <f>IFERROR(ROUNDUP(VLOOKUP(F722,Accesorio!A:E,IF(L722&gt;5,L722-2,L722),)*E722/IF(L722&gt;5,1.21,1),0)," ")</f>
        <v xml:space="preserve"> </v>
      </c>
      <c r="N722" s="319" t="str">
        <f>IFERROR(VLOOKUP(F722,Accesorio!A:C,3,),"")</f>
        <v/>
      </c>
    </row>
    <row r="723" spans="1:14" x14ac:dyDescent="0.2">
      <c r="A723" s="342"/>
      <c r="B723" s="343"/>
      <c r="C723" s="308"/>
      <c r="D723" s="346"/>
      <c r="E723" s="311"/>
      <c r="F723" s="272"/>
      <c r="G723" s="343"/>
      <c r="H723" s="343"/>
      <c r="I723" s="343"/>
      <c r="J723" s="347"/>
      <c r="K723" s="138"/>
      <c r="L723" s="136">
        <v>5</v>
      </c>
      <c r="M723" s="318" t="str">
        <f>IFERROR(ROUNDUP(VLOOKUP(F723,Accesorio!A:E,IF(L723&gt;5,L723-2,L723),)*E723/IF(L723&gt;5,1.21,1),0)," ")</f>
        <v xml:space="preserve"> </v>
      </c>
      <c r="N723" s="319" t="str">
        <f>IFERROR(VLOOKUP(F723,Accesorio!A:C,3,),"")</f>
        <v/>
      </c>
    </row>
    <row r="724" spans="1:14" x14ac:dyDescent="0.2">
      <c r="A724" s="342"/>
      <c r="B724" s="343"/>
      <c r="C724" s="308"/>
      <c r="D724" s="346"/>
      <c r="E724" s="311"/>
      <c r="F724" s="272"/>
      <c r="G724" s="343"/>
      <c r="H724" s="343"/>
      <c r="I724" s="343"/>
      <c r="J724" s="347"/>
      <c r="K724" s="306"/>
      <c r="L724" s="136">
        <v>5</v>
      </c>
      <c r="M724" s="318" t="str">
        <f>IFERROR(ROUNDUP(VLOOKUP(F724,Accesorio!A:E,IF(L724&gt;5,L724-2,L724),)*E724/IF(L724&gt;5,1.21,1),0)," ")</f>
        <v xml:space="preserve"> </v>
      </c>
      <c r="N724" s="319" t="str">
        <f>IFERROR(VLOOKUP(F724,Accesorio!A:C,3,),"")</f>
        <v/>
      </c>
    </row>
    <row r="725" spans="1:14" x14ac:dyDescent="0.2">
      <c r="A725" s="342"/>
      <c r="B725" s="343"/>
      <c r="C725" s="344"/>
      <c r="D725" s="345"/>
      <c r="E725" s="311"/>
      <c r="F725" s="348"/>
      <c r="G725" s="305"/>
      <c r="H725" s="305"/>
      <c r="I725" s="343"/>
      <c r="J725" s="347"/>
      <c r="K725" s="135"/>
      <c r="L725" s="136">
        <v>5</v>
      </c>
      <c r="M725" s="318" t="str">
        <f>IFERROR(ROUNDUP(VLOOKUP(F725,Accesorio!A:E,IF(L725&gt;5,L725-2,L725),)*E725/IF(L725&gt;5,1.21,1),0)," ")</f>
        <v xml:space="preserve"> </v>
      </c>
      <c r="N725" s="319" t="str">
        <f>IFERROR(VLOOKUP(F725,Accesorio!A:C,3,),"")</f>
        <v/>
      </c>
    </row>
    <row r="726" spans="1:14" x14ac:dyDescent="0.2">
      <c r="A726" s="342"/>
      <c r="B726" s="343"/>
      <c r="C726" s="308"/>
      <c r="D726" s="346"/>
      <c r="E726" s="311"/>
      <c r="F726" s="272"/>
      <c r="G726" s="343"/>
      <c r="H726" s="343"/>
      <c r="I726" s="343"/>
      <c r="J726" s="347"/>
      <c r="K726" s="138"/>
      <c r="L726" s="136">
        <v>5</v>
      </c>
      <c r="M726" s="318" t="str">
        <f>IFERROR(ROUNDUP(VLOOKUP(F726,Accesorio!A:E,IF(L726&gt;5,L726-2,L726),)*E726/IF(L726&gt;5,1.21,1),0)," ")</f>
        <v xml:space="preserve"> </v>
      </c>
      <c r="N726" s="319" t="str">
        <f>IFERROR(VLOOKUP(F726,Accesorio!A:C,3,),"")</f>
        <v/>
      </c>
    </row>
    <row r="727" spans="1:14" x14ac:dyDescent="0.2">
      <c r="A727" s="342"/>
      <c r="B727" s="343"/>
      <c r="C727" s="308"/>
      <c r="D727" s="346"/>
      <c r="E727" s="311"/>
      <c r="F727" s="272"/>
      <c r="G727" s="343"/>
      <c r="H727" s="343"/>
      <c r="I727" s="343"/>
      <c r="J727" s="347"/>
      <c r="K727" s="306"/>
      <c r="L727" s="136">
        <v>5</v>
      </c>
      <c r="M727" s="318" t="str">
        <f>IFERROR(ROUNDUP(VLOOKUP(F727,Accesorio!A:E,IF(L727&gt;5,L727-2,L727),)*E727/IF(L727&gt;5,1.21,1),0)," ")</f>
        <v xml:space="preserve"> </v>
      </c>
      <c r="N727" s="319" t="str">
        <f>IFERROR(VLOOKUP(F727,Accesorio!A:C,3,),"")</f>
        <v/>
      </c>
    </row>
    <row r="728" spans="1:14" x14ac:dyDescent="0.2">
      <c r="A728" s="342"/>
      <c r="B728" s="343"/>
      <c r="C728" s="344"/>
      <c r="D728" s="345"/>
      <c r="E728" s="311"/>
      <c r="F728" s="348"/>
      <c r="G728" s="305"/>
      <c r="H728" s="305"/>
      <c r="I728" s="343"/>
      <c r="J728" s="347"/>
      <c r="K728" s="135"/>
      <c r="L728" s="136">
        <v>5</v>
      </c>
      <c r="M728" s="318" t="str">
        <f>IFERROR(ROUNDUP(VLOOKUP(F728,Accesorio!A:E,IF(L728&gt;5,L728-2,L728),)*E728/IF(L728&gt;5,1.21,1),0)," ")</f>
        <v xml:space="preserve"> </v>
      </c>
      <c r="N728" s="319" t="str">
        <f>IFERROR(VLOOKUP(F728,Accesorio!A:C,3,),"")</f>
        <v/>
      </c>
    </row>
    <row r="729" spans="1:14" x14ac:dyDescent="0.2">
      <c r="A729" s="342"/>
      <c r="B729" s="343"/>
      <c r="C729" s="308"/>
      <c r="D729" s="346"/>
      <c r="E729" s="311"/>
      <c r="F729" s="272"/>
      <c r="G729" s="343"/>
      <c r="H729" s="343"/>
      <c r="I729" s="343"/>
      <c r="J729" s="347"/>
      <c r="K729" s="138"/>
      <c r="L729" s="136">
        <v>5</v>
      </c>
      <c r="M729" s="318" t="str">
        <f>IFERROR(ROUNDUP(VLOOKUP(F729,Accesorio!A:E,IF(L729&gt;5,L729-2,L729),)*E729/IF(L729&gt;5,1.21,1),0)," ")</f>
        <v xml:space="preserve"> </v>
      </c>
      <c r="N729" s="319" t="str">
        <f>IFERROR(VLOOKUP(F729,Accesorio!A:C,3,),"")</f>
        <v/>
      </c>
    </row>
    <row r="730" spans="1:14" x14ac:dyDescent="0.2">
      <c r="A730" s="342"/>
      <c r="B730" s="343"/>
      <c r="C730" s="308"/>
      <c r="D730" s="346"/>
      <c r="E730" s="311"/>
      <c r="F730" s="272"/>
      <c r="G730" s="343"/>
      <c r="H730" s="343"/>
      <c r="I730" s="343"/>
      <c r="J730" s="347"/>
      <c r="K730" s="306"/>
      <c r="L730" s="136">
        <v>5</v>
      </c>
      <c r="M730" s="318" t="str">
        <f>IFERROR(ROUNDUP(VLOOKUP(F730,Accesorio!A:E,IF(L730&gt;5,L730-2,L730),)*E730/IF(L730&gt;5,1.21,1),0)," ")</f>
        <v xml:space="preserve"> </v>
      </c>
      <c r="N730" s="319" t="str">
        <f>IFERROR(VLOOKUP(F730,Accesorio!A:C,3,),"")</f>
        <v/>
      </c>
    </row>
    <row r="731" spans="1:14" x14ac:dyDescent="0.2">
      <c r="A731" s="342"/>
      <c r="B731" s="343"/>
      <c r="C731" s="344"/>
      <c r="D731" s="345"/>
      <c r="E731" s="311"/>
      <c r="F731" s="348"/>
      <c r="G731" s="305"/>
      <c r="H731" s="305"/>
      <c r="I731" s="343"/>
      <c r="J731" s="347"/>
      <c r="K731" s="135"/>
      <c r="L731" s="136">
        <v>5</v>
      </c>
      <c r="M731" s="318" t="str">
        <f>IFERROR(ROUNDUP(VLOOKUP(F731,Accesorio!A:E,IF(L731&gt;5,L731-2,L731),)*E731/IF(L731&gt;5,1.21,1),0)," ")</f>
        <v xml:space="preserve"> </v>
      </c>
      <c r="N731" s="319" t="str">
        <f>IFERROR(VLOOKUP(F731,Accesorio!A:C,3,),"")</f>
        <v/>
      </c>
    </row>
    <row r="732" spans="1:14" x14ac:dyDescent="0.2">
      <c r="A732" s="342"/>
      <c r="B732" s="343"/>
      <c r="C732" s="308"/>
      <c r="D732" s="346"/>
      <c r="E732" s="311"/>
      <c r="F732" s="272"/>
      <c r="G732" s="343"/>
      <c r="H732" s="343"/>
      <c r="I732" s="343"/>
      <c r="J732" s="347"/>
      <c r="K732" s="138"/>
      <c r="L732" s="136">
        <v>5</v>
      </c>
      <c r="M732" s="318" t="str">
        <f>IFERROR(ROUNDUP(VLOOKUP(F732,Accesorio!A:E,IF(L732&gt;5,L732-2,L732),)*E732/IF(L732&gt;5,1.21,1),0)," ")</f>
        <v xml:space="preserve"> </v>
      </c>
      <c r="N732" s="319" t="str">
        <f>IFERROR(VLOOKUP(F732,Accesorio!A:C,3,),"")</f>
        <v/>
      </c>
    </row>
    <row r="733" spans="1:14" x14ac:dyDescent="0.2">
      <c r="A733" s="342"/>
      <c r="B733" s="343"/>
      <c r="C733" s="308"/>
      <c r="D733" s="346"/>
      <c r="E733" s="311"/>
      <c r="F733" s="272"/>
      <c r="G733" s="343"/>
      <c r="H733" s="343"/>
      <c r="I733" s="343"/>
      <c r="J733" s="347"/>
      <c r="K733" s="306"/>
      <c r="L733" s="136">
        <v>5</v>
      </c>
      <c r="M733" s="318" t="str">
        <f>IFERROR(ROUNDUP(VLOOKUP(F733,Accesorio!A:E,IF(L733&gt;5,L733-2,L733),)*E733/IF(L733&gt;5,1.21,1),0)," ")</f>
        <v xml:space="preserve"> </v>
      </c>
      <c r="N733" s="319" t="str">
        <f>IFERROR(VLOOKUP(F733,Accesorio!A:C,3,),"")</f>
        <v/>
      </c>
    </row>
    <row r="734" spans="1:14" x14ac:dyDescent="0.2">
      <c r="A734" s="342"/>
      <c r="B734" s="343"/>
      <c r="C734" s="344"/>
      <c r="D734" s="345"/>
      <c r="E734" s="311"/>
      <c r="F734" s="348"/>
      <c r="G734" s="305"/>
      <c r="H734" s="305"/>
      <c r="I734" s="343"/>
      <c r="J734" s="347"/>
      <c r="K734" s="135"/>
      <c r="L734" s="136">
        <v>5</v>
      </c>
      <c r="M734" s="318" t="str">
        <f>IFERROR(ROUNDUP(VLOOKUP(F734,Accesorio!A:E,IF(L734&gt;5,L734-2,L734),)*E734/IF(L734&gt;5,1.21,1),0)," ")</f>
        <v xml:space="preserve"> </v>
      </c>
      <c r="N734" s="319" t="str">
        <f>IFERROR(VLOOKUP(F734,Accesorio!A:C,3,),"")</f>
        <v/>
      </c>
    </row>
    <row r="735" spans="1:14" x14ac:dyDescent="0.2">
      <c r="A735" s="342"/>
      <c r="B735" s="343"/>
      <c r="C735" s="308"/>
      <c r="D735" s="346"/>
      <c r="E735" s="311"/>
      <c r="F735" s="272"/>
      <c r="G735" s="343"/>
      <c r="H735" s="343"/>
      <c r="I735" s="343"/>
      <c r="J735" s="347"/>
      <c r="K735" s="138"/>
      <c r="L735" s="136">
        <v>5</v>
      </c>
      <c r="M735" s="318" t="str">
        <f>IFERROR(ROUNDUP(VLOOKUP(F735,Accesorio!A:E,IF(L735&gt;5,L735-2,L735),)*E735/IF(L735&gt;5,1.21,1),0)," ")</f>
        <v xml:space="preserve"> </v>
      </c>
      <c r="N735" s="319" t="str">
        <f>IFERROR(VLOOKUP(F735,Accesorio!A:C,3,),"")</f>
        <v/>
      </c>
    </row>
    <row r="736" spans="1:14" x14ac:dyDescent="0.2">
      <c r="A736" s="342"/>
      <c r="B736" s="343"/>
      <c r="C736" s="308"/>
      <c r="D736" s="346"/>
      <c r="E736" s="311"/>
      <c r="F736" s="272"/>
      <c r="G736" s="343"/>
      <c r="H736" s="343"/>
      <c r="I736" s="343"/>
      <c r="J736" s="347"/>
      <c r="K736" s="306"/>
      <c r="L736" s="136">
        <v>5</v>
      </c>
      <c r="M736" s="318" t="str">
        <f>IFERROR(ROUNDUP(VLOOKUP(F736,Accesorio!A:E,IF(L736&gt;5,L736-2,L736),)*E736/IF(L736&gt;5,1.21,1),0)," ")</f>
        <v xml:space="preserve"> </v>
      </c>
      <c r="N736" s="319" t="str">
        <f>IFERROR(VLOOKUP(F736,Accesorio!A:C,3,),"")</f>
        <v/>
      </c>
    </row>
    <row r="737" spans="1:14" x14ac:dyDescent="0.2">
      <c r="A737" s="342"/>
      <c r="B737" s="343"/>
      <c r="C737" s="344"/>
      <c r="D737" s="345"/>
      <c r="E737" s="311"/>
      <c r="F737" s="348"/>
      <c r="G737" s="305"/>
      <c r="H737" s="305"/>
      <c r="I737" s="343"/>
      <c r="J737" s="347"/>
      <c r="K737" s="135"/>
      <c r="L737" s="136">
        <v>5</v>
      </c>
      <c r="M737" s="318" t="str">
        <f>IFERROR(ROUNDUP(VLOOKUP(F737,Accesorio!A:E,IF(L737&gt;5,L737-2,L737),)*E737/IF(L737&gt;5,1.21,1),0)," ")</f>
        <v xml:space="preserve"> </v>
      </c>
      <c r="N737" s="319" t="str">
        <f>IFERROR(VLOOKUP(F737,Accesorio!A:C,3,),"")</f>
        <v/>
      </c>
    </row>
    <row r="738" spans="1:14" x14ac:dyDescent="0.2">
      <c r="A738" s="342"/>
      <c r="B738" s="343"/>
      <c r="C738" s="308"/>
      <c r="D738" s="346"/>
      <c r="E738" s="311"/>
      <c r="F738" s="272"/>
      <c r="G738" s="343"/>
      <c r="H738" s="343"/>
      <c r="I738" s="343"/>
      <c r="J738" s="347"/>
      <c r="K738" s="138"/>
      <c r="L738" s="136">
        <v>5</v>
      </c>
      <c r="M738" s="318" t="str">
        <f>IFERROR(ROUNDUP(VLOOKUP(F738,Accesorio!A:E,IF(L738&gt;5,L738-2,L738),)*E738/IF(L738&gt;5,1.21,1),0)," ")</f>
        <v xml:space="preserve"> </v>
      </c>
      <c r="N738" s="319" t="str">
        <f>IFERROR(VLOOKUP(F738,Accesorio!A:C,3,),"")</f>
        <v/>
      </c>
    </row>
    <row r="739" spans="1:14" x14ac:dyDescent="0.2">
      <c r="A739" s="342"/>
      <c r="B739" s="343"/>
      <c r="C739" s="308"/>
      <c r="D739" s="346"/>
      <c r="E739" s="311"/>
      <c r="F739" s="272"/>
      <c r="G739" s="343"/>
      <c r="H739" s="343"/>
      <c r="I739" s="343"/>
      <c r="J739" s="347"/>
      <c r="K739" s="306"/>
      <c r="L739" s="136">
        <v>5</v>
      </c>
      <c r="M739" s="318" t="str">
        <f>IFERROR(ROUNDUP(VLOOKUP(F739,Accesorio!A:E,IF(L739&gt;5,L739-2,L739),)*E739/IF(L739&gt;5,1.21,1),0)," ")</f>
        <v xml:space="preserve"> </v>
      </c>
      <c r="N739" s="319" t="str">
        <f>IFERROR(VLOOKUP(F739,Accesorio!A:C,3,),"")</f>
        <v/>
      </c>
    </row>
    <row r="740" spans="1:14" x14ac:dyDescent="0.2">
      <c r="A740" s="342"/>
      <c r="B740" s="343"/>
      <c r="C740" s="344"/>
      <c r="D740" s="345"/>
      <c r="E740" s="311"/>
      <c r="F740" s="348"/>
      <c r="G740" s="305"/>
      <c r="H740" s="305"/>
      <c r="I740" s="343"/>
      <c r="J740" s="347"/>
      <c r="K740" s="135"/>
      <c r="L740" s="136">
        <v>5</v>
      </c>
      <c r="M740" s="318" t="str">
        <f>IFERROR(ROUNDUP(VLOOKUP(F740,Accesorio!A:E,IF(L740&gt;5,L740-2,L740),)*E740/IF(L740&gt;5,1.21,1),0)," ")</f>
        <v xml:space="preserve"> </v>
      </c>
      <c r="N740" s="319" t="str">
        <f>IFERROR(VLOOKUP(F740,Accesorio!A:C,3,),"")</f>
        <v/>
      </c>
    </row>
    <row r="741" spans="1:14" x14ac:dyDescent="0.2">
      <c r="A741" s="342"/>
      <c r="B741" s="343"/>
      <c r="C741" s="308"/>
      <c r="D741" s="346"/>
      <c r="E741" s="311"/>
      <c r="F741" s="272"/>
      <c r="G741" s="343"/>
      <c r="H741" s="343"/>
      <c r="I741" s="343"/>
      <c r="J741" s="347"/>
      <c r="K741" s="138"/>
      <c r="L741" s="136">
        <v>5</v>
      </c>
      <c r="M741" s="318" t="str">
        <f>IFERROR(ROUNDUP(VLOOKUP(F741,Accesorio!A:E,IF(L741&gt;5,L741-2,L741),)*E741/IF(L741&gt;5,1.21,1),0)," ")</f>
        <v xml:space="preserve"> </v>
      </c>
      <c r="N741" s="319" t="str">
        <f>IFERROR(VLOOKUP(F741,Accesorio!A:C,3,),"")</f>
        <v/>
      </c>
    </row>
    <row r="742" spans="1:14" x14ac:dyDescent="0.2">
      <c r="A742" s="342"/>
      <c r="B742" s="343"/>
      <c r="C742" s="308"/>
      <c r="D742" s="346"/>
      <c r="E742" s="311"/>
      <c r="F742" s="272"/>
      <c r="G742" s="343"/>
      <c r="H742" s="343"/>
      <c r="I742" s="343"/>
      <c r="J742" s="347"/>
      <c r="K742" s="306"/>
      <c r="L742" s="136">
        <v>5</v>
      </c>
      <c r="M742" s="318" t="str">
        <f>IFERROR(ROUNDUP(VLOOKUP(F742,Accesorio!A:E,IF(L742&gt;5,L742-2,L742),)*E742/IF(L742&gt;5,1.21,1),0)," ")</f>
        <v xml:space="preserve"> </v>
      </c>
      <c r="N742" s="319" t="str">
        <f>IFERROR(VLOOKUP(F742,Accesorio!A:C,3,),"")</f>
        <v/>
      </c>
    </row>
    <row r="743" spans="1:14" x14ac:dyDescent="0.2">
      <c r="A743" s="342"/>
      <c r="B743" s="343"/>
      <c r="C743" s="344"/>
      <c r="D743" s="345"/>
      <c r="E743" s="311"/>
      <c r="F743" s="348"/>
      <c r="G743" s="305"/>
      <c r="H743" s="305"/>
      <c r="I743" s="343"/>
      <c r="J743" s="347"/>
      <c r="K743" s="135"/>
      <c r="L743" s="136">
        <v>5</v>
      </c>
      <c r="M743" s="318" t="str">
        <f>IFERROR(ROUNDUP(VLOOKUP(F743,Accesorio!A:E,IF(L743&gt;5,L743-2,L743),)*E743/IF(L743&gt;5,1.21,1),0)," ")</f>
        <v xml:space="preserve"> </v>
      </c>
      <c r="N743" s="319" t="str">
        <f>IFERROR(VLOOKUP(F743,Accesorio!A:C,3,),"")</f>
        <v/>
      </c>
    </row>
    <row r="744" spans="1:14" x14ac:dyDescent="0.2">
      <c r="A744" s="342"/>
      <c r="B744" s="343"/>
      <c r="C744" s="308"/>
      <c r="D744" s="346"/>
      <c r="E744" s="311"/>
      <c r="F744" s="272"/>
      <c r="G744" s="343"/>
      <c r="H744" s="343"/>
      <c r="I744" s="343"/>
      <c r="J744" s="347"/>
      <c r="K744" s="138"/>
      <c r="L744" s="136">
        <v>5</v>
      </c>
      <c r="M744" s="318" t="str">
        <f>IFERROR(ROUNDUP(VLOOKUP(F744,Accesorio!A:E,IF(L744&gt;5,L744-2,L744),)*E744/IF(L744&gt;5,1.21,1),0)," ")</f>
        <v xml:space="preserve"> </v>
      </c>
      <c r="N744" s="319" t="str">
        <f>IFERROR(VLOOKUP(F744,Accesorio!A:C,3,),"")</f>
        <v/>
      </c>
    </row>
    <row r="745" spans="1:14" x14ac:dyDescent="0.2">
      <c r="A745" s="342"/>
      <c r="B745" s="343"/>
      <c r="C745" s="308"/>
      <c r="D745" s="346"/>
      <c r="E745" s="311"/>
      <c r="F745" s="272"/>
      <c r="G745" s="343"/>
      <c r="H745" s="343"/>
      <c r="I745" s="343"/>
      <c r="J745" s="347"/>
      <c r="K745" s="306"/>
      <c r="L745" s="136">
        <v>5</v>
      </c>
      <c r="M745" s="318" t="str">
        <f>IFERROR(ROUNDUP(VLOOKUP(F745,Accesorio!A:E,IF(L745&gt;5,L745-2,L745),)*E745/IF(L745&gt;5,1.21,1),0)," ")</f>
        <v xml:space="preserve"> </v>
      </c>
      <c r="N745" s="319" t="str">
        <f>IFERROR(VLOOKUP(F745,Accesorio!A:C,3,),"")</f>
        <v/>
      </c>
    </row>
    <row r="746" spans="1:14" x14ac:dyDescent="0.2">
      <c r="A746" s="342"/>
      <c r="B746" s="343"/>
      <c r="C746" s="344"/>
      <c r="D746" s="345"/>
      <c r="E746" s="311"/>
      <c r="F746" s="348"/>
      <c r="G746" s="305"/>
      <c r="H746" s="305"/>
      <c r="I746" s="343"/>
      <c r="J746" s="347"/>
      <c r="K746" s="135"/>
      <c r="L746" s="136">
        <v>5</v>
      </c>
      <c r="M746" s="318" t="str">
        <f>IFERROR(ROUNDUP(VLOOKUP(F746,Accesorio!A:E,IF(L746&gt;5,L746-2,L746),)*E746/IF(L746&gt;5,1.21,1),0)," ")</f>
        <v xml:space="preserve"> </v>
      </c>
      <c r="N746" s="319" t="str">
        <f>IFERROR(VLOOKUP(F746,Accesorio!A:C,3,),"")</f>
        <v/>
      </c>
    </row>
    <row r="747" spans="1:14" x14ac:dyDescent="0.2">
      <c r="A747" s="342"/>
      <c r="B747" s="343"/>
      <c r="C747" s="308"/>
      <c r="D747" s="346"/>
      <c r="E747" s="311"/>
      <c r="F747" s="272"/>
      <c r="G747" s="343"/>
      <c r="H747" s="343"/>
      <c r="I747" s="343"/>
      <c r="J747" s="347"/>
      <c r="K747" s="138"/>
      <c r="L747" s="136">
        <v>5</v>
      </c>
      <c r="M747" s="318" t="str">
        <f>IFERROR(ROUNDUP(VLOOKUP(F747,Accesorio!A:E,IF(L747&gt;5,L747-2,L747),)*E747/IF(L747&gt;5,1.21,1),0)," ")</f>
        <v xml:space="preserve"> </v>
      </c>
      <c r="N747" s="319" t="str">
        <f>IFERROR(VLOOKUP(F747,Accesorio!A:C,3,),"")</f>
        <v/>
      </c>
    </row>
    <row r="748" spans="1:14" x14ac:dyDescent="0.2">
      <c r="A748" s="342"/>
      <c r="B748" s="343"/>
      <c r="C748" s="308"/>
      <c r="D748" s="346"/>
      <c r="E748" s="311"/>
      <c r="F748" s="272"/>
      <c r="G748" s="343"/>
      <c r="H748" s="343"/>
      <c r="I748" s="343"/>
      <c r="J748" s="347"/>
      <c r="K748" s="306"/>
      <c r="L748" s="136">
        <v>5</v>
      </c>
      <c r="M748" s="318" t="str">
        <f>IFERROR(ROUNDUP(VLOOKUP(F748,Accesorio!A:E,IF(L748&gt;5,L748-2,L748),)*E748/IF(L748&gt;5,1.21,1),0)," ")</f>
        <v xml:space="preserve"> </v>
      </c>
      <c r="N748" s="319" t="str">
        <f>IFERROR(VLOOKUP(F748,Accesorio!A:C,3,),"")</f>
        <v/>
      </c>
    </row>
    <row r="749" spans="1:14" x14ac:dyDescent="0.2">
      <c r="A749" s="342"/>
      <c r="B749" s="343"/>
      <c r="C749" s="344"/>
      <c r="D749" s="345"/>
      <c r="E749" s="311"/>
      <c r="F749" s="348"/>
      <c r="G749" s="305"/>
      <c r="H749" s="305"/>
      <c r="I749" s="343"/>
      <c r="J749" s="347"/>
      <c r="K749" s="135"/>
      <c r="L749" s="136">
        <v>5</v>
      </c>
      <c r="M749" s="318" t="str">
        <f>IFERROR(ROUNDUP(VLOOKUP(F749,Accesorio!A:E,IF(L749&gt;5,L749-2,L749),)*E749/IF(L749&gt;5,1.21,1),0)," ")</f>
        <v xml:space="preserve"> </v>
      </c>
      <c r="N749" s="319" t="str">
        <f>IFERROR(VLOOKUP(F749,Accesorio!A:C,3,),"")</f>
        <v/>
      </c>
    </row>
    <row r="750" spans="1:14" x14ac:dyDescent="0.2">
      <c r="A750" s="342"/>
      <c r="B750" s="343"/>
      <c r="C750" s="308"/>
      <c r="D750" s="346"/>
      <c r="E750" s="311"/>
      <c r="F750" s="272"/>
      <c r="G750" s="343"/>
      <c r="H750" s="343"/>
      <c r="I750" s="343"/>
      <c r="J750" s="347"/>
      <c r="K750" s="138"/>
      <c r="L750" s="136">
        <v>5</v>
      </c>
      <c r="M750" s="318" t="str">
        <f>IFERROR(ROUNDUP(VLOOKUP(F750,Accesorio!A:E,IF(L750&gt;5,L750-2,L750),)*E750/IF(L750&gt;5,1.21,1),0)," ")</f>
        <v xml:space="preserve"> </v>
      </c>
      <c r="N750" s="319" t="str">
        <f>IFERROR(VLOOKUP(F750,Accesorio!A:C,3,),"")</f>
        <v/>
      </c>
    </row>
    <row r="751" spans="1:14" x14ac:dyDescent="0.2">
      <c r="A751" s="342"/>
      <c r="B751" s="343"/>
      <c r="C751" s="308"/>
      <c r="D751" s="346"/>
      <c r="E751" s="311"/>
      <c r="F751" s="272"/>
      <c r="G751" s="343"/>
      <c r="H751" s="343"/>
      <c r="I751" s="343"/>
      <c r="J751" s="347"/>
      <c r="K751" s="306"/>
      <c r="L751" s="136">
        <v>5</v>
      </c>
      <c r="M751" s="318" t="str">
        <f>IFERROR(ROUNDUP(VLOOKUP(F751,Accesorio!A:E,IF(L751&gt;5,L751-2,L751),)*E751/IF(L751&gt;5,1.21,1),0)," ")</f>
        <v xml:space="preserve"> </v>
      </c>
      <c r="N751" s="319" t="str">
        <f>IFERROR(VLOOKUP(F751,Accesorio!A:C,3,),"")</f>
        <v/>
      </c>
    </row>
    <row r="752" spans="1:14" x14ac:dyDescent="0.2">
      <c r="A752" s="342"/>
      <c r="B752" s="343"/>
      <c r="C752" s="344"/>
      <c r="D752" s="345"/>
      <c r="E752" s="311"/>
      <c r="F752" s="348"/>
      <c r="G752" s="305"/>
      <c r="H752" s="305"/>
      <c r="I752" s="343"/>
      <c r="J752" s="347"/>
      <c r="K752" s="135"/>
      <c r="L752" s="136">
        <v>5</v>
      </c>
      <c r="M752" s="318" t="str">
        <f>IFERROR(ROUNDUP(VLOOKUP(F752,Accesorio!A:E,IF(L752&gt;5,L752-2,L752),)*E752/IF(L752&gt;5,1.21,1),0)," ")</f>
        <v xml:space="preserve"> </v>
      </c>
      <c r="N752" s="319" t="str">
        <f>IFERROR(VLOOKUP(F752,Accesorio!A:C,3,),"")</f>
        <v/>
      </c>
    </row>
    <row r="753" spans="1:14" x14ac:dyDescent="0.2">
      <c r="A753" s="342"/>
      <c r="B753" s="343"/>
      <c r="C753" s="308"/>
      <c r="D753" s="346"/>
      <c r="E753" s="311"/>
      <c r="F753" s="272"/>
      <c r="G753" s="343"/>
      <c r="H753" s="343"/>
      <c r="I753" s="343"/>
      <c r="J753" s="347"/>
      <c r="K753" s="138"/>
      <c r="L753" s="136">
        <v>5</v>
      </c>
      <c r="M753" s="318" t="str">
        <f>IFERROR(ROUNDUP(VLOOKUP(F753,Accesorio!A:E,IF(L753&gt;5,L753-2,L753),)*E753/IF(L753&gt;5,1.21,1),0)," ")</f>
        <v xml:space="preserve"> </v>
      </c>
      <c r="N753" s="319" t="str">
        <f>IFERROR(VLOOKUP(F753,Accesorio!A:C,3,),"")</f>
        <v/>
      </c>
    </row>
    <row r="754" spans="1:14" x14ac:dyDescent="0.2">
      <c r="A754" s="342"/>
      <c r="B754" s="343"/>
      <c r="C754" s="308"/>
      <c r="D754" s="346"/>
      <c r="E754" s="311"/>
      <c r="F754" s="272"/>
      <c r="G754" s="343"/>
      <c r="H754" s="343"/>
      <c r="I754" s="343"/>
      <c r="J754" s="347"/>
      <c r="K754" s="306"/>
      <c r="L754" s="136">
        <v>5</v>
      </c>
      <c r="M754" s="318" t="str">
        <f>IFERROR(ROUNDUP(VLOOKUP(F754,Accesorio!A:E,IF(L754&gt;5,L754-2,L754),)*E754/IF(L754&gt;5,1.21,1),0)," ")</f>
        <v xml:space="preserve"> </v>
      </c>
      <c r="N754" s="319" t="str">
        <f>IFERROR(VLOOKUP(F754,Accesorio!A:C,3,),"")</f>
        <v/>
      </c>
    </row>
    <row r="755" spans="1:14" x14ac:dyDescent="0.2">
      <c r="A755" s="342"/>
      <c r="B755" s="343"/>
      <c r="C755" s="344"/>
      <c r="D755" s="345"/>
      <c r="E755" s="311"/>
      <c r="F755" s="348"/>
      <c r="G755" s="305"/>
      <c r="H755" s="305"/>
      <c r="I755" s="343"/>
      <c r="J755" s="347"/>
      <c r="K755" s="135"/>
      <c r="L755" s="136">
        <v>5</v>
      </c>
      <c r="M755" s="318" t="str">
        <f>IFERROR(ROUNDUP(VLOOKUP(F755,Accesorio!A:E,IF(L755&gt;5,L755-2,L755),)*E755/IF(L755&gt;5,1.21,1),0)," ")</f>
        <v xml:space="preserve"> </v>
      </c>
      <c r="N755" s="319" t="str">
        <f>IFERROR(VLOOKUP(F755,Accesorio!A:C,3,),"")</f>
        <v/>
      </c>
    </row>
    <row r="756" spans="1:14" x14ac:dyDescent="0.2">
      <c r="A756" s="342"/>
      <c r="B756" s="343"/>
      <c r="C756" s="308"/>
      <c r="D756" s="346"/>
      <c r="E756" s="311"/>
      <c r="F756" s="272"/>
      <c r="G756" s="343"/>
      <c r="H756" s="343"/>
      <c r="I756" s="343"/>
      <c r="J756" s="347"/>
      <c r="K756" s="138"/>
      <c r="L756" s="136">
        <v>5</v>
      </c>
      <c r="M756" s="318" t="str">
        <f>IFERROR(ROUNDUP(VLOOKUP(F756,Accesorio!A:E,IF(L756&gt;5,L756-2,L756),)*E756/IF(L756&gt;5,1.21,1),0)," ")</f>
        <v xml:space="preserve"> </v>
      </c>
      <c r="N756" s="319" t="str">
        <f>IFERROR(VLOOKUP(F756,Accesorio!A:C,3,),"")</f>
        <v/>
      </c>
    </row>
    <row r="757" spans="1:14" x14ac:dyDescent="0.2">
      <c r="A757" s="342"/>
      <c r="B757" s="343"/>
      <c r="C757" s="308"/>
      <c r="D757" s="346"/>
      <c r="E757" s="311"/>
      <c r="F757" s="272"/>
      <c r="G757" s="343"/>
      <c r="H757" s="343"/>
      <c r="I757" s="343"/>
      <c r="J757" s="347"/>
      <c r="K757" s="306"/>
      <c r="L757" s="136">
        <v>5</v>
      </c>
      <c r="M757" s="318" t="str">
        <f>IFERROR(ROUNDUP(VLOOKUP(F757,Accesorio!A:E,IF(L757&gt;5,L757-2,L757),)*E757/IF(L757&gt;5,1.21,1),0)," ")</f>
        <v xml:space="preserve"> </v>
      </c>
      <c r="N757" s="319" t="str">
        <f>IFERROR(VLOOKUP(F757,Accesorio!A:C,3,),"")</f>
        <v/>
      </c>
    </row>
    <row r="758" spans="1:14" x14ac:dyDescent="0.2">
      <c r="A758" s="342"/>
      <c r="B758" s="343"/>
      <c r="C758" s="344"/>
      <c r="D758" s="345"/>
      <c r="E758" s="311"/>
      <c r="F758" s="348"/>
      <c r="G758" s="305"/>
      <c r="H758" s="305"/>
      <c r="I758" s="343"/>
      <c r="J758" s="347"/>
      <c r="K758" s="135"/>
      <c r="L758" s="136">
        <v>5</v>
      </c>
      <c r="M758" s="318" t="str">
        <f>IFERROR(ROUNDUP(VLOOKUP(F758,Accesorio!A:E,IF(L758&gt;5,L758-2,L758),)*E758/IF(L758&gt;5,1.21,1),0)," ")</f>
        <v xml:space="preserve"> </v>
      </c>
      <c r="N758" s="319" t="str">
        <f>IFERROR(VLOOKUP(F758,Accesorio!A:C,3,),"")</f>
        <v/>
      </c>
    </row>
    <row r="759" spans="1:14" x14ac:dyDescent="0.2">
      <c r="A759" s="342"/>
      <c r="B759" s="343"/>
      <c r="C759" s="308"/>
      <c r="D759" s="346"/>
      <c r="E759" s="311"/>
      <c r="F759" s="272"/>
      <c r="G759" s="343"/>
      <c r="H759" s="343"/>
      <c r="I759" s="343"/>
      <c r="J759" s="347"/>
      <c r="K759" s="138"/>
      <c r="L759" s="136">
        <v>5</v>
      </c>
      <c r="M759" s="318" t="str">
        <f>IFERROR(ROUNDUP(VLOOKUP(F759,Accesorio!A:E,IF(L759&gt;5,L759-2,L759),)*E759/IF(L759&gt;5,1.21,1),0)," ")</f>
        <v xml:space="preserve"> </v>
      </c>
      <c r="N759" s="319" t="str">
        <f>IFERROR(VLOOKUP(F759,Accesorio!A:C,3,),"")</f>
        <v/>
      </c>
    </row>
    <row r="760" spans="1:14" x14ac:dyDescent="0.2">
      <c r="A760" s="342"/>
      <c r="B760" s="343"/>
      <c r="C760" s="308"/>
      <c r="D760" s="346"/>
      <c r="E760" s="311"/>
      <c r="F760" s="272"/>
      <c r="G760" s="343"/>
      <c r="H760" s="343"/>
      <c r="I760" s="343"/>
      <c r="J760" s="347"/>
      <c r="K760" s="306"/>
      <c r="L760" s="136">
        <v>5</v>
      </c>
      <c r="M760" s="318" t="str">
        <f>IFERROR(ROUNDUP(VLOOKUP(F760,Accesorio!A:E,IF(L760&gt;5,L760-2,L760),)*E760/IF(L760&gt;5,1.21,1),0)," ")</f>
        <v xml:space="preserve"> </v>
      </c>
      <c r="N760" s="319" t="str">
        <f>IFERROR(VLOOKUP(F760,Accesorio!A:C,3,),"")</f>
        <v/>
      </c>
    </row>
    <row r="761" spans="1:14" x14ac:dyDescent="0.2">
      <c r="A761" s="342"/>
      <c r="B761" s="343"/>
      <c r="C761" s="344"/>
      <c r="D761" s="345"/>
      <c r="E761" s="311"/>
      <c r="F761" s="348"/>
      <c r="G761" s="305"/>
      <c r="H761" s="305"/>
      <c r="I761" s="343"/>
      <c r="J761" s="347"/>
      <c r="K761" s="135"/>
      <c r="L761" s="136">
        <v>5</v>
      </c>
      <c r="M761" s="318" t="str">
        <f>IFERROR(ROUNDUP(VLOOKUP(F761,Accesorio!A:E,IF(L761&gt;5,L761-2,L761),)*E761/IF(L761&gt;5,1.21,1),0)," ")</f>
        <v xml:space="preserve"> </v>
      </c>
      <c r="N761" s="319" t="str">
        <f>IFERROR(VLOOKUP(F761,Accesorio!A:C,3,),"")</f>
        <v/>
      </c>
    </row>
    <row r="762" spans="1:14" x14ac:dyDescent="0.2">
      <c r="A762" s="342"/>
      <c r="B762" s="343"/>
      <c r="C762" s="308"/>
      <c r="D762" s="346"/>
      <c r="E762" s="311"/>
      <c r="F762" s="272"/>
      <c r="G762" s="343"/>
      <c r="H762" s="343"/>
      <c r="I762" s="343"/>
      <c r="J762" s="347"/>
      <c r="K762" s="138"/>
      <c r="L762" s="136">
        <v>5</v>
      </c>
      <c r="M762" s="318" t="str">
        <f>IFERROR(ROUNDUP(VLOOKUP(F762,Accesorio!A:E,IF(L762&gt;5,L762-2,L762),)*E762/IF(L762&gt;5,1.21,1),0)," ")</f>
        <v xml:space="preserve"> </v>
      </c>
      <c r="N762" s="319" t="str">
        <f>IFERROR(VLOOKUP(F762,Accesorio!A:C,3,),"")</f>
        <v/>
      </c>
    </row>
    <row r="763" spans="1:14" x14ac:dyDescent="0.2">
      <c r="A763" s="342"/>
      <c r="B763" s="343"/>
      <c r="C763" s="308"/>
      <c r="D763" s="346"/>
      <c r="E763" s="311"/>
      <c r="F763" s="272"/>
      <c r="G763" s="343"/>
      <c r="H763" s="343"/>
      <c r="I763" s="343"/>
      <c r="J763" s="347"/>
      <c r="K763" s="306"/>
      <c r="L763" s="136">
        <v>5</v>
      </c>
      <c r="M763" s="318" t="str">
        <f>IFERROR(ROUNDUP(VLOOKUP(F763,Accesorio!A:E,IF(L763&gt;5,L763-2,L763),)*E763/IF(L763&gt;5,1.21,1),0)," ")</f>
        <v xml:space="preserve"> </v>
      </c>
      <c r="N763" s="319" t="str">
        <f>IFERROR(VLOOKUP(F763,Accesorio!A:C,3,),"")</f>
        <v/>
      </c>
    </row>
    <row r="764" spans="1:14" x14ac:dyDescent="0.2">
      <c r="A764" s="342"/>
      <c r="B764" s="343"/>
      <c r="C764" s="344"/>
      <c r="D764" s="345"/>
      <c r="E764" s="311"/>
      <c r="F764" s="348"/>
      <c r="G764" s="305"/>
      <c r="H764" s="305"/>
      <c r="I764" s="343"/>
      <c r="J764" s="347"/>
      <c r="K764" s="135"/>
      <c r="L764" s="136">
        <v>5</v>
      </c>
      <c r="M764" s="318" t="str">
        <f>IFERROR(ROUNDUP(VLOOKUP(F764,Accesorio!A:E,IF(L764&gt;5,L764-2,L764),)*E764/IF(L764&gt;5,1.21,1),0)," ")</f>
        <v xml:space="preserve"> </v>
      </c>
      <c r="N764" s="319" t="str">
        <f>IFERROR(VLOOKUP(F764,Accesorio!A:C,3,),"")</f>
        <v/>
      </c>
    </row>
    <row r="765" spans="1:14" x14ac:dyDescent="0.2">
      <c r="A765" s="342"/>
      <c r="B765" s="343"/>
      <c r="C765" s="308"/>
      <c r="D765" s="346"/>
      <c r="E765" s="311"/>
      <c r="F765" s="272"/>
      <c r="G765" s="343"/>
      <c r="H765" s="343"/>
      <c r="I765" s="343"/>
      <c r="J765" s="347"/>
      <c r="K765" s="138"/>
      <c r="L765" s="136">
        <v>5</v>
      </c>
      <c r="M765" s="318" t="str">
        <f>IFERROR(ROUNDUP(VLOOKUP(F765,Accesorio!A:E,IF(L765&gt;5,L765-2,L765),)*E765/IF(L765&gt;5,1.21,1),0)," ")</f>
        <v xml:space="preserve"> </v>
      </c>
      <c r="N765" s="319" t="str">
        <f>IFERROR(VLOOKUP(F765,Accesorio!A:C,3,),"")</f>
        <v/>
      </c>
    </row>
    <row r="766" spans="1:14" x14ac:dyDescent="0.2">
      <c r="A766" s="342"/>
      <c r="B766" s="343"/>
      <c r="C766" s="308"/>
      <c r="D766" s="346"/>
      <c r="E766" s="311"/>
      <c r="F766" s="272"/>
      <c r="G766" s="343"/>
      <c r="H766" s="343"/>
      <c r="I766" s="343"/>
      <c r="J766" s="347"/>
      <c r="K766" s="306"/>
      <c r="L766" s="136">
        <v>5</v>
      </c>
      <c r="M766" s="318" t="str">
        <f>IFERROR(ROUNDUP(VLOOKUP(F766,Accesorio!A:E,IF(L766&gt;5,L766-2,L766),)*E766/IF(L766&gt;5,1.21,1),0)," ")</f>
        <v xml:space="preserve"> </v>
      </c>
      <c r="N766" s="319" t="str">
        <f>IFERROR(VLOOKUP(F766,Accesorio!A:C,3,),"")</f>
        <v/>
      </c>
    </row>
    <row r="767" spans="1:14" x14ac:dyDescent="0.2">
      <c r="A767" s="342"/>
      <c r="B767" s="343"/>
      <c r="C767" s="344"/>
      <c r="D767" s="345"/>
      <c r="E767" s="311"/>
      <c r="F767" s="348"/>
      <c r="G767" s="305"/>
      <c r="H767" s="305"/>
      <c r="I767" s="343"/>
      <c r="J767" s="347"/>
      <c r="K767" s="135"/>
      <c r="L767" s="136">
        <v>5</v>
      </c>
      <c r="M767" s="318" t="str">
        <f>IFERROR(ROUNDUP(VLOOKUP(F767,Accesorio!A:E,IF(L767&gt;5,L767-2,L767),)*E767/IF(L767&gt;5,1.21,1),0)," ")</f>
        <v xml:space="preserve"> </v>
      </c>
      <c r="N767" s="319" t="str">
        <f>IFERROR(VLOOKUP(F767,Accesorio!A:C,3,),"")</f>
        <v/>
      </c>
    </row>
    <row r="768" spans="1:14" x14ac:dyDescent="0.2">
      <c r="A768" s="342"/>
      <c r="B768" s="343"/>
      <c r="C768" s="308"/>
      <c r="D768" s="346"/>
      <c r="E768" s="311"/>
      <c r="F768" s="272"/>
      <c r="G768" s="343"/>
      <c r="H768" s="343"/>
      <c r="I768" s="343"/>
      <c r="J768" s="347"/>
      <c r="K768" s="138"/>
      <c r="L768" s="136">
        <v>5</v>
      </c>
      <c r="M768" s="318" t="str">
        <f>IFERROR(ROUNDUP(VLOOKUP(F768,Accesorio!A:E,IF(L768&gt;5,L768-2,L768),)*E768/IF(L768&gt;5,1.21,1),0)," ")</f>
        <v xml:space="preserve"> </v>
      </c>
      <c r="N768" s="319" t="str">
        <f>IFERROR(VLOOKUP(F768,Accesorio!A:C,3,),"")</f>
        <v/>
      </c>
    </row>
    <row r="769" spans="1:14" x14ac:dyDescent="0.2">
      <c r="A769" s="342"/>
      <c r="B769" s="343"/>
      <c r="C769" s="308"/>
      <c r="D769" s="346"/>
      <c r="E769" s="311"/>
      <c r="F769" s="272"/>
      <c r="G769" s="343"/>
      <c r="H769" s="343"/>
      <c r="I769" s="343"/>
      <c r="J769" s="347"/>
      <c r="K769" s="306"/>
      <c r="L769" s="136">
        <v>5</v>
      </c>
      <c r="M769" s="318" t="str">
        <f>IFERROR(ROUNDUP(VLOOKUP(F769,Accesorio!A:E,IF(L769&gt;5,L769-2,L769),)*E769/IF(L769&gt;5,1.21,1),0)," ")</f>
        <v xml:space="preserve"> </v>
      </c>
      <c r="N769" s="319" t="str">
        <f>IFERROR(VLOOKUP(F769,Accesorio!A:C,3,),"")</f>
        <v/>
      </c>
    </row>
    <row r="770" spans="1:14" x14ac:dyDescent="0.2">
      <c r="A770" s="342"/>
      <c r="B770" s="343"/>
      <c r="C770" s="344"/>
      <c r="D770" s="345"/>
      <c r="E770" s="311"/>
      <c r="F770" s="348"/>
      <c r="G770" s="305"/>
      <c r="H770" s="305"/>
      <c r="I770" s="343"/>
      <c r="J770" s="347"/>
      <c r="K770" s="135"/>
      <c r="L770" s="136">
        <v>5</v>
      </c>
      <c r="M770" s="318" t="str">
        <f>IFERROR(ROUNDUP(VLOOKUP(F770,Accesorio!A:E,IF(L770&gt;5,L770-2,L770),)*E770/IF(L770&gt;5,1.21,1),0)," ")</f>
        <v xml:space="preserve"> </v>
      </c>
      <c r="N770" s="319" t="str">
        <f>IFERROR(VLOOKUP(F770,Accesorio!A:C,3,),"")</f>
        <v/>
      </c>
    </row>
    <row r="771" spans="1:14" x14ac:dyDescent="0.2">
      <c r="A771" s="342"/>
      <c r="B771" s="343"/>
      <c r="C771" s="308"/>
      <c r="D771" s="346"/>
      <c r="E771" s="311"/>
      <c r="F771" s="272"/>
      <c r="G771" s="343"/>
      <c r="H771" s="343"/>
      <c r="I771" s="343"/>
      <c r="J771" s="347"/>
      <c r="K771" s="138"/>
      <c r="L771" s="136">
        <v>5</v>
      </c>
      <c r="M771" s="318" t="str">
        <f>IFERROR(ROUNDUP(VLOOKUP(F771,Accesorio!A:E,IF(L771&gt;5,L771-2,L771),)*E771/IF(L771&gt;5,1.21,1),0)," ")</f>
        <v xml:space="preserve"> </v>
      </c>
      <c r="N771" s="319" t="str">
        <f>IFERROR(VLOOKUP(F771,Accesorio!A:C,3,),"")</f>
        <v/>
      </c>
    </row>
    <row r="772" spans="1:14" x14ac:dyDescent="0.2">
      <c r="A772" s="342"/>
      <c r="B772" s="343"/>
      <c r="C772" s="308"/>
      <c r="D772" s="346"/>
      <c r="E772" s="311"/>
      <c r="F772" s="272"/>
      <c r="G772" s="343"/>
      <c r="H772" s="343"/>
      <c r="I772" s="343"/>
      <c r="J772" s="347"/>
      <c r="K772" s="306"/>
      <c r="L772" s="136">
        <v>5</v>
      </c>
      <c r="M772" s="318" t="str">
        <f>IFERROR(ROUNDUP(VLOOKUP(F772,Accesorio!A:E,IF(L772&gt;5,L772-2,L772),)*E772/IF(L772&gt;5,1.21,1),0)," ")</f>
        <v xml:space="preserve"> </v>
      </c>
      <c r="N772" s="319" t="str">
        <f>IFERROR(VLOOKUP(F772,Accesorio!A:C,3,),"")</f>
        <v/>
      </c>
    </row>
    <row r="773" spans="1:14" x14ac:dyDescent="0.2">
      <c r="A773" s="342"/>
      <c r="B773" s="343"/>
      <c r="C773" s="344"/>
      <c r="D773" s="345"/>
      <c r="E773" s="311"/>
      <c r="F773" s="348"/>
      <c r="G773" s="305"/>
      <c r="H773" s="305"/>
      <c r="I773" s="343"/>
      <c r="J773" s="347"/>
      <c r="K773" s="135"/>
      <c r="L773" s="136">
        <v>5</v>
      </c>
      <c r="M773" s="318" t="str">
        <f>IFERROR(ROUNDUP(VLOOKUP(F773,Accesorio!A:E,IF(L773&gt;5,L773-2,L773),)*E773/IF(L773&gt;5,1.21,1),0)," ")</f>
        <v xml:space="preserve"> </v>
      </c>
      <c r="N773" s="319" t="str">
        <f>IFERROR(VLOOKUP(F773,Accesorio!A:C,3,),"")</f>
        <v/>
      </c>
    </row>
    <row r="774" spans="1:14" x14ac:dyDescent="0.2">
      <c r="A774" s="342"/>
      <c r="B774" s="343"/>
      <c r="C774" s="308"/>
      <c r="D774" s="346"/>
      <c r="E774" s="311"/>
      <c r="F774" s="272"/>
      <c r="G774" s="343"/>
      <c r="H774" s="343"/>
      <c r="I774" s="343"/>
      <c r="J774" s="347"/>
      <c r="K774" s="138"/>
      <c r="L774" s="136">
        <v>5</v>
      </c>
      <c r="M774" s="318" t="str">
        <f>IFERROR(ROUNDUP(VLOOKUP(F774,Accesorio!A:E,IF(L774&gt;5,L774-2,L774),)*E774/IF(L774&gt;5,1.21,1),0)," ")</f>
        <v xml:space="preserve"> </v>
      </c>
      <c r="N774" s="319" t="str">
        <f>IFERROR(VLOOKUP(F774,Accesorio!A:C,3,),"")</f>
        <v/>
      </c>
    </row>
    <row r="775" spans="1:14" x14ac:dyDescent="0.2">
      <c r="A775" s="342"/>
      <c r="B775" s="343"/>
      <c r="C775" s="308"/>
      <c r="D775" s="346"/>
      <c r="E775" s="311"/>
      <c r="F775" s="272"/>
      <c r="G775" s="343"/>
      <c r="H775" s="343"/>
      <c r="I775" s="343"/>
      <c r="J775" s="347"/>
      <c r="K775" s="306"/>
      <c r="L775" s="136">
        <v>5</v>
      </c>
      <c r="M775" s="318" t="str">
        <f>IFERROR(ROUNDUP(VLOOKUP(F775,Accesorio!A:E,IF(L775&gt;5,L775-2,L775),)*E775/IF(L775&gt;5,1.21,1),0)," ")</f>
        <v xml:space="preserve"> </v>
      </c>
      <c r="N775" s="319" t="str">
        <f>IFERROR(VLOOKUP(F775,Accesorio!A:C,3,),"")</f>
        <v/>
      </c>
    </row>
    <row r="776" spans="1:14" x14ac:dyDescent="0.2">
      <c r="A776" s="342"/>
      <c r="B776" s="343"/>
      <c r="C776" s="344"/>
      <c r="D776" s="345"/>
      <c r="E776" s="311"/>
      <c r="F776" s="348"/>
      <c r="G776" s="305"/>
      <c r="H776" s="305"/>
      <c r="I776" s="343"/>
      <c r="J776" s="347"/>
      <c r="K776" s="135"/>
      <c r="L776" s="136">
        <v>5</v>
      </c>
      <c r="M776" s="318" t="str">
        <f>IFERROR(ROUNDUP(VLOOKUP(F776,Accesorio!A:E,IF(L776&gt;5,L776-2,L776),)*E776/IF(L776&gt;5,1.21,1),0)," ")</f>
        <v xml:space="preserve"> </v>
      </c>
      <c r="N776" s="319" t="str">
        <f>IFERROR(VLOOKUP(F776,Accesorio!A:C,3,),"")</f>
        <v/>
      </c>
    </row>
    <row r="777" spans="1:14" x14ac:dyDescent="0.2">
      <c r="A777" s="342"/>
      <c r="B777" s="343"/>
      <c r="C777" s="308"/>
      <c r="D777" s="346"/>
      <c r="E777" s="311"/>
      <c r="F777" s="272"/>
      <c r="G777" s="343"/>
      <c r="H777" s="343"/>
      <c r="I777" s="343"/>
      <c r="J777" s="347"/>
      <c r="K777" s="138"/>
      <c r="L777" s="136">
        <v>5</v>
      </c>
      <c r="M777" s="318" t="str">
        <f>IFERROR(ROUNDUP(VLOOKUP(F777,Accesorio!A:E,IF(L777&gt;5,L777-2,L777),)*E777/IF(L777&gt;5,1.21,1),0)," ")</f>
        <v xml:space="preserve"> </v>
      </c>
      <c r="N777" s="319" t="str">
        <f>IFERROR(VLOOKUP(F777,Accesorio!A:C,3,),"")</f>
        <v/>
      </c>
    </row>
    <row r="778" spans="1:14" x14ac:dyDescent="0.2">
      <c r="A778" s="342"/>
      <c r="B778" s="343"/>
      <c r="C778" s="308"/>
      <c r="D778" s="346"/>
      <c r="E778" s="311"/>
      <c r="F778" s="272"/>
      <c r="G778" s="343"/>
      <c r="H778" s="343"/>
      <c r="I778" s="343"/>
      <c r="J778" s="347"/>
      <c r="K778" s="306"/>
      <c r="L778" s="136">
        <v>5</v>
      </c>
      <c r="M778" s="318" t="str">
        <f>IFERROR(ROUNDUP(VLOOKUP(F778,Accesorio!A:E,IF(L778&gt;5,L778-2,L778),)*E778/IF(L778&gt;5,1.21,1),0)," ")</f>
        <v xml:space="preserve"> </v>
      </c>
      <c r="N778" s="319" t="str">
        <f>IFERROR(VLOOKUP(F778,Accesorio!A:C,3,),"")</f>
        <v/>
      </c>
    </row>
    <row r="779" spans="1:14" x14ac:dyDescent="0.2">
      <c r="A779" s="342"/>
      <c r="B779" s="343"/>
      <c r="C779" s="344"/>
      <c r="D779" s="345"/>
      <c r="E779" s="311"/>
      <c r="F779" s="348"/>
      <c r="G779" s="305"/>
      <c r="H779" s="305"/>
      <c r="I779" s="343"/>
      <c r="J779" s="347"/>
      <c r="K779" s="135"/>
      <c r="L779" s="136">
        <v>5</v>
      </c>
      <c r="M779" s="318" t="str">
        <f>IFERROR(ROUNDUP(VLOOKUP(F779,Accesorio!A:E,IF(L779&gt;5,L779-2,L779),)*E779/IF(L779&gt;5,1.21,1),0)," ")</f>
        <v xml:space="preserve"> </v>
      </c>
      <c r="N779" s="319" t="str">
        <f>IFERROR(VLOOKUP(F779,Accesorio!A:C,3,),"")</f>
        <v/>
      </c>
    </row>
    <row r="780" spans="1:14" x14ac:dyDescent="0.2">
      <c r="A780" s="342"/>
      <c r="B780" s="343"/>
      <c r="C780" s="308"/>
      <c r="D780" s="346"/>
      <c r="E780" s="311"/>
      <c r="F780" s="272"/>
      <c r="G780" s="343"/>
      <c r="H780" s="343"/>
      <c r="I780" s="343"/>
      <c r="J780" s="347"/>
      <c r="K780" s="138"/>
      <c r="L780" s="136">
        <v>5</v>
      </c>
      <c r="M780" s="318" t="str">
        <f>IFERROR(ROUNDUP(VLOOKUP(F780,Accesorio!A:E,IF(L780&gt;5,L780-2,L780),)*E780/IF(L780&gt;5,1.21,1),0)," ")</f>
        <v xml:space="preserve"> </v>
      </c>
      <c r="N780" s="319" t="str">
        <f>IFERROR(VLOOKUP(F780,Accesorio!A:C,3,),"")</f>
        <v/>
      </c>
    </row>
    <row r="781" spans="1:14" x14ac:dyDescent="0.2">
      <c r="A781" s="342"/>
      <c r="B781" s="343"/>
      <c r="C781" s="308"/>
      <c r="D781" s="346"/>
      <c r="E781" s="311"/>
      <c r="F781" s="272"/>
      <c r="G781" s="343"/>
      <c r="H781" s="343"/>
      <c r="I781" s="343"/>
      <c r="J781" s="347"/>
      <c r="K781" s="306"/>
      <c r="L781" s="136">
        <v>5</v>
      </c>
      <c r="M781" s="318" t="str">
        <f>IFERROR(ROUNDUP(VLOOKUP(F781,Accesorio!A:E,IF(L781&gt;5,L781-2,L781),)*E781/IF(L781&gt;5,1.21,1),0)," ")</f>
        <v xml:space="preserve"> </v>
      </c>
      <c r="N781" s="319" t="str">
        <f>IFERROR(VLOOKUP(F781,Accesorio!A:C,3,),"")</f>
        <v/>
      </c>
    </row>
    <row r="782" spans="1:14" x14ac:dyDescent="0.2">
      <c r="A782" s="342"/>
      <c r="B782" s="343"/>
      <c r="C782" s="344"/>
      <c r="D782" s="345"/>
      <c r="E782" s="311"/>
      <c r="F782" s="348"/>
      <c r="G782" s="305"/>
      <c r="H782" s="305"/>
      <c r="I782" s="343"/>
      <c r="J782" s="347"/>
      <c r="K782" s="135"/>
      <c r="L782" s="136">
        <v>5</v>
      </c>
      <c r="M782" s="318" t="str">
        <f>IFERROR(ROUNDUP(VLOOKUP(F782,Accesorio!A:E,IF(L782&gt;5,L782-2,L782),)*E782/IF(L782&gt;5,1.21,1),0)," ")</f>
        <v xml:space="preserve"> </v>
      </c>
      <c r="N782" s="319" t="str">
        <f>IFERROR(VLOOKUP(F782,Accesorio!A:C,3,),"")</f>
        <v/>
      </c>
    </row>
    <row r="783" spans="1:14" x14ac:dyDescent="0.2">
      <c r="A783" s="342"/>
      <c r="B783" s="343"/>
      <c r="C783" s="308"/>
      <c r="D783" s="346"/>
      <c r="E783" s="311"/>
      <c r="F783" s="272"/>
      <c r="G783" s="343"/>
      <c r="H783" s="343"/>
      <c r="I783" s="343"/>
      <c r="J783" s="347"/>
      <c r="K783" s="138"/>
      <c r="L783" s="136">
        <v>5</v>
      </c>
      <c r="M783" s="318" t="str">
        <f>IFERROR(ROUNDUP(VLOOKUP(F783,Accesorio!A:E,IF(L783&gt;5,L783-2,L783),)*E783/IF(L783&gt;5,1.21,1),0)," ")</f>
        <v xml:space="preserve"> </v>
      </c>
      <c r="N783" s="319" t="str">
        <f>IFERROR(VLOOKUP(F783,Accesorio!A:C,3,),"")</f>
        <v/>
      </c>
    </row>
    <row r="784" spans="1:14" x14ac:dyDescent="0.2">
      <c r="A784" s="342"/>
      <c r="B784" s="343"/>
      <c r="C784" s="308"/>
      <c r="D784" s="346"/>
      <c r="E784" s="311"/>
      <c r="F784" s="272"/>
      <c r="G784" s="343"/>
      <c r="H784" s="343"/>
      <c r="I784" s="343"/>
      <c r="J784" s="347"/>
      <c r="K784" s="306"/>
      <c r="L784" s="136">
        <v>5</v>
      </c>
      <c r="M784" s="318" t="str">
        <f>IFERROR(ROUNDUP(VLOOKUP(F784,Accesorio!A:E,IF(L784&gt;5,L784-2,L784),)*E784/IF(L784&gt;5,1.21,1),0)," ")</f>
        <v xml:space="preserve"> </v>
      </c>
      <c r="N784" s="319" t="str">
        <f>IFERROR(VLOOKUP(F784,Accesorio!A:C,3,),"")</f>
        <v/>
      </c>
    </row>
    <row r="785" spans="1:14" x14ac:dyDescent="0.2">
      <c r="A785" s="342"/>
      <c r="B785" s="343"/>
      <c r="C785" s="344"/>
      <c r="D785" s="345"/>
      <c r="E785" s="311"/>
      <c r="F785" s="348"/>
      <c r="G785" s="305"/>
      <c r="H785" s="305"/>
      <c r="I785" s="343"/>
      <c r="J785" s="347"/>
      <c r="K785" s="135"/>
      <c r="L785" s="136">
        <v>5</v>
      </c>
      <c r="M785" s="318" t="str">
        <f>IFERROR(ROUNDUP(VLOOKUP(F785,Accesorio!A:E,IF(L785&gt;5,L785-2,L785),)*E785/IF(L785&gt;5,1.21,1),0)," ")</f>
        <v xml:space="preserve"> </v>
      </c>
      <c r="N785" s="319" t="str">
        <f>IFERROR(VLOOKUP(F785,Accesorio!A:C,3,),"")</f>
        <v/>
      </c>
    </row>
    <row r="786" spans="1:14" x14ac:dyDescent="0.2">
      <c r="A786" s="342"/>
      <c r="B786" s="343"/>
      <c r="C786" s="308"/>
      <c r="D786" s="346"/>
      <c r="E786" s="311"/>
      <c r="F786" s="272"/>
      <c r="G786" s="343"/>
      <c r="H786" s="343"/>
      <c r="I786" s="343"/>
      <c r="J786" s="347"/>
      <c r="K786" s="138"/>
      <c r="L786" s="136">
        <v>5</v>
      </c>
      <c r="M786" s="318" t="str">
        <f>IFERROR(ROUNDUP(VLOOKUP(F786,Accesorio!A:E,IF(L786&gt;5,L786-2,L786),)*E786/IF(L786&gt;5,1.21,1),0)," ")</f>
        <v xml:space="preserve"> </v>
      </c>
      <c r="N786" s="319" t="str">
        <f>IFERROR(VLOOKUP(F786,Accesorio!A:C,3,),"")</f>
        <v/>
      </c>
    </row>
    <row r="787" spans="1:14" x14ac:dyDescent="0.2">
      <c r="A787" s="342"/>
      <c r="B787" s="343"/>
      <c r="C787" s="308"/>
      <c r="D787" s="346"/>
      <c r="E787" s="311"/>
      <c r="F787" s="272"/>
      <c r="G787" s="343"/>
      <c r="H787" s="343"/>
      <c r="I787" s="343"/>
      <c r="J787" s="347"/>
      <c r="K787" s="306"/>
      <c r="L787" s="136">
        <v>5</v>
      </c>
      <c r="M787" s="318" t="str">
        <f>IFERROR(ROUNDUP(VLOOKUP(F787,Accesorio!A:E,IF(L787&gt;5,L787-2,L787),)*E787/IF(L787&gt;5,1.21,1),0)," ")</f>
        <v xml:space="preserve"> </v>
      </c>
      <c r="N787" s="319" t="str">
        <f>IFERROR(VLOOKUP(F787,Accesorio!A:C,3,),"")</f>
        <v/>
      </c>
    </row>
    <row r="788" spans="1:14" x14ac:dyDescent="0.2">
      <c r="A788" s="342"/>
      <c r="B788" s="343"/>
      <c r="C788" s="344"/>
      <c r="D788" s="345"/>
      <c r="E788" s="311"/>
      <c r="F788" s="348"/>
      <c r="G788" s="305"/>
      <c r="H788" s="305"/>
      <c r="I788" s="343"/>
      <c r="J788" s="347"/>
      <c r="K788" s="135"/>
      <c r="L788" s="136">
        <v>5</v>
      </c>
      <c r="M788" s="318" t="str">
        <f>IFERROR(ROUNDUP(VLOOKUP(F788,Accesorio!A:E,IF(L788&gt;5,L788-2,L788),)*E788/IF(L788&gt;5,1.21,1),0)," ")</f>
        <v xml:space="preserve"> </v>
      </c>
      <c r="N788" s="319" t="str">
        <f>IFERROR(VLOOKUP(F788,Accesorio!A:C,3,),"")</f>
        <v/>
      </c>
    </row>
    <row r="789" spans="1:14" x14ac:dyDescent="0.2">
      <c r="A789" s="342"/>
      <c r="B789" s="343"/>
      <c r="C789" s="308"/>
      <c r="D789" s="346"/>
      <c r="E789" s="311"/>
      <c r="F789" s="272"/>
      <c r="G789" s="343"/>
      <c r="H789" s="343"/>
      <c r="I789" s="343"/>
      <c r="J789" s="347"/>
      <c r="K789" s="138"/>
      <c r="L789" s="136">
        <v>5</v>
      </c>
      <c r="M789" s="318" t="str">
        <f>IFERROR(ROUNDUP(VLOOKUP(F789,Accesorio!A:E,IF(L789&gt;5,L789-2,L789),)*E789/IF(L789&gt;5,1.21,1),0)," ")</f>
        <v xml:space="preserve"> </v>
      </c>
      <c r="N789" s="319" t="str">
        <f>IFERROR(VLOOKUP(F789,Accesorio!A:C,3,),"")</f>
        <v/>
      </c>
    </row>
    <row r="790" spans="1:14" x14ac:dyDescent="0.2">
      <c r="A790" s="342"/>
      <c r="B790" s="343"/>
      <c r="C790" s="308"/>
      <c r="D790" s="346"/>
      <c r="E790" s="311"/>
      <c r="F790" s="272"/>
      <c r="G790" s="343"/>
      <c r="H790" s="343"/>
      <c r="I790" s="343"/>
      <c r="J790" s="347"/>
      <c r="K790" s="306"/>
      <c r="L790" s="136">
        <v>5</v>
      </c>
      <c r="M790" s="318" t="str">
        <f>IFERROR(ROUNDUP(VLOOKUP(F790,Accesorio!A:E,IF(L790&gt;5,L790-2,L790),)*E790/IF(L790&gt;5,1.21,1),0)," ")</f>
        <v xml:space="preserve"> </v>
      </c>
      <c r="N790" s="319" t="str">
        <f>IFERROR(VLOOKUP(F790,Accesorio!A:C,3,),"")</f>
        <v/>
      </c>
    </row>
    <row r="791" spans="1:14" x14ac:dyDescent="0.2">
      <c r="A791" s="342"/>
      <c r="B791" s="343"/>
      <c r="C791" s="344"/>
      <c r="D791" s="345"/>
      <c r="E791" s="311"/>
      <c r="F791" s="348"/>
      <c r="G791" s="305"/>
      <c r="H791" s="305"/>
      <c r="I791" s="343"/>
      <c r="J791" s="347"/>
      <c r="K791" s="135"/>
      <c r="L791" s="136">
        <v>5</v>
      </c>
      <c r="M791" s="318" t="str">
        <f>IFERROR(ROUNDUP(VLOOKUP(F791,Accesorio!A:E,IF(L791&gt;5,L791-2,L791),)*E791/IF(L791&gt;5,1.21,1),0)," ")</f>
        <v xml:space="preserve"> </v>
      </c>
      <c r="N791" s="319" t="str">
        <f>IFERROR(VLOOKUP(F791,Accesorio!A:C,3,),"")</f>
        <v/>
      </c>
    </row>
    <row r="792" spans="1:14" x14ac:dyDescent="0.2">
      <c r="A792" s="342"/>
      <c r="B792" s="343"/>
      <c r="C792" s="308"/>
      <c r="D792" s="346"/>
      <c r="E792" s="311"/>
      <c r="F792" s="272"/>
      <c r="G792" s="343"/>
      <c r="H792" s="343"/>
      <c r="I792" s="343"/>
      <c r="J792" s="347"/>
      <c r="K792" s="138"/>
      <c r="L792" s="136">
        <v>5</v>
      </c>
      <c r="M792" s="318" t="str">
        <f>IFERROR(ROUNDUP(VLOOKUP(F792,Accesorio!A:E,IF(L792&gt;5,L792-2,L792),)*E792/IF(L792&gt;5,1.21,1),0)," ")</f>
        <v xml:space="preserve"> </v>
      </c>
      <c r="N792" s="319" t="str">
        <f>IFERROR(VLOOKUP(F792,Accesorio!A:C,3,),"")</f>
        <v/>
      </c>
    </row>
    <row r="793" spans="1:14" x14ac:dyDescent="0.2">
      <c r="A793" s="342"/>
      <c r="B793" s="343"/>
      <c r="C793" s="308"/>
      <c r="D793" s="346"/>
      <c r="E793" s="311"/>
      <c r="F793" s="272"/>
      <c r="G793" s="343"/>
      <c r="H793" s="343"/>
      <c r="I793" s="343"/>
      <c r="J793" s="347"/>
      <c r="K793" s="306"/>
      <c r="L793" s="136">
        <v>5</v>
      </c>
      <c r="M793" s="318" t="str">
        <f>IFERROR(ROUNDUP(VLOOKUP(F793,Accesorio!A:E,IF(L793&gt;5,L793-2,L793),)*E793/IF(L793&gt;5,1.21,1),0)," ")</f>
        <v xml:space="preserve"> </v>
      </c>
      <c r="N793" s="319" t="str">
        <f>IFERROR(VLOOKUP(F793,Accesorio!A:C,3,),"")</f>
        <v/>
      </c>
    </row>
    <row r="794" spans="1:14" x14ac:dyDescent="0.2">
      <c r="A794" s="342"/>
      <c r="B794" s="343"/>
      <c r="C794" s="344"/>
      <c r="D794" s="345"/>
      <c r="E794" s="311"/>
      <c r="F794" s="348"/>
      <c r="G794" s="305"/>
      <c r="H794" s="305"/>
      <c r="I794" s="343"/>
      <c r="J794" s="347"/>
      <c r="K794" s="135"/>
      <c r="L794" s="136">
        <v>5</v>
      </c>
      <c r="M794" s="318" t="str">
        <f>IFERROR(ROUNDUP(VLOOKUP(F794,Accesorio!A:E,IF(L794&gt;5,L794-2,L794),)*E794/IF(L794&gt;5,1.21,1),0)," ")</f>
        <v xml:space="preserve"> </v>
      </c>
      <c r="N794" s="319" t="str">
        <f>IFERROR(VLOOKUP(F794,Accesorio!A:C,3,),"")</f>
        <v/>
      </c>
    </row>
    <row r="795" spans="1:14" x14ac:dyDescent="0.2">
      <c r="A795" s="342"/>
      <c r="B795" s="343"/>
      <c r="C795" s="308"/>
      <c r="D795" s="346"/>
      <c r="E795" s="311"/>
      <c r="F795" s="272"/>
      <c r="G795" s="343"/>
      <c r="H795" s="343"/>
      <c r="I795" s="343"/>
      <c r="J795" s="347"/>
      <c r="K795" s="138"/>
      <c r="L795" s="136">
        <v>5</v>
      </c>
      <c r="M795" s="318" t="str">
        <f>IFERROR(ROUNDUP(VLOOKUP(F795,Accesorio!A:E,IF(L795&gt;5,L795-2,L795),)*E795/IF(L795&gt;5,1.21,1),0)," ")</f>
        <v xml:space="preserve"> </v>
      </c>
      <c r="N795" s="319" t="str">
        <f>IFERROR(VLOOKUP(F795,Accesorio!A:C,3,),"")</f>
        <v/>
      </c>
    </row>
    <row r="796" spans="1:14" x14ac:dyDescent="0.2">
      <c r="A796" s="342"/>
      <c r="B796" s="343"/>
      <c r="C796" s="308"/>
      <c r="D796" s="346"/>
      <c r="E796" s="311"/>
      <c r="F796" s="272"/>
      <c r="G796" s="343"/>
      <c r="H796" s="343"/>
      <c r="I796" s="343"/>
      <c r="J796" s="347"/>
      <c r="K796" s="306"/>
      <c r="L796" s="136">
        <v>5</v>
      </c>
      <c r="M796" s="318" t="str">
        <f>IFERROR(ROUNDUP(VLOOKUP(F796,Accesorio!A:E,IF(L796&gt;5,L796-2,L796),)*E796/IF(L796&gt;5,1.21,1),0)," ")</f>
        <v xml:space="preserve"> </v>
      </c>
      <c r="N796" s="319" t="str">
        <f>IFERROR(VLOOKUP(F796,Accesorio!A:C,3,),"")</f>
        <v/>
      </c>
    </row>
    <row r="797" spans="1:14" x14ac:dyDescent="0.2">
      <c r="A797" s="342"/>
      <c r="B797" s="343"/>
      <c r="C797" s="344"/>
      <c r="D797" s="345"/>
      <c r="E797" s="311"/>
      <c r="F797" s="348"/>
      <c r="G797" s="305"/>
      <c r="H797" s="305"/>
      <c r="I797" s="343"/>
      <c r="J797" s="347"/>
      <c r="K797" s="135"/>
      <c r="L797" s="136">
        <v>5</v>
      </c>
      <c r="M797" s="318" t="str">
        <f>IFERROR(ROUNDUP(VLOOKUP(F797,Accesorio!A:E,IF(L797&gt;5,L797-2,L797),)*E797/IF(L797&gt;5,1.21,1),0)," ")</f>
        <v xml:space="preserve"> </v>
      </c>
      <c r="N797" s="319" t="str">
        <f>IFERROR(VLOOKUP(F797,Accesorio!A:C,3,),"")</f>
        <v/>
      </c>
    </row>
    <row r="798" spans="1:14" x14ac:dyDescent="0.2">
      <c r="A798" s="342"/>
      <c r="B798" s="343"/>
      <c r="C798" s="308"/>
      <c r="D798" s="346"/>
      <c r="E798" s="311"/>
      <c r="F798" s="272"/>
      <c r="G798" s="343"/>
      <c r="H798" s="343"/>
      <c r="I798" s="343"/>
      <c r="J798" s="347"/>
      <c r="K798" s="138"/>
      <c r="L798" s="136">
        <v>5</v>
      </c>
      <c r="M798" s="318" t="str">
        <f>IFERROR(ROUNDUP(VLOOKUP(F798,Accesorio!A:E,IF(L798&gt;5,L798-2,L798),)*E798/IF(L798&gt;5,1.21,1),0)," ")</f>
        <v xml:space="preserve"> </v>
      </c>
      <c r="N798" s="319" t="str">
        <f>IFERROR(VLOOKUP(F798,Accesorio!A:C,3,),"")</f>
        <v/>
      </c>
    </row>
    <row r="799" spans="1:14" x14ac:dyDescent="0.2">
      <c r="A799" s="342"/>
      <c r="B799" s="343"/>
      <c r="C799" s="308"/>
      <c r="D799" s="346"/>
      <c r="E799" s="311"/>
      <c r="F799" s="272"/>
      <c r="G799" s="343"/>
      <c r="H799" s="343"/>
      <c r="I799" s="343"/>
      <c r="J799" s="347"/>
      <c r="K799" s="306"/>
      <c r="L799" s="136">
        <v>5</v>
      </c>
      <c r="M799" s="318" t="str">
        <f>IFERROR(ROUNDUP(VLOOKUP(F799,Accesorio!A:E,IF(L799&gt;5,L799-2,L799),)*E799/IF(L799&gt;5,1.21,1),0)," ")</f>
        <v xml:space="preserve"> </v>
      </c>
      <c r="N799" s="319" t="str">
        <f>IFERROR(VLOOKUP(F799,Accesorio!A:C,3,),"")</f>
        <v/>
      </c>
    </row>
    <row r="800" spans="1:14" x14ac:dyDescent="0.2">
      <c r="A800" s="342"/>
      <c r="B800" s="343"/>
      <c r="C800" s="344"/>
      <c r="D800" s="345"/>
      <c r="E800" s="311"/>
      <c r="F800" s="348"/>
      <c r="G800" s="305"/>
      <c r="H800" s="305"/>
      <c r="I800" s="343"/>
      <c r="J800" s="347"/>
      <c r="K800" s="135"/>
      <c r="L800" s="136">
        <v>5</v>
      </c>
      <c r="M800" s="318" t="str">
        <f>IFERROR(ROUNDUP(VLOOKUP(F800,Accesorio!A:E,IF(L800&gt;5,L800-2,L800),)*E800/IF(L800&gt;5,1.21,1),0)," ")</f>
        <v xml:space="preserve"> </v>
      </c>
      <c r="N800" s="319" t="str">
        <f>IFERROR(VLOOKUP(F800,Accesorio!A:C,3,),"")</f>
        <v/>
      </c>
    </row>
    <row r="801" spans="1:14" x14ac:dyDescent="0.2">
      <c r="A801" s="342"/>
      <c r="B801" s="343"/>
      <c r="C801" s="308"/>
      <c r="D801" s="346"/>
      <c r="E801" s="311"/>
      <c r="F801" s="272"/>
      <c r="G801" s="343"/>
      <c r="H801" s="343"/>
      <c r="I801" s="343"/>
      <c r="J801" s="347"/>
      <c r="K801" s="138"/>
      <c r="L801" s="136">
        <v>5</v>
      </c>
      <c r="M801" s="318" t="str">
        <f>IFERROR(ROUNDUP(VLOOKUP(F801,Accesorio!A:E,IF(L801&gt;5,L801-2,L801),)*E801/IF(L801&gt;5,1.21,1),0)," ")</f>
        <v xml:space="preserve"> </v>
      </c>
      <c r="N801" s="319" t="str">
        <f>IFERROR(VLOOKUP(F801,Accesorio!A:C,3,),"")</f>
        <v/>
      </c>
    </row>
    <row r="802" spans="1:14" x14ac:dyDescent="0.2">
      <c r="A802" s="342"/>
      <c r="B802" s="343"/>
      <c r="C802" s="308"/>
      <c r="D802" s="346"/>
      <c r="E802" s="311"/>
      <c r="F802" s="272"/>
      <c r="G802" s="343"/>
      <c r="H802" s="343"/>
      <c r="I802" s="343"/>
      <c r="J802" s="347"/>
      <c r="K802" s="306"/>
      <c r="L802" s="136">
        <v>5</v>
      </c>
      <c r="M802" s="318" t="str">
        <f>IFERROR(ROUNDUP(VLOOKUP(F802,Accesorio!A:E,IF(L802&gt;5,L802-2,L802),)*E802/IF(L802&gt;5,1.21,1),0)," ")</f>
        <v xml:space="preserve"> </v>
      </c>
      <c r="N802" s="319" t="str">
        <f>IFERROR(VLOOKUP(F802,Accesorio!A:C,3,),"")</f>
        <v/>
      </c>
    </row>
    <row r="803" spans="1:14" x14ac:dyDescent="0.2">
      <c r="A803" s="342"/>
      <c r="B803" s="343"/>
      <c r="C803" s="344"/>
      <c r="D803" s="345"/>
      <c r="E803" s="311"/>
      <c r="F803" s="348"/>
      <c r="G803" s="305"/>
      <c r="H803" s="305"/>
      <c r="I803" s="343"/>
      <c r="J803" s="347"/>
      <c r="K803" s="135"/>
      <c r="L803" s="136">
        <v>5</v>
      </c>
      <c r="M803" s="318" t="str">
        <f>IFERROR(ROUNDUP(VLOOKUP(F803,Accesorio!A:E,IF(L803&gt;5,L803-2,L803),)*E803/IF(L803&gt;5,1.21,1),0)," ")</f>
        <v xml:space="preserve"> </v>
      </c>
      <c r="N803" s="319" t="str">
        <f>IFERROR(VLOOKUP(F803,Accesorio!A:C,3,),"")</f>
        <v/>
      </c>
    </row>
    <row r="804" spans="1:14" x14ac:dyDescent="0.2">
      <c r="A804" s="342"/>
      <c r="B804" s="343"/>
      <c r="C804" s="308"/>
      <c r="D804" s="346"/>
      <c r="E804" s="311"/>
      <c r="F804" s="272"/>
      <c r="G804" s="343"/>
      <c r="H804" s="343"/>
      <c r="I804" s="343"/>
      <c r="J804" s="347"/>
      <c r="K804" s="138"/>
      <c r="L804" s="136">
        <v>5</v>
      </c>
      <c r="M804" s="318" t="str">
        <f>IFERROR(ROUNDUP(VLOOKUP(F804,Accesorio!A:E,IF(L804&gt;5,L804-2,L804),)*E804/IF(L804&gt;5,1.21,1),0)," ")</f>
        <v xml:space="preserve"> </v>
      </c>
      <c r="N804" s="319" t="str">
        <f>IFERROR(VLOOKUP(F804,Accesorio!A:C,3,),"")</f>
        <v/>
      </c>
    </row>
    <row r="805" spans="1:14" x14ac:dyDescent="0.2">
      <c r="A805" s="342"/>
      <c r="B805" s="343"/>
      <c r="C805" s="308"/>
      <c r="D805" s="346"/>
      <c r="E805" s="311"/>
      <c r="F805" s="272"/>
      <c r="G805" s="343"/>
      <c r="H805" s="343"/>
      <c r="I805" s="343"/>
      <c r="J805" s="347"/>
      <c r="K805" s="306"/>
      <c r="L805" s="136">
        <v>5</v>
      </c>
      <c r="M805" s="318" t="str">
        <f>IFERROR(ROUNDUP(VLOOKUP(F805,Accesorio!A:E,IF(L805&gt;5,L805-2,L805),)*E805/IF(L805&gt;5,1.21,1),0)," ")</f>
        <v xml:space="preserve"> </v>
      </c>
      <c r="N805" s="319" t="str">
        <f>IFERROR(VLOOKUP(F805,Accesorio!A:C,3,),"")</f>
        <v/>
      </c>
    </row>
    <row r="806" spans="1:14" x14ac:dyDescent="0.2">
      <c r="A806" s="342"/>
      <c r="B806" s="343"/>
      <c r="C806" s="344"/>
      <c r="D806" s="345"/>
      <c r="E806" s="311"/>
      <c r="F806" s="348"/>
      <c r="G806" s="305"/>
      <c r="H806" s="305"/>
      <c r="I806" s="343"/>
      <c r="J806" s="347"/>
      <c r="K806" s="135"/>
      <c r="L806" s="136">
        <v>5</v>
      </c>
      <c r="M806" s="318" t="str">
        <f>IFERROR(ROUNDUP(VLOOKUP(F806,Accesorio!A:E,IF(L806&gt;5,L806-2,L806),)*E806/IF(L806&gt;5,1.21,1),0)," ")</f>
        <v xml:space="preserve"> </v>
      </c>
      <c r="N806" s="319" t="str">
        <f>IFERROR(VLOOKUP(F806,Accesorio!A:C,3,),"")</f>
        <v/>
      </c>
    </row>
    <row r="807" spans="1:14" x14ac:dyDescent="0.2">
      <c r="A807" s="342"/>
      <c r="B807" s="343"/>
      <c r="C807" s="308"/>
      <c r="D807" s="346"/>
      <c r="E807" s="311"/>
      <c r="F807" s="272"/>
      <c r="G807" s="343"/>
      <c r="H807" s="343"/>
      <c r="I807" s="343"/>
      <c r="J807" s="347"/>
      <c r="K807" s="138"/>
      <c r="L807" s="136">
        <v>5</v>
      </c>
      <c r="M807" s="318" t="str">
        <f>IFERROR(ROUNDUP(VLOOKUP(F807,Accesorio!A:E,IF(L807&gt;5,L807-2,L807),)*E807/IF(L807&gt;5,1.21,1),0)," ")</f>
        <v xml:space="preserve"> </v>
      </c>
      <c r="N807" s="319" t="str">
        <f>IFERROR(VLOOKUP(F807,Accesorio!A:C,3,),"")</f>
        <v/>
      </c>
    </row>
    <row r="808" spans="1:14" x14ac:dyDescent="0.2">
      <c r="A808" s="342"/>
      <c r="B808" s="343"/>
      <c r="C808" s="308"/>
      <c r="D808" s="346"/>
      <c r="E808" s="311"/>
      <c r="F808" s="272"/>
      <c r="G808" s="343"/>
      <c r="H808" s="343"/>
      <c r="I808" s="343"/>
      <c r="J808" s="347"/>
      <c r="K808" s="306"/>
      <c r="L808" s="136">
        <v>5</v>
      </c>
      <c r="M808" s="318" t="str">
        <f>IFERROR(ROUNDUP(VLOOKUP(F808,Accesorio!A:E,IF(L808&gt;5,L808-2,L808),)*E808/IF(L808&gt;5,1.21,1),0)," ")</f>
        <v xml:space="preserve"> </v>
      </c>
      <c r="N808" s="319" t="str">
        <f>IFERROR(VLOOKUP(F808,Accesorio!A:C,3,),"")</f>
        <v/>
      </c>
    </row>
    <row r="809" spans="1:14" x14ac:dyDescent="0.2">
      <c r="A809" s="342"/>
      <c r="B809" s="343"/>
      <c r="C809" s="344"/>
      <c r="D809" s="345"/>
      <c r="E809" s="311"/>
      <c r="F809" s="348"/>
      <c r="G809" s="305"/>
      <c r="H809" s="305"/>
      <c r="I809" s="343"/>
      <c r="J809" s="347"/>
      <c r="K809" s="135"/>
      <c r="L809" s="136">
        <v>5</v>
      </c>
      <c r="M809" s="318" t="str">
        <f>IFERROR(ROUNDUP(VLOOKUP(F809,Accesorio!A:E,IF(L809&gt;5,L809-2,L809),)*E809/IF(L809&gt;5,1.21,1),0)," ")</f>
        <v xml:space="preserve"> </v>
      </c>
      <c r="N809" s="319" t="str">
        <f>IFERROR(VLOOKUP(F809,Accesorio!A:C,3,),"")</f>
        <v/>
      </c>
    </row>
    <row r="810" spans="1:14" x14ac:dyDescent="0.2">
      <c r="A810" s="342"/>
      <c r="B810" s="343"/>
      <c r="C810" s="308"/>
      <c r="D810" s="346"/>
      <c r="E810" s="311"/>
      <c r="F810" s="272"/>
      <c r="G810" s="343"/>
      <c r="H810" s="343"/>
      <c r="I810" s="343"/>
      <c r="J810" s="347"/>
      <c r="K810" s="138"/>
      <c r="L810" s="136">
        <v>5</v>
      </c>
      <c r="M810" s="318" t="str">
        <f>IFERROR(ROUNDUP(VLOOKUP(F810,Accesorio!A:E,IF(L810&gt;5,L810-2,L810),)*E810/IF(L810&gt;5,1.21,1),0)," ")</f>
        <v xml:space="preserve"> </v>
      </c>
      <c r="N810" s="319" t="str">
        <f>IFERROR(VLOOKUP(F810,Accesorio!A:C,3,),"")</f>
        <v/>
      </c>
    </row>
    <row r="811" spans="1:14" x14ac:dyDescent="0.2">
      <c r="A811" s="342"/>
      <c r="B811" s="343"/>
      <c r="C811" s="308"/>
      <c r="D811" s="346"/>
      <c r="E811" s="311"/>
      <c r="F811" s="272"/>
      <c r="G811" s="343"/>
      <c r="H811" s="343"/>
      <c r="I811" s="343"/>
      <c r="J811" s="347"/>
      <c r="K811" s="306"/>
      <c r="L811" s="136">
        <v>5</v>
      </c>
      <c r="M811" s="318" t="str">
        <f>IFERROR(ROUNDUP(VLOOKUP(F811,Accesorio!A:E,IF(L811&gt;5,L811-2,L811),)*E811/IF(L811&gt;5,1.21,1),0)," ")</f>
        <v xml:space="preserve"> </v>
      </c>
      <c r="N811" s="319" t="str">
        <f>IFERROR(VLOOKUP(F811,Accesorio!A:C,3,),"")</f>
        <v/>
      </c>
    </row>
    <row r="812" spans="1:14" x14ac:dyDescent="0.2">
      <c r="A812" s="342"/>
      <c r="B812" s="343"/>
      <c r="C812" s="344"/>
      <c r="D812" s="345"/>
      <c r="E812" s="311"/>
      <c r="F812" s="348"/>
      <c r="G812" s="305"/>
      <c r="H812" s="305"/>
      <c r="I812" s="343"/>
      <c r="J812" s="347"/>
      <c r="K812" s="135"/>
      <c r="L812" s="136">
        <v>5</v>
      </c>
      <c r="M812" s="318" t="str">
        <f>IFERROR(ROUNDUP(VLOOKUP(F812,Accesorio!A:E,IF(L812&gt;5,L812-2,L812),)*E812/IF(L812&gt;5,1.21,1),0)," ")</f>
        <v xml:space="preserve"> </v>
      </c>
      <c r="N812" s="319" t="str">
        <f>IFERROR(VLOOKUP(F812,Accesorio!A:C,3,),"")</f>
        <v/>
      </c>
    </row>
    <row r="813" spans="1:14" x14ac:dyDescent="0.2">
      <c r="A813" s="342"/>
      <c r="B813" s="343"/>
      <c r="C813" s="308"/>
      <c r="D813" s="346"/>
      <c r="E813" s="311"/>
      <c r="F813" s="272"/>
      <c r="G813" s="343"/>
      <c r="H813" s="343"/>
      <c r="I813" s="343"/>
      <c r="J813" s="347"/>
      <c r="K813" s="138"/>
      <c r="L813" s="136">
        <v>5</v>
      </c>
      <c r="M813" s="318" t="str">
        <f>IFERROR(ROUNDUP(VLOOKUP(F813,Accesorio!A:E,IF(L813&gt;5,L813-2,L813),)*E813/IF(L813&gt;5,1.21,1),0)," ")</f>
        <v xml:space="preserve"> </v>
      </c>
      <c r="N813" s="319" t="str">
        <f>IFERROR(VLOOKUP(F813,Accesorio!A:C,3,),"")</f>
        <v/>
      </c>
    </row>
    <row r="814" spans="1:14" x14ac:dyDescent="0.2">
      <c r="A814" s="342"/>
      <c r="B814" s="343"/>
      <c r="C814" s="308"/>
      <c r="D814" s="346"/>
      <c r="E814" s="311"/>
      <c r="F814" s="272"/>
      <c r="G814" s="343"/>
      <c r="H814" s="343"/>
      <c r="I814" s="343"/>
      <c r="J814" s="347"/>
      <c r="K814" s="306"/>
      <c r="L814" s="136">
        <v>5</v>
      </c>
      <c r="M814" s="318" t="str">
        <f>IFERROR(ROUNDUP(VLOOKUP(F814,Accesorio!A:E,IF(L814&gt;5,L814-2,L814),)*E814/IF(L814&gt;5,1.21,1),0)," ")</f>
        <v xml:space="preserve"> </v>
      </c>
      <c r="N814" s="319" t="str">
        <f>IFERROR(VLOOKUP(F814,Accesorio!A:C,3,),"")</f>
        <v/>
      </c>
    </row>
    <row r="815" spans="1:14" x14ac:dyDescent="0.2">
      <c r="A815" s="342"/>
      <c r="B815" s="343"/>
      <c r="C815" s="344"/>
      <c r="D815" s="345"/>
      <c r="E815" s="311"/>
      <c r="F815" s="348"/>
      <c r="G815" s="305"/>
      <c r="H815" s="305"/>
      <c r="I815" s="343"/>
      <c r="J815" s="347"/>
      <c r="K815" s="135"/>
      <c r="L815" s="136">
        <v>5</v>
      </c>
      <c r="M815" s="318" t="str">
        <f>IFERROR(ROUNDUP(VLOOKUP(F815,Accesorio!A:E,IF(L815&gt;5,L815-2,L815),)*E815/IF(L815&gt;5,1.21,1),0)," ")</f>
        <v xml:space="preserve"> </v>
      </c>
      <c r="N815" s="319" t="str">
        <f>IFERROR(VLOOKUP(F815,Accesorio!A:C,3,),"")</f>
        <v/>
      </c>
    </row>
    <row r="816" spans="1:14" x14ac:dyDescent="0.2">
      <c r="A816" s="342"/>
      <c r="B816" s="343"/>
      <c r="C816" s="308"/>
      <c r="D816" s="346"/>
      <c r="E816" s="311"/>
      <c r="F816" s="272"/>
      <c r="G816" s="343"/>
      <c r="H816" s="343"/>
      <c r="I816" s="343"/>
      <c r="J816" s="347"/>
      <c r="K816" s="138"/>
      <c r="L816" s="136">
        <v>5</v>
      </c>
      <c r="M816" s="318" t="str">
        <f>IFERROR(ROUNDUP(VLOOKUP(F816,Accesorio!A:E,IF(L816&gt;5,L816-2,L816),)*E816/IF(L816&gt;5,1.21,1),0)," ")</f>
        <v xml:space="preserve"> </v>
      </c>
      <c r="N816" s="319" t="str">
        <f>IFERROR(VLOOKUP(F816,Accesorio!A:C,3,),"")</f>
        <v/>
      </c>
    </row>
    <row r="817" spans="1:14" x14ac:dyDescent="0.2">
      <c r="A817" s="342"/>
      <c r="B817" s="343"/>
      <c r="C817" s="308"/>
      <c r="D817" s="346"/>
      <c r="E817" s="311"/>
      <c r="F817" s="272"/>
      <c r="G817" s="343"/>
      <c r="H817" s="343"/>
      <c r="I817" s="343"/>
      <c r="J817" s="347"/>
      <c r="K817" s="306"/>
      <c r="L817" s="136">
        <v>5</v>
      </c>
      <c r="M817" s="318" t="str">
        <f>IFERROR(ROUNDUP(VLOOKUP(F817,Accesorio!A:E,IF(L817&gt;5,L817-2,L817),)*E817/IF(L817&gt;5,1.21,1),0)," ")</f>
        <v xml:space="preserve"> </v>
      </c>
      <c r="N817" s="319" t="str">
        <f>IFERROR(VLOOKUP(F817,Accesorio!A:C,3,),"")</f>
        <v/>
      </c>
    </row>
    <row r="818" spans="1:14" x14ac:dyDescent="0.2">
      <c r="A818" s="342"/>
      <c r="B818" s="343"/>
      <c r="C818" s="344"/>
      <c r="D818" s="345"/>
      <c r="E818" s="311"/>
      <c r="F818" s="348"/>
      <c r="G818" s="305"/>
      <c r="H818" s="305"/>
      <c r="I818" s="343"/>
      <c r="J818" s="347"/>
      <c r="K818" s="135"/>
      <c r="L818" s="136">
        <v>5</v>
      </c>
      <c r="M818" s="318" t="str">
        <f>IFERROR(ROUNDUP(VLOOKUP(F818,Accesorio!A:E,IF(L818&gt;5,L818-2,L818),)*E818/IF(L818&gt;5,1.21,1),0)," ")</f>
        <v xml:space="preserve"> </v>
      </c>
      <c r="N818" s="319" t="str">
        <f>IFERROR(VLOOKUP(F818,Accesorio!A:C,3,),"")</f>
        <v/>
      </c>
    </row>
    <row r="819" spans="1:14" x14ac:dyDescent="0.2">
      <c r="A819" s="342"/>
      <c r="B819" s="343"/>
      <c r="C819" s="308"/>
      <c r="D819" s="346"/>
      <c r="E819" s="311"/>
      <c r="F819" s="272"/>
      <c r="G819" s="343"/>
      <c r="H819" s="343"/>
      <c r="I819" s="343"/>
      <c r="J819" s="347"/>
      <c r="K819" s="138"/>
      <c r="L819" s="136">
        <v>5</v>
      </c>
      <c r="M819" s="318" t="str">
        <f>IFERROR(ROUNDUP(VLOOKUP(F819,Accesorio!A:E,IF(L819&gt;5,L819-2,L819),)*E819/IF(L819&gt;5,1.21,1),0)," ")</f>
        <v xml:space="preserve"> </v>
      </c>
      <c r="N819" s="319" t="str">
        <f>IFERROR(VLOOKUP(F819,Accesorio!A:C,3,),"")</f>
        <v/>
      </c>
    </row>
    <row r="820" spans="1:14" x14ac:dyDescent="0.2">
      <c r="A820" s="342"/>
      <c r="B820" s="343"/>
      <c r="C820" s="308"/>
      <c r="D820" s="346"/>
      <c r="E820" s="311"/>
      <c r="F820" s="272"/>
      <c r="G820" s="343"/>
      <c r="H820" s="343"/>
      <c r="I820" s="343"/>
      <c r="J820" s="347"/>
      <c r="K820" s="306"/>
      <c r="L820" s="136">
        <v>5</v>
      </c>
      <c r="M820" s="318" t="str">
        <f>IFERROR(ROUNDUP(VLOOKUP(F820,Accesorio!A:E,IF(L820&gt;5,L820-2,L820),)*E820/IF(L820&gt;5,1.21,1),0)," ")</f>
        <v xml:space="preserve"> </v>
      </c>
      <c r="N820" s="319" t="str">
        <f>IFERROR(VLOOKUP(F820,Accesorio!A:C,3,),"")</f>
        <v/>
      </c>
    </row>
    <row r="821" spans="1:14" x14ac:dyDescent="0.2">
      <c r="A821" s="342"/>
      <c r="B821" s="343"/>
      <c r="C821" s="344"/>
      <c r="D821" s="345"/>
      <c r="E821" s="311"/>
      <c r="F821" s="348"/>
      <c r="G821" s="305"/>
      <c r="H821" s="305"/>
      <c r="I821" s="343"/>
      <c r="J821" s="347"/>
      <c r="K821" s="135"/>
      <c r="L821" s="136">
        <v>5</v>
      </c>
      <c r="M821" s="318" t="str">
        <f>IFERROR(ROUNDUP(VLOOKUP(F821,Accesorio!A:E,IF(L821&gt;5,L821-2,L821),)*E821/IF(L821&gt;5,1.21,1),0)," ")</f>
        <v xml:space="preserve"> </v>
      </c>
      <c r="N821" s="319" t="str">
        <f>IFERROR(VLOOKUP(F821,Accesorio!A:C,3,),"")</f>
        <v/>
      </c>
    </row>
    <row r="822" spans="1:14" x14ac:dyDescent="0.2">
      <c r="A822" s="342"/>
      <c r="B822" s="343"/>
      <c r="C822" s="308"/>
      <c r="D822" s="346"/>
      <c r="E822" s="311"/>
      <c r="F822" s="272"/>
      <c r="G822" s="343"/>
      <c r="H822" s="343"/>
      <c r="I822" s="343"/>
      <c r="J822" s="347"/>
      <c r="K822" s="138"/>
      <c r="L822" s="136">
        <v>5</v>
      </c>
      <c r="M822" s="318" t="str">
        <f>IFERROR(ROUNDUP(VLOOKUP(F822,Accesorio!A:E,IF(L822&gt;5,L822-2,L822),)*E822/IF(L822&gt;5,1.21,1),0)," ")</f>
        <v xml:space="preserve"> </v>
      </c>
      <c r="N822" s="319" t="str">
        <f>IFERROR(VLOOKUP(F822,Accesorio!A:C,3,),"")</f>
        <v/>
      </c>
    </row>
    <row r="823" spans="1:14" x14ac:dyDescent="0.2">
      <c r="A823" s="342"/>
      <c r="B823" s="343"/>
      <c r="C823" s="308"/>
      <c r="D823" s="346"/>
      <c r="E823" s="311"/>
      <c r="F823" s="272"/>
      <c r="G823" s="343"/>
      <c r="H823" s="343"/>
      <c r="I823" s="343"/>
      <c r="J823" s="347"/>
      <c r="K823" s="306"/>
      <c r="L823" s="136">
        <v>5</v>
      </c>
      <c r="M823" s="318" t="str">
        <f>IFERROR(ROUNDUP(VLOOKUP(F823,Accesorio!A:E,IF(L823&gt;5,L823-2,L823),)*E823/IF(L823&gt;5,1.21,1),0)," ")</f>
        <v xml:space="preserve"> </v>
      </c>
      <c r="N823" s="319" t="str">
        <f>IFERROR(VLOOKUP(F823,Accesorio!A:C,3,),"")</f>
        <v/>
      </c>
    </row>
    <row r="824" spans="1:14" x14ac:dyDescent="0.2">
      <c r="A824" s="342"/>
      <c r="B824" s="343"/>
      <c r="C824" s="344"/>
      <c r="D824" s="345"/>
      <c r="E824" s="311"/>
      <c r="F824" s="348"/>
      <c r="G824" s="305"/>
      <c r="H824" s="305"/>
      <c r="I824" s="343"/>
      <c r="J824" s="347"/>
      <c r="K824" s="135"/>
      <c r="L824" s="136">
        <v>5</v>
      </c>
      <c r="M824" s="318" t="str">
        <f>IFERROR(ROUNDUP(VLOOKUP(F824,Accesorio!A:E,IF(L824&gt;5,L824-2,L824),)*E824/IF(L824&gt;5,1.21,1),0)," ")</f>
        <v xml:space="preserve"> </v>
      </c>
      <c r="N824" s="319" t="str">
        <f>IFERROR(VLOOKUP(F824,Accesorio!A:C,3,),"")</f>
        <v/>
      </c>
    </row>
    <row r="825" spans="1:14" x14ac:dyDescent="0.2">
      <c r="A825" s="342"/>
      <c r="B825" s="343"/>
      <c r="C825" s="308"/>
      <c r="D825" s="346"/>
      <c r="E825" s="311"/>
      <c r="F825" s="272"/>
      <c r="G825" s="343"/>
      <c r="H825" s="343"/>
      <c r="I825" s="343"/>
      <c r="J825" s="347"/>
      <c r="K825" s="138"/>
      <c r="L825" s="136">
        <v>5</v>
      </c>
      <c r="M825" s="318" t="str">
        <f>IFERROR(ROUNDUP(VLOOKUP(F825,Accesorio!A:E,IF(L825&gt;5,L825-2,L825),)*E825/IF(L825&gt;5,1.21,1),0)," ")</f>
        <v xml:space="preserve"> </v>
      </c>
      <c r="N825" s="319" t="str">
        <f>IFERROR(VLOOKUP(F825,Accesorio!A:C,3,),"")</f>
        <v/>
      </c>
    </row>
    <row r="826" spans="1:14" x14ac:dyDescent="0.2">
      <c r="A826" s="342"/>
      <c r="B826" s="343"/>
      <c r="C826" s="308"/>
      <c r="D826" s="346"/>
      <c r="E826" s="311"/>
      <c r="F826" s="272"/>
      <c r="G826" s="343"/>
      <c r="H826" s="343"/>
      <c r="I826" s="343"/>
      <c r="J826" s="347"/>
      <c r="K826" s="306"/>
      <c r="L826" s="136">
        <v>5</v>
      </c>
      <c r="M826" s="318" t="str">
        <f>IFERROR(ROUNDUP(VLOOKUP(F826,Accesorio!A:E,IF(L826&gt;5,L826-2,L826),)*E826/IF(L826&gt;5,1.21,1),0)," ")</f>
        <v xml:space="preserve"> </v>
      </c>
      <c r="N826" s="319" t="str">
        <f>IFERROR(VLOOKUP(F826,Accesorio!A:C,3,),"")</f>
        <v/>
      </c>
    </row>
    <row r="827" spans="1:14" x14ac:dyDescent="0.2">
      <c r="A827" s="342"/>
      <c r="B827" s="343"/>
      <c r="C827" s="344"/>
      <c r="D827" s="345"/>
      <c r="E827" s="311"/>
      <c r="F827" s="348"/>
      <c r="G827" s="305"/>
      <c r="H827" s="305"/>
      <c r="I827" s="343"/>
      <c r="J827" s="347"/>
      <c r="K827" s="135"/>
      <c r="L827" s="136">
        <v>5</v>
      </c>
      <c r="M827" s="318" t="str">
        <f>IFERROR(ROUNDUP(VLOOKUP(F827,Accesorio!A:E,IF(L827&gt;5,L827-2,L827),)*E827/IF(L827&gt;5,1.21,1),0)," ")</f>
        <v xml:space="preserve"> </v>
      </c>
      <c r="N827" s="319" t="str">
        <f>IFERROR(VLOOKUP(F827,Accesorio!A:C,3,),"")</f>
        <v/>
      </c>
    </row>
    <row r="828" spans="1:14" x14ac:dyDescent="0.2">
      <c r="A828" s="342"/>
      <c r="B828" s="343"/>
      <c r="C828" s="308"/>
      <c r="D828" s="346"/>
      <c r="E828" s="311"/>
      <c r="F828" s="272"/>
      <c r="G828" s="343"/>
      <c r="H828" s="343"/>
      <c r="I828" s="343"/>
      <c r="J828" s="347"/>
      <c r="K828" s="138"/>
      <c r="L828" s="136">
        <v>5</v>
      </c>
      <c r="M828" s="318" t="str">
        <f>IFERROR(ROUNDUP(VLOOKUP(F828,Accesorio!A:E,IF(L828&gt;5,L828-2,L828),)*E828/IF(L828&gt;5,1.21,1),0)," ")</f>
        <v xml:space="preserve"> </v>
      </c>
      <c r="N828" s="319" t="str">
        <f>IFERROR(VLOOKUP(F828,Accesorio!A:C,3,),"")</f>
        <v/>
      </c>
    </row>
    <row r="829" spans="1:14" x14ac:dyDescent="0.2">
      <c r="A829" s="342"/>
      <c r="B829" s="343"/>
      <c r="C829" s="308"/>
      <c r="D829" s="346"/>
      <c r="E829" s="311"/>
      <c r="F829" s="272"/>
      <c r="G829" s="343"/>
      <c r="H829" s="343"/>
      <c r="I829" s="343"/>
      <c r="J829" s="347"/>
      <c r="K829" s="306"/>
      <c r="L829" s="136">
        <v>5</v>
      </c>
      <c r="M829" s="318" t="str">
        <f>IFERROR(ROUNDUP(VLOOKUP(F829,Accesorio!A:E,IF(L829&gt;5,L829-2,L829),)*E829/IF(L829&gt;5,1.21,1),0)," ")</f>
        <v xml:space="preserve"> </v>
      </c>
      <c r="N829" s="319" t="str">
        <f>IFERROR(VLOOKUP(F829,Accesorio!A:C,3,),"")</f>
        <v/>
      </c>
    </row>
    <row r="830" spans="1:14" x14ac:dyDescent="0.2">
      <c r="A830" s="342"/>
      <c r="B830" s="343"/>
      <c r="C830" s="344"/>
      <c r="D830" s="345"/>
      <c r="E830" s="311"/>
      <c r="F830" s="348"/>
      <c r="G830" s="305"/>
      <c r="H830" s="305"/>
      <c r="I830" s="343"/>
      <c r="J830" s="347"/>
      <c r="K830" s="135"/>
      <c r="L830" s="136">
        <v>5</v>
      </c>
      <c r="M830" s="318" t="str">
        <f>IFERROR(ROUNDUP(VLOOKUP(F830,Accesorio!A:E,IF(L830&gt;5,L830-2,L830),)*E830/IF(L830&gt;5,1.21,1),0)," ")</f>
        <v xml:space="preserve"> </v>
      </c>
      <c r="N830" s="319" t="str">
        <f>IFERROR(VLOOKUP(F830,Accesorio!A:C,3,),"")</f>
        <v/>
      </c>
    </row>
    <row r="831" spans="1:14" x14ac:dyDescent="0.2">
      <c r="A831" s="342"/>
      <c r="B831" s="343"/>
      <c r="C831" s="308"/>
      <c r="D831" s="346"/>
      <c r="E831" s="311"/>
      <c r="F831" s="272"/>
      <c r="G831" s="343"/>
      <c r="H831" s="343"/>
      <c r="I831" s="343"/>
      <c r="J831" s="347"/>
      <c r="K831" s="138"/>
      <c r="L831" s="136">
        <v>5</v>
      </c>
      <c r="M831" s="318" t="str">
        <f>IFERROR(ROUNDUP(VLOOKUP(F831,Accesorio!A:E,IF(L831&gt;5,L831-2,L831),)*E831/IF(L831&gt;5,1.21,1),0)," ")</f>
        <v xml:space="preserve"> </v>
      </c>
      <c r="N831" s="319" t="str">
        <f>IFERROR(VLOOKUP(F831,Accesorio!A:C,3,),"")</f>
        <v/>
      </c>
    </row>
    <row r="832" spans="1:14" x14ac:dyDescent="0.2">
      <c r="A832" s="342"/>
      <c r="B832" s="343"/>
      <c r="C832" s="308"/>
      <c r="D832" s="346"/>
      <c r="E832" s="311"/>
      <c r="F832" s="272"/>
      <c r="G832" s="343"/>
      <c r="H832" s="343"/>
      <c r="I832" s="343"/>
      <c r="J832" s="347"/>
      <c r="K832" s="306"/>
      <c r="L832" s="136">
        <v>5</v>
      </c>
      <c r="M832" s="318" t="str">
        <f>IFERROR(ROUNDUP(VLOOKUP(F832,Accesorio!A:E,IF(L832&gt;5,L832-2,L832),)*E832/IF(L832&gt;5,1.21,1),0)," ")</f>
        <v xml:space="preserve"> </v>
      </c>
      <c r="N832" s="319" t="str">
        <f>IFERROR(VLOOKUP(F832,Accesorio!A:C,3,),"")</f>
        <v/>
      </c>
    </row>
    <row r="833" spans="1:14" x14ac:dyDescent="0.2">
      <c r="A833" s="342"/>
      <c r="B833" s="343"/>
      <c r="C833" s="344"/>
      <c r="D833" s="345"/>
      <c r="E833" s="311"/>
      <c r="F833" s="348"/>
      <c r="G833" s="305"/>
      <c r="H833" s="305"/>
      <c r="I833" s="343"/>
      <c r="J833" s="347"/>
      <c r="K833" s="135"/>
      <c r="L833" s="136">
        <v>5</v>
      </c>
      <c r="M833" s="318" t="str">
        <f>IFERROR(ROUNDUP(VLOOKUP(F833,Accesorio!A:E,IF(L833&gt;5,L833-2,L833),)*E833/IF(L833&gt;5,1.21,1),0)," ")</f>
        <v xml:space="preserve"> </v>
      </c>
      <c r="N833" s="319" t="str">
        <f>IFERROR(VLOOKUP(F833,Accesorio!A:C,3,),"")</f>
        <v/>
      </c>
    </row>
    <row r="834" spans="1:14" x14ac:dyDescent="0.2">
      <c r="A834" s="342"/>
      <c r="B834" s="343"/>
      <c r="C834" s="308"/>
      <c r="D834" s="346"/>
      <c r="E834" s="311"/>
      <c r="F834" s="272"/>
      <c r="G834" s="343"/>
      <c r="H834" s="343"/>
      <c r="I834" s="343"/>
      <c r="J834" s="347"/>
      <c r="K834" s="138"/>
      <c r="L834" s="136">
        <v>5</v>
      </c>
      <c r="M834" s="318" t="str">
        <f>IFERROR(ROUNDUP(VLOOKUP(F834,Accesorio!A:E,IF(L834&gt;5,L834-2,L834),)*E834/IF(L834&gt;5,1.21,1),0)," ")</f>
        <v xml:space="preserve"> </v>
      </c>
      <c r="N834" s="319" t="str">
        <f>IFERROR(VLOOKUP(F834,Accesorio!A:C,3,),"")</f>
        <v/>
      </c>
    </row>
    <row r="835" spans="1:14" x14ac:dyDescent="0.2">
      <c r="A835" s="342"/>
      <c r="B835" s="343"/>
      <c r="C835" s="308"/>
      <c r="D835" s="346"/>
      <c r="E835" s="311"/>
      <c r="F835" s="272"/>
      <c r="G835" s="343"/>
      <c r="H835" s="343"/>
      <c r="I835" s="343"/>
      <c r="J835" s="347"/>
      <c r="K835" s="306"/>
      <c r="L835" s="136">
        <v>5</v>
      </c>
      <c r="M835" s="318" t="str">
        <f>IFERROR(ROUNDUP(VLOOKUP(F835,Accesorio!A:E,IF(L835&gt;5,L835-2,L835),)*E835/IF(L835&gt;5,1.21,1),0)," ")</f>
        <v xml:space="preserve"> </v>
      </c>
      <c r="N835" s="319" t="str">
        <f>IFERROR(VLOOKUP(F835,Accesorio!A:C,3,),"")</f>
        <v/>
      </c>
    </row>
    <row r="836" spans="1:14" x14ac:dyDescent="0.2">
      <c r="A836" s="342"/>
      <c r="B836" s="343"/>
      <c r="C836" s="344"/>
      <c r="D836" s="345"/>
      <c r="E836" s="311"/>
      <c r="F836" s="348"/>
      <c r="G836" s="305"/>
      <c r="H836" s="305"/>
      <c r="I836" s="343"/>
      <c r="J836" s="347"/>
      <c r="K836" s="135"/>
      <c r="L836" s="136">
        <v>5</v>
      </c>
      <c r="M836" s="318" t="str">
        <f>IFERROR(ROUNDUP(VLOOKUP(F836,Accesorio!A:E,IF(L836&gt;5,L836-2,L836),)*E836/IF(L836&gt;5,1.21,1),0)," ")</f>
        <v xml:space="preserve"> </v>
      </c>
      <c r="N836" s="319" t="str">
        <f>IFERROR(VLOOKUP(F836,Accesorio!A:C,3,),"")</f>
        <v/>
      </c>
    </row>
    <row r="837" spans="1:14" x14ac:dyDescent="0.2">
      <c r="A837" s="342"/>
      <c r="B837" s="343"/>
      <c r="C837" s="308"/>
      <c r="D837" s="346"/>
      <c r="E837" s="311"/>
      <c r="F837" s="272"/>
      <c r="G837" s="343"/>
      <c r="H837" s="343"/>
      <c r="I837" s="343"/>
      <c r="J837" s="347"/>
      <c r="K837" s="138"/>
      <c r="L837" s="136">
        <v>5</v>
      </c>
      <c r="M837" s="318" t="str">
        <f>IFERROR(ROUNDUP(VLOOKUP(F837,Accesorio!A:E,IF(L837&gt;5,L837-2,L837),)*E837/IF(L837&gt;5,1.21,1),0)," ")</f>
        <v xml:space="preserve"> </v>
      </c>
      <c r="N837" s="319" t="str">
        <f>IFERROR(VLOOKUP(F837,Accesorio!A:C,3,),"")</f>
        <v/>
      </c>
    </row>
    <row r="838" spans="1:14" x14ac:dyDescent="0.2">
      <c r="A838" s="342"/>
      <c r="B838" s="343"/>
      <c r="C838" s="308"/>
      <c r="D838" s="346"/>
      <c r="E838" s="311"/>
      <c r="F838" s="272"/>
      <c r="G838" s="343"/>
      <c r="H838" s="343"/>
      <c r="I838" s="343"/>
      <c r="J838" s="347"/>
      <c r="K838" s="306"/>
      <c r="L838" s="136">
        <v>5</v>
      </c>
      <c r="M838" s="318" t="str">
        <f>IFERROR(ROUNDUP(VLOOKUP(F838,Accesorio!A:E,IF(L838&gt;5,L838-2,L838),)*E838/IF(L838&gt;5,1.21,1),0)," ")</f>
        <v xml:space="preserve"> </v>
      </c>
      <c r="N838" s="319" t="str">
        <f>IFERROR(VLOOKUP(F838,Accesorio!A:C,3,),"")</f>
        <v/>
      </c>
    </row>
    <row r="839" spans="1:14" x14ac:dyDescent="0.2">
      <c r="A839" s="342"/>
      <c r="B839" s="343"/>
      <c r="C839" s="344"/>
      <c r="D839" s="345"/>
      <c r="E839" s="311"/>
      <c r="F839" s="348"/>
      <c r="G839" s="305"/>
      <c r="H839" s="305"/>
      <c r="I839" s="343"/>
      <c r="J839" s="347"/>
      <c r="K839" s="135"/>
      <c r="L839" s="136">
        <v>5</v>
      </c>
      <c r="M839" s="318" t="str">
        <f>IFERROR(ROUNDUP(VLOOKUP(F839,Accesorio!A:E,IF(L839&gt;5,L839-2,L839),)*E839/IF(L839&gt;5,1.21,1),0)," ")</f>
        <v xml:space="preserve"> </v>
      </c>
      <c r="N839" s="319" t="str">
        <f>IFERROR(VLOOKUP(F839,Accesorio!A:C,3,),"")</f>
        <v/>
      </c>
    </row>
    <row r="840" spans="1:14" x14ac:dyDescent="0.2">
      <c r="A840" s="342"/>
      <c r="B840" s="343"/>
      <c r="C840" s="308"/>
      <c r="D840" s="346"/>
      <c r="E840" s="311"/>
      <c r="F840" s="272"/>
      <c r="G840" s="343"/>
      <c r="H840" s="343"/>
      <c r="I840" s="343"/>
      <c r="J840" s="347"/>
      <c r="K840" s="138"/>
      <c r="L840" s="136">
        <v>5</v>
      </c>
      <c r="M840" s="318" t="str">
        <f>IFERROR(ROUNDUP(VLOOKUP(F840,Accesorio!A:E,IF(L840&gt;5,L840-2,L840),)*E840/IF(L840&gt;5,1.21,1),0)," ")</f>
        <v xml:space="preserve"> </v>
      </c>
      <c r="N840" s="319" t="str">
        <f>IFERROR(VLOOKUP(F840,Accesorio!A:C,3,),"")</f>
        <v/>
      </c>
    </row>
    <row r="841" spans="1:14" x14ac:dyDescent="0.2">
      <c r="A841" s="342"/>
      <c r="B841" s="343"/>
      <c r="C841" s="308"/>
      <c r="D841" s="346"/>
      <c r="E841" s="311"/>
      <c r="F841" s="272"/>
      <c r="G841" s="343"/>
      <c r="H841" s="343"/>
      <c r="I841" s="343"/>
      <c r="J841" s="347"/>
      <c r="K841" s="306"/>
      <c r="L841" s="136">
        <v>5</v>
      </c>
      <c r="M841" s="318" t="str">
        <f>IFERROR(ROUNDUP(VLOOKUP(F841,Accesorio!A:E,IF(L841&gt;5,L841-2,L841),)*E841/IF(L841&gt;5,1.21,1),0)," ")</f>
        <v xml:space="preserve"> </v>
      </c>
      <c r="N841" s="319" t="str">
        <f>IFERROR(VLOOKUP(F841,Accesorio!A:C,3,),"")</f>
        <v/>
      </c>
    </row>
    <row r="842" spans="1:14" x14ac:dyDescent="0.2">
      <c r="A842" s="342"/>
      <c r="B842" s="343"/>
      <c r="C842" s="344"/>
      <c r="D842" s="345"/>
      <c r="E842" s="311"/>
      <c r="F842" s="348"/>
      <c r="G842" s="305"/>
      <c r="H842" s="305"/>
      <c r="I842" s="343"/>
      <c r="J842" s="347"/>
      <c r="K842" s="135"/>
      <c r="L842" s="136">
        <v>5</v>
      </c>
      <c r="M842" s="318" t="str">
        <f>IFERROR(ROUNDUP(VLOOKUP(F842,Accesorio!A:E,IF(L842&gt;5,L842-2,L842),)*E842/IF(L842&gt;5,1.21,1),0)," ")</f>
        <v xml:space="preserve"> </v>
      </c>
      <c r="N842" s="319" t="str">
        <f>IFERROR(VLOOKUP(F842,Accesorio!A:C,3,),"")</f>
        <v/>
      </c>
    </row>
    <row r="843" spans="1:14" x14ac:dyDescent="0.2">
      <c r="A843" s="342"/>
      <c r="B843" s="343"/>
      <c r="C843" s="308"/>
      <c r="D843" s="346"/>
      <c r="E843" s="311"/>
      <c r="F843" s="272"/>
      <c r="G843" s="343"/>
      <c r="H843" s="343"/>
      <c r="I843" s="343"/>
      <c r="J843" s="347"/>
      <c r="K843" s="138"/>
      <c r="L843" s="136">
        <v>5</v>
      </c>
      <c r="M843" s="318" t="str">
        <f>IFERROR(ROUNDUP(VLOOKUP(F843,Accesorio!A:E,IF(L843&gt;5,L843-2,L843),)*E843/IF(L843&gt;5,1.21,1),0)," ")</f>
        <v xml:space="preserve"> </v>
      </c>
      <c r="N843" s="319" t="str">
        <f>IFERROR(VLOOKUP(F843,Accesorio!A:C,3,),"")</f>
        <v/>
      </c>
    </row>
    <row r="844" spans="1:14" x14ac:dyDescent="0.2">
      <c r="A844" s="342"/>
      <c r="B844" s="343"/>
      <c r="C844" s="308"/>
      <c r="D844" s="346"/>
      <c r="E844" s="311"/>
      <c r="F844" s="272"/>
      <c r="G844" s="343"/>
      <c r="H844" s="343"/>
      <c r="I844" s="343"/>
      <c r="J844" s="347"/>
      <c r="K844" s="306"/>
      <c r="L844" s="136">
        <v>5</v>
      </c>
      <c r="M844" s="318" t="str">
        <f>IFERROR(ROUNDUP(VLOOKUP(F844,Accesorio!A:E,IF(L844&gt;5,L844-2,L844),)*E844/IF(L844&gt;5,1.21,1),0)," ")</f>
        <v xml:space="preserve"> </v>
      </c>
      <c r="N844" s="319" t="str">
        <f>IFERROR(VLOOKUP(F844,Accesorio!A:C,3,),"")</f>
        <v/>
      </c>
    </row>
    <row r="845" spans="1:14" x14ac:dyDescent="0.2">
      <c r="A845" s="342"/>
      <c r="B845" s="343"/>
      <c r="C845" s="344"/>
      <c r="D845" s="345"/>
      <c r="E845" s="311"/>
      <c r="F845" s="348"/>
      <c r="G845" s="305"/>
      <c r="H845" s="305"/>
      <c r="I845" s="343"/>
      <c r="J845" s="347"/>
      <c r="K845" s="135"/>
      <c r="L845" s="136">
        <v>5</v>
      </c>
      <c r="M845" s="318" t="str">
        <f>IFERROR(ROUNDUP(VLOOKUP(F845,Accesorio!A:E,IF(L845&gt;5,L845-2,L845),)*E845/IF(L845&gt;5,1.21,1),0)," ")</f>
        <v xml:space="preserve"> </v>
      </c>
      <c r="N845" s="319" t="str">
        <f>IFERROR(VLOOKUP(F845,Accesorio!A:C,3,),"")</f>
        <v/>
      </c>
    </row>
    <row r="846" spans="1:14" x14ac:dyDescent="0.2">
      <c r="A846" s="342"/>
      <c r="B846" s="343"/>
      <c r="C846" s="308"/>
      <c r="D846" s="346"/>
      <c r="E846" s="311"/>
      <c r="F846" s="272"/>
      <c r="G846" s="343"/>
      <c r="H846" s="343"/>
      <c r="I846" s="343"/>
      <c r="J846" s="347"/>
      <c r="K846" s="138"/>
      <c r="L846" s="136">
        <v>5</v>
      </c>
      <c r="M846" s="318" t="str">
        <f>IFERROR(ROUNDUP(VLOOKUP(F846,Accesorio!A:E,IF(L846&gt;5,L846-2,L846),)*E846/IF(L846&gt;5,1.21,1),0)," ")</f>
        <v xml:space="preserve"> </v>
      </c>
      <c r="N846" s="319" t="str">
        <f>IFERROR(VLOOKUP(F846,Accesorio!A:C,3,),"")</f>
        <v/>
      </c>
    </row>
    <row r="847" spans="1:14" x14ac:dyDescent="0.2">
      <c r="A847" s="342"/>
      <c r="B847" s="343"/>
      <c r="C847" s="308"/>
      <c r="D847" s="346"/>
      <c r="E847" s="311"/>
      <c r="F847" s="272"/>
      <c r="G847" s="343"/>
      <c r="H847" s="343"/>
      <c r="I847" s="343"/>
      <c r="J847" s="347"/>
      <c r="K847" s="306"/>
      <c r="L847" s="136">
        <v>5</v>
      </c>
      <c r="M847" s="318" t="str">
        <f>IFERROR(ROUNDUP(VLOOKUP(F847,Accesorio!A:E,IF(L847&gt;5,L847-2,L847),)*E847/IF(L847&gt;5,1.21,1),0)," ")</f>
        <v xml:space="preserve"> </v>
      </c>
      <c r="N847" s="319" t="str">
        <f>IFERROR(VLOOKUP(F847,Accesorio!A:C,3,),"")</f>
        <v/>
      </c>
    </row>
    <row r="848" spans="1:14" x14ac:dyDescent="0.2">
      <c r="A848" s="342"/>
      <c r="B848" s="343"/>
      <c r="C848" s="344"/>
      <c r="D848" s="345"/>
      <c r="E848" s="311"/>
      <c r="F848" s="348"/>
      <c r="G848" s="305"/>
      <c r="H848" s="305"/>
      <c r="I848" s="343"/>
      <c r="J848" s="347"/>
      <c r="K848" s="135"/>
      <c r="L848" s="136">
        <v>5</v>
      </c>
      <c r="M848" s="318" t="str">
        <f>IFERROR(ROUNDUP(VLOOKUP(F848,Accesorio!A:E,IF(L848&gt;5,L848-2,L848),)*E848/IF(L848&gt;5,1.21,1),0)," ")</f>
        <v xml:space="preserve"> </v>
      </c>
      <c r="N848" s="319" t="str">
        <f>IFERROR(VLOOKUP(F848,Accesorio!A:C,3,),"")</f>
        <v/>
      </c>
    </row>
    <row r="849" spans="1:14" x14ac:dyDescent="0.2">
      <c r="A849" s="342"/>
      <c r="B849" s="343"/>
      <c r="C849" s="308"/>
      <c r="D849" s="346"/>
      <c r="E849" s="311"/>
      <c r="F849" s="272"/>
      <c r="G849" s="343"/>
      <c r="H849" s="343"/>
      <c r="I849" s="343"/>
      <c r="J849" s="347"/>
      <c r="K849" s="138"/>
      <c r="L849" s="136">
        <v>5</v>
      </c>
      <c r="M849" s="318" t="str">
        <f>IFERROR(ROUNDUP(VLOOKUP(F849,Accesorio!A:E,IF(L849&gt;5,L849-2,L849),)*E849/IF(L849&gt;5,1.21,1),0)," ")</f>
        <v xml:space="preserve"> </v>
      </c>
      <c r="N849" s="319" t="str">
        <f>IFERROR(VLOOKUP(F849,Accesorio!A:C,3,),"")</f>
        <v/>
      </c>
    </row>
    <row r="850" spans="1:14" x14ac:dyDescent="0.2">
      <c r="A850" s="342"/>
      <c r="B850" s="343"/>
      <c r="C850" s="308"/>
      <c r="D850" s="346"/>
      <c r="E850" s="311"/>
      <c r="F850" s="272"/>
      <c r="G850" s="343"/>
      <c r="H850" s="343"/>
      <c r="I850" s="343"/>
      <c r="J850" s="347"/>
      <c r="K850" s="306"/>
      <c r="L850" s="136">
        <v>5</v>
      </c>
      <c r="M850" s="318" t="str">
        <f>IFERROR(ROUNDUP(VLOOKUP(F850,Accesorio!A:E,IF(L850&gt;5,L850-2,L850),)*E850/IF(L850&gt;5,1.21,1),0)," ")</f>
        <v xml:space="preserve"> </v>
      </c>
      <c r="N850" s="319" t="str">
        <f>IFERROR(VLOOKUP(F850,Accesorio!A:C,3,),"")</f>
        <v/>
      </c>
    </row>
    <row r="851" spans="1:14" x14ac:dyDescent="0.2">
      <c r="A851" s="342"/>
      <c r="B851" s="343"/>
      <c r="C851" s="344"/>
      <c r="D851" s="345"/>
      <c r="E851" s="311"/>
      <c r="F851" s="348"/>
      <c r="G851" s="305"/>
      <c r="H851" s="305"/>
      <c r="I851" s="343"/>
      <c r="J851" s="347"/>
      <c r="K851" s="135"/>
      <c r="L851" s="136">
        <v>5</v>
      </c>
      <c r="M851" s="318" t="str">
        <f>IFERROR(ROUNDUP(VLOOKUP(F851,Accesorio!A:E,IF(L851&gt;5,L851-2,L851),)*E851/IF(L851&gt;5,1.21,1),0)," ")</f>
        <v xml:space="preserve"> </v>
      </c>
      <c r="N851" s="319" t="str">
        <f>IFERROR(VLOOKUP(F851,Accesorio!A:C,3,),"")</f>
        <v/>
      </c>
    </row>
    <row r="852" spans="1:14" x14ac:dyDescent="0.2">
      <c r="A852" s="342"/>
      <c r="B852" s="343"/>
      <c r="C852" s="308"/>
      <c r="D852" s="346"/>
      <c r="E852" s="311"/>
      <c r="F852" s="272"/>
      <c r="G852" s="343"/>
      <c r="H852" s="343"/>
      <c r="I852" s="343"/>
      <c r="J852" s="347"/>
      <c r="K852" s="138"/>
      <c r="L852" s="136">
        <v>5</v>
      </c>
      <c r="M852" s="318" t="str">
        <f>IFERROR(ROUNDUP(VLOOKUP(F852,Accesorio!A:E,IF(L852&gt;5,L852-2,L852),)*E852/IF(L852&gt;5,1.21,1),0)," ")</f>
        <v xml:space="preserve"> </v>
      </c>
      <c r="N852" s="319" t="str">
        <f>IFERROR(VLOOKUP(F852,Accesorio!A:C,3,),"")</f>
        <v/>
      </c>
    </row>
    <row r="853" spans="1:14" x14ac:dyDescent="0.2">
      <c r="A853" s="342"/>
      <c r="B853" s="343"/>
      <c r="C853" s="308"/>
      <c r="D853" s="346"/>
      <c r="E853" s="311"/>
      <c r="F853" s="272"/>
      <c r="G853" s="343"/>
      <c r="H853" s="343"/>
      <c r="I853" s="343"/>
      <c r="J853" s="347"/>
      <c r="K853" s="306"/>
      <c r="L853" s="136">
        <v>5</v>
      </c>
      <c r="M853" s="318" t="str">
        <f>IFERROR(ROUNDUP(VLOOKUP(F853,Accesorio!A:E,IF(L853&gt;5,L853-2,L853),)*E853/IF(L853&gt;5,1.21,1),0)," ")</f>
        <v xml:space="preserve"> </v>
      </c>
      <c r="N853" s="319" t="str">
        <f>IFERROR(VLOOKUP(F853,Accesorio!A:C,3,),"")</f>
        <v/>
      </c>
    </row>
    <row r="854" spans="1:14" x14ac:dyDescent="0.2">
      <c r="A854" s="342"/>
      <c r="B854" s="343"/>
      <c r="C854" s="344"/>
      <c r="D854" s="345"/>
      <c r="E854" s="311"/>
      <c r="F854" s="348"/>
      <c r="G854" s="305"/>
      <c r="H854" s="305"/>
      <c r="I854" s="343"/>
      <c r="J854" s="347"/>
      <c r="K854" s="135"/>
      <c r="L854" s="136">
        <v>5</v>
      </c>
      <c r="M854" s="318" t="str">
        <f>IFERROR(ROUNDUP(VLOOKUP(F854,Accesorio!A:E,IF(L854&gt;5,L854-2,L854),)*E854/IF(L854&gt;5,1.21,1),0)," ")</f>
        <v xml:space="preserve"> </v>
      </c>
      <c r="N854" s="319" t="str">
        <f>IFERROR(VLOOKUP(F854,Accesorio!A:C,3,),"")</f>
        <v/>
      </c>
    </row>
    <row r="855" spans="1:14" x14ac:dyDescent="0.2">
      <c r="A855" s="342"/>
      <c r="B855" s="343"/>
      <c r="C855" s="308"/>
      <c r="D855" s="346"/>
      <c r="E855" s="311"/>
      <c r="F855" s="272"/>
      <c r="G855" s="343"/>
      <c r="H855" s="343"/>
      <c r="I855" s="343"/>
      <c r="J855" s="347"/>
      <c r="K855" s="138"/>
      <c r="L855" s="136">
        <v>5</v>
      </c>
      <c r="M855" s="318" t="str">
        <f>IFERROR(ROUNDUP(VLOOKUP(F855,Accesorio!A:E,IF(L855&gt;5,L855-2,L855),)*E855/IF(L855&gt;5,1.21,1),0)," ")</f>
        <v xml:space="preserve"> </v>
      </c>
      <c r="N855" s="319" t="str">
        <f>IFERROR(VLOOKUP(F855,Accesorio!A:C,3,),"")</f>
        <v/>
      </c>
    </row>
    <row r="856" spans="1:14" x14ac:dyDescent="0.2">
      <c r="A856" s="342"/>
      <c r="B856" s="343"/>
      <c r="C856" s="308"/>
      <c r="D856" s="346"/>
      <c r="E856" s="311"/>
      <c r="F856" s="272"/>
      <c r="G856" s="343"/>
      <c r="H856" s="343"/>
      <c r="I856" s="343"/>
      <c r="J856" s="347"/>
      <c r="K856" s="306"/>
      <c r="L856" s="136">
        <v>5</v>
      </c>
      <c r="M856" s="318" t="str">
        <f>IFERROR(ROUNDUP(VLOOKUP(F856,Accesorio!A:E,IF(L856&gt;5,L856-2,L856),)*E856/IF(L856&gt;5,1.21,1),0)," ")</f>
        <v xml:space="preserve"> </v>
      </c>
      <c r="N856" s="319" t="str">
        <f>IFERROR(VLOOKUP(F856,Accesorio!A:C,3,),"")</f>
        <v/>
      </c>
    </row>
    <row r="857" spans="1:14" x14ac:dyDescent="0.2">
      <c r="A857" s="342"/>
      <c r="B857" s="343"/>
      <c r="C857" s="344"/>
      <c r="D857" s="345"/>
      <c r="E857" s="311"/>
      <c r="F857" s="348"/>
      <c r="G857" s="305"/>
      <c r="H857" s="305"/>
      <c r="I857" s="343"/>
      <c r="J857" s="347"/>
      <c r="K857" s="135"/>
      <c r="L857" s="136">
        <v>5</v>
      </c>
      <c r="M857" s="318" t="str">
        <f>IFERROR(ROUNDUP(VLOOKUP(F857,Accesorio!A:E,IF(L857&gt;5,L857-2,L857),)*E857/IF(L857&gt;5,1.21,1),0)," ")</f>
        <v xml:space="preserve"> </v>
      </c>
      <c r="N857" s="319" t="str">
        <f>IFERROR(VLOOKUP(F857,Accesorio!A:C,3,),"")</f>
        <v/>
      </c>
    </row>
    <row r="858" spans="1:14" x14ac:dyDescent="0.2">
      <c r="A858" s="342"/>
      <c r="B858" s="343"/>
      <c r="C858" s="308"/>
      <c r="D858" s="346"/>
      <c r="E858" s="311"/>
      <c r="F858" s="272"/>
      <c r="G858" s="343"/>
      <c r="H858" s="343"/>
      <c r="I858" s="343"/>
      <c r="J858" s="347"/>
      <c r="K858" s="138"/>
      <c r="L858" s="136">
        <v>5</v>
      </c>
      <c r="M858" s="318" t="str">
        <f>IFERROR(ROUNDUP(VLOOKUP(F858,Accesorio!A:E,IF(L858&gt;5,L858-2,L858),)*E858/IF(L858&gt;5,1.21,1),0)," ")</f>
        <v xml:space="preserve"> </v>
      </c>
      <c r="N858" s="319" t="str">
        <f>IFERROR(VLOOKUP(F858,Accesorio!A:C,3,),"")</f>
        <v/>
      </c>
    </row>
    <row r="859" spans="1:14" x14ac:dyDescent="0.2">
      <c r="A859" s="342"/>
      <c r="B859" s="343"/>
      <c r="C859" s="308"/>
      <c r="D859" s="346"/>
      <c r="E859" s="311"/>
      <c r="F859" s="272"/>
      <c r="G859" s="343"/>
      <c r="H859" s="343"/>
      <c r="I859" s="343"/>
      <c r="J859" s="347"/>
      <c r="K859" s="306"/>
      <c r="L859" s="136">
        <v>5</v>
      </c>
      <c r="M859" s="318" t="str">
        <f>IFERROR(ROUNDUP(VLOOKUP(F859,Accesorio!A:E,IF(L859&gt;5,L859-2,L859),)*E859/IF(L859&gt;5,1.21,1),0)," ")</f>
        <v xml:space="preserve"> </v>
      </c>
      <c r="N859" s="319" t="str">
        <f>IFERROR(VLOOKUP(F859,Accesorio!A:C,3,),"")</f>
        <v/>
      </c>
    </row>
    <row r="860" spans="1:14" x14ac:dyDescent="0.2">
      <c r="A860" s="342"/>
      <c r="B860" s="343"/>
      <c r="C860" s="344"/>
      <c r="D860" s="345"/>
      <c r="E860" s="311"/>
      <c r="F860" s="348"/>
      <c r="G860" s="305"/>
      <c r="H860" s="305"/>
      <c r="I860" s="343"/>
      <c r="J860" s="347"/>
      <c r="K860" s="135"/>
      <c r="L860" s="136">
        <v>5</v>
      </c>
      <c r="M860" s="318" t="str">
        <f>IFERROR(ROUNDUP(VLOOKUP(F860,Accesorio!A:E,IF(L860&gt;5,L860-2,L860),)*E860/IF(L860&gt;5,1.21,1),0)," ")</f>
        <v xml:space="preserve"> </v>
      </c>
      <c r="N860" s="319" t="str">
        <f>IFERROR(VLOOKUP(F860,Accesorio!A:C,3,),"")</f>
        <v/>
      </c>
    </row>
    <row r="861" spans="1:14" x14ac:dyDescent="0.2">
      <c r="A861" s="342"/>
      <c r="B861" s="343"/>
      <c r="C861" s="308"/>
      <c r="D861" s="346"/>
      <c r="E861" s="311"/>
      <c r="F861" s="272"/>
      <c r="G861" s="343"/>
      <c r="H861" s="343"/>
      <c r="I861" s="343"/>
      <c r="J861" s="347"/>
      <c r="K861" s="138"/>
      <c r="L861" s="136">
        <v>5</v>
      </c>
      <c r="M861" s="318" t="str">
        <f>IFERROR(ROUNDUP(VLOOKUP(F861,Accesorio!A:E,IF(L861&gt;5,L861-2,L861),)*E861/IF(L861&gt;5,1.21,1),0)," ")</f>
        <v xml:space="preserve"> </v>
      </c>
      <c r="N861" s="319" t="str">
        <f>IFERROR(VLOOKUP(F861,Accesorio!A:C,3,),"")</f>
        <v/>
      </c>
    </row>
    <row r="862" spans="1:14" x14ac:dyDescent="0.2">
      <c r="A862" s="342"/>
      <c r="B862" s="343"/>
      <c r="C862" s="308"/>
      <c r="D862" s="346"/>
      <c r="E862" s="311"/>
      <c r="F862" s="272"/>
      <c r="G862" s="343"/>
      <c r="H862" s="343"/>
      <c r="I862" s="343"/>
      <c r="J862" s="347"/>
      <c r="K862" s="306"/>
      <c r="L862" s="136">
        <v>5</v>
      </c>
      <c r="M862" s="318" t="str">
        <f>IFERROR(ROUNDUP(VLOOKUP(F862,Accesorio!A:E,IF(L862&gt;5,L862-2,L862),)*E862/IF(L862&gt;5,1.21,1),0)," ")</f>
        <v xml:space="preserve"> </v>
      </c>
      <c r="N862" s="319" t="str">
        <f>IFERROR(VLOOKUP(F862,Accesorio!A:C,3,),"")</f>
        <v/>
      </c>
    </row>
    <row r="863" spans="1:14" x14ac:dyDescent="0.2">
      <c r="A863" s="342"/>
      <c r="B863" s="343"/>
      <c r="C863" s="344"/>
      <c r="D863" s="345"/>
      <c r="E863" s="311"/>
      <c r="F863" s="348"/>
      <c r="G863" s="305"/>
      <c r="H863" s="305"/>
      <c r="I863" s="343"/>
      <c r="J863" s="347"/>
      <c r="K863" s="135"/>
      <c r="L863" s="136">
        <v>5</v>
      </c>
      <c r="M863" s="318" t="str">
        <f>IFERROR(ROUNDUP(VLOOKUP(F863,Accesorio!A:E,IF(L863&gt;5,L863-2,L863),)*E863/IF(L863&gt;5,1.21,1),0)," ")</f>
        <v xml:space="preserve"> </v>
      </c>
      <c r="N863" s="319" t="str">
        <f>IFERROR(VLOOKUP(F863,Accesorio!A:C,3,),"")</f>
        <v/>
      </c>
    </row>
    <row r="864" spans="1:14" x14ac:dyDescent="0.2">
      <c r="A864" s="342"/>
      <c r="B864" s="343"/>
      <c r="C864" s="308"/>
      <c r="D864" s="346"/>
      <c r="E864" s="311"/>
      <c r="F864" s="272"/>
      <c r="G864" s="343"/>
      <c r="H864" s="343"/>
      <c r="I864" s="343"/>
      <c r="J864" s="347"/>
      <c r="K864" s="138"/>
      <c r="L864" s="136">
        <v>5</v>
      </c>
      <c r="M864" s="318" t="str">
        <f>IFERROR(ROUNDUP(VLOOKUP(F864,Accesorio!A:E,IF(L864&gt;5,L864-2,L864),)*E864/IF(L864&gt;5,1.21,1),0)," ")</f>
        <v xml:space="preserve"> </v>
      </c>
      <c r="N864" s="319" t="str">
        <f>IFERROR(VLOOKUP(F864,Accesorio!A:C,3,),"")</f>
        <v/>
      </c>
    </row>
    <row r="865" spans="1:14" x14ac:dyDescent="0.2">
      <c r="A865" s="342"/>
      <c r="B865" s="343"/>
      <c r="C865" s="308"/>
      <c r="D865" s="346"/>
      <c r="E865" s="311"/>
      <c r="F865" s="272"/>
      <c r="G865" s="343"/>
      <c r="H865" s="343"/>
      <c r="I865" s="343"/>
      <c r="J865" s="347"/>
      <c r="K865" s="306"/>
      <c r="L865" s="136">
        <v>5</v>
      </c>
      <c r="M865" s="318" t="str">
        <f>IFERROR(ROUNDUP(VLOOKUP(F865,Accesorio!A:E,IF(L865&gt;5,L865-2,L865),)*E865/IF(L865&gt;5,1.21,1),0)," ")</f>
        <v xml:space="preserve"> </v>
      </c>
      <c r="N865" s="319" t="str">
        <f>IFERROR(VLOOKUP(F865,Accesorio!A:C,3,),"")</f>
        <v/>
      </c>
    </row>
    <row r="866" spans="1:14" x14ac:dyDescent="0.2">
      <c r="A866" s="342"/>
      <c r="B866" s="343"/>
      <c r="C866" s="344"/>
      <c r="D866" s="345"/>
      <c r="E866" s="311"/>
      <c r="F866" s="348"/>
      <c r="G866" s="305"/>
      <c r="H866" s="305"/>
      <c r="I866" s="343"/>
      <c r="J866" s="347"/>
      <c r="K866" s="135"/>
      <c r="L866" s="136">
        <v>5</v>
      </c>
      <c r="M866" s="318" t="str">
        <f>IFERROR(ROUNDUP(VLOOKUP(F866,Accesorio!A:E,IF(L866&gt;5,L866-2,L866),)*E866/IF(L866&gt;5,1.21,1),0)," ")</f>
        <v xml:space="preserve"> </v>
      </c>
      <c r="N866" s="319" t="str">
        <f>IFERROR(VLOOKUP(F866,Accesorio!A:C,3,),"")</f>
        <v/>
      </c>
    </row>
    <row r="867" spans="1:14" x14ac:dyDescent="0.2">
      <c r="A867" s="342"/>
      <c r="B867" s="343"/>
      <c r="C867" s="308"/>
      <c r="D867" s="346"/>
      <c r="E867" s="311"/>
      <c r="F867" s="272"/>
      <c r="G867" s="343"/>
      <c r="H867" s="343"/>
      <c r="I867" s="343"/>
      <c r="J867" s="347"/>
      <c r="K867" s="138"/>
      <c r="L867" s="136">
        <v>5</v>
      </c>
      <c r="M867" s="318" t="str">
        <f>IFERROR(ROUNDUP(VLOOKUP(F867,Accesorio!A:E,IF(L867&gt;5,L867-2,L867),)*E867/IF(L867&gt;5,1.21,1),0)," ")</f>
        <v xml:space="preserve"> </v>
      </c>
      <c r="N867" s="319" t="str">
        <f>IFERROR(VLOOKUP(F867,Accesorio!A:C,3,),"")</f>
        <v/>
      </c>
    </row>
    <row r="868" spans="1:14" x14ac:dyDescent="0.2">
      <c r="A868" s="342"/>
      <c r="B868" s="343"/>
      <c r="C868" s="308"/>
      <c r="D868" s="346"/>
      <c r="E868" s="311"/>
      <c r="F868" s="272"/>
      <c r="G868" s="343"/>
      <c r="H868" s="343"/>
      <c r="I868" s="343"/>
      <c r="J868" s="347"/>
      <c r="K868" s="306"/>
      <c r="L868" s="136">
        <v>5</v>
      </c>
      <c r="M868" s="318" t="str">
        <f>IFERROR(ROUNDUP(VLOOKUP(F868,Accesorio!A:E,IF(L868&gt;5,L868-2,L868),)*E868/IF(L868&gt;5,1.21,1),0)," ")</f>
        <v xml:space="preserve"> </v>
      </c>
      <c r="N868" s="319" t="str">
        <f>IFERROR(VLOOKUP(F868,Accesorio!A:C,3,),"")</f>
        <v/>
      </c>
    </row>
    <row r="869" spans="1:14" x14ac:dyDescent="0.2">
      <c r="A869" s="342"/>
      <c r="B869" s="343"/>
      <c r="C869" s="344"/>
      <c r="D869" s="345"/>
      <c r="E869" s="311"/>
      <c r="F869" s="348"/>
      <c r="G869" s="305"/>
      <c r="H869" s="305"/>
      <c r="I869" s="343"/>
      <c r="J869" s="347"/>
      <c r="K869" s="135"/>
      <c r="L869" s="136">
        <v>5</v>
      </c>
      <c r="M869" s="318" t="str">
        <f>IFERROR(ROUNDUP(VLOOKUP(F869,Accesorio!A:E,IF(L869&gt;5,L869-2,L869),)*E869/IF(L869&gt;5,1.21,1),0)," ")</f>
        <v xml:space="preserve"> </v>
      </c>
      <c r="N869" s="319" t="str">
        <f>IFERROR(VLOOKUP(F869,Accesorio!A:C,3,),"")</f>
        <v/>
      </c>
    </row>
    <row r="870" spans="1:14" x14ac:dyDescent="0.2">
      <c r="A870" s="342"/>
      <c r="B870" s="343"/>
      <c r="C870" s="308"/>
      <c r="D870" s="346"/>
      <c r="E870" s="311"/>
      <c r="F870" s="272"/>
      <c r="G870" s="343"/>
      <c r="H870" s="343"/>
      <c r="I870" s="343"/>
      <c r="J870" s="347"/>
      <c r="K870" s="138"/>
      <c r="L870" s="136">
        <v>5</v>
      </c>
      <c r="M870" s="318" t="str">
        <f>IFERROR(ROUNDUP(VLOOKUP(F870,Accesorio!A:E,IF(L870&gt;5,L870-2,L870),)*E870/IF(L870&gt;5,1.21,1),0)," ")</f>
        <v xml:space="preserve"> </v>
      </c>
      <c r="N870" s="319" t="str">
        <f>IFERROR(VLOOKUP(F870,Accesorio!A:C,3,),"")</f>
        <v/>
      </c>
    </row>
    <row r="871" spans="1:14" x14ac:dyDescent="0.2">
      <c r="A871" s="342"/>
      <c r="B871" s="343"/>
      <c r="C871" s="308"/>
      <c r="D871" s="346"/>
      <c r="E871" s="311"/>
      <c r="F871" s="272"/>
      <c r="G871" s="343"/>
      <c r="H871" s="343"/>
      <c r="I871" s="343"/>
      <c r="J871" s="347"/>
      <c r="K871" s="306"/>
      <c r="L871" s="136">
        <v>5</v>
      </c>
      <c r="M871" s="318" t="str">
        <f>IFERROR(ROUNDUP(VLOOKUP(F871,Accesorio!A:E,IF(L871&gt;5,L871-2,L871),)*E871/IF(L871&gt;5,1.21,1),0)," ")</f>
        <v xml:space="preserve"> </v>
      </c>
      <c r="N871" s="319" t="str">
        <f>IFERROR(VLOOKUP(F871,Accesorio!A:C,3,),"")</f>
        <v/>
      </c>
    </row>
    <row r="872" spans="1:14" x14ac:dyDescent="0.2">
      <c r="A872" s="342"/>
      <c r="B872" s="343"/>
      <c r="C872" s="344"/>
      <c r="D872" s="345"/>
      <c r="E872" s="311"/>
      <c r="F872" s="348"/>
      <c r="G872" s="305"/>
      <c r="H872" s="305"/>
      <c r="I872" s="343"/>
      <c r="J872" s="347"/>
      <c r="K872" s="135"/>
      <c r="L872" s="136">
        <v>5</v>
      </c>
      <c r="M872" s="318" t="str">
        <f>IFERROR(ROUNDUP(VLOOKUP(F872,Accesorio!A:E,IF(L872&gt;5,L872-2,L872),)*E872/IF(L872&gt;5,1.21,1),0)," ")</f>
        <v xml:space="preserve"> </v>
      </c>
      <c r="N872" s="319" t="str">
        <f>IFERROR(VLOOKUP(F872,Accesorio!A:C,3,),"")</f>
        <v/>
      </c>
    </row>
    <row r="873" spans="1:14" x14ac:dyDescent="0.2">
      <c r="A873" s="342"/>
      <c r="B873" s="343"/>
      <c r="C873" s="308"/>
      <c r="D873" s="346"/>
      <c r="E873" s="311"/>
      <c r="F873" s="272"/>
      <c r="G873" s="343"/>
      <c r="H873" s="343"/>
      <c r="I873" s="343"/>
      <c r="J873" s="347"/>
      <c r="K873" s="138"/>
      <c r="L873" s="136">
        <v>5</v>
      </c>
      <c r="M873" s="318" t="str">
        <f>IFERROR(ROUNDUP(VLOOKUP(F873,Accesorio!A:E,IF(L873&gt;5,L873-2,L873),)*E873/IF(L873&gt;5,1.21,1),0)," ")</f>
        <v xml:space="preserve"> </v>
      </c>
      <c r="N873" s="319" t="str">
        <f>IFERROR(VLOOKUP(F873,Accesorio!A:C,3,),"")</f>
        <v/>
      </c>
    </row>
    <row r="874" spans="1:14" x14ac:dyDescent="0.2">
      <c r="A874" s="342"/>
      <c r="B874" s="343"/>
      <c r="C874" s="308"/>
      <c r="D874" s="346"/>
      <c r="E874" s="311"/>
      <c r="F874" s="272"/>
      <c r="G874" s="343"/>
      <c r="H874" s="343"/>
      <c r="I874" s="343"/>
      <c r="J874" s="347"/>
      <c r="K874" s="306"/>
      <c r="L874" s="136">
        <v>5</v>
      </c>
      <c r="M874" s="318" t="str">
        <f>IFERROR(ROUNDUP(VLOOKUP(F874,Accesorio!A:E,IF(L874&gt;5,L874-2,L874),)*E874/IF(L874&gt;5,1.21,1),0)," ")</f>
        <v xml:space="preserve"> </v>
      </c>
      <c r="N874" s="319" t="str">
        <f>IFERROR(VLOOKUP(F874,Accesorio!A:C,3,),"")</f>
        <v/>
      </c>
    </row>
    <row r="875" spans="1:14" x14ac:dyDescent="0.2">
      <c r="A875" s="342"/>
      <c r="B875" s="343"/>
      <c r="C875" s="344"/>
      <c r="D875" s="345"/>
      <c r="E875" s="311"/>
      <c r="F875" s="348"/>
      <c r="G875" s="305"/>
      <c r="H875" s="305"/>
      <c r="I875" s="343"/>
      <c r="J875" s="347"/>
      <c r="K875" s="135"/>
      <c r="L875" s="136">
        <v>5</v>
      </c>
      <c r="M875" s="318" t="str">
        <f>IFERROR(ROUNDUP(VLOOKUP(F875,Accesorio!A:E,IF(L875&gt;5,L875-2,L875),)*E875/IF(L875&gt;5,1.21,1),0)," ")</f>
        <v xml:space="preserve"> </v>
      </c>
      <c r="N875" s="319" t="str">
        <f>IFERROR(VLOOKUP(F875,Accesorio!A:C,3,),"")</f>
        <v/>
      </c>
    </row>
    <row r="876" spans="1:14" x14ac:dyDescent="0.2">
      <c r="A876" s="342"/>
      <c r="B876" s="343"/>
      <c r="C876" s="308"/>
      <c r="D876" s="346"/>
      <c r="E876" s="311"/>
      <c r="F876" s="272"/>
      <c r="G876" s="343"/>
      <c r="H876" s="343"/>
      <c r="I876" s="343"/>
      <c r="J876" s="347"/>
      <c r="K876" s="138"/>
      <c r="L876" s="136">
        <v>5</v>
      </c>
      <c r="M876" s="318" t="str">
        <f>IFERROR(ROUNDUP(VLOOKUP(F876,Accesorio!A:E,IF(L876&gt;5,L876-2,L876),)*E876/IF(L876&gt;5,1.21,1),0)," ")</f>
        <v xml:space="preserve"> </v>
      </c>
      <c r="N876" s="319" t="str">
        <f>IFERROR(VLOOKUP(F876,Accesorio!A:C,3,),"")</f>
        <v/>
      </c>
    </row>
    <row r="877" spans="1:14" x14ac:dyDescent="0.2">
      <c r="A877" s="342"/>
      <c r="B877" s="343"/>
      <c r="C877" s="308"/>
      <c r="D877" s="346"/>
      <c r="E877" s="311"/>
      <c r="F877" s="272"/>
      <c r="G877" s="343"/>
      <c r="H877" s="343"/>
      <c r="I877" s="343"/>
      <c r="J877" s="347"/>
      <c r="K877" s="306"/>
      <c r="L877" s="136">
        <v>5</v>
      </c>
      <c r="M877" s="318" t="str">
        <f>IFERROR(ROUNDUP(VLOOKUP(F877,Accesorio!A:E,IF(L877&gt;5,L877-2,L877),)*E877/IF(L877&gt;5,1.21,1),0)," ")</f>
        <v xml:space="preserve"> </v>
      </c>
      <c r="N877" s="319" t="str">
        <f>IFERROR(VLOOKUP(F877,Accesorio!A:C,3,),"")</f>
        <v/>
      </c>
    </row>
    <row r="878" spans="1:14" x14ac:dyDescent="0.2">
      <c r="A878" s="342"/>
      <c r="B878" s="343"/>
      <c r="C878" s="344"/>
      <c r="D878" s="345"/>
      <c r="E878" s="311"/>
      <c r="F878" s="348"/>
      <c r="G878" s="305"/>
      <c r="H878" s="305"/>
      <c r="I878" s="343"/>
      <c r="J878" s="347"/>
      <c r="K878" s="135"/>
      <c r="L878" s="136">
        <v>5</v>
      </c>
      <c r="M878" s="318" t="str">
        <f>IFERROR(ROUNDUP(VLOOKUP(F878,Accesorio!A:E,IF(L878&gt;5,L878-2,L878),)*E878/IF(L878&gt;5,1.21,1),0)," ")</f>
        <v xml:space="preserve"> </v>
      </c>
      <c r="N878" s="319" t="str">
        <f>IFERROR(VLOOKUP(F878,Accesorio!A:C,3,),"")</f>
        <v/>
      </c>
    </row>
    <row r="879" spans="1:14" x14ac:dyDescent="0.2">
      <c r="A879" s="342"/>
      <c r="B879" s="343"/>
      <c r="C879" s="308"/>
      <c r="D879" s="346"/>
      <c r="E879" s="311"/>
      <c r="F879" s="272"/>
      <c r="G879" s="343"/>
      <c r="H879" s="343"/>
      <c r="I879" s="343"/>
      <c r="J879" s="347"/>
      <c r="K879" s="138"/>
      <c r="L879" s="136">
        <v>5</v>
      </c>
      <c r="M879" s="318" t="str">
        <f>IFERROR(ROUNDUP(VLOOKUP(F879,Accesorio!A:E,IF(L879&gt;5,L879-2,L879),)*E879/IF(L879&gt;5,1.21,1),0)," ")</f>
        <v xml:space="preserve"> </v>
      </c>
      <c r="N879" s="319" t="str">
        <f>IFERROR(VLOOKUP(F879,Accesorio!A:C,3,),"")</f>
        <v/>
      </c>
    </row>
    <row r="880" spans="1:14" x14ac:dyDescent="0.2">
      <c r="A880" s="342"/>
      <c r="B880" s="343"/>
      <c r="C880" s="308"/>
      <c r="D880" s="346"/>
      <c r="E880" s="311"/>
      <c r="F880" s="272"/>
      <c r="G880" s="343"/>
      <c r="H880" s="343"/>
      <c r="I880" s="343"/>
      <c r="J880" s="347"/>
      <c r="K880" s="306"/>
      <c r="L880" s="136">
        <v>5</v>
      </c>
      <c r="M880" s="318" t="str">
        <f>IFERROR(ROUNDUP(VLOOKUP(F880,Accesorio!A:E,IF(L880&gt;5,L880-2,L880),)*E880/IF(L880&gt;5,1.21,1),0)," ")</f>
        <v xml:space="preserve"> </v>
      </c>
      <c r="N880" s="319" t="str">
        <f>IFERROR(VLOOKUP(F880,Accesorio!A:C,3,),"")</f>
        <v/>
      </c>
    </row>
    <row r="881" spans="1:14" x14ac:dyDescent="0.2">
      <c r="A881" s="342"/>
      <c r="B881" s="343"/>
      <c r="C881" s="344"/>
      <c r="D881" s="345"/>
      <c r="E881" s="311"/>
      <c r="F881" s="348"/>
      <c r="G881" s="305"/>
      <c r="H881" s="305"/>
      <c r="I881" s="343"/>
      <c r="J881" s="347"/>
      <c r="K881" s="135"/>
      <c r="L881" s="136">
        <v>5</v>
      </c>
      <c r="M881" s="318" t="str">
        <f>IFERROR(ROUNDUP(VLOOKUP(F881,Accesorio!A:E,IF(L881&gt;5,L881-2,L881),)*E881/IF(L881&gt;5,1.21,1),0)," ")</f>
        <v xml:space="preserve"> </v>
      </c>
      <c r="N881" s="319" t="str">
        <f>IFERROR(VLOOKUP(F881,Accesorio!A:C,3,),"")</f>
        <v/>
      </c>
    </row>
    <row r="882" spans="1:14" x14ac:dyDescent="0.2">
      <c r="A882" s="342"/>
      <c r="B882" s="343"/>
      <c r="C882" s="308"/>
      <c r="D882" s="346"/>
      <c r="E882" s="311"/>
      <c r="F882" s="272"/>
      <c r="G882" s="343"/>
      <c r="H882" s="343"/>
      <c r="I882" s="343"/>
      <c r="J882" s="347"/>
      <c r="K882" s="138"/>
      <c r="L882" s="136">
        <v>5</v>
      </c>
      <c r="M882" s="318" t="str">
        <f>IFERROR(ROUNDUP(VLOOKUP(F882,Accesorio!A:E,IF(L882&gt;5,L882-2,L882),)*E882/IF(L882&gt;5,1.21,1),0)," ")</f>
        <v xml:space="preserve"> </v>
      </c>
      <c r="N882" s="319" t="str">
        <f>IFERROR(VLOOKUP(F882,Accesorio!A:C,3,),"")</f>
        <v/>
      </c>
    </row>
    <row r="883" spans="1:14" x14ac:dyDescent="0.2">
      <c r="A883" s="342"/>
      <c r="B883" s="343"/>
      <c r="C883" s="308"/>
      <c r="D883" s="346"/>
      <c r="E883" s="311"/>
      <c r="F883" s="272"/>
      <c r="G883" s="343"/>
      <c r="H883" s="343"/>
      <c r="I883" s="343"/>
      <c r="J883" s="347"/>
      <c r="K883" s="306"/>
      <c r="L883" s="136">
        <v>5</v>
      </c>
      <c r="M883" s="318" t="str">
        <f>IFERROR(ROUNDUP(VLOOKUP(F883,Accesorio!A:E,IF(L883&gt;5,L883-2,L883),)*E883/IF(L883&gt;5,1.21,1),0)," ")</f>
        <v xml:space="preserve"> </v>
      </c>
      <c r="N883" s="319" t="str">
        <f>IFERROR(VLOOKUP(F883,Accesorio!A:C,3,),"")</f>
        <v/>
      </c>
    </row>
    <row r="884" spans="1:14" x14ac:dyDescent="0.2">
      <c r="A884" s="342"/>
      <c r="B884" s="343"/>
      <c r="C884" s="344"/>
      <c r="D884" s="345"/>
      <c r="E884" s="311"/>
      <c r="F884" s="348"/>
      <c r="G884" s="305"/>
      <c r="H884" s="305"/>
      <c r="I884" s="343"/>
      <c r="J884" s="347"/>
      <c r="K884" s="135"/>
      <c r="L884" s="136">
        <v>5</v>
      </c>
      <c r="M884" s="318" t="str">
        <f>IFERROR(ROUNDUP(VLOOKUP(F884,Accesorio!A:E,IF(L884&gt;5,L884-2,L884),)*E884/IF(L884&gt;5,1.21,1),0)," ")</f>
        <v xml:space="preserve"> </v>
      </c>
      <c r="N884" s="319" t="str">
        <f>IFERROR(VLOOKUP(F884,Accesorio!A:C,3,),"")</f>
        <v/>
      </c>
    </row>
    <row r="885" spans="1:14" x14ac:dyDescent="0.2">
      <c r="A885" s="342"/>
      <c r="B885" s="343"/>
      <c r="C885" s="308"/>
      <c r="D885" s="346"/>
      <c r="E885" s="311"/>
      <c r="F885" s="272"/>
      <c r="G885" s="343"/>
      <c r="H885" s="343"/>
      <c r="I885" s="343"/>
      <c r="J885" s="347"/>
      <c r="K885" s="138"/>
      <c r="L885" s="136">
        <v>5</v>
      </c>
      <c r="M885" s="318" t="str">
        <f>IFERROR(ROUNDUP(VLOOKUP(F885,Accesorio!A:E,IF(L885&gt;5,L885-2,L885),)*E885/IF(L885&gt;5,1.21,1),0)," ")</f>
        <v xml:space="preserve"> </v>
      </c>
      <c r="N885" s="319" t="str">
        <f>IFERROR(VLOOKUP(F885,Accesorio!A:C,3,),"")</f>
        <v/>
      </c>
    </row>
    <row r="886" spans="1:14" x14ac:dyDescent="0.2">
      <c r="A886" s="342"/>
      <c r="B886" s="343"/>
      <c r="C886" s="308"/>
      <c r="D886" s="346"/>
      <c r="E886" s="311"/>
      <c r="F886" s="272"/>
      <c r="G886" s="343"/>
      <c r="H886" s="343"/>
      <c r="I886" s="343"/>
      <c r="J886" s="347"/>
      <c r="K886" s="306"/>
      <c r="L886" s="136">
        <v>5</v>
      </c>
      <c r="M886" s="318" t="str">
        <f>IFERROR(ROUNDUP(VLOOKUP(F886,Accesorio!A:E,IF(L886&gt;5,L886-2,L886),)*E886/IF(L886&gt;5,1.21,1),0)," ")</f>
        <v xml:space="preserve"> </v>
      </c>
      <c r="N886" s="319" t="str">
        <f>IFERROR(VLOOKUP(F886,Accesorio!A:C,3,),"")</f>
        <v/>
      </c>
    </row>
    <row r="887" spans="1:14" x14ac:dyDescent="0.2">
      <c r="A887" s="342"/>
      <c r="B887" s="343"/>
      <c r="C887" s="344"/>
      <c r="D887" s="345"/>
      <c r="E887" s="311"/>
      <c r="F887" s="348"/>
      <c r="G887" s="305"/>
      <c r="H887" s="305"/>
      <c r="I887" s="343"/>
      <c r="J887" s="347"/>
      <c r="K887" s="135"/>
      <c r="L887" s="136">
        <v>5</v>
      </c>
      <c r="M887" s="318" t="str">
        <f>IFERROR(ROUNDUP(VLOOKUP(F887,Accesorio!A:E,IF(L887&gt;5,L887-2,L887),)*E887/IF(L887&gt;5,1.21,1),0)," ")</f>
        <v xml:space="preserve"> </v>
      </c>
      <c r="N887" s="319" t="str">
        <f>IFERROR(VLOOKUP(F887,Accesorio!A:C,3,),"")</f>
        <v/>
      </c>
    </row>
    <row r="888" spans="1:14" x14ac:dyDescent="0.2">
      <c r="A888" s="342"/>
      <c r="B888" s="343"/>
      <c r="C888" s="308"/>
      <c r="D888" s="346"/>
      <c r="E888" s="311"/>
      <c r="F888" s="272"/>
      <c r="G888" s="343"/>
      <c r="H888" s="343"/>
      <c r="I888" s="343"/>
      <c r="J888" s="347"/>
      <c r="K888" s="138"/>
      <c r="L888" s="136">
        <v>5</v>
      </c>
      <c r="M888" s="318" t="str">
        <f>IFERROR(ROUNDUP(VLOOKUP(F888,Accesorio!A:E,IF(L888&gt;5,L888-2,L888),)*E888/IF(L888&gt;5,1.21,1),0)," ")</f>
        <v xml:space="preserve"> </v>
      </c>
      <c r="N888" s="319" t="str">
        <f>IFERROR(VLOOKUP(F888,Accesorio!A:C,3,),"")</f>
        <v/>
      </c>
    </row>
    <row r="889" spans="1:14" x14ac:dyDescent="0.2">
      <c r="A889" s="342"/>
      <c r="B889" s="343"/>
      <c r="C889" s="308"/>
      <c r="D889" s="346"/>
      <c r="E889" s="311"/>
      <c r="F889" s="272"/>
      <c r="G889" s="343"/>
      <c r="H889" s="343"/>
      <c r="I889" s="343"/>
      <c r="J889" s="347"/>
      <c r="K889" s="306"/>
      <c r="L889" s="136">
        <v>5</v>
      </c>
      <c r="M889" s="318" t="str">
        <f>IFERROR(ROUNDUP(VLOOKUP(F889,Accesorio!A:E,IF(L889&gt;5,L889-2,L889),)*E889/IF(L889&gt;5,1.21,1),0)," ")</f>
        <v xml:space="preserve"> </v>
      </c>
      <c r="N889" s="319" t="str">
        <f>IFERROR(VLOOKUP(F889,Accesorio!A:C,3,),"")</f>
        <v/>
      </c>
    </row>
    <row r="890" spans="1:14" x14ac:dyDescent="0.2">
      <c r="A890" s="342"/>
      <c r="B890" s="343"/>
      <c r="C890" s="344"/>
      <c r="D890" s="345"/>
      <c r="E890" s="311"/>
      <c r="F890" s="348"/>
      <c r="G890" s="305"/>
      <c r="H890" s="305"/>
      <c r="I890" s="343"/>
      <c r="J890" s="347"/>
      <c r="K890" s="135"/>
      <c r="L890" s="136">
        <v>5</v>
      </c>
      <c r="M890" s="318" t="str">
        <f>IFERROR(ROUNDUP(VLOOKUP(F890,Accesorio!A:E,IF(L890&gt;5,L890-2,L890),)*E890/IF(L890&gt;5,1.21,1),0)," ")</f>
        <v xml:space="preserve"> </v>
      </c>
      <c r="N890" s="319" t="str">
        <f>IFERROR(VLOOKUP(F890,Accesorio!A:C,3,),"")</f>
        <v/>
      </c>
    </row>
    <row r="891" spans="1:14" x14ac:dyDescent="0.2">
      <c r="A891" s="342"/>
      <c r="B891" s="343"/>
      <c r="C891" s="308"/>
      <c r="D891" s="346"/>
      <c r="E891" s="311"/>
      <c r="F891" s="272"/>
      <c r="G891" s="343"/>
      <c r="H891" s="343"/>
      <c r="I891" s="343"/>
      <c r="J891" s="347"/>
      <c r="K891" s="138"/>
      <c r="L891" s="136">
        <v>5</v>
      </c>
      <c r="M891" s="318" t="str">
        <f>IFERROR(ROUNDUP(VLOOKUP(F891,Accesorio!A:E,IF(L891&gt;5,L891-2,L891),)*E891/IF(L891&gt;5,1.21,1),0)," ")</f>
        <v xml:space="preserve"> </v>
      </c>
      <c r="N891" s="319" t="str">
        <f>IFERROR(VLOOKUP(F891,Accesorio!A:C,3,),"")</f>
        <v/>
      </c>
    </row>
    <row r="892" spans="1:14" x14ac:dyDescent="0.2">
      <c r="A892" s="342"/>
      <c r="B892" s="343"/>
      <c r="C892" s="308"/>
      <c r="D892" s="346"/>
      <c r="E892" s="311"/>
      <c r="F892" s="272"/>
      <c r="G892" s="343"/>
      <c r="H892" s="343"/>
      <c r="I892" s="343"/>
      <c r="J892" s="347"/>
      <c r="K892" s="306"/>
      <c r="L892" s="136">
        <v>5</v>
      </c>
      <c r="M892" s="318" t="str">
        <f>IFERROR(ROUNDUP(VLOOKUP(F892,Accesorio!A:E,IF(L892&gt;5,L892-2,L892),)*E892/IF(L892&gt;5,1.21,1),0)," ")</f>
        <v xml:space="preserve"> </v>
      </c>
      <c r="N892" s="319" t="str">
        <f>IFERROR(VLOOKUP(F892,Accesorio!A:C,3,),"")</f>
        <v/>
      </c>
    </row>
    <row r="893" spans="1:14" x14ac:dyDescent="0.2">
      <c r="A893" s="342"/>
      <c r="B893" s="343"/>
      <c r="C893" s="344"/>
      <c r="D893" s="345"/>
      <c r="E893" s="311"/>
      <c r="F893" s="348"/>
      <c r="G893" s="305"/>
      <c r="H893" s="305"/>
      <c r="I893" s="343"/>
      <c r="J893" s="347"/>
      <c r="K893" s="135"/>
      <c r="L893" s="136">
        <v>5</v>
      </c>
      <c r="M893" s="318" t="str">
        <f>IFERROR(ROUNDUP(VLOOKUP(F893,Accesorio!A:E,IF(L893&gt;5,L893-2,L893),)*E893/IF(L893&gt;5,1.21,1),0)," ")</f>
        <v xml:space="preserve"> </v>
      </c>
      <c r="N893" s="319" t="str">
        <f>IFERROR(VLOOKUP(F893,Accesorio!A:C,3,),"")</f>
        <v/>
      </c>
    </row>
    <row r="894" spans="1:14" x14ac:dyDescent="0.2">
      <c r="A894" s="342"/>
      <c r="B894" s="343"/>
      <c r="C894" s="308"/>
      <c r="D894" s="346"/>
      <c r="E894" s="311"/>
      <c r="F894" s="272"/>
      <c r="G894" s="343"/>
      <c r="H894" s="343"/>
      <c r="I894" s="343"/>
      <c r="J894" s="347"/>
      <c r="K894" s="138"/>
      <c r="L894" s="136">
        <v>5</v>
      </c>
      <c r="M894" s="318" t="str">
        <f>IFERROR(ROUNDUP(VLOOKUP(F894,Accesorio!A:E,IF(L894&gt;5,L894-2,L894),)*E894/IF(L894&gt;5,1.21,1),0)," ")</f>
        <v xml:space="preserve"> </v>
      </c>
      <c r="N894" s="319" t="str">
        <f>IFERROR(VLOOKUP(F894,Accesorio!A:C,3,),"")</f>
        <v/>
      </c>
    </row>
    <row r="895" spans="1:14" x14ac:dyDescent="0.2">
      <c r="A895" s="342"/>
      <c r="B895" s="343"/>
      <c r="C895" s="308"/>
      <c r="D895" s="346"/>
      <c r="E895" s="311"/>
      <c r="F895" s="272"/>
      <c r="G895" s="343"/>
      <c r="H895" s="343"/>
      <c r="I895" s="343"/>
      <c r="J895" s="347"/>
      <c r="K895" s="306"/>
      <c r="L895" s="136">
        <v>5</v>
      </c>
      <c r="M895" s="318" t="str">
        <f>IFERROR(ROUNDUP(VLOOKUP(F895,Accesorio!A:E,IF(L895&gt;5,L895-2,L895),)*E895/IF(L895&gt;5,1.21,1),0)," ")</f>
        <v xml:space="preserve"> </v>
      </c>
      <c r="N895" s="319" t="str">
        <f>IFERROR(VLOOKUP(F895,Accesorio!A:C,3,),"")</f>
        <v/>
      </c>
    </row>
    <row r="896" spans="1:14" x14ac:dyDescent="0.2">
      <c r="A896" s="342"/>
      <c r="B896" s="343"/>
      <c r="C896" s="344"/>
      <c r="D896" s="345"/>
      <c r="E896" s="311"/>
      <c r="F896" s="348"/>
      <c r="G896" s="305"/>
      <c r="H896" s="305"/>
      <c r="I896" s="343"/>
      <c r="J896" s="347"/>
      <c r="K896" s="135"/>
      <c r="L896" s="136">
        <v>5</v>
      </c>
      <c r="M896" s="318" t="str">
        <f>IFERROR(ROUNDUP(VLOOKUP(F896,Accesorio!A:E,IF(L896&gt;5,L896-2,L896),)*E896/IF(L896&gt;5,1.21,1),0)," ")</f>
        <v xml:space="preserve"> </v>
      </c>
      <c r="N896" s="319" t="str">
        <f>IFERROR(VLOOKUP(F896,Accesorio!A:C,3,),"")</f>
        <v/>
      </c>
    </row>
    <row r="897" spans="1:14" x14ac:dyDescent="0.2">
      <c r="A897" s="342"/>
      <c r="B897" s="343"/>
      <c r="C897" s="308"/>
      <c r="D897" s="346"/>
      <c r="E897" s="311"/>
      <c r="F897" s="272"/>
      <c r="G897" s="343"/>
      <c r="H897" s="343"/>
      <c r="I897" s="343"/>
      <c r="J897" s="347"/>
      <c r="K897" s="138"/>
      <c r="L897" s="136">
        <v>5</v>
      </c>
      <c r="M897" s="318" t="str">
        <f>IFERROR(ROUNDUP(VLOOKUP(F897,Accesorio!A:E,IF(L897&gt;5,L897-2,L897),)*E897/IF(L897&gt;5,1.21,1),0)," ")</f>
        <v xml:space="preserve"> </v>
      </c>
      <c r="N897" s="319" t="str">
        <f>IFERROR(VLOOKUP(F897,Accesorio!A:C,3,),"")</f>
        <v/>
      </c>
    </row>
    <row r="898" spans="1:14" x14ac:dyDescent="0.2">
      <c r="A898" s="342"/>
      <c r="B898" s="343"/>
      <c r="C898" s="308"/>
      <c r="D898" s="346"/>
      <c r="E898" s="311"/>
      <c r="F898" s="272"/>
      <c r="G898" s="343"/>
      <c r="H898" s="343"/>
      <c r="I898" s="343"/>
      <c r="J898" s="347"/>
      <c r="K898" s="306"/>
      <c r="L898" s="136">
        <v>5</v>
      </c>
      <c r="M898" s="318" t="str">
        <f>IFERROR(ROUNDUP(VLOOKUP(F898,Accesorio!A:E,IF(L898&gt;5,L898-2,L898),)*E898/IF(L898&gt;5,1.21,1),0)," ")</f>
        <v xml:space="preserve"> </v>
      </c>
      <c r="N898" s="319" t="str">
        <f>IFERROR(VLOOKUP(F898,Accesorio!A:C,3,),"")</f>
        <v/>
      </c>
    </row>
    <row r="899" spans="1:14" x14ac:dyDescent="0.2">
      <c r="A899" s="342"/>
      <c r="B899" s="343"/>
      <c r="C899" s="344"/>
      <c r="D899" s="345"/>
      <c r="E899" s="311"/>
      <c r="F899" s="348"/>
      <c r="G899" s="305"/>
      <c r="H899" s="305"/>
      <c r="I899" s="343"/>
      <c r="J899" s="347"/>
      <c r="K899" s="135"/>
      <c r="L899" s="136">
        <v>5</v>
      </c>
      <c r="M899" s="318" t="str">
        <f>IFERROR(ROUNDUP(VLOOKUP(F899,Accesorio!A:E,IF(L899&gt;5,L899-2,L899),)*E899/IF(L899&gt;5,1.21,1),0)," ")</f>
        <v xml:space="preserve"> </v>
      </c>
      <c r="N899" s="319" t="str">
        <f>IFERROR(VLOOKUP(F899,Accesorio!A:C,3,),"")</f>
        <v/>
      </c>
    </row>
    <row r="900" spans="1:14" x14ac:dyDescent="0.2">
      <c r="A900" s="342"/>
      <c r="B900" s="343"/>
      <c r="C900" s="308"/>
      <c r="D900" s="346"/>
      <c r="E900" s="311"/>
      <c r="F900" s="272"/>
      <c r="G900" s="343"/>
      <c r="H900" s="343"/>
      <c r="I900" s="343"/>
      <c r="J900" s="347"/>
      <c r="K900" s="138"/>
      <c r="L900" s="136">
        <v>5</v>
      </c>
      <c r="M900" s="318" t="str">
        <f>IFERROR(ROUNDUP(VLOOKUP(F900,Accesorio!A:E,IF(L900&gt;5,L900-2,L900),)*E900/IF(L900&gt;5,1.21,1),0)," ")</f>
        <v xml:space="preserve"> </v>
      </c>
      <c r="N900" s="319" t="str">
        <f>IFERROR(VLOOKUP(F900,Accesorio!A:C,3,),"")</f>
        <v/>
      </c>
    </row>
    <row r="901" spans="1:14" x14ac:dyDescent="0.2">
      <c r="A901" s="342"/>
      <c r="B901" s="343"/>
      <c r="C901" s="308"/>
      <c r="D901" s="346"/>
      <c r="E901" s="311"/>
      <c r="F901" s="272"/>
      <c r="G901" s="343"/>
      <c r="H901" s="343"/>
      <c r="I901" s="343"/>
      <c r="J901" s="347"/>
      <c r="K901" s="306"/>
      <c r="L901" s="136">
        <v>5</v>
      </c>
      <c r="M901" s="318" t="str">
        <f>IFERROR(ROUNDUP(VLOOKUP(F901,Accesorio!A:E,IF(L901&gt;5,L901-2,L901),)*E901/IF(L901&gt;5,1.21,1),0)," ")</f>
        <v xml:space="preserve"> </v>
      </c>
      <c r="N901" s="319" t="str">
        <f>IFERROR(VLOOKUP(F901,Accesorio!A:C,3,),"")</f>
        <v/>
      </c>
    </row>
    <row r="902" spans="1:14" x14ac:dyDescent="0.2">
      <c r="A902" s="342"/>
      <c r="B902" s="343"/>
      <c r="C902" s="344"/>
      <c r="D902" s="345"/>
      <c r="E902" s="311"/>
      <c r="F902" s="348"/>
      <c r="G902" s="305"/>
      <c r="H902" s="305"/>
      <c r="I902" s="343"/>
      <c r="J902" s="347"/>
      <c r="K902" s="135"/>
      <c r="L902" s="136">
        <v>5</v>
      </c>
      <c r="M902" s="318" t="str">
        <f>IFERROR(ROUNDUP(VLOOKUP(F902,Accesorio!A:E,IF(L902&gt;5,L902-2,L902),)*E902/IF(L902&gt;5,1.21,1),0)," ")</f>
        <v xml:space="preserve"> </v>
      </c>
      <c r="N902" s="319" t="str">
        <f>IFERROR(VLOOKUP(F902,Accesorio!A:C,3,),"")</f>
        <v/>
      </c>
    </row>
    <row r="903" spans="1:14" x14ac:dyDescent="0.2">
      <c r="A903" s="342"/>
      <c r="B903" s="343"/>
      <c r="C903" s="308"/>
      <c r="D903" s="346"/>
      <c r="E903" s="311"/>
      <c r="F903" s="272"/>
      <c r="G903" s="343"/>
      <c r="H903" s="343"/>
      <c r="I903" s="343"/>
      <c r="J903" s="347"/>
      <c r="K903" s="138"/>
      <c r="L903" s="136">
        <v>5</v>
      </c>
      <c r="M903" s="318" t="str">
        <f>IFERROR(ROUNDUP(VLOOKUP(F903,Accesorio!A:E,IF(L903&gt;5,L903-2,L903),)*E903/IF(L903&gt;5,1.21,1),0)," ")</f>
        <v xml:space="preserve"> </v>
      </c>
      <c r="N903" s="319" t="str">
        <f>IFERROR(VLOOKUP(F903,Accesorio!A:C,3,),"")</f>
        <v/>
      </c>
    </row>
    <row r="904" spans="1:14" x14ac:dyDescent="0.2">
      <c r="A904" s="342"/>
      <c r="B904" s="343"/>
      <c r="C904" s="308"/>
      <c r="D904" s="346"/>
      <c r="E904" s="311"/>
      <c r="F904" s="272"/>
      <c r="G904" s="343"/>
      <c r="H904" s="343"/>
      <c r="I904" s="343"/>
      <c r="J904" s="347"/>
      <c r="K904" s="306"/>
      <c r="L904" s="136">
        <v>5</v>
      </c>
      <c r="M904" s="318" t="str">
        <f>IFERROR(ROUNDUP(VLOOKUP(F904,Accesorio!A:E,IF(L904&gt;5,L904-2,L904),)*E904/IF(L904&gt;5,1.21,1),0)," ")</f>
        <v xml:space="preserve"> </v>
      </c>
      <c r="N904" s="319" t="str">
        <f>IFERROR(VLOOKUP(F904,Accesorio!A:C,3,),"")</f>
        <v/>
      </c>
    </row>
    <row r="905" spans="1:14" x14ac:dyDescent="0.2">
      <c r="A905" s="342"/>
      <c r="B905" s="343"/>
      <c r="C905" s="344"/>
      <c r="D905" s="345"/>
      <c r="E905" s="311"/>
      <c r="F905" s="348"/>
      <c r="G905" s="305"/>
      <c r="H905" s="305"/>
      <c r="I905" s="343"/>
      <c r="J905" s="347"/>
      <c r="K905" s="135"/>
      <c r="L905" s="136">
        <v>5</v>
      </c>
      <c r="M905" s="318" t="str">
        <f>IFERROR(ROUNDUP(VLOOKUP(F905,Accesorio!A:E,IF(L905&gt;5,L905-2,L905),)*E905/IF(L905&gt;5,1.21,1),0)," ")</f>
        <v xml:space="preserve"> </v>
      </c>
      <c r="N905" s="319" t="str">
        <f>IFERROR(VLOOKUP(F905,Accesorio!A:C,3,),"")</f>
        <v/>
      </c>
    </row>
    <row r="906" spans="1:14" x14ac:dyDescent="0.2">
      <c r="A906" s="342"/>
      <c r="B906" s="343"/>
      <c r="C906" s="308"/>
      <c r="D906" s="346"/>
      <c r="E906" s="311"/>
      <c r="F906" s="272"/>
      <c r="G906" s="343"/>
      <c r="H906" s="343"/>
      <c r="I906" s="343"/>
      <c r="J906" s="347"/>
      <c r="K906" s="138"/>
      <c r="L906" s="136">
        <v>5</v>
      </c>
      <c r="M906" s="318" t="str">
        <f>IFERROR(ROUNDUP(VLOOKUP(F906,Accesorio!A:E,IF(L906&gt;5,L906-2,L906),)*E906/IF(L906&gt;5,1.21,1),0)," ")</f>
        <v xml:space="preserve"> </v>
      </c>
      <c r="N906" s="319" t="str">
        <f>IFERROR(VLOOKUP(F906,Accesorio!A:C,3,),"")</f>
        <v/>
      </c>
    </row>
    <row r="907" spans="1:14" x14ac:dyDescent="0.2">
      <c r="A907" s="342"/>
      <c r="B907" s="343"/>
      <c r="C907" s="308"/>
      <c r="D907" s="346"/>
      <c r="E907" s="311"/>
      <c r="F907" s="272"/>
      <c r="G907" s="343"/>
      <c r="H907" s="343"/>
      <c r="I907" s="343"/>
      <c r="J907" s="347"/>
      <c r="K907" s="306"/>
      <c r="L907" s="136">
        <v>5</v>
      </c>
      <c r="M907" s="318" t="str">
        <f>IFERROR(ROUNDUP(VLOOKUP(F907,Accesorio!A:E,IF(L907&gt;5,L907-2,L907),)*E907/IF(L907&gt;5,1.21,1),0)," ")</f>
        <v xml:space="preserve"> </v>
      </c>
      <c r="N907" s="319" t="str">
        <f>IFERROR(VLOOKUP(F907,Accesorio!A:C,3,),"")</f>
        <v/>
      </c>
    </row>
    <row r="908" spans="1:14" x14ac:dyDescent="0.2">
      <c r="A908" s="342"/>
      <c r="B908" s="343"/>
      <c r="C908" s="344"/>
      <c r="D908" s="345"/>
      <c r="E908" s="311"/>
      <c r="F908" s="348"/>
      <c r="G908" s="305"/>
      <c r="H908" s="305"/>
      <c r="I908" s="343"/>
      <c r="J908" s="347"/>
      <c r="K908" s="135"/>
      <c r="L908" s="136">
        <v>5</v>
      </c>
      <c r="M908" s="318" t="str">
        <f>IFERROR(ROUNDUP(VLOOKUP(F908,Accesorio!A:E,IF(L908&gt;5,L908-2,L908),)*E908/IF(L908&gt;5,1.21,1),0)," ")</f>
        <v xml:space="preserve"> </v>
      </c>
      <c r="N908" s="319" t="str">
        <f>IFERROR(VLOOKUP(F908,Accesorio!A:C,3,),"")</f>
        <v/>
      </c>
    </row>
    <row r="909" spans="1:14" x14ac:dyDescent="0.2">
      <c r="A909" s="342"/>
      <c r="B909" s="343"/>
      <c r="C909" s="308"/>
      <c r="D909" s="346"/>
      <c r="E909" s="311"/>
      <c r="F909" s="272"/>
      <c r="G909" s="343"/>
      <c r="H909" s="343"/>
      <c r="I909" s="343"/>
      <c r="J909" s="347"/>
      <c r="K909" s="138"/>
      <c r="L909" s="136">
        <v>5</v>
      </c>
      <c r="M909" s="318" t="str">
        <f>IFERROR(ROUNDUP(VLOOKUP(F909,Accesorio!A:E,IF(L909&gt;5,L909-2,L909),)*E909/IF(L909&gt;5,1.21,1),0)," ")</f>
        <v xml:space="preserve"> </v>
      </c>
      <c r="N909" s="319" t="str">
        <f>IFERROR(VLOOKUP(F909,Accesorio!A:C,3,),"")</f>
        <v/>
      </c>
    </row>
    <row r="910" spans="1:14" x14ac:dyDescent="0.2">
      <c r="A910" s="342"/>
      <c r="B910" s="343"/>
      <c r="C910" s="308"/>
      <c r="D910" s="346"/>
      <c r="E910" s="311"/>
      <c r="F910" s="272"/>
      <c r="G910" s="343"/>
      <c r="H910" s="343"/>
      <c r="I910" s="343"/>
      <c r="J910" s="347"/>
      <c r="K910" s="306"/>
      <c r="L910" s="136">
        <v>5</v>
      </c>
      <c r="M910" s="318" t="str">
        <f>IFERROR(ROUNDUP(VLOOKUP(F910,Accesorio!A:E,IF(L910&gt;5,L910-2,L910),)*E910/IF(L910&gt;5,1.21,1),0)," ")</f>
        <v xml:space="preserve"> </v>
      </c>
      <c r="N910" s="319" t="str">
        <f>IFERROR(VLOOKUP(F910,Accesorio!A:C,3,),"")</f>
        <v/>
      </c>
    </row>
    <row r="911" spans="1:14" x14ac:dyDescent="0.2">
      <c r="A911" s="342"/>
      <c r="B911" s="343"/>
      <c r="C911" s="344"/>
      <c r="D911" s="345"/>
      <c r="E911" s="311"/>
      <c r="F911" s="348"/>
      <c r="G911" s="305"/>
      <c r="H911" s="305"/>
      <c r="I911" s="343"/>
      <c r="J911" s="347"/>
      <c r="K911" s="135"/>
      <c r="L911" s="136">
        <v>5</v>
      </c>
      <c r="M911" s="318" t="str">
        <f>IFERROR(ROUNDUP(VLOOKUP(F911,Accesorio!A:E,IF(L911&gt;5,L911-2,L911),)*E911/IF(L911&gt;5,1.21,1),0)," ")</f>
        <v xml:space="preserve"> </v>
      </c>
      <c r="N911" s="319" t="str">
        <f>IFERROR(VLOOKUP(F911,Accesorio!A:C,3,),"")</f>
        <v/>
      </c>
    </row>
    <row r="912" spans="1:14" x14ac:dyDescent="0.2">
      <c r="A912" s="342"/>
      <c r="B912" s="343"/>
      <c r="C912" s="308"/>
      <c r="D912" s="346"/>
      <c r="E912" s="311"/>
      <c r="F912" s="272"/>
      <c r="G912" s="343"/>
      <c r="H912" s="343"/>
      <c r="I912" s="343"/>
      <c r="J912" s="347"/>
      <c r="K912" s="138"/>
      <c r="L912" s="136">
        <v>5</v>
      </c>
      <c r="M912" s="318" t="str">
        <f>IFERROR(ROUNDUP(VLOOKUP(F912,Accesorio!A:E,IF(L912&gt;5,L912-2,L912),)*E912/IF(L912&gt;5,1.21,1),0)," ")</f>
        <v xml:space="preserve"> </v>
      </c>
      <c r="N912" s="319" t="str">
        <f>IFERROR(VLOOKUP(F912,Accesorio!A:C,3,),"")</f>
        <v/>
      </c>
    </row>
    <row r="913" spans="1:14" x14ac:dyDescent="0.2">
      <c r="A913" s="342"/>
      <c r="B913" s="343"/>
      <c r="C913" s="308"/>
      <c r="D913" s="346"/>
      <c r="E913" s="311"/>
      <c r="F913" s="272"/>
      <c r="G913" s="343"/>
      <c r="H913" s="343"/>
      <c r="I913" s="343"/>
      <c r="J913" s="347"/>
      <c r="K913" s="306"/>
      <c r="L913" s="136">
        <v>5</v>
      </c>
      <c r="M913" s="318" t="str">
        <f>IFERROR(ROUNDUP(VLOOKUP(F913,Accesorio!A:E,IF(L913&gt;5,L913-2,L913),)*E913/IF(L913&gt;5,1.21,1),0)," ")</f>
        <v xml:space="preserve"> </v>
      </c>
      <c r="N913" s="319" t="str">
        <f>IFERROR(VLOOKUP(F913,Accesorio!A:C,3,),"")</f>
        <v/>
      </c>
    </row>
    <row r="914" spans="1:14" x14ac:dyDescent="0.2">
      <c r="A914" s="342"/>
      <c r="B914" s="343"/>
      <c r="C914" s="344"/>
      <c r="D914" s="345"/>
      <c r="E914" s="311"/>
      <c r="F914" s="348"/>
      <c r="G914" s="305"/>
      <c r="H914" s="305"/>
      <c r="I914" s="343"/>
      <c r="J914" s="347"/>
      <c r="K914" s="135"/>
      <c r="L914" s="136">
        <v>5</v>
      </c>
      <c r="M914" s="318" t="str">
        <f>IFERROR(ROUNDUP(VLOOKUP(F914,Accesorio!A:E,IF(L914&gt;5,L914-2,L914),)*E914/IF(L914&gt;5,1.21,1),0)," ")</f>
        <v xml:space="preserve"> </v>
      </c>
      <c r="N914" s="319" t="str">
        <f>IFERROR(VLOOKUP(F914,Accesorio!A:C,3,),"")</f>
        <v/>
      </c>
    </row>
    <row r="915" spans="1:14" x14ac:dyDescent="0.2">
      <c r="A915" s="342"/>
      <c r="B915" s="343"/>
      <c r="C915" s="308"/>
      <c r="D915" s="346"/>
      <c r="E915" s="311"/>
      <c r="F915" s="272"/>
      <c r="G915" s="343"/>
      <c r="H915" s="343"/>
      <c r="I915" s="343"/>
      <c r="J915" s="347"/>
      <c r="K915" s="138"/>
      <c r="L915" s="136">
        <v>5</v>
      </c>
      <c r="M915" s="318" t="str">
        <f>IFERROR(ROUNDUP(VLOOKUP(F915,Accesorio!A:E,IF(L915&gt;5,L915-2,L915),)*E915/IF(L915&gt;5,1.21,1),0)," ")</f>
        <v xml:space="preserve"> </v>
      </c>
      <c r="N915" s="319" t="str">
        <f>IFERROR(VLOOKUP(F915,Accesorio!A:C,3,),"")</f>
        <v/>
      </c>
    </row>
    <row r="916" spans="1:14" x14ac:dyDescent="0.2">
      <c r="A916" s="342"/>
      <c r="B916" s="343"/>
      <c r="C916" s="308"/>
      <c r="D916" s="346"/>
      <c r="E916" s="311"/>
      <c r="F916" s="272"/>
      <c r="G916" s="343"/>
      <c r="H916" s="343"/>
      <c r="I916" s="343"/>
      <c r="J916" s="347"/>
      <c r="K916" s="306"/>
      <c r="L916" s="136">
        <v>5</v>
      </c>
      <c r="M916" s="318" t="str">
        <f>IFERROR(ROUNDUP(VLOOKUP(F916,Accesorio!A:E,IF(L916&gt;5,L916-2,L916),)*E916/IF(L916&gt;5,1.21,1),0)," ")</f>
        <v xml:space="preserve"> </v>
      </c>
      <c r="N916" s="319" t="str">
        <f>IFERROR(VLOOKUP(F916,Accesorio!A:C,3,),"")</f>
        <v/>
      </c>
    </row>
    <row r="917" spans="1:14" x14ac:dyDescent="0.2">
      <c r="A917" s="342"/>
      <c r="B917" s="343"/>
      <c r="C917" s="344"/>
      <c r="D917" s="345"/>
      <c r="E917" s="311"/>
      <c r="F917" s="348"/>
      <c r="G917" s="305"/>
      <c r="H917" s="305"/>
      <c r="I917" s="343"/>
      <c r="J917" s="347"/>
      <c r="K917" s="135"/>
      <c r="L917" s="136">
        <v>5</v>
      </c>
      <c r="M917" s="318" t="str">
        <f>IFERROR(ROUNDUP(VLOOKUP(F917,Accesorio!A:E,IF(L917&gt;5,L917-2,L917),)*E917/IF(L917&gt;5,1.21,1),0)," ")</f>
        <v xml:space="preserve"> </v>
      </c>
      <c r="N917" s="319" t="str">
        <f>IFERROR(VLOOKUP(F917,Accesorio!A:C,3,),"")</f>
        <v/>
      </c>
    </row>
    <row r="918" spans="1:14" x14ac:dyDescent="0.2">
      <c r="A918" s="342"/>
      <c r="B918" s="343"/>
      <c r="C918" s="308"/>
      <c r="D918" s="346"/>
      <c r="E918" s="311"/>
      <c r="F918" s="272"/>
      <c r="G918" s="343"/>
      <c r="H918" s="343"/>
      <c r="I918" s="343"/>
      <c r="J918" s="347"/>
      <c r="K918" s="138"/>
      <c r="L918" s="136">
        <v>5</v>
      </c>
      <c r="M918" s="318" t="str">
        <f>IFERROR(ROUNDUP(VLOOKUP(F918,Accesorio!A:E,IF(L918&gt;5,L918-2,L918),)*E918/IF(L918&gt;5,1.21,1),0)," ")</f>
        <v xml:space="preserve"> </v>
      </c>
      <c r="N918" s="319" t="str">
        <f>IFERROR(VLOOKUP(F918,Accesorio!A:C,3,),"")</f>
        <v/>
      </c>
    </row>
    <row r="919" spans="1:14" x14ac:dyDescent="0.2">
      <c r="A919" s="342"/>
      <c r="B919" s="343"/>
      <c r="C919" s="308"/>
      <c r="D919" s="346"/>
      <c r="E919" s="311"/>
      <c r="F919" s="272"/>
      <c r="G919" s="343"/>
      <c r="H919" s="343"/>
      <c r="I919" s="343"/>
      <c r="J919" s="347"/>
      <c r="K919" s="306"/>
      <c r="L919" s="136">
        <v>5</v>
      </c>
      <c r="M919" s="318" t="str">
        <f>IFERROR(ROUNDUP(VLOOKUP(F919,Accesorio!A:E,IF(L919&gt;5,L919-2,L919),)*E919/IF(L919&gt;5,1.21,1),0)," ")</f>
        <v xml:space="preserve"> </v>
      </c>
      <c r="N919" s="319" t="str">
        <f>IFERROR(VLOOKUP(F919,Accesorio!A:C,3,),"")</f>
        <v/>
      </c>
    </row>
    <row r="920" spans="1:14" x14ac:dyDescent="0.2">
      <c r="A920" s="342"/>
      <c r="B920" s="343"/>
      <c r="C920" s="344"/>
      <c r="D920" s="345"/>
      <c r="E920" s="311"/>
      <c r="F920" s="348"/>
      <c r="G920" s="305"/>
      <c r="H920" s="305"/>
      <c r="I920" s="343"/>
      <c r="J920" s="347"/>
      <c r="K920" s="135"/>
      <c r="L920" s="136">
        <v>5</v>
      </c>
      <c r="M920" s="318" t="str">
        <f>IFERROR(ROUNDUP(VLOOKUP(F920,Accesorio!A:E,IF(L920&gt;5,L920-2,L920),)*E920/IF(L920&gt;5,1.21,1),0)," ")</f>
        <v xml:space="preserve"> </v>
      </c>
      <c r="N920" s="319" t="str">
        <f>IFERROR(VLOOKUP(F920,Accesorio!A:C,3,),"")</f>
        <v/>
      </c>
    </row>
    <row r="921" spans="1:14" x14ac:dyDescent="0.2">
      <c r="A921" s="342"/>
      <c r="B921" s="343"/>
      <c r="C921" s="308"/>
      <c r="D921" s="346"/>
      <c r="E921" s="311"/>
      <c r="F921" s="272"/>
      <c r="G921" s="343"/>
      <c r="H921" s="343"/>
      <c r="I921" s="343"/>
      <c r="J921" s="347"/>
      <c r="K921" s="138"/>
      <c r="L921" s="136">
        <v>5</v>
      </c>
      <c r="M921" s="318" t="str">
        <f>IFERROR(ROUNDUP(VLOOKUP(F921,Accesorio!A:E,IF(L921&gt;5,L921-2,L921),)*E921/IF(L921&gt;5,1.21,1),0)," ")</f>
        <v xml:space="preserve"> </v>
      </c>
      <c r="N921" s="319" t="str">
        <f>IFERROR(VLOOKUP(F921,Accesorio!A:C,3,),"")</f>
        <v/>
      </c>
    </row>
    <row r="922" spans="1:14" x14ac:dyDescent="0.2">
      <c r="A922" s="342"/>
      <c r="B922" s="343"/>
      <c r="C922" s="308"/>
      <c r="D922" s="346"/>
      <c r="E922" s="311"/>
      <c r="F922" s="272"/>
      <c r="G922" s="343"/>
      <c r="H922" s="343"/>
      <c r="I922" s="343"/>
      <c r="J922" s="347"/>
      <c r="K922" s="306"/>
      <c r="L922" s="136">
        <v>5</v>
      </c>
      <c r="M922" s="318" t="str">
        <f>IFERROR(ROUNDUP(VLOOKUP(F922,Accesorio!A:E,IF(L922&gt;5,L922-2,L922),)*E922/IF(L922&gt;5,1.21,1),0)," ")</f>
        <v xml:space="preserve"> </v>
      </c>
      <c r="N922" s="319" t="str">
        <f>IFERROR(VLOOKUP(F922,Accesorio!A:C,3,),"")</f>
        <v/>
      </c>
    </row>
    <row r="923" spans="1:14" x14ac:dyDescent="0.2">
      <c r="A923" s="342"/>
      <c r="B923" s="343"/>
      <c r="C923" s="344"/>
      <c r="D923" s="345"/>
      <c r="E923" s="311"/>
      <c r="F923" s="348"/>
      <c r="G923" s="305"/>
      <c r="H923" s="305"/>
      <c r="I923" s="343"/>
      <c r="J923" s="347"/>
      <c r="K923" s="135"/>
      <c r="L923" s="136">
        <v>5</v>
      </c>
      <c r="M923" s="318" t="str">
        <f>IFERROR(ROUNDUP(VLOOKUP(F923,Accesorio!A:E,IF(L923&gt;5,L923-2,L923),)*E923/IF(L923&gt;5,1.21,1),0)," ")</f>
        <v xml:space="preserve"> </v>
      </c>
      <c r="N923" s="319" t="str">
        <f>IFERROR(VLOOKUP(F923,Accesorio!A:C,3,),"")</f>
        <v/>
      </c>
    </row>
    <row r="924" spans="1:14" x14ac:dyDescent="0.2">
      <c r="A924" s="342"/>
      <c r="B924" s="343"/>
      <c r="C924" s="308"/>
      <c r="D924" s="346"/>
      <c r="E924" s="311"/>
      <c r="F924" s="272"/>
      <c r="G924" s="343"/>
      <c r="H924" s="343"/>
      <c r="I924" s="343"/>
      <c r="J924" s="347"/>
      <c r="K924" s="138"/>
      <c r="L924" s="136">
        <v>5</v>
      </c>
      <c r="M924" s="318" t="str">
        <f>IFERROR(ROUNDUP(VLOOKUP(F924,Accesorio!A:E,IF(L924&gt;5,L924-2,L924),)*E924/IF(L924&gt;5,1.21,1),0)," ")</f>
        <v xml:space="preserve"> </v>
      </c>
      <c r="N924" s="319" t="str">
        <f>IFERROR(VLOOKUP(F924,Accesorio!A:C,3,),"")</f>
        <v/>
      </c>
    </row>
    <row r="925" spans="1:14" x14ac:dyDescent="0.2">
      <c r="A925" s="342"/>
      <c r="B925" s="343"/>
      <c r="C925" s="308"/>
      <c r="D925" s="346"/>
      <c r="E925" s="311"/>
      <c r="F925" s="272"/>
      <c r="G925" s="343"/>
      <c r="H925" s="343"/>
      <c r="I925" s="343"/>
      <c r="J925" s="347"/>
      <c r="K925" s="306"/>
      <c r="L925" s="136">
        <v>5</v>
      </c>
      <c r="M925" s="318" t="str">
        <f>IFERROR(ROUNDUP(VLOOKUP(F925,Accesorio!A:E,IF(L925&gt;5,L925-2,L925),)*E925/IF(L925&gt;5,1.21,1),0)," ")</f>
        <v xml:space="preserve"> </v>
      </c>
      <c r="N925" s="319" t="str">
        <f>IFERROR(VLOOKUP(F925,Accesorio!A:C,3,),"")</f>
        <v/>
      </c>
    </row>
    <row r="926" spans="1:14" x14ac:dyDescent="0.2">
      <c r="A926" s="342"/>
      <c r="B926" s="343"/>
      <c r="C926" s="344"/>
      <c r="D926" s="345"/>
      <c r="E926" s="311"/>
      <c r="F926" s="348"/>
      <c r="G926" s="305"/>
      <c r="H926" s="305"/>
      <c r="I926" s="343"/>
      <c r="J926" s="347"/>
      <c r="K926" s="135"/>
      <c r="L926" s="136">
        <v>5</v>
      </c>
      <c r="M926" s="318" t="str">
        <f>IFERROR(ROUNDUP(VLOOKUP(F926,Accesorio!A:E,IF(L926&gt;5,L926-2,L926),)*E926/IF(L926&gt;5,1.21,1),0)," ")</f>
        <v xml:space="preserve"> </v>
      </c>
      <c r="N926" s="319" t="str">
        <f>IFERROR(VLOOKUP(F926,Accesorio!A:C,3,),"")</f>
        <v/>
      </c>
    </row>
    <row r="927" spans="1:14" x14ac:dyDescent="0.2">
      <c r="A927" s="342"/>
      <c r="B927" s="343"/>
      <c r="C927" s="308"/>
      <c r="D927" s="346"/>
      <c r="E927" s="311"/>
      <c r="F927" s="272"/>
      <c r="G927" s="343"/>
      <c r="H927" s="343"/>
      <c r="I927" s="343"/>
      <c r="J927" s="347"/>
      <c r="K927" s="138"/>
      <c r="L927" s="136">
        <v>5</v>
      </c>
      <c r="M927" s="318" t="str">
        <f>IFERROR(ROUNDUP(VLOOKUP(F927,Accesorio!A:E,IF(L927&gt;5,L927-2,L927),)*E927/IF(L927&gt;5,1.21,1),0)," ")</f>
        <v xml:space="preserve"> </v>
      </c>
      <c r="N927" s="319" t="str">
        <f>IFERROR(VLOOKUP(F927,Accesorio!A:C,3,),"")</f>
        <v/>
      </c>
    </row>
    <row r="928" spans="1:14" x14ac:dyDescent="0.2">
      <c r="A928" s="342"/>
      <c r="B928" s="343"/>
      <c r="C928" s="308"/>
      <c r="D928" s="346"/>
      <c r="E928" s="311"/>
      <c r="F928" s="272"/>
      <c r="G928" s="343"/>
      <c r="H928" s="343"/>
      <c r="I928" s="343"/>
      <c r="J928" s="347"/>
      <c r="K928" s="306"/>
      <c r="L928" s="136">
        <v>5</v>
      </c>
      <c r="M928" s="318" t="str">
        <f>IFERROR(ROUNDUP(VLOOKUP(F928,Accesorio!A:E,IF(L928&gt;5,L928-2,L928),)*E928/IF(L928&gt;5,1.21,1),0)," ")</f>
        <v xml:space="preserve"> </v>
      </c>
      <c r="N928" s="319" t="str">
        <f>IFERROR(VLOOKUP(F928,Accesorio!A:C,3,),"")</f>
        <v/>
      </c>
    </row>
    <row r="929" spans="1:14" x14ac:dyDescent="0.2">
      <c r="A929" s="342"/>
      <c r="B929" s="343"/>
      <c r="C929" s="344"/>
      <c r="D929" s="345"/>
      <c r="E929" s="311"/>
      <c r="F929" s="348"/>
      <c r="G929" s="305"/>
      <c r="H929" s="305"/>
      <c r="I929" s="343"/>
      <c r="J929" s="347"/>
      <c r="K929" s="135"/>
      <c r="L929" s="136">
        <v>5</v>
      </c>
      <c r="M929" s="318" t="str">
        <f>IFERROR(ROUNDUP(VLOOKUP(F929,Accesorio!A:E,IF(L929&gt;5,L929-2,L929),)*E929/IF(L929&gt;5,1.21,1),0)," ")</f>
        <v xml:space="preserve"> </v>
      </c>
      <c r="N929" s="319" t="str">
        <f>IFERROR(VLOOKUP(F929,Accesorio!A:C,3,),"")</f>
        <v/>
      </c>
    </row>
    <row r="930" spans="1:14" x14ac:dyDescent="0.2">
      <c r="A930" s="342"/>
      <c r="B930" s="343"/>
      <c r="C930" s="308"/>
      <c r="D930" s="346"/>
      <c r="E930" s="311"/>
      <c r="F930" s="272"/>
      <c r="G930" s="343"/>
      <c r="H930" s="343"/>
      <c r="I930" s="343"/>
      <c r="J930" s="347"/>
      <c r="K930" s="138"/>
      <c r="L930" s="136">
        <v>5</v>
      </c>
      <c r="M930" s="318" t="str">
        <f>IFERROR(ROUNDUP(VLOOKUP(F930,Accesorio!A:E,IF(L930&gt;5,L930-2,L930),)*E930/IF(L930&gt;5,1.21,1),0)," ")</f>
        <v xml:space="preserve"> </v>
      </c>
      <c r="N930" s="319" t="str">
        <f>IFERROR(VLOOKUP(F930,Accesorio!A:C,3,),"")</f>
        <v/>
      </c>
    </row>
    <row r="931" spans="1:14" x14ac:dyDescent="0.2">
      <c r="A931" s="342"/>
      <c r="B931" s="343"/>
      <c r="C931" s="308"/>
      <c r="D931" s="346"/>
      <c r="E931" s="311"/>
      <c r="F931" s="272"/>
      <c r="G931" s="343"/>
      <c r="H931" s="343"/>
      <c r="I931" s="343"/>
      <c r="J931" s="347"/>
      <c r="K931" s="306"/>
      <c r="L931" s="136">
        <v>5</v>
      </c>
      <c r="M931" s="318" t="str">
        <f>IFERROR(ROUNDUP(VLOOKUP(F931,Accesorio!A:E,IF(L931&gt;5,L931-2,L931),)*E931/IF(L931&gt;5,1.21,1),0)," ")</f>
        <v xml:space="preserve"> </v>
      </c>
      <c r="N931" s="319" t="str">
        <f>IFERROR(VLOOKUP(F931,Accesorio!A:C,3,),"")</f>
        <v/>
      </c>
    </row>
    <row r="932" spans="1:14" x14ac:dyDescent="0.2">
      <c r="A932" s="342"/>
      <c r="B932" s="343"/>
      <c r="C932" s="344"/>
      <c r="D932" s="345"/>
      <c r="E932" s="311"/>
      <c r="F932" s="348"/>
      <c r="G932" s="305"/>
      <c r="H932" s="305"/>
      <c r="I932" s="343"/>
      <c r="J932" s="347"/>
      <c r="K932" s="135"/>
      <c r="L932" s="136">
        <v>5</v>
      </c>
      <c r="M932" s="318" t="str">
        <f>IFERROR(ROUNDUP(VLOOKUP(F932,Accesorio!A:E,IF(L932&gt;5,L932-2,L932),)*E932/IF(L932&gt;5,1.21,1),0)," ")</f>
        <v xml:space="preserve"> </v>
      </c>
      <c r="N932" s="319" t="str">
        <f>IFERROR(VLOOKUP(F932,Accesorio!A:C,3,),"")</f>
        <v/>
      </c>
    </row>
    <row r="933" spans="1:14" x14ac:dyDescent="0.2">
      <c r="A933" s="342"/>
      <c r="B933" s="343"/>
      <c r="C933" s="308"/>
      <c r="D933" s="346"/>
      <c r="E933" s="311"/>
      <c r="F933" s="272"/>
      <c r="G933" s="343"/>
      <c r="H933" s="343"/>
      <c r="I933" s="343"/>
      <c r="J933" s="347"/>
      <c r="K933" s="138"/>
      <c r="L933" s="136">
        <v>5</v>
      </c>
      <c r="M933" s="318" t="str">
        <f>IFERROR(ROUNDUP(VLOOKUP(F933,Accesorio!A:E,IF(L933&gt;5,L933-2,L933),)*E933/IF(L933&gt;5,1.21,1),0)," ")</f>
        <v xml:space="preserve"> </v>
      </c>
      <c r="N933" s="319" t="str">
        <f>IFERROR(VLOOKUP(F933,Accesorio!A:C,3,),"")</f>
        <v/>
      </c>
    </row>
    <row r="934" spans="1:14" x14ac:dyDescent="0.2">
      <c r="A934" s="342"/>
      <c r="B934" s="343"/>
      <c r="C934" s="308"/>
      <c r="D934" s="346"/>
      <c r="E934" s="311"/>
      <c r="F934" s="272"/>
      <c r="G934" s="343"/>
      <c r="H934" s="343"/>
      <c r="I934" s="343"/>
      <c r="J934" s="347"/>
      <c r="K934" s="306"/>
      <c r="L934" s="136">
        <v>5</v>
      </c>
      <c r="M934" s="318" t="str">
        <f>IFERROR(ROUNDUP(VLOOKUP(F934,Accesorio!A:E,IF(L934&gt;5,L934-2,L934),)*E934/IF(L934&gt;5,1.21,1),0)," ")</f>
        <v xml:space="preserve"> </v>
      </c>
      <c r="N934" s="319" t="str">
        <f>IFERROR(VLOOKUP(F934,Accesorio!A:C,3,),"")</f>
        <v/>
      </c>
    </row>
    <row r="935" spans="1:14" x14ac:dyDescent="0.2">
      <c r="A935" s="342"/>
      <c r="B935" s="343"/>
      <c r="C935" s="344"/>
      <c r="D935" s="345"/>
      <c r="E935" s="311"/>
      <c r="F935" s="348"/>
      <c r="G935" s="305"/>
      <c r="H935" s="305"/>
      <c r="I935" s="343"/>
      <c r="J935" s="347"/>
      <c r="K935" s="135"/>
      <c r="L935" s="136">
        <v>5</v>
      </c>
      <c r="M935" s="318" t="str">
        <f>IFERROR(ROUNDUP(VLOOKUP(F935,Accesorio!A:E,IF(L935&gt;5,L935-2,L935),)*E935/IF(L935&gt;5,1.21,1),0)," ")</f>
        <v xml:space="preserve"> </v>
      </c>
      <c r="N935" s="319" t="str">
        <f>IFERROR(VLOOKUP(F935,Accesorio!A:C,3,),"")</f>
        <v/>
      </c>
    </row>
    <row r="936" spans="1:14" x14ac:dyDescent="0.2">
      <c r="A936" s="342"/>
      <c r="B936" s="343"/>
      <c r="C936" s="308"/>
      <c r="D936" s="346"/>
      <c r="E936" s="311"/>
      <c r="F936" s="272"/>
      <c r="G936" s="343"/>
      <c r="H936" s="343"/>
      <c r="I936" s="343"/>
      <c r="J936" s="347"/>
      <c r="K936" s="138"/>
      <c r="L936" s="136">
        <v>5</v>
      </c>
      <c r="M936" s="318" t="str">
        <f>IFERROR(ROUNDUP(VLOOKUP(F936,Accesorio!A:E,IF(L936&gt;5,L936-2,L936),)*E936/IF(L936&gt;5,1.21,1),0)," ")</f>
        <v xml:space="preserve"> </v>
      </c>
      <c r="N936" s="319" t="str">
        <f>IFERROR(VLOOKUP(F936,Accesorio!A:C,3,),"")</f>
        <v/>
      </c>
    </row>
    <row r="937" spans="1:14" x14ac:dyDescent="0.2">
      <c r="A937" s="342"/>
      <c r="B937" s="343"/>
      <c r="C937" s="308"/>
      <c r="D937" s="346"/>
      <c r="E937" s="311"/>
      <c r="F937" s="272"/>
      <c r="G937" s="343"/>
      <c r="H937" s="343"/>
      <c r="I937" s="343"/>
      <c r="J937" s="347"/>
      <c r="K937" s="306"/>
      <c r="L937" s="136">
        <v>5</v>
      </c>
      <c r="M937" s="318" t="str">
        <f>IFERROR(ROUNDUP(VLOOKUP(F937,Accesorio!A:E,IF(L937&gt;5,L937-2,L937),)*E937/IF(L937&gt;5,1.21,1),0)," ")</f>
        <v xml:space="preserve"> </v>
      </c>
      <c r="N937" s="319" t="str">
        <f>IFERROR(VLOOKUP(F937,Accesorio!A:C,3,),"")</f>
        <v/>
      </c>
    </row>
    <row r="938" spans="1:14" x14ac:dyDescent="0.2">
      <c r="A938" s="342"/>
      <c r="B938" s="343"/>
      <c r="C938" s="344"/>
      <c r="D938" s="345"/>
      <c r="E938" s="311"/>
      <c r="F938" s="348"/>
      <c r="G938" s="305"/>
      <c r="H938" s="305"/>
      <c r="I938" s="343"/>
      <c r="J938" s="347"/>
      <c r="K938" s="135"/>
      <c r="L938" s="136">
        <v>5</v>
      </c>
      <c r="M938" s="318" t="str">
        <f>IFERROR(ROUNDUP(VLOOKUP(F938,Accesorio!A:E,IF(L938&gt;5,L938-2,L938),)*E938/IF(L938&gt;5,1.21,1),0)," ")</f>
        <v xml:space="preserve"> </v>
      </c>
      <c r="N938" s="319" t="str">
        <f>IFERROR(VLOOKUP(F938,Accesorio!A:C,3,),"")</f>
        <v/>
      </c>
    </row>
    <row r="939" spans="1:14" x14ac:dyDescent="0.2">
      <c r="A939" s="342"/>
      <c r="B939" s="343"/>
      <c r="C939" s="308"/>
      <c r="D939" s="346"/>
      <c r="E939" s="311"/>
      <c r="F939" s="272"/>
      <c r="G939" s="343"/>
      <c r="H939" s="343"/>
      <c r="I939" s="343"/>
      <c r="J939" s="347"/>
      <c r="K939" s="138"/>
      <c r="L939" s="136">
        <v>5</v>
      </c>
      <c r="M939" s="318" t="str">
        <f>IFERROR(ROUNDUP(VLOOKUP(F939,Accesorio!A:E,IF(L939&gt;5,L939-2,L939),)*E939/IF(L939&gt;5,1.21,1),0)," ")</f>
        <v xml:space="preserve"> </v>
      </c>
      <c r="N939" s="319" t="str">
        <f>IFERROR(VLOOKUP(F939,Accesorio!A:C,3,),"")</f>
        <v/>
      </c>
    </row>
    <row r="940" spans="1:14" x14ac:dyDescent="0.2">
      <c r="A940" s="342"/>
      <c r="B940" s="343"/>
      <c r="C940" s="308"/>
      <c r="D940" s="346"/>
      <c r="E940" s="311"/>
      <c r="F940" s="272"/>
      <c r="G940" s="343"/>
      <c r="H940" s="343"/>
      <c r="I940" s="343"/>
      <c r="J940" s="347"/>
      <c r="K940" s="306"/>
      <c r="L940" s="136">
        <v>5</v>
      </c>
      <c r="M940" s="318" t="str">
        <f>IFERROR(ROUNDUP(VLOOKUP(F940,Accesorio!A:E,IF(L940&gt;5,L940-2,L940),)*E940/IF(L940&gt;5,1.21,1),0)," ")</f>
        <v xml:space="preserve"> </v>
      </c>
      <c r="N940" s="319" t="str">
        <f>IFERROR(VLOOKUP(F940,Accesorio!A:C,3,),"")</f>
        <v/>
      </c>
    </row>
    <row r="941" spans="1:14" x14ac:dyDescent="0.2">
      <c r="A941" s="342"/>
      <c r="B941" s="343"/>
      <c r="C941" s="344"/>
      <c r="D941" s="345"/>
      <c r="E941" s="311"/>
      <c r="F941" s="348"/>
      <c r="G941" s="305"/>
      <c r="H941" s="305"/>
      <c r="I941" s="343"/>
      <c r="J941" s="347"/>
      <c r="K941" s="135"/>
      <c r="L941" s="136">
        <v>5</v>
      </c>
      <c r="M941" s="318" t="str">
        <f>IFERROR(ROUNDUP(VLOOKUP(F941,Accesorio!A:E,IF(L941&gt;5,L941-2,L941),)*E941/IF(L941&gt;5,1.21,1),0)," ")</f>
        <v xml:space="preserve"> </v>
      </c>
      <c r="N941" s="319" t="str">
        <f>IFERROR(VLOOKUP(F941,Accesorio!A:C,3,),"")</f>
        <v/>
      </c>
    </row>
    <row r="942" spans="1:14" x14ac:dyDescent="0.2">
      <c r="A942" s="342"/>
      <c r="B942" s="343"/>
      <c r="C942" s="308"/>
      <c r="D942" s="346"/>
      <c r="E942" s="311"/>
      <c r="F942" s="272"/>
      <c r="G942" s="343"/>
      <c r="H942" s="343"/>
      <c r="I942" s="343"/>
      <c r="J942" s="347"/>
      <c r="K942" s="138"/>
      <c r="L942" s="136">
        <v>5</v>
      </c>
      <c r="M942" s="318" t="str">
        <f>IFERROR(ROUNDUP(VLOOKUP(F942,Accesorio!A:E,IF(L942&gt;5,L942-2,L942),)*E942/IF(L942&gt;5,1.21,1),0)," ")</f>
        <v xml:space="preserve"> </v>
      </c>
      <c r="N942" s="319" t="str">
        <f>IFERROR(VLOOKUP(F942,Accesorio!A:C,3,),"")</f>
        <v/>
      </c>
    </row>
    <row r="943" spans="1:14" x14ac:dyDescent="0.2">
      <c r="A943" s="342"/>
      <c r="B943" s="343"/>
      <c r="C943" s="308"/>
      <c r="D943" s="346"/>
      <c r="E943" s="311"/>
      <c r="F943" s="272"/>
      <c r="G943" s="343"/>
      <c r="H943" s="343"/>
      <c r="I943" s="343"/>
      <c r="J943" s="347"/>
      <c r="K943" s="306"/>
      <c r="L943" s="136">
        <v>5</v>
      </c>
      <c r="M943" s="318" t="str">
        <f>IFERROR(ROUNDUP(VLOOKUP(F943,Accesorio!A:E,IF(L943&gt;5,L943-2,L943),)*E943/IF(L943&gt;5,1.21,1),0)," ")</f>
        <v xml:space="preserve"> </v>
      </c>
      <c r="N943" s="319" t="str">
        <f>IFERROR(VLOOKUP(F943,Accesorio!A:C,3,),"")</f>
        <v/>
      </c>
    </row>
    <row r="944" spans="1:14" x14ac:dyDescent="0.2">
      <c r="A944" s="342"/>
      <c r="B944" s="343"/>
      <c r="C944" s="344"/>
      <c r="D944" s="345"/>
      <c r="E944" s="311"/>
      <c r="F944" s="348"/>
      <c r="G944" s="305"/>
      <c r="H944" s="305"/>
      <c r="I944" s="343"/>
      <c r="J944" s="347"/>
      <c r="K944" s="135"/>
      <c r="L944" s="136">
        <v>5</v>
      </c>
      <c r="M944" s="318" t="str">
        <f>IFERROR(ROUNDUP(VLOOKUP(F944,Accesorio!A:E,IF(L944&gt;5,L944-2,L944),)*E944/IF(L944&gt;5,1.21,1),0)," ")</f>
        <v xml:space="preserve"> </v>
      </c>
      <c r="N944" s="319" t="str">
        <f>IFERROR(VLOOKUP(F944,Accesorio!A:C,3,),"")</f>
        <v/>
      </c>
    </row>
    <row r="945" spans="1:14" x14ac:dyDescent="0.2">
      <c r="A945" s="342"/>
      <c r="B945" s="343"/>
      <c r="C945" s="308"/>
      <c r="D945" s="346"/>
      <c r="E945" s="311"/>
      <c r="F945" s="272"/>
      <c r="G945" s="343"/>
      <c r="H945" s="343"/>
      <c r="I945" s="343"/>
      <c r="J945" s="347"/>
      <c r="K945" s="138"/>
      <c r="L945" s="136">
        <v>5</v>
      </c>
      <c r="M945" s="318" t="str">
        <f>IFERROR(ROUNDUP(VLOOKUP(F945,Accesorio!A:E,IF(L945&gt;5,L945-2,L945),)*E945/IF(L945&gt;5,1.21,1),0)," ")</f>
        <v xml:space="preserve"> </v>
      </c>
      <c r="N945" s="319" t="str">
        <f>IFERROR(VLOOKUP(F945,Accesorio!A:C,3,),"")</f>
        <v/>
      </c>
    </row>
    <row r="946" spans="1:14" x14ac:dyDescent="0.2">
      <c r="A946" s="342"/>
      <c r="B946" s="343"/>
      <c r="C946" s="308"/>
      <c r="D946" s="346"/>
      <c r="E946" s="311"/>
      <c r="F946" s="272"/>
      <c r="G946" s="343"/>
      <c r="H946" s="343"/>
      <c r="I946" s="343"/>
      <c r="J946" s="347"/>
      <c r="K946" s="306"/>
      <c r="L946" s="136">
        <v>5</v>
      </c>
      <c r="M946" s="318" t="str">
        <f>IFERROR(ROUNDUP(VLOOKUP(F946,Accesorio!A:E,IF(L946&gt;5,L946-2,L946),)*E946/IF(L946&gt;5,1.21,1),0)," ")</f>
        <v xml:space="preserve"> </v>
      </c>
      <c r="N946" s="319" t="str">
        <f>IFERROR(VLOOKUP(F946,Accesorio!A:C,3,),"")</f>
        <v/>
      </c>
    </row>
    <row r="947" spans="1:14" x14ac:dyDescent="0.2">
      <c r="A947" s="342"/>
      <c r="B947" s="343"/>
      <c r="C947" s="344"/>
      <c r="D947" s="345"/>
      <c r="E947" s="311"/>
      <c r="F947" s="348"/>
      <c r="G947" s="305"/>
      <c r="H947" s="305"/>
      <c r="I947" s="343"/>
      <c r="J947" s="347"/>
      <c r="K947" s="135"/>
      <c r="L947" s="136">
        <v>5</v>
      </c>
      <c r="M947" s="318" t="str">
        <f>IFERROR(ROUNDUP(VLOOKUP(F947,Accesorio!A:E,IF(L947&gt;5,L947-2,L947),)*E947/IF(L947&gt;5,1.21,1),0)," ")</f>
        <v xml:space="preserve"> </v>
      </c>
      <c r="N947" s="319" t="str">
        <f>IFERROR(VLOOKUP(F947,Accesorio!A:C,3,),"")</f>
        <v/>
      </c>
    </row>
    <row r="948" spans="1:14" x14ac:dyDescent="0.2">
      <c r="A948" s="342"/>
      <c r="B948" s="343"/>
      <c r="C948" s="308"/>
      <c r="D948" s="346"/>
      <c r="E948" s="311"/>
      <c r="F948" s="272"/>
      <c r="G948" s="343"/>
      <c r="H948" s="343"/>
      <c r="I948" s="343"/>
      <c r="J948" s="347"/>
      <c r="K948" s="138"/>
      <c r="L948" s="136">
        <v>5</v>
      </c>
      <c r="M948" s="318" t="str">
        <f>IFERROR(ROUNDUP(VLOOKUP(F948,Accesorio!A:E,IF(L948&gt;5,L948-2,L948),)*E948/IF(L948&gt;5,1.21,1),0)," ")</f>
        <v xml:space="preserve"> </v>
      </c>
      <c r="N948" s="319" t="str">
        <f>IFERROR(VLOOKUP(F948,Accesorio!A:C,3,),"")</f>
        <v/>
      </c>
    </row>
    <row r="949" spans="1:14" x14ac:dyDescent="0.2">
      <c r="A949" s="342"/>
      <c r="B949" s="343"/>
      <c r="C949" s="308"/>
      <c r="D949" s="346"/>
      <c r="E949" s="311"/>
      <c r="F949" s="272"/>
      <c r="G949" s="343"/>
      <c r="H949" s="343"/>
      <c r="I949" s="343"/>
      <c r="J949" s="347"/>
      <c r="K949" s="306"/>
      <c r="L949" s="136">
        <v>5</v>
      </c>
      <c r="M949" s="318" t="str">
        <f>IFERROR(ROUNDUP(VLOOKUP(F949,Accesorio!A:E,IF(L949&gt;5,L949-2,L949),)*E949/IF(L949&gt;5,1.21,1),0)," ")</f>
        <v xml:space="preserve"> </v>
      </c>
      <c r="N949" s="319" t="str">
        <f>IFERROR(VLOOKUP(F949,Accesorio!A:C,3,),"")</f>
        <v/>
      </c>
    </row>
    <row r="950" spans="1:14" x14ac:dyDescent="0.2">
      <c r="A950" s="342"/>
      <c r="B950" s="343"/>
      <c r="C950" s="344"/>
      <c r="D950" s="345"/>
      <c r="E950" s="311"/>
      <c r="F950" s="348"/>
      <c r="G950" s="305"/>
      <c r="H950" s="305"/>
      <c r="I950" s="343"/>
      <c r="J950" s="347"/>
      <c r="K950" s="135"/>
      <c r="L950" s="136">
        <v>5</v>
      </c>
      <c r="M950" s="318" t="str">
        <f>IFERROR(ROUNDUP(VLOOKUP(F950,Accesorio!A:E,IF(L950&gt;5,L950-2,L950),)*E950/IF(L950&gt;5,1.21,1),0)," ")</f>
        <v xml:space="preserve"> </v>
      </c>
      <c r="N950" s="319" t="str">
        <f>IFERROR(VLOOKUP(F950,Accesorio!A:C,3,),"")</f>
        <v/>
      </c>
    </row>
    <row r="951" spans="1:14" x14ac:dyDescent="0.2">
      <c r="A951" s="342"/>
      <c r="B951" s="343"/>
      <c r="C951" s="308"/>
      <c r="D951" s="346"/>
      <c r="E951" s="311"/>
      <c r="F951" s="272"/>
      <c r="G951" s="343"/>
      <c r="H951" s="343"/>
      <c r="I951" s="343"/>
      <c r="J951" s="347"/>
      <c r="K951" s="138"/>
      <c r="L951" s="136">
        <v>5</v>
      </c>
      <c r="M951" s="318" t="str">
        <f>IFERROR(ROUNDUP(VLOOKUP(F951,Accesorio!A:E,IF(L951&gt;5,L951-2,L951),)*E951/IF(L951&gt;5,1.21,1),0)," ")</f>
        <v xml:space="preserve"> </v>
      </c>
      <c r="N951" s="319" t="str">
        <f>IFERROR(VLOOKUP(F951,Accesorio!A:C,3,),"")</f>
        <v/>
      </c>
    </row>
    <row r="952" spans="1:14" x14ac:dyDescent="0.2">
      <c r="A952" s="342"/>
      <c r="B952" s="343"/>
      <c r="C952" s="308"/>
      <c r="D952" s="346"/>
      <c r="E952" s="311"/>
      <c r="F952" s="272"/>
      <c r="G952" s="343"/>
      <c r="H952" s="343"/>
      <c r="I952" s="343"/>
      <c r="J952" s="347"/>
      <c r="K952" s="306"/>
      <c r="L952" s="136">
        <v>5</v>
      </c>
      <c r="M952" s="318" t="str">
        <f>IFERROR(ROUNDUP(VLOOKUP(F952,Accesorio!A:E,IF(L952&gt;5,L952-2,L952),)*E952/IF(L952&gt;5,1.21,1),0)," ")</f>
        <v xml:space="preserve"> </v>
      </c>
      <c r="N952" s="319" t="str">
        <f>IFERROR(VLOOKUP(F952,Accesorio!A:C,3,),"")</f>
        <v/>
      </c>
    </row>
    <row r="953" spans="1:14" x14ac:dyDescent="0.2">
      <c r="A953" s="342"/>
      <c r="B953" s="343"/>
      <c r="C953" s="344"/>
      <c r="D953" s="345"/>
      <c r="E953" s="311"/>
      <c r="F953" s="348"/>
      <c r="G953" s="305"/>
      <c r="H953" s="305"/>
      <c r="I953" s="343"/>
      <c r="J953" s="347"/>
      <c r="K953" s="135"/>
      <c r="L953" s="136">
        <v>5</v>
      </c>
      <c r="M953" s="318" t="str">
        <f>IFERROR(ROUNDUP(VLOOKUP(F953,Accesorio!A:E,IF(L953&gt;5,L953-2,L953),)*E953/IF(L953&gt;5,1.21,1),0)," ")</f>
        <v xml:space="preserve"> </v>
      </c>
      <c r="N953" s="319" t="str">
        <f>IFERROR(VLOOKUP(F953,Accesorio!A:C,3,),"")</f>
        <v/>
      </c>
    </row>
    <row r="954" spans="1:14" x14ac:dyDescent="0.2">
      <c r="A954" s="342"/>
      <c r="B954" s="343"/>
      <c r="C954" s="308"/>
      <c r="D954" s="346"/>
      <c r="E954" s="311"/>
      <c r="F954" s="272"/>
      <c r="G954" s="343"/>
      <c r="H954" s="343"/>
      <c r="I954" s="343"/>
      <c r="J954" s="347"/>
      <c r="K954" s="138"/>
      <c r="L954" s="136">
        <v>5</v>
      </c>
      <c r="M954" s="318" t="str">
        <f>IFERROR(ROUNDUP(VLOOKUP(F954,Accesorio!A:E,IF(L954&gt;5,L954-2,L954),)*E954/IF(L954&gt;5,1.21,1),0)," ")</f>
        <v xml:space="preserve"> </v>
      </c>
      <c r="N954" s="319" t="str">
        <f>IFERROR(VLOOKUP(F954,Accesorio!A:C,3,),"")</f>
        <v/>
      </c>
    </row>
    <row r="955" spans="1:14" x14ac:dyDescent="0.2">
      <c r="A955" s="342"/>
      <c r="B955" s="343"/>
      <c r="C955" s="308"/>
      <c r="D955" s="346"/>
      <c r="E955" s="311"/>
      <c r="F955" s="272"/>
      <c r="G955" s="343"/>
      <c r="H955" s="343"/>
      <c r="I955" s="343"/>
      <c r="J955" s="347"/>
      <c r="K955" s="306"/>
      <c r="L955" s="136">
        <v>5</v>
      </c>
      <c r="M955" s="318" t="str">
        <f>IFERROR(ROUNDUP(VLOOKUP(F955,Accesorio!A:E,IF(L955&gt;5,L955-2,L955),)*E955/IF(L955&gt;5,1.21,1),0)," ")</f>
        <v xml:space="preserve"> </v>
      </c>
      <c r="N955" s="319" t="str">
        <f>IFERROR(VLOOKUP(F955,Accesorio!A:C,3,),"")</f>
        <v/>
      </c>
    </row>
    <row r="956" spans="1:14" x14ac:dyDescent="0.2">
      <c r="A956" s="342"/>
      <c r="B956" s="343"/>
      <c r="C956" s="344"/>
      <c r="D956" s="345"/>
      <c r="E956" s="311"/>
      <c r="F956" s="348"/>
      <c r="G956" s="305"/>
      <c r="H956" s="305"/>
      <c r="I956" s="343"/>
      <c r="J956" s="347"/>
      <c r="K956" s="135"/>
      <c r="L956" s="136">
        <v>5</v>
      </c>
      <c r="M956" s="318" t="str">
        <f>IFERROR(ROUNDUP(VLOOKUP(F956,Accesorio!A:E,IF(L956&gt;5,L956-2,L956),)*E956/IF(L956&gt;5,1.21,1),0)," ")</f>
        <v xml:space="preserve"> </v>
      </c>
      <c r="N956" s="319" t="str">
        <f>IFERROR(VLOOKUP(F956,Accesorio!A:C,3,),"")</f>
        <v/>
      </c>
    </row>
    <row r="957" spans="1:14" x14ac:dyDescent="0.2">
      <c r="A957" s="342"/>
      <c r="B957" s="343"/>
      <c r="C957" s="308"/>
      <c r="D957" s="346"/>
      <c r="E957" s="311"/>
      <c r="F957" s="272"/>
      <c r="G957" s="343"/>
      <c r="H957" s="343"/>
      <c r="I957" s="343"/>
      <c r="J957" s="347"/>
      <c r="K957" s="138"/>
      <c r="L957" s="136">
        <v>5</v>
      </c>
      <c r="M957" s="318" t="str">
        <f>IFERROR(ROUNDUP(VLOOKUP(F957,Accesorio!A:E,IF(L957&gt;5,L957-2,L957),)*E957/IF(L957&gt;5,1.21,1),0)," ")</f>
        <v xml:space="preserve"> </v>
      </c>
      <c r="N957" s="319" t="str">
        <f>IFERROR(VLOOKUP(F957,Accesorio!A:C,3,),"")</f>
        <v/>
      </c>
    </row>
    <row r="958" spans="1:14" x14ac:dyDescent="0.2">
      <c r="A958" s="342"/>
      <c r="B958" s="343"/>
      <c r="C958" s="308"/>
      <c r="D958" s="346"/>
      <c r="E958" s="311"/>
      <c r="F958" s="272"/>
      <c r="G958" s="343"/>
      <c r="H958" s="343"/>
      <c r="I958" s="343"/>
      <c r="J958" s="347"/>
      <c r="K958" s="306"/>
      <c r="L958" s="136">
        <v>5</v>
      </c>
      <c r="M958" s="318" t="str">
        <f>IFERROR(ROUNDUP(VLOOKUP(F958,Accesorio!A:E,IF(L958&gt;5,L958-2,L958),)*E958/IF(L958&gt;5,1.21,1),0)," ")</f>
        <v xml:space="preserve"> </v>
      </c>
      <c r="N958" s="319" t="str">
        <f>IFERROR(VLOOKUP(F958,Accesorio!A:C,3,),"")</f>
        <v/>
      </c>
    </row>
    <row r="959" spans="1:14" x14ac:dyDescent="0.2">
      <c r="A959" s="342"/>
      <c r="B959" s="343"/>
      <c r="C959" s="344"/>
      <c r="D959" s="345"/>
      <c r="E959" s="311"/>
      <c r="F959" s="348"/>
      <c r="G959" s="305"/>
      <c r="H959" s="305"/>
      <c r="I959" s="343"/>
      <c r="J959" s="347"/>
      <c r="K959" s="135"/>
      <c r="L959" s="136">
        <v>5</v>
      </c>
      <c r="M959" s="318" t="str">
        <f>IFERROR(ROUNDUP(VLOOKUP(F959,Accesorio!A:E,IF(L959&gt;5,L959-2,L959),)*E959/IF(L959&gt;5,1.21,1),0)," ")</f>
        <v xml:space="preserve"> </v>
      </c>
      <c r="N959" s="319" t="str">
        <f>IFERROR(VLOOKUP(F959,Accesorio!A:C,3,),"")</f>
        <v/>
      </c>
    </row>
    <row r="960" spans="1:14" x14ac:dyDescent="0.2">
      <c r="A960" s="342"/>
      <c r="B960" s="343"/>
      <c r="C960" s="308"/>
      <c r="D960" s="346"/>
      <c r="E960" s="311"/>
      <c r="F960" s="272"/>
      <c r="G960" s="343"/>
      <c r="H960" s="343"/>
      <c r="I960" s="343"/>
      <c r="J960" s="347"/>
      <c r="K960" s="138"/>
      <c r="L960" s="136">
        <v>5</v>
      </c>
      <c r="M960" s="318" t="str">
        <f>IFERROR(ROUNDUP(VLOOKUP(F960,Accesorio!A:E,IF(L960&gt;5,L960-2,L960),)*E960/IF(L960&gt;5,1.21,1),0)," ")</f>
        <v xml:space="preserve"> </v>
      </c>
      <c r="N960" s="319" t="str">
        <f>IFERROR(VLOOKUP(F960,Accesorio!A:C,3,),"")</f>
        <v/>
      </c>
    </row>
    <row r="961" spans="1:14" x14ac:dyDescent="0.2">
      <c r="A961" s="342"/>
      <c r="B961" s="343"/>
      <c r="C961" s="308"/>
      <c r="D961" s="346"/>
      <c r="E961" s="311"/>
      <c r="F961" s="272"/>
      <c r="G961" s="343"/>
      <c r="H961" s="343"/>
      <c r="I961" s="343"/>
      <c r="J961" s="347"/>
      <c r="K961" s="306"/>
      <c r="L961" s="136">
        <v>5</v>
      </c>
      <c r="M961" s="318" t="str">
        <f>IFERROR(ROUNDUP(VLOOKUP(F961,Accesorio!A:E,IF(L961&gt;5,L961-2,L961),)*E961/IF(L961&gt;5,1.21,1),0)," ")</f>
        <v xml:space="preserve"> </v>
      </c>
      <c r="N961" s="319" t="str">
        <f>IFERROR(VLOOKUP(F961,Accesorio!A:C,3,),"")</f>
        <v/>
      </c>
    </row>
    <row r="962" spans="1:14" x14ac:dyDescent="0.2">
      <c r="A962" s="342"/>
      <c r="B962" s="343"/>
      <c r="C962" s="344"/>
      <c r="D962" s="345"/>
      <c r="E962" s="311"/>
      <c r="F962" s="348"/>
      <c r="G962" s="305"/>
      <c r="H962" s="305"/>
      <c r="I962" s="343"/>
      <c r="J962" s="347"/>
      <c r="K962" s="135"/>
      <c r="L962" s="136">
        <v>5</v>
      </c>
      <c r="M962" s="318" t="str">
        <f>IFERROR(ROUNDUP(VLOOKUP(F962,Accesorio!A:E,IF(L962&gt;5,L962-2,L962),)*E962/IF(L962&gt;5,1.21,1),0)," ")</f>
        <v xml:space="preserve"> </v>
      </c>
      <c r="N962" s="319" t="str">
        <f>IFERROR(VLOOKUP(F962,Accesorio!A:C,3,),"")</f>
        <v/>
      </c>
    </row>
    <row r="963" spans="1:14" x14ac:dyDescent="0.2">
      <c r="A963" s="342"/>
      <c r="B963" s="343"/>
      <c r="C963" s="308"/>
      <c r="D963" s="346"/>
      <c r="E963" s="311"/>
      <c r="F963" s="272"/>
      <c r="G963" s="343"/>
      <c r="H963" s="343"/>
      <c r="I963" s="343"/>
      <c r="J963" s="347"/>
      <c r="K963" s="138"/>
      <c r="L963" s="136">
        <v>5</v>
      </c>
      <c r="M963" s="318" t="str">
        <f>IFERROR(ROUNDUP(VLOOKUP(F963,Accesorio!A:E,IF(L963&gt;5,L963-2,L963),)*E963/IF(L963&gt;5,1.21,1),0)," ")</f>
        <v xml:space="preserve"> </v>
      </c>
      <c r="N963" s="319" t="str">
        <f>IFERROR(VLOOKUP(F963,Accesorio!A:C,3,),"")</f>
        <v/>
      </c>
    </row>
    <row r="964" spans="1:14" x14ac:dyDescent="0.2">
      <c r="A964" s="342"/>
      <c r="B964" s="343"/>
      <c r="C964" s="308"/>
      <c r="D964" s="346"/>
      <c r="E964" s="311"/>
      <c r="F964" s="272"/>
      <c r="G964" s="343"/>
      <c r="H964" s="343"/>
      <c r="I964" s="343"/>
      <c r="J964" s="347"/>
      <c r="K964" s="306"/>
      <c r="L964" s="136">
        <v>5</v>
      </c>
      <c r="M964" s="318" t="str">
        <f>IFERROR(ROUNDUP(VLOOKUP(F964,Accesorio!A:E,IF(L964&gt;5,L964-2,L964),)*E964/IF(L964&gt;5,1.21,1),0)," ")</f>
        <v xml:space="preserve"> </v>
      </c>
      <c r="N964" s="319" t="str">
        <f>IFERROR(VLOOKUP(F964,Accesorio!A:C,3,),"")</f>
        <v/>
      </c>
    </row>
    <row r="965" spans="1:14" x14ac:dyDescent="0.2">
      <c r="A965" s="342"/>
      <c r="B965" s="343"/>
      <c r="C965" s="344"/>
      <c r="D965" s="345"/>
      <c r="E965" s="311"/>
      <c r="F965" s="348"/>
      <c r="G965" s="305"/>
      <c r="H965" s="305"/>
      <c r="I965" s="343"/>
      <c r="J965" s="347"/>
      <c r="K965" s="135"/>
      <c r="L965" s="136">
        <v>5</v>
      </c>
      <c r="M965" s="318" t="str">
        <f>IFERROR(ROUNDUP(VLOOKUP(F965,Accesorio!A:E,IF(L965&gt;5,L965-2,L965),)*E965/IF(L965&gt;5,1.21,1),0)," ")</f>
        <v xml:space="preserve"> </v>
      </c>
      <c r="N965" s="319" t="str">
        <f>IFERROR(VLOOKUP(F965,Accesorio!A:C,3,),"")</f>
        <v/>
      </c>
    </row>
    <row r="966" spans="1:14" x14ac:dyDescent="0.2">
      <c r="A966" s="342"/>
      <c r="B966" s="343"/>
      <c r="C966" s="308"/>
      <c r="D966" s="346"/>
      <c r="E966" s="311"/>
      <c r="F966" s="272"/>
      <c r="G966" s="343"/>
      <c r="H966" s="343"/>
      <c r="I966" s="343"/>
      <c r="J966" s="347"/>
      <c r="K966" s="138"/>
      <c r="L966" s="136">
        <v>5</v>
      </c>
      <c r="M966" s="318" t="str">
        <f>IFERROR(ROUNDUP(VLOOKUP(F966,Accesorio!A:E,IF(L966&gt;5,L966-2,L966),)*E966/IF(L966&gt;5,1.21,1),0)," ")</f>
        <v xml:space="preserve"> </v>
      </c>
      <c r="N966" s="319" t="str">
        <f>IFERROR(VLOOKUP(F966,Accesorio!A:C,3,),"")</f>
        <v/>
      </c>
    </row>
    <row r="967" spans="1:14" x14ac:dyDescent="0.2">
      <c r="A967" s="342"/>
      <c r="B967" s="343"/>
      <c r="C967" s="308"/>
      <c r="D967" s="346"/>
      <c r="E967" s="311"/>
      <c r="F967" s="272"/>
      <c r="G967" s="343"/>
      <c r="H967" s="343"/>
      <c r="I967" s="343"/>
      <c r="J967" s="347"/>
      <c r="K967" s="306"/>
      <c r="L967" s="136">
        <v>5</v>
      </c>
      <c r="M967" s="318" t="str">
        <f>IFERROR(ROUNDUP(VLOOKUP(F967,Accesorio!A:E,IF(L967&gt;5,L967-2,L967),)*E967/IF(L967&gt;5,1.21,1),0)," ")</f>
        <v xml:space="preserve"> </v>
      </c>
      <c r="N967" s="319" t="str">
        <f>IFERROR(VLOOKUP(F967,Accesorio!A:C,3,),"")</f>
        <v/>
      </c>
    </row>
    <row r="968" spans="1:14" x14ac:dyDescent="0.2">
      <c r="A968" s="342"/>
      <c r="B968" s="343"/>
      <c r="C968" s="344"/>
      <c r="D968" s="345"/>
      <c r="E968" s="311"/>
      <c r="F968" s="348"/>
      <c r="G968" s="305"/>
      <c r="H968" s="305"/>
      <c r="I968" s="343"/>
      <c r="J968" s="347"/>
      <c r="K968" s="135"/>
      <c r="L968" s="136">
        <v>5</v>
      </c>
      <c r="M968" s="318" t="str">
        <f>IFERROR(ROUNDUP(VLOOKUP(F968,Accesorio!A:E,IF(L968&gt;5,L968-2,L968),)*E968/IF(L968&gt;5,1.21,1),0)," ")</f>
        <v xml:space="preserve"> </v>
      </c>
      <c r="N968" s="319" t="str">
        <f>IFERROR(VLOOKUP(F968,Accesorio!A:C,3,),"")</f>
        <v/>
      </c>
    </row>
    <row r="969" spans="1:14" x14ac:dyDescent="0.2">
      <c r="A969" s="342"/>
      <c r="B969" s="343"/>
      <c r="C969" s="308"/>
      <c r="D969" s="346"/>
      <c r="E969" s="311"/>
      <c r="F969" s="272"/>
      <c r="G969" s="343"/>
      <c r="H969" s="343"/>
      <c r="I969" s="343"/>
      <c r="J969" s="347"/>
      <c r="K969" s="138"/>
      <c r="L969" s="136">
        <v>5</v>
      </c>
      <c r="M969" s="318" t="str">
        <f>IFERROR(ROUNDUP(VLOOKUP(F969,Accesorio!A:E,IF(L969&gt;5,L969-2,L969),)*E969/IF(L969&gt;5,1.21,1),0)," ")</f>
        <v xml:space="preserve"> </v>
      </c>
      <c r="N969" s="319" t="str">
        <f>IFERROR(VLOOKUP(F969,Accesorio!A:C,3,),"")</f>
        <v/>
      </c>
    </row>
    <row r="970" spans="1:14" x14ac:dyDescent="0.2">
      <c r="A970" s="342"/>
      <c r="B970" s="343"/>
      <c r="C970" s="308"/>
      <c r="D970" s="346"/>
      <c r="E970" s="311"/>
      <c r="F970" s="272"/>
      <c r="G970" s="343"/>
      <c r="H970" s="343"/>
      <c r="I970" s="343"/>
      <c r="J970" s="347"/>
      <c r="K970" s="306"/>
      <c r="L970" s="136">
        <v>5</v>
      </c>
      <c r="M970" s="318" t="str">
        <f>IFERROR(ROUNDUP(VLOOKUP(F970,Accesorio!A:E,IF(L970&gt;5,L970-2,L970),)*E970/IF(L970&gt;5,1.21,1),0)," ")</f>
        <v xml:space="preserve"> </v>
      </c>
      <c r="N970" s="319" t="str">
        <f>IFERROR(VLOOKUP(F970,Accesorio!A:C,3,),"")</f>
        <v/>
      </c>
    </row>
    <row r="971" spans="1:14" x14ac:dyDescent="0.2">
      <c r="A971" s="342"/>
      <c r="B971" s="343"/>
      <c r="C971" s="344"/>
      <c r="D971" s="345"/>
      <c r="E971" s="311"/>
      <c r="F971" s="348"/>
      <c r="G971" s="305"/>
      <c r="H971" s="305"/>
      <c r="I971" s="343"/>
      <c r="J971" s="347"/>
      <c r="K971" s="135"/>
      <c r="L971" s="136">
        <v>5</v>
      </c>
      <c r="M971" s="318" t="str">
        <f>IFERROR(ROUNDUP(VLOOKUP(F971,Accesorio!A:E,IF(L971&gt;5,L971-2,L971),)*E971/IF(L971&gt;5,1.21,1),0)," ")</f>
        <v xml:space="preserve"> </v>
      </c>
      <c r="N971" s="319" t="str">
        <f>IFERROR(VLOOKUP(F971,Accesorio!A:C,3,),"")</f>
        <v/>
      </c>
    </row>
    <row r="972" spans="1:14" x14ac:dyDescent="0.2">
      <c r="A972" s="342"/>
      <c r="B972" s="343"/>
      <c r="C972" s="308"/>
      <c r="D972" s="346"/>
      <c r="E972" s="311"/>
      <c r="F972" s="272"/>
      <c r="G972" s="343"/>
      <c r="H972" s="343"/>
      <c r="I972" s="343"/>
      <c r="J972" s="347"/>
      <c r="K972" s="138"/>
      <c r="L972" s="136">
        <v>5</v>
      </c>
      <c r="M972" s="318" t="str">
        <f>IFERROR(ROUNDUP(VLOOKUP(F972,Accesorio!A:E,IF(L972&gt;5,L972-2,L972),)*E972/IF(L972&gt;5,1.21,1),0)," ")</f>
        <v xml:space="preserve"> </v>
      </c>
      <c r="N972" s="319" t="str">
        <f>IFERROR(VLOOKUP(F972,Accesorio!A:C,3,),"")</f>
        <v/>
      </c>
    </row>
    <row r="973" spans="1:14" x14ac:dyDescent="0.2">
      <c r="A973" s="342"/>
      <c r="B973" s="343"/>
      <c r="C973" s="308"/>
      <c r="D973" s="346"/>
      <c r="E973" s="311"/>
      <c r="F973" s="272"/>
      <c r="G973" s="343"/>
      <c r="H973" s="343"/>
      <c r="I973" s="343"/>
      <c r="J973" s="347"/>
      <c r="K973" s="306"/>
      <c r="L973" s="136">
        <v>5</v>
      </c>
      <c r="M973" s="318" t="str">
        <f>IFERROR(ROUNDUP(VLOOKUP(F973,Accesorio!A:E,IF(L973&gt;5,L973-2,L973),)*E973/IF(L973&gt;5,1.21,1),0)," ")</f>
        <v xml:space="preserve"> </v>
      </c>
      <c r="N973" s="319" t="str">
        <f>IFERROR(VLOOKUP(F973,Accesorio!A:C,3,),"")</f>
        <v/>
      </c>
    </row>
    <row r="974" spans="1:14" x14ac:dyDescent="0.2">
      <c r="A974" s="342"/>
      <c r="B974" s="343"/>
      <c r="C974" s="344"/>
      <c r="D974" s="345"/>
      <c r="E974" s="311"/>
      <c r="F974" s="348"/>
      <c r="G974" s="305"/>
      <c r="H974" s="305"/>
      <c r="I974" s="343"/>
      <c r="J974" s="347"/>
      <c r="K974" s="135"/>
      <c r="L974" s="136">
        <v>5</v>
      </c>
      <c r="M974" s="318" t="str">
        <f>IFERROR(ROUNDUP(VLOOKUP(F974,Accesorio!A:E,IF(L974&gt;5,L974-2,L974),)*E974/IF(L974&gt;5,1.21,1),0)," ")</f>
        <v xml:space="preserve"> </v>
      </c>
      <c r="N974" s="319" t="str">
        <f>IFERROR(VLOOKUP(F974,Accesorio!A:C,3,),"")</f>
        <v/>
      </c>
    </row>
    <row r="975" spans="1:14" x14ac:dyDescent="0.2">
      <c r="A975" s="342"/>
      <c r="B975" s="343"/>
      <c r="C975" s="308"/>
      <c r="D975" s="346"/>
      <c r="E975" s="311"/>
      <c r="F975" s="272"/>
      <c r="G975" s="343"/>
      <c r="H975" s="343"/>
      <c r="I975" s="343"/>
      <c r="J975" s="347"/>
      <c r="K975" s="138"/>
      <c r="L975" s="136">
        <v>5</v>
      </c>
      <c r="M975" s="318" t="str">
        <f>IFERROR(ROUNDUP(VLOOKUP(F975,Accesorio!A:E,IF(L975&gt;5,L975-2,L975),)*E975/IF(L975&gt;5,1.21,1),0)," ")</f>
        <v xml:space="preserve"> </v>
      </c>
      <c r="N975" s="319" t="str">
        <f>IFERROR(VLOOKUP(F975,Accesorio!A:C,3,),"")</f>
        <v/>
      </c>
    </row>
    <row r="976" spans="1:14" x14ac:dyDescent="0.2">
      <c r="A976" s="342"/>
      <c r="B976" s="343"/>
      <c r="C976" s="308"/>
      <c r="D976" s="346"/>
      <c r="E976" s="311"/>
      <c r="F976" s="272"/>
      <c r="G976" s="343"/>
      <c r="H976" s="343"/>
      <c r="I976" s="343"/>
      <c r="J976" s="347"/>
      <c r="K976" s="306"/>
      <c r="L976" s="136">
        <v>5</v>
      </c>
      <c r="M976" s="318" t="str">
        <f>IFERROR(ROUNDUP(VLOOKUP(F976,Accesorio!A:E,IF(L976&gt;5,L976-2,L976),)*E976/IF(L976&gt;5,1.21,1),0)," ")</f>
        <v xml:space="preserve"> </v>
      </c>
      <c r="N976" s="319" t="str">
        <f>IFERROR(VLOOKUP(F976,Accesorio!A:C,3,),"")</f>
        <v/>
      </c>
    </row>
    <row r="977" spans="1:14" x14ac:dyDescent="0.2">
      <c r="A977" s="342"/>
      <c r="B977" s="343"/>
      <c r="C977" s="344"/>
      <c r="D977" s="345"/>
      <c r="E977" s="311"/>
      <c r="F977" s="348"/>
      <c r="G977" s="305"/>
      <c r="H977" s="305"/>
      <c r="I977" s="343"/>
      <c r="J977" s="347"/>
      <c r="K977" s="135"/>
      <c r="L977" s="136">
        <v>5</v>
      </c>
      <c r="M977" s="318" t="str">
        <f>IFERROR(ROUNDUP(VLOOKUP(F977,Accesorio!A:E,IF(L977&gt;5,L977-2,L977),)*E977/IF(L977&gt;5,1.21,1),0)," ")</f>
        <v xml:space="preserve"> </v>
      </c>
      <c r="N977" s="319" t="str">
        <f>IFERROR(VLOOKUP(F977,Accesorio!A:C,3,),"")</f>
        <v/>
      </c>
    </row>
    <row r="978" spans="1:14" x14ac:dyDescent="0.2">
      <c r="A978" s="342"/>
      <c r="B978" s="343"/>
      <c r="C978" s="308"/>
      <c r="D978" s="346"/>
      <c r="E978" s="311"/>
      <c r="F978" s="272"/>
      <c r="G978" s="343"/>
      <c r="H978" s="343"/>
      <c r="I978" s="343"/>
      <c r="J978" s="347"/>
      <c r="K978" s="138"/>
      <c r="L978" s="136">
        <v>5</v>
      </c>
      <c r="M978" s="318" t="str">
        <f>IFERROR(ROUNDUP(VLOOKUP(F978,Accesorio!A:E,IF(L978&gt;5,L978-2,L978),)*E978/IF(L978&gt;5,1.21,1),0)," ")</f>
        <v xml:space="preserve"> </v>
      </c>
      <c r="N978" s="319" t="str">
        <f>IFERROR(VLOOKUP(F978,Accesorio!A:C,3,),"")</f>
        <v/>
      </c>
    </row>
    <row r="979" spans="1:14" x14ac:dyDescent="0.2">
      <c r="A979" s="342"/>
      <c r="B979" s="343"/>
      <c r="C979" s="308"/>
      <c r="D979" s="346"/>
      <c r="E979" s="311"/>
      <c r="F979" s="272"/>
      <c r="G979" s="343"/>
      <c r="H979" s="343"/>
      <c r="I979" s="343"/>
      <c r="J979" s="347"/>
      <c r="K979" s="306"/>
      <c r="L979" s="136">
        <v>5</v>
      </c>
      <c r="M979" s="318" t="str">
        <f>IFERROR(ROUNDUP(VLOOKUP(F979,Accesorio!A:E,IF(L979&gt;5,L979-2,L979),)*E979/IF(L979&gt;5,1.21,1),0)," ")</f>
        <v xml:space="preserve"> </v>
      </c>
      <c r="N979" s="319" t="str">
        <f>IFERROR(VLOOKUP(F979,Accesorio!A:C,3,),"")</f>
        <v/>
      </c>
    </row>
    <row r="980" spans="1:14" x14ac:dyDescent="0.2">
      <c r="A980" s="342"/>
      <c r="B980" s="343"/>
      <c r="C980" s="344"/>
      <c r="D980" s="345"/>
      <c r="E980" s="311"/>
      <c r="F980" s="348"/>
      <c r="G980" s="305"/>
      <c r="H980" s="305"/>
      <c r="I980" s="343"/>
      <c r="J980" s="347"/>
      <c r="K980" s="135"/>
      <c r="L980" s="136">
        <v>5</v>
      </c>
      <c r="M980" s="318" t="str">
        <f>IFERROR(ROUNDUP(VLOOKUP(F980,Accesorio!A:E,IF(L980&gt;5,L980-2,L980),)*E980/IF(L980&gt;5,1.21,1),0)," ")</f>
        <v xml:space="preserve"> </v>
      </c>
      <c r="N980" s="319" t="str">
        <f>IFERROR(VLOOKUP(F980,Accesorio!A:C,3,),"")</f>
        <v/>
      </c>
    </row>
    <row r="981" spans="1:14" x14ac:dyDescent="0.2">
      <c r="A981" s="342"/>
      <c r="B981" s="343"/>
      <c r="C981" s="308"/>
      <c r="D981" s="346"/>
      <c r="E981" s="311"/>
      <c r="F981" s="272"/>
      <c r="G981" s="343"/>
      <c r="H981" s="343"/>
      <c r="I981" s="343"/>
      <c r="J981" s="347"/>
      <c r="K981" s="138"/>
      <c r="L981" s="136">
        <v>5</v>
      </c>
      <c r="M981" s="318" t="str">
        <f>IFERROR(ROUNDUP(VLOOKUP(F981,Accesorio!A:E,IF(L981&gt;5,L981-2,L981),)*E981/IF(L981&gt;5,1.21,1),0)," ")</f>
        <v xml:space="preserve"> </v>
      </c>
      <c r="N981" s="319" t="str">
        <f>IFERROR(VLOOKUP(F981,Accesorio!A:C,3,),"")</f>
        <v/>
      </c>
    </row>
    <row r="982" spans="1:14" x14ac:dyDescent="0.2">
      <c r="A982" s="342"/>
      <c r="B982" s="343"/>
      <c r="C982" s="308"/>
      <c r="D982" s="346"/>
      <c r="E982" s="311"/>
      <c r="F982" s="272"/>
      <c r="G982" s="343"/>
      <c r="H982" s="343"/>
      <c r="I982" s="343"/>
      <c r="J982" s="347"/>
      <c r="K982" s="306"/>
      <c r="L982" s="136">
        <v>5</v>
      </c>
      <c r="M982" s="318" t="str">
        <f>IFERROR(ROUNDUP(VLOOKUP(F982,Accesorio!A:E,IF(L982&gt;5,L982-2,L982),)*E982/IF(L982&gt;5,1.21,1),0)," ")</f>
        <v xml:space="preserve"> </v>
      </c>
      <c r="N982" s="319" t="str">
        <f>IFERROR(VLOOKUP(F982,Accesorio!A:C,3,),"")</f>
        <v/>
      </c>
    </row>
    <row r="983" spans="1:14" x14ac:dyDescent="0.2">
      <c r="A983" s="342"/>
      <c r="B983" s="343"/>
      <c r="C983" s="344"/>
      <c r="D983" s="345"/>
      <c r="E983" s="311"/>
      <c r="F983" s="348"/>
      <c r="G983" s="305"/>
      <c r="H983" s="305"/>
      <c r="I983" s="343"/>
      <c r="J983" s="347"/>
      <c r="K983" s="135"/>
      <c r="L983" s="136">
        <v>5</v>
      </c>
      <c r="M983" s="318" t="str">
        <f>IFERROR(ROUNDUP(VLOOKUP(F983,Accesorio!A:E,IF(L983&gt;5,L983-2,L983),)*E983/IF(L983&gt;5,1.21,1),0)," ")</f>
        <v xml:space="preserve"> </v>
      </c>
      <c r="N983" s="319" t="str">
        <f>IFERROR(VLOOKUP(F983,Accesorio!A:C,3,),"")</f>
        <v/>
      </c>
    </row>
    <row r="984" spans="1:14" x14ac:dyDescent="0.2">
      <c r="A984" s="342"/>
      <c r="B984" s="343"/>
      <c r="C984" s="308"/>
      <c r="D984" s="346"/>
      <c r="E984" s="311"/>
      <c r="F984" s="272"/>
      <c r="G984" s="343"/>
      <c r="H984" s="343"/>
      <c r="I984" s="343"/>
      <c r="J984" s="347"/>
      <c r="K984" s="138"/>
      <c r="L984" s="136">
        <v>5</v>
      </c>
      <c r="M984" s="318" t="str">
        <f>IFERROR(ROUNDUP(VLOOKUP(F984,Accesorio!A:E,IF(L984&gt;5,L984-2,L984),)*E984/IF(L984&gt;5,1.21,1),0)," ")</f>
        <v xml:space="preserve"> </v>
      </c>
      <c r="N984" s="319" t="str">
        <f>IFERROR(VLOOKUP(F984,Accesorio!A:C,3,),"")</f>
        <v/>
      </c>
    </row>
    <row r="985" spans="1:14" x14ac:dyDescent="0.2">
      <c r="A985" s="342"/>
      <c r="B985" s="343"/>
      <c r="C985" s="308"/>
      <c r="D985" s="346"/>
      <c r="E985" s="311"/>
      <c r="F985" s="272"/>
      <c r="G985" s="343"/>
      <c r="H985" s="343"/>
      <c r="I985" s="343"/>
      <c r="J985" s="347"/>
      <c r="K985" s="306"/>
      <c r="L985" s="136">
        <v>5</v>
      </c>
      <c r="M985" s="318" t="str">
        <f>IFERROR(ROUNDUP(VLOOKUP(F985,Accesorio!A:E,IF(L985&gt;5,L985-2,L985),)*E985/IF(L985&gt;5,1.21,1),0)," ")</f>
        <v xml:space="preserve"> </v>
      </c>
      <c r="N985" s="319" t="str">
        <f>IFERROR(VLOOKUP(F985,Accesorio!A:C,3,),"")</f>
        <v/>
      </c>
    </row>
    <row r="986" spans="1:14" x14ac:dyDescent="0.2">
      <c r="A986" s="342"/>
      <c r="B986" s="343"/>
      <c r="C986" s="344"/>
      <c r="D986" s="345"/>
      <c r="E986" s="311"/>
      <c r="F986" s="348"/>
      <c r="G986" s="305"/>
      <c r="H986" s="305"/>
      <c r="I986" s="343"/>
      <c r="J986" s="347"/>
      <c r="K986" s="135"/>
      <c r="L986" s="136">
        <v>5</v>
      </c>
      <c r="M986" s="318" t="str">
        <f>IFERROR(ROUNDUP(VLOOKUP(F986,Accesorio!A:E,IF(L986&gt;5,L986-2,L986),)*E986/IF(L986&gt;5,1.21,1),0)," ")</f>
        <v xml:space="preserve"> </v>
      </c>
      <c r="N986" s="319" t="str">
        <f>IFERROR(VLOOKUP(F986,Accesorio!A:C,3,),"")</f>
        <v/>
      </c>
    </row>
    <row r="987" spans="1:14" x14ac:dyDescent="0.2">
      <c r="A987" s="342"/>
      <c r="B987" s="343"/>
      <c r="C987" s="308"/>
      <c r="D987" s="346"/>
      <c r="E987" s="311"/>
      <c r="F987" s="272"/>
      <c r="G987" s="343"/>
      <c r="H987" s="343"/>
      <c r="I987" s="343"/>
      <c r="J987" s="347"/>
      <c r="K987" s="138"/>
      <c r="L987" s="136">
        <v>5</v>
      </c>
      <c r="M987" s="318" t="str">
        <f>IFERROR(ROUNDUP(VLOOKUP(F987,Accesorio!A:E,IF(L987&gt;5,L987-2,L987),)*E987/IF(L987&gt;5,1.21,1),0)," ")</f>
        <v xml:space="preserve"> </v>
      </c>
      <c r="N987" s="319" t="str">
        <f>IFERROR(VLOOKUP(F987,Accesorio!A:C,3,),"")</f>
        <v/>
      </c>
    </row>
    <row r="988" spans="1:14" x14ac:dyDescent="0.2">
      <c r="A988" s="342"/>
      <c r="B988" s="343"/>
      <c r="C988" s="308"/>
      <c r="D988" s="346"/>
      <c r="E988" s="311"/>
      <c r="F988" s="272"/>
      <c r="G988" s="343"/>
      <c r="H988" s="343"/>
      <c r="I988" s="343"/>
      <c r="J988" s="347"/>
      <c r="K988" s="306"/>
      <c r="L988" s="136">
        <v>5</v>
      </c>
      <c r="M988" s="318" t="str">
        <f>IFERROR(ROUNDUP(VLOOKUP(F988,Accesorio!A:E,IF(L988&gt;5,L988-2,L988),)*E988/IF(L988&gt;5,1.21,1),0)," ")</f>
        <v xml:space="preserve"> </v>
      </c>
      <c r="N988" s="319" t="str">
        <f>IFERROR(VLOOKUP(F988,Accesorio!A:C,3,),"")</f>
        <v/>
      </c>
    </row>
    <row r="989" spans="1:14" x14ac:dyDescent="0.2">
      <c r="A989" s="342"/>
      <c r="B989" s="343"/>
      <c r="C989" s="344"/>
      <c r="D989" s="345"/>
      <c r="E989" s="311"/>
      <c r="F989" s="348"/>
      <c r="G989" s="305"/>
      <c r="H989" s="305"/>
      <c r="I989" s="343"/>
      <c r="J989" s="347"/>
      <c r="K989" s="135"/>
      <c r="L989" s="136">
        <v>5</v>
      </c>
      <c r="M989" s="318" t="str">
        <f>IFERROR(ROUNDUP(VLOOKUP(F989,Accesorio!A:E,IF(L989&gt;5,L989-2,L989),)*E989/IF(L989&gt;5,1.21,1),0)," ")</f>
        <v xml:space="preserve"> </v>
      </c>
      <c r="N989" s="319" t="str">
        <f>IFERROR(VLOOKUP(F989,Accesorio!A:C,3,),"")</f>
        <v/>
      </c>
    </row>
    <row r="990" spans="1:14" x14ac:dyDescent="0.2">
      <c r="A990" s="342"/>
      <c r="B990" s="343"/>
      <c r="C990" s="308"/>
      <c r="D990" s="346"/>
      <c r="E990" s="311"/>
      <c r="F990" s="272"/>
      <c r="G990" s="343"/>
      <c r="H990" s="343"/>
      <c r="I990" s="343"/>
      <c r="J990" s="347"/>
      <c r="K990" s="138"/>
      <c r="L990" s="136">
        <v>5</v>
      </c>
      <c r="M990" s="318" t="str">
        <f>IFERROR(ROUNDUP(VLOOKUP(F990,Accesorio!A:E,IF(L990&gt;5,L990-2,L990),)*E990/IF(L990&gt;5,1.21,1),0)," ")</f>
        <v xml:space="preserve"> </v>
      </c>
      <c r="N990" s="319" t="str">
        <f>IFERROR(VLOOKUP(F990,Accesorio!A:C,3,),"")</f>
        <v/>
      </c>
    </row>
    <row r="991" spans="1:14" x14ac:dyDescent="0.2">
      <c r="A991" s="342"/>
      <c r="B991" s="343"/>
      <c r="C991" s="308"/>
      <c r="D991" s="346"/>
      <c r="E991" s="311"/>
      <c r="F991" s="272"/>
      <c r="G991" s="343"/>
      <c r="H991" s="343"/>
      <c r="I991" s="343"/>
      <c r="J991" s="347"/>
      <c r="K991" s="306"/>
      <c r="L991" s="136">
        <v>5</v>
      </c>
      <c r="M991" s="318" t="str">
        <f>IFERROR(ROUNDUP(VLOOKUP(F991,Accesorio!A:E,IF(L991&gt;5,L991-2,L991),)*E991/IF(L991&gt;5,1.21,1),0)," ")</f>
        <v xml:space="preserve"> </v>
      </c>
      <c r="N991" s="319" t="str">
        <f>IFERROR(VLOOKUP(F991,Accesorio!A:C,3,),"")</f>
        <v/>
      </c>
    </row>
    <row r="992" spans="1:14" x14ac:dyDescent="0.2">
      <c r="A992" s="342"/>
      <c r="B992" s="343"/>
      <c r="C992" s="344"/>
      <c r="D992" s="345"/>
      <c r="E992" s="311"/>
      <c r="F992" s="348"/>
      <c r="G992" s="305"/>
      <c r="H992" s="305"/>
      <c r="I992" s="343"/>
      <c r="J992" s="347"/>
      <c r="K992" s="135"/>
      <c r="L992" s="136">
        <v>5</v>
      </c>
      <c r="M992" s="318" t="str">
        <f>IFERROR(ROUNDUP(VLOOKUP(F992,Accesorio!A:E,IF(L992&gt;5,L992-2,L992),)*E992/IF(L992&gt;5,1.21,1),0)," ")</f>
        <v xml:space="preserve"> </v>
      </c>
      <c r="N992" s="319" t="str">
        <f>IFERROR(VLOOKUP(F992,Accesorio!A:C,3,),"")</f>
        <v/>
      </c>
    </row>
    <row r="993" spans="1:14" x14ac:dyDescent="0.2">
      <c r="A993" s="342"/>
      <c r="B993" s="343"/>
      <c r="C993" s="308"/>
      <c r="D993" s="346"/>
      <c r="E993" s="311"/>
      <c r="F993" s="272"/>
      <c r="G993" s="343"/>
      <c r="H993" s="343"/>
      <c r="I993" s="343"/>
      <c r="J993" s="347"/>
      <c r="K993" s="138"/>
      <c r="L993" s="136">
        <v>5</v>
      </c>
      <c r="M993" s="318" t="str">
        <f>IFERROR(ROUNDUP(VLOOKUP(F993,Accesorio!A:E,IF(L993&gt;5,L993-2,L993),)*E993/IF(L993&gt;5,1.21,1),0)," ")</f>
        <v xml:space="preserve"> </v>
      </c>
      <c r="N993" s="319" t="str">
        <f>IFERROR(VLOOKUP(F993,Accesorio!A:C,3,),"")</f>
        <v/>
      </c>
    </row>
    <row r="994" spans="1:14" x14ac:dyDescent="0.2">
      <c r="A994" s="342"/>
      <c r="B994" s="343"/>
      <c r="C994" s="308"/>
      <c r="D994" s="346"/>
      <c r="E994" s="311"/>
      <c r="F994" s="272"/>
      <c r="G994" s="343"/>
      <c r="H994" s="343"/>
      <c r="I994" s="343"/>
      <c r="J994" s="347"/>
      <c r="K994" s="306"/>
      <c r="L994" s="136">
        <v>5</v>
      </c>
      <c r="M994" s="318" t="str">
        <f>IFERROR(ROUNDUP(VLOOKUP(F994,Accesorio!A:E,IF(L994&gt;5,L994-2,L994),)*E994/IF(L994&gt;5,1.21,1),0)," ")</f>
        <v xml:space="preserve"> </v>
      </c>
      <c r="N994" s="319" t="str">
        <f>IFERROR(VLOOKUP(F994,Accesorio!A:C,3,),"")</f>
        <v/>
      </c>
    </row>
    <row r="995" spans="1:14" x14ac:dyDescent="0.2">
      <c r="A995" s="342"/>
      <c r="B995" s="343"/>
      <c r="C995" s="344"/>
      <c r="D995" s="345"/>
      <c r="E995" s="311"/>
      <c r="F995" s="348"/>
      <c r="G995" s="305"/>
      <c r="H995" s="305"/>
      <c r="I995" s="343"/>
      <c r="J995" s="347"/>
      <c r="K995" s="135"/>
      <c r="L995" s="136">
        <v>5</v>
      </c>
      <c r="M995" s="318" t="str">
        <f>IFERROR(ROUNDUP(VLOOKUP(F995,Accesorio!A:E,IF(L995&gt;5,L995-2,L995),)*E995/IF(L995&gt;5,1.21,1),0)," ")</f>
        <v xml:space="preserve"> </v>
      </c>
      <c r="N995" s="319" t="str">
        <f>IFERROR(VLOOKUP(F995,Accesorio!A:C,3,),"")</f>
        <v/>
      </c>
    </row>
    <row r="996" spans="1:14" x14ac:dyDescent="0.2">
      <c r="A996" s="342"/>
      <c r="B996" s="343"/>
      <c r="C996" s="308"/>
      <c r="D996" s="346"/>
      <c r="E996" s="311"/>
      <c r="F996" s="272"/>
      <c r="G996" s="343"/>
      <c r="H996" s="343"/>
      <c r="I996" s="343"/>
      <c r="J996" s="347"/>
      <c r="K996" s="138"/>
      <c r="L996" s="136">
        <v>5</v>
      </c>
      <c r="M996" s="318" t="str">
        <f>IFERROR(ROUNDUP(VLOOKUP(F996,Accesorio!A:E,IF(L996&gt;5,L996-2,L996),)*E996/IF(L996&gt;5,1.21,1),0)," ")</f>
        <v xml:space="preserve"> </v>
      </c>
      <c r="N996" s="319" t="str">
        <f>IFERROR(VLOOKUP(F996,Accesorio!A:C,3,),"")</f>
        <v/>
      </c>
    </row>
    <row r="997" spans="1:14" x14ac:dyDescent="0.2">
      <c r="A997" s="342"/>
      <c r="B997" s="343"/>
      <c r="C997" s="308"/>
      <c r="D997" s="346"/>
      <c r="E997" s="311"/>
      <c r="F997" s="272"/>
      <c r="G997" s="343"/>
      <c r="H997" s="343"/>
      <c r="I997" s="343"/>
      <c r="J997" s="347"/>
      <c r="K997" s="306"/>
      <c r="L997" s="136">
        <v>5</v>
      </c>
      <c r="M997" s="318" t="str">
        <f>IFERROR(ROUNDUP(VLOOKUP(F997,Accesorio!A:E,IF(L997&gt;5,L997-2,L997),)*E997/IF(L997&gt;5,1.21,1),0)," ")</f>
        <v xml:space="preserve"> </v>
      </c>
      <c r="N997" s="319" t="str">
        <f>IFERROR(VLOOKUP(F997,Accesorio!A:C,3,),"")</f>
        <v/>
      </c>
    </row>
    <row r="998" spans="1:14" x14ac:dyDescent="0.2">
      <c r="A998" s="342"/>
      <c r="B998" s="343"/>
      <c r="C998" s="344"/>
      <c r="D998" s="345"/>
      <c r="E998" s="311"/>
      <c r="F998" s="348"/>
      <c r="G998" s="305"/>
      <c r="H998" s="305"/>
      <c r="I998" s="343"/>
      <c r="J998" s="347"/>
      <c r="K998" s="135"/>
      <c r="L998" s="136">
        <v>5</v>
      </c>
      <c r="M998" s="318" t="str">
        <f>IFERROR(ROUNDUP(VLOOKUP(F998,Accesorio!A:E,IF(L998&gt;5,L998-2,L998),)*E998/IF(L998&gt;5,1.21,1),0)," ")</f>
        <v xml:space="preserve"> </v>
      </c>
      <c r="N998" s="319" t="str">
        <f>IFERROR(VLOOKUP(F998,Accesorio!A:C,3,),"")</f>
        <v/>
      </c>
    </row>
    <row r="999" spans="1:14" x14ac:dyDescent="0.2">
      <c r="A999" s="342"/>
      <c r="B999" s="343"/>
      <c r="C999" s="308"/>
      <c r="D999" s="346"/>
      <c r="E999" s="311"/>
      <c r="F999" s="272"/>
      <c r="G999" s="343"/>
      <c r="H999" s="343"/>
      <c r="I999" s="343"/>
      <c r="J999" s="347"/>
      <c r="K999" s="138"/>
      <c r="L999" s="136">
        <v>5</v>
      </c>
      <c r="M999" s="318" t="str">
        <f>IFERROR(ROUNDUP(VLOOKUP(F999,Accesorio!A:E,IF(L999&gt;5,L999-2,L999),)*E999/IF(L999&gt;5,1.21,1),0)," ")</f>
        <v xml:space="preserve"> </v>
      </c>
      <c r="N999" s="319" t="str">
        <f>IFERROR(VLOOKUP(F999,Accesorio!A:C,3,),"")</f>
        <v/>
      </c>
    </row>
    <row r="1000" spans="1:14" x14ac:dyDescent="0.2">
      <c r="A1000" s="342"/>
      <c r="B1000" s="343"/>
      <c r="C1000" s="308"/>
      <c r="D1000" s="346"/>
      <c r="E1000" s="311"/>
      <c r="F1000" s="272"/>
      <c r="G1000" s="343"/>
      <c r="H1000" s="343"/>
      <c r="I1000" s="343"/>
      <c r="J1000" s="347"/>
      <c r="K1000" s="306"/>
      <c r="L1000" s="136">
        <v>5</v>
      </c>
      <c r="M1000" s="318" t="str">
        <f>IFERROR(ROUNDUP(VLOOKUP(F1000,Accesorio!A:E,IF(L1000&gt;5,L1000-2,L1000),)*E1000/IF(L1000&gt;5,1.21,1),0)," ")</f>
        <v xml:space="preserve"> </v>
      </c>
      <c r="N1000" s="319" t="str">
        <f>IFERROR(VLOOKUP(F1000,Accesorio!A:C,3,),"")</f>
        <v/>
      </c>
    </row>
    <row r="1001" spans="1:14" x14ac:dyDescent="0.2">
      <c r="A1001" s="342"/>
      <c r="B1001" s="343"/>
      <c r="C1001" s="344"/>
      <c r="D1001" s="345"/>
      <c r="E1001" s="311"/>
      <c r="F1001" s="348"/>
      <c r="G1001" s="305"/>
      <c r="H1001" s="305"/>
      <c r="I1001" s="343"/>
      <c r="J1001" s="347"/>
      <c r="K1001" s="135"/>
      <c r="L1001" s="136">
        <v>5</v>
      </c>
      <c r="M1001" s="318" t="str">
        <f>IFERROR(ROUNDUP(VLOOKUP(F1001,Accesorio!A:E,IF(L1001&gt;5,L1001-2,L1001),)*E1001/IF(L1001&gt;5,1.21,1),0)," ")</f>
        <v xml:space="preserve"> </v>
      </c>
      <c r="N1001" s="319" t="str">
        <f>IFERROR(VLOOKUP(F1001,Accesorio!A:C,3,),"")</f>
        <v/>
      </c>
    </row>
    <row r="1002" spans="1:14" x14ac:dyDescent="0.2">
      <c r="A1002" s="342"/>
      <c r="B1002" s="343"/>
      <c r="C1002" s="308"/>
      <c r="D1002" s="346"/>
      <c r="E1002" s="311"/>
      <c r="F1002" s="272"/>
      <c r="G1002" s="343"/>
      <c r="H1002" s="343"/>
      <c r="I1002" s="343"/>
      <c r="J1002" s="347"/>
      <c r="K1002" s="138"/>
      <c r="L1002" s="136">
        <v>5</v>
      </c>
      <c r="M1002" s="318" t="str">
        <f>IFERROR(ROUNDUP(VLOOKUP(F1002,Accesorio!A:E,IF(L1002&gt;5,L1002-2,L1002),)*E1002/IF(L1002&gt;5,1.21,1),0)," ")</f>
        <v xml:space="preserve"> </v>
      </c>
      <c r="N1002" s="319" t="str">
        <f>IFERROR(VLOOKUP(F1002,Accesorio!A:C,3,),"")</f>
        <v/>
      </c>
    </row>
    <row r="1003" spans="1:14" x14ac:dyDescent="0.2">
      <c r="A1003" s="342"/>
      <c r="B1003" s="343"/>
      <c r="C1003" s="308"/>
      <c r="D1003" s="346"/>
      <c r="E1003" s="311"/>
      <c r="F1003" s="272"/>
      <c r="G1003" s="343"/>
      <c r="H1003" s="343"/>
      <c r="I1003" s="343"/>
      <c r="J1003" s="347"/>
      <c r="K1003" s="306"/>
      <c r="L1003" s="136">
        <v>5</v>
      </c>
      <c r="M1003" s="318" t="str">
        <f>IFERROR(ROUNDUP(VLOOKUP(F1003,Accesorio!A:E,IF(L1003&gt;5,L1003-2,L1003),)*E1003/IF(L1003&gt;5,1.21,1),0)," ")</f>
        <v xml:space="preserve"> </v>
      </c>
      <c r="N1003" s="319" t="str">
        <f>IFERROR(VLOOKUP(F1003,Accesorio!A:C,3,),"")</f>
        <v/>
      </c>
    </row>
    <row r="1004" spans="1:14" x14ac:dyDescent="0.2">
      <c r="A1004" s="342"/>
      <c r="B1004" s="343"/>
      <c r="C1004" s="344"/>
      <c r="D1004" s="345"/>
      <c r="E1004" s="311"/>
      <c r="F1004" s="348"/>
      <c r="G1004" s="305"/>
      <c r="H1004" s="305"/>
      <c r="I1004" s="343"/>
      <c r="J1004" s="347"/>
      <c r="K1004" s="135"/>
      <c r="L1004" s="136">
        <v>5</v>
      </c>
      <c r="M1004" s="318" t="str">
        <f>IFERROR(ROUNDUP(VLOOKUP(F1004,Accesorio!A:E,IF(L1004&gt;5,L1004-2,L1004),)*E1004/IF(L1004&gt;5,1.21,1),0)," ")</f>
        <v xml:space="preserve"> </v>
      </c>
      <c r="N1004" s="319" t="str">
        <f>IFERROR(VLOOKUP(F1004,Accesorio!A:C,3,),"")</f>
        <v/>
      </c>
    </row>
    <row r="1005" spans="1:14" x14ac:dyDescent="0.2">
      <c r="A1005" s="342"/>
      <c r="B1005" s="343"/>
      <c r="C1005" s="308"/>
      <c r="D1005" s="346"/>
      <c r="E1005" s="311"/>
      <c r="F1005" s="272"/>
      <c r="G1005" s="343"/>
      <c r="H1005" s="343"/>
      <c r="I1005" s="343"/>
      <c r="J1005" s="347"/>
      <c r="K1005" s="138"/>
      <c r="L1005" s="136">
        <v>5</v>
      </c>
      <c r="M1005" s="318" t="str">
        <f>IFERROR(ROUNDUP(VLOOKUP(F1005,Accesorio!A:E,IF(L1005&gt;5,L1005-2,L1005),)*E1005/IF(L1005&gt;5,1.21,1),0)," ")</f>
        <v xml:space="preserve"> </v>
      </c>
      <c r="N1005" s="319" t="str">
        <f>IFERROR(VLOOKUP(F1005,Accesorio!A:C,3,),"")</f>
        <v/>
      </c>
    </row>
    <row r="1006" spans="1:14" x14ac:dyDescent="0.2">
      <c r="A1006" s="342"/>
      <c r="B1006" s="343"/>
      <c r="C1006" s="308"/>
      <c r="D1006" s="346"/>
      <c r="E1006" s="311"/>
      <c r="F1006" s="272"/>
      <c r="G1006" s="343"/>
      <c r="H1006" s="343"/>
      <c r="I1006" s="343"/>
      <c r="J1006" s="347"/>
      <c r="K1006" s="306"/>
      <c r="L1006" s="136">
        <v>5</v>
      </c>
      <c r="M1006" s="318" t="str">
        <f>IFERROR(ROUNDUP(VLOOKUP(F1006,Accesorio!A:E,IF(L1006&gt;5,L1006-2,L1006),)*E1006/IF(L1006&gt;5,1.21,1),0)," ")</f>
        <v xml:space="preserve"> </v>
      </c>
      <c r="N1006" s="319" t="str">
        <f>IFERROR(VLOOKUP(F1006,Accesorio!A:C,3,),"")</f>
        <v/>
      </c>
    </row>
    <row r="1007" spans="1:14" x14ac:dyDescent="0.2">
      <c r="A1007" s="342"/>
      <c r="B1007" s="343"/>
      <c r="C1007" s="344"/>
      <c r="D1007" s="345"/>
      <c r="E1007" s="311"/>
      <c r="F1007" s="348"/>
      <c r="G1007" s="305"/>
      <c r="H1007" s="305"/>
      <c r="I1007" s="343"/>
      <c r="J1007" s="347"/>
      <c r="K1007" s="135"/>
      <c r="L1007" s="136">
        <v>5</v>
      </c>
      <c r="M1007" s="318" t="str">
        <f>IFERROR(ROUNDUP(VLOOKUP(F1007,Accesorio!A:E,IF(L1007&gt;5,L1007-2,L1007),)*E1007/IF(L1007&gt;5,1.21,1),0)," ")</f>
        <v xml:space="preserve"> </v>
      </c>
      <c r="N1007" s="319" t="str">
        <f>IFERROR(VLOOKUP(F1007,Accesorio!A:C,3,),"")</f>
        <v/>
      </c>
    </row>
    <row r="1008" spans="1:14" x14ac:dyDescent="0.2">
      <c r="A1008" s="342"/>
      <c r="B1008" s="343"/>
      <c r="C1008" s="308"/>
      <c r="D1008" s="346"/>
      <c r="E1008" s="311"/>
      <c r="F1008" s="272"/>
      <c r="G1008" s="343"/>
      <c r="H1008" s="343"/>
      <c r="I1008" s="343"/>
      <c r="J1008" s="347"/>
      <c r="K1008" s="138"/>
      <c r="L1008" s="136">
        <v>5</v>
      </c>
      <c r="M1008" s="318" t="str">
        <f>IFERROR(ROUNDUP(VLOOKUP(F1008,Accesorio!A:E,IF(L1008&gt;5,L1008-2,L1008),)*E1008/IF(L1008&gt;5,1.21,1),0)," ")</f>
        <v xml:space="preserve"> </v>
      </c>
      <c r="N1008" s="319" t="str">
        <f>IFERROR(VLOOKUP(F1008,Accesorio!A:C,3,),"")</f>
        <v/>
      </c>
    </row>
    <row r="1009" spans="1:14" x14ac:dyDescent="0.2">
      <c r="A1009" s="342"/>
      <c r="B1009" s="343"/>
      <c r="C1009" s="308"/>
      <c r="D1009" s="346"/>
      <c r="E1009" s="311"/>
      <c r="F1009" s="272"/>
      <c r="G1009" s="343"/>
      <c r="H1009" s="343"/>
      <c r="I1009" s="343"/>
      <c r="J1009" s="347"/>
      <c r="K1009" s="306"/>
      <c r="L1009" s="136">
        <v>5</v>
      </c>
      <c r="M1009" s="318" t="str">
        <f>IFERROR(ROUNDUP(VLOOKUP(F1009,Accesorio!A:E,IF(L1009&gt;5,L1009-2,L1009),)*E1009/IF(L1009&gt;5,1.21,1),0)," ")</f>
        <v xml:space="preserve"> </v>
      </c>
      <c r="N1009" s="319" t="str">
        <f>IFERROR(VLOOKUP(F1009,Accesorio!A:C,3,),"")</f>
        <v/>
      </c>
    </row>
    <row r="1010" spans="1:14" x14ac:dyDescent="0.2">
      <c r="A1010" s="342"/>
      <c r="B1010" s="343"/>
      <c r="C1010" s="344"/>
      <c r="D1010" s="345"/>
      <c r="E1010" s="311"/>
      <c r="F1010" s="348"/>
      <c r="G1010" s="305"/>
      <c r="H1010" s="305"/>
      <c r="I1010" s="343"/>
      <c r="J1010" s="347"/>
      <c r="K1010" s="135"/>
      <c r="L1010" s="136">
        <v>5</v>
      </c>
      <c r="M1010" s="318" t="str">
        <f>IFERROR(ROUNDUP(VLOOKUP(F1010,Accesorio!A:E,IF(L1010&gt;5,L1010-2,L1010),)*E1010/IF(L1010&gt;5,1.21,1),0)," ")</f>
        <v xml:space="preserve"> </v>
      </c>
      <c r="N1010" s="319" t="str">
        <f>IFERROR(VLOOKUP(F1010,Accesorio!A:C,3,),"")</f>
        <v/>
      </c>
    </row>
    <row r="1011" spans="1:14" x14ac:dyDescent="0.2">
      <c r="A1011" s="342"/>
      <c r="B1011" s="343"/>
      <c r="C1011" s="308"/>
      <c r="D1011" s="346"/>
      <c r="E1011" s="311"/>
      <c r="F1011" s="272"/>
      <c r="G1011" s="343"/>
      <c r="H1011" s="343"/>
      <c r="I1011" s="343"/>
      <c r="J1011" s="347"/>
      <c r="K1011" s="138"/>
      <c r="L1011" s="136">
        <v>5</v>
      </c>
      <c r="M1011" s="318" t="str">
        <f>IFERROR(ROUNDUP(VLOOKUP(F1011,Accesorio!A:E,IF(L1011&gt;5,L1011-2,L1011),)*E1011/IF(L1011&gt;5,1.21,1),0)," ")</f>
        <v xml:space="preserve"> </v>
      </c>
      <c r="N1011" s="319" t="str">
        <f>IFERROR(VLOOKUP(F1011,Accesorio!A:C,3,),"")</f>
        <v/>
      </c>
    </row>
    <row r="1012" spans="1:14" x14ac:dyDescent="0.2">
      <c r="A1012" s="342"/>
      <c r="B1012" s="343"/>
      <c r="C1012" s="308"/>
      <c r="D1012" s="346"/>
      <c r="E1012" s="311"/>
      <c r="F1012" s="272"/>
      <c r="G1012" s="343"/>
      <c r="H1012" s="343"/>
      <c r="I1012" s="343"/>
      <c r="J1012" s="347"/>
      <c r="K1012" s="306"/>
      <c r="L1012" s="136">
        <v>5</v>
      </c>
      <c r="M1012" s="318" t="str">
        <f>IFERROR(ROUNDUP(VLOOKUP(F1012,Accesorio!A:E,IF(L1012&gt;5,L1012-2,L1012),)*E1012/IF(L1012&gt;5,1.21,1),0)," ")</f>
        <v xml:space="preserve"> </v>
      </c>
      <c r="N1012" s="319" t="str">
        <f>IFERROR(VLOOKUP(F1012,Accesorio!A:C,3,),"")</f>
        <v/>
      </c>
    </row>
    <row r="1013" spans="1:14" x14ac:dyDescent="0.2">
      <c r="A1013" s="342"/>
      <c r="B1013" s="343"/>
      <c r="C1013" s="344"/>
      <c r="D1013" s="345"/>
      <c r="E1013" s="311"/>
      <c r="F1013" s="348"/>
      <c r="G1013" s="305"/>
      <c r="H1013" s="305"/>
      <c r="I1013" s="343"/>
      <c r="J1013" s="347"/>
      <c r="K1013" s="135"/>
      <c r="L1013" s="136">
        <v>5</v>
      </c>
      <c r="M1013" s="318" t="str">
        <f>IFERROR(ROUNDUP(VLOOKUP(F1013,Accesorio!A:E,IF(L1013&gt;5,L1013-2,L1013),)*E1013/IF(L1013&gt;5,1.21,1),0)," ")</f>
        <v xml:space="preserve"> </v>
      </c>
      <c r="N1013" s="319" t="str">
        <f>IFERROR(VLOOKUP(F1013,Accesorio!A:C,3,),"")</f>
        <v/>
      </c>
    </row>
    <row r="1014" spans="1:14" x14ac:dyDescent="0.2">
      <c r="A1014" s="342"/>
      <c r="B1014" s="343"/>
      <c r="C1014" s="308"/>
      <c r="D1014" s="346"/>
      <c r="E1014" s="311"/>
      <c r="F1014" s="272"/>
      <c r="G1014" s="343"/>
      <c r="H1014" s="343"/>
      <c r="I1014" s="343"/>
      <c r="J1014" s="347"/>
      <c r="K1014" s="138"/>
      <c r="L1014" s="136">
        <v>5</v>
      </c>
      <c r="M1014" s="318" t="str">
        <f>IFERROR(ROUNDUP(VLOOKUP(F1014,Accesorio!A:E,IF(L1014&gt;5,L1014-2,L1014),)*E1014/IF(L1014&gt;5,1.21,1),0)," ")</f>
        <v xml:space="preserve"> </v>
      </c>
      <c r="N1014" s="319" t="str">
        <f>IFERROR(VLOOKUP(F1014,Accesorio!A:C,3,),"")</f>
        <v/>
      </c>
    </row>
    <row r="1015" spans="1:14" x14ac:dyDescent="0.2">
      <c r="A1015" s="342"/>
      <c r="B1015" s="343"/>
      <c r="C1015" s="308"/>
      <c r="D1015" s="346"/>
      <c r="E1015" s="311"/>
      <c r="F1015" s="272"/>
      <c r="G1015" s="343"/>
      <c r="H1015" s="343"/>
      <c r="I1015" s="343"/>
      <c r="J1015" s="347"/>
      <c r="K1015" s="306"/>
      <c r="L1015" s="136">
        <v>5</v>
      </c>
      <c r="M1015" s="318" t="str">
        <f>IFERROR(ROUNDUP(VLOOKUP(F1015,Accesorio!A:E,IF(L1015&gt;5,L1015-2,L1015),)*E1015/IF(L1015&gt;5,1.21,1),0)," ")</f>
        <v xml:space="preserve"> </v>
      </c>
      <c r="N1015" s="319" t="str">
        <f>IFERROR(VLOOKUP(F1015,Accesorio!A:C,3,),"")</f>
        <v/>
      </c>
    </row>
    <row r="1016" spans="1:14" x14ac:dyDescent="0.2">
      <c r="A1016" s="342"/>
      <c r="B1016" s="343"/>
      <c r="C1016" s="344"/>
      <c r="D1016" s="345"/>
      <c r="E1016" s="311"/>
      <c r="F1016" s="348"/>
      <c r="G1016" s="305"/>
      <c r="H1016" s="305"/>
      <c r="I1016" s="343"/>
      <c r="J1016" s="347"/>
      <c r="K1016" s="135"/>
      <c r="L1016" s="136">
        <v>5</v>
      </c>
      <c r="M1016" s="318" t="str">
        <f>IFERROR(ROUNDUP(VLOOKUP(F1016,Accesorio!A:E,IF(L1016&gt;5,L1016-2,L1016),)*E1016/IF(L1016&gt;5,1.21,1),0)," ")</f>
        <v xml:space="preserve"> </v>
      </c>
      <c r="N1016" s="319" t="str">
        <f>IFERROR(VLOOKUP(F1016,Accesorio!A:C,3,),"")</f>
        <v/>
      </c>
    </row>
    <row r="1017" spans="1:14" x14ac:dyDescent="0.2">
      <c r="A1017" s="342"/>
      <c r="B1017" s="343"/>
      <c r="C1017" s="308"/>
      <c r="D1017" s="346"/>
      <c r="E1017" s="311"/>
      <c r="F1017" s="272"/>
      <c r="G1017" s="343"/>
      <c r="H1017" s="343"/>
      <c r="I1017" s="343"/>
      <c r="J1017" s="347"/>
      <c r="K1017" s="138"/>
      <c r="L1017" s="136">
        <v>5</v>
      </c>
      <c r="M1017" s="318" t="str">
        <f>IFERROR(ROUNDUP(VLOOKUP(F1017,Accesorio!A:E,IF(L1017&gt;5,L1017-2,L1017),)*E1017/IF(L1017&gt;5,1.21,1),0)," ")</f>
        <v xml:space="preserve"> </v>
      </c>
      <c r="N1017" s="319" t="str">
        <f>IFERROR(VLOOKUP(F1017,Accesorio!A:C,3,),"")</f>
        <v/>
      </c>
    </row>
    <row r="1018" spans="1:14" x14ac:dyDescent="0.2">
      <c r="A1018" s="342"/>
      <c r="B1018" s="343"/>
      <c r="C1018" s="308"/>
      <c r="D1018" s="346"/>
      <c r="E1018" s="311"/>
      <c r="F1018" s="272"/>
      <c r="G1018" s="343"/>
      <c r="H1018" s="343"/>
      <c r="I1018" s="343"/>
      <c r="J1018" s="347"/>
      <c r="K1018" s="306"/>
      <c r="L1018" s="136">
        <v>5</v>
      </c>
      <c r="M1018" s="318" t="str">
        <f>IFERROR(ROUNDUP(VLOOKUP(F1018,Accesorio!A:E,IF(L1018&gt;5,L1018-2,L1018),)*E1018/IF(L1018&gt;5,1.21,1),0)," ")</f>
        <v xml:space="preserve"> </v>
      </c>
      <c r="N1018" s="319" t="str">
        <f>IFERROR(VLOOKUP(F1018,Accesorio!A:C,3,),"")</f>
        <v/>
      </c>
    </row>
    <row r="1019" spans="1:14" x14ac:dyDescent="0.2">
      <c r="A1019" s="342"/>
      <c r="B1019" s="343"/>
      <c r="C1019" s="344"/>
      <c r="D1019" s="345"/>
      <c r="E1019" s="311"/>
      <c r="F1019" s="348"/>
      <c r="G1019" s="305"/>
      <c r="H1019" s="305"/>
      <c r="I1019" s="343"/>
      <c r="J1019" s="347"/>
      <c r="K1019" s="135"/>
      <c r="L1019" s="136">
        <v>5</v>
      </c>
      <c r="M1019" s="318" t="str">
        <f>IFERROR(ROUNDUP(VLOOKUP(F1019,Accesorio!A:E,IF(L1019&gt;5,L1019-2,L1019),)*E1019/IF(L1019&gt;5,1.21,1),0)," ")</f>
        <v xml:space="preserve"> </v>
      </c>
      <c r="N1019" s="319" t="str">
        <f>IFERROR(VLOOKUP(F1019,Accesorio!A:C,3,),"")</f>
        <v/>
      </c>
    </row>
    <row r="1020" spans="1:14" x14ac:dyDescent="0.2">
      <c r="A1020" s="342"/>
      <c r="B1020" s="343"/>
      <c r="C1020" s="308"/>
      <c r="D1020" s="346"/>
      <c r="E1020" s="311"/>
      <c r="F1020" s="272"/>
      <c r="G1020" s="343"/>
      <c r="H1020" s="343"/>
      <c r="I1020" s="343"/>
      <c r="J1020" s="347"/>
      <c r="K1020" s="138"/>
      <c r="L1020" s="136">
        <v>5</v>
      </c>
      <c r="M1020" s="318" t="str">
        <f>IFERROR(ROUNDUP(VLOOKUP(F1020,Accesorio!A:E,IF(L1020&gt;5,L1020-2,L1020),)*E1020/IF(L1020&gt;5,1.21,1),0)," ")</f>
        <v xml:space="preserve"> </v>
      </c>
      <c r="N1020" s="319" t="str">
        <f>IFERROR(VLOOKUP(F1020,Accesorio!A:C,3,),"")</f>
        <v/>
      </c>
    </row>
    <row r="1021" spans="1:14" x14ac:dyDescent="0.2">
      <c r="A1021" s="342"/>
      <c r="B1021" s="343"/>
      <c r="C1021" s="308"/>
      <c r="D1021" s="346"/>
      <c r="E1021" s="311"/>
      <c r="F1021" s="272"/>
      <c r="G1021" s="343"/>
      <c r="H1021" s="343"/>
      <c r="I1021" s="343"/>
      <c r="J1021" s="347"/>
      <c r="K1021" s="306"/>
      <c r="L1021" s="136">
        <v>5</v>
      </c>
      <c r="M1021" s="318" t="str">
        <f>IFERROR(ROUNDUP(VLOOKUP(F1021,Accesorio!A:E,IF(L1021&gt;5,L1021-2,L1021),)*E1021/IF(L1021&gt;5,1.21,1),0)," ")</f>
        <v xml:space="preserve"> </v>
      </c>
      <c r="N1021" s="319" t="str">
        <f>IFERROR(VLOOKUP(F1021,Accesorio!A:C,3,),"")</f>
        <v/>
      </c>
    </row>
    <row r="1022" spans="1:14" x14ac:dyDescent="0.2">
      <c r="A1022" s="342"/>
      <c r="B1022" s="343"/>
      <c r="C1022" s="344"/>
      <c r="D1022" s="345"/>
      <c r="E1022" s="311"/>
      <c r="F1022" s="348"/>
      <c r="G1022" s="305"/>
      <c r="H1022" s="305"/>
      <c r="I1022" s="343"/>
      <c r="J1022" s="347"/>
      <c r="K1022" s="135"/>
      <c r="L1022" s="136">
        <v>5</v>
      </c>
      <c r="M1022" s="318" t="str">
        <f>IFERROR(ROUNDUP(VLOOKUP(F1022,Accesorio!A:E,IF(L1022&gt;5,L1022-2,L1022),)*E1022/IF(L1022&gt;5,1.21,1),0)," ")</f>
        <v xml:space="preserve"> </v>
      </c>
      <c r="N1022" s="319" t="str">
        <f>IFERROR(VLOOKUP(F1022,Accesorio!A:C,3,),"")</f>
        <v/>
      </c>
    </row>
    <row r="1023" spans="1:14" x14ac:dyDescent="0.2">
      <c r="A1023" s="342"/>
      <c r="B1023" s="343"/>
      <c r="C1023" s="308"/>
      <c r="D1023" s="346"/>
      <c r="E1023" s="311"/>
      <c r="F1023" s="272"/>
      <c r="G1023" s="343"/>
      <c r="H1023" s="343"/>
      <c r="I1023" s="343"/>
      <c r="J1023" s="347"/>
      <c r="K1023" s="138"/>
      <c r="L1023" s="136">
        <v>5</v>
      </c>
      <c r="M1023" s="318" t="str">
        <f>IFERROR(ROUNDUP(VLOOKUP(F1023,Accesorio!A:E,IF(L1023&gt;5,L1023-2,L1023),)*E1023/IF(L1023&gt;5,1.21,1),0)," ")</f>
        <v xml:space="preserve"> </v>
      </c>
      <c r="N1023" s="319" t="str">
        <f>IFERROR(VLOOKUP(F1023,Accesorio!A:C,3,),"")</f>
        <v/>
      </c>
    </row>
    <row r="1024" spans="1:14" x14ac:dyDescent="0.2">
      <c r="A1024" s="342"/>
      <c r="B1024" s="343"/>
      <c r="C1024" s="308"/>
      <c r="D1024" s="346"/>
      <c r="E1024" s="311"/>
      <c r="F1024" s="272"/>
      <c r="G1024" s="343"/>
      <c r="H1024" s="343"/>
      <c r="I1024" s="343"/>
      <c r="J1024" s="347"/>
      <c r="K1024" s="306"/>
      <c r="L1024" s="136">
        <v>5</v>
      </c>
      <c r="M1024" s="318" t="str">
        <f>IFERROR(ROUNDUP(VLOOKUP(F1024,Accesorio!A:E,IF(L1024&gt;5,L1024-2,L1024),)*E1024/IF(L1024&gt;5,1.21,1),0)," ")</f>
        <v xml:space="preserve"> </v>
      </c>
      <c r="N1024" s="319" t="str">
        <f>IFERROR(VLOOKUP(F1024,Accesorio!A:C,3,),"")</f>
        <v/>
      </c>
    </row>
    <row r="1025" spans="1:14" x14ac:dyDescent="0.2">
      <c r="A1025" s="342"/>
      <c r="B1025" s="343"/>
      <c r="C1025" s="344"/>
      <c r="D1025" s="345"/>
      <c r="E1025" s="311"/>
      <c r="F1025" s="348"/>
      <c r="G1025" s="305"/>
      <c r="H1025" s="305"/>
      <c r="I1025" s="343"/>
      <c r="J1025" s="347"/>
      <c r="K1025" s="135"/>
      <c r="L1025" s="136">
        <v>5</v>
      </c>
      <c r="M1025" s="318" t="str">
        <f>IFERROR(ROUNDUP(VLOOKUP(F1025,Accesorio!A:E,IF(L1025&gt;5,L1025-2,L1025),)*E1025/IF(L1025&gt;5,1.21,1),0)," ")</f>
        <v xml:space="preserve"> </v>
      </c>
      <c r="N1025" s="319" t="str">
        <f>IFERROR(VLOOKUP(F1025,Accesorio!A:C,3,),"")</f>
        <v/>
      </c>
    </row>
    <row r="1026" spans="1:14" x14ac:dyDescent="0.2">
      <c r="A1026" s="342"/>
      <c r="B1026" s="343"/>
      <c r="C1026" s="308"/>
      <c r="D1026" s="346"/>
      <c r="E1026" s="311"/>
      <c r="F1026" s="272"/>
      <c r="G1026" s="343"/>
      <c r="H1026" s="343"/>
      <c r="I1026" s="343"/>
      <c r="J1026" s="347"/>
      <c r="K1026" s="138"/>
      <c r="L1026" s="136">
        <v>5</v>
      </c>
      <c r="M1026" s="318" t="str">
        <f>IFERROR(ROUNDUP(VLOOKUP(F1026,Accesorio!A:E,IF(L1026&gt;5,L1026-2,L1026),)*E1026/IF(L1026&gt;5,1.21,1),0)," ")</f>
        <v xml:space="preserve"> </v>
      </c>
      <c r="N1026" s="319" t="str">
        <f>IFERROR(VLOOKUP(F1026,Accesorio!A:C,3,),"")</f>
        <v/>
      </c>
    </row>
    <row r="1027" spans="1:14" x14ac:dyDescent="0.2">
      <c r="A1027" s="342"/>
      <c r="B1027" s="343"/>
      <c r="C1027" s="308"/>
      <c r="D1027" s="346"/>
      <c r="E1027" s="311"/>
      <c r="F1027" s="272"/>
      <c r="G1027" s="343"/>
      <c r="H1027" s="343"/>
      <c r="I1027" s="343"/>
      <c r="J1027" s="347"/>
      <c r="K1027" s="306"/>
      <c r="L1027" s="136">
        <v>5</v>
      </c>
      <c r="M1027" s="318" t="str">
        <f>IFERROR(ROUNDUP(VLOOKUP(F1027,Accesorio!A:E,IF(L1027&gt;5,L1027-2,L1027),)*E1027/IF(L1027&gt;5,1.21,1),0)," ")</f>
        <v xml:space="preserve"> </v>
      </c>
      <c r="N1027" s="319" t="str">
        <f>IFERROR(VLOOKUP(F1027,Accesorio!A:C,3,),"")</f>
        <v/>
      </c>
    </row>
    <row r="1028" spans="1:14" x14ac:dyDescent="0.2">
      <c r="A1028" s="342"/>
      <c r="B1028" s="343"/>
      <c r="C1028" s="344"/>
      <c r="D1028" s="345"/>
      <c r="E1028" s="311"/>
      <c r="F1028" s="348"/>
      <c r="G1028" s="305"/>
      <c r="H1028" s="305"/>
      <c r="I1028" s="343"/>
      <c r="J1028" s="347"/>
      <c r="K1028" s="135"/>
      <c r="L1028" s="136">
        <v>5</v>
      </c>
      <c r="M1028" s="318" t="str">
        <f>IFERROR(ROUNDUP(VLOOKUP(F1028,Accesorio!A:E,IF(L1028&gt;5,L1028-2,L1028),)*E1028/IF(L1028&gt;5,1.21,1),0)," ")</f>
        <v xml:space="preserve"> </v>
      </c>
      <c r="N1028" s="319" t="str">
        <f>IFERROR(VLOOKUP(F1028,Accesorio!A:C,3,),"")</f>
        <v/>
      </c>
    </row>
    <row r="1029" spans="1:14" x14ac:dyDescent="0.2">
      <c r="A1029" s="342"/>
      <c r="B1029" s="343"/>
      <c r="C1029" s="308"/>
      <c r="D1029" s="346"/>
      <c r="E1029" s="311"/>
      <c r="F1029" s="272"/>
      <c r="G1029" s="343"/>
      <c r="H1029" s="343"/>
      <c r="I1029" s="343"/>
      <c r="J1029" s="347"/>
      <c r="K1029" s="138"/>
      <c r="L1029" s="136">
        <v>5</v>
      </c>
      <c r="M1029" s="318" t="str">
        <f>IFERROR(ROUNDUP(VLOOKUP(F1029,Accesorio!A:E,IF(L1029&gt;5,L1029-2,L1029),)*E1029/IF(L1029&gt;5,1.21,1),0)," ")</f>
        <v xml:space="preserve"> </v>
      </c>
      <c r="N1029" s="319" t="str">
        <f>IFERROR(VLOOKUP(F1029,Accesorio!A:C,3,),"")</f>
        <v/>
      </c>
    </row>
    <row r="1030" spans="1:14" x14ac:dyDescent="0.2">
      <c r="A1030" s="342"/>
      <c r="B1030" s="343"/>
      <c r="C1030" s="308"/>
      <c r="D1030" s="346"/>
      <c r="E1030" s="311"/>
      <c r="F1030" s="272"/>
      <c r="G1030" s="343"/>
      <c r="H1030" s="343"/>
      <c r="I1030" s="343"/>
      <c r="J1030" s="347"/>
      <c r="K1030" s="306"/>
      <c r="L1030" s="136">
        <v>5</v>
      </c>
      <c r="M1030" s="318" t="str">
        <f>IFERROR(ROUNDUP(VLOOKUP(F1030,Accesorio!A:E,IF(L1030&gt;5,L1030-2,L1030),)*E1030/IF(L1030&gt;5,1.21,1),0)," ")</f>
        <v xml:space="preserve"> </v>
      </c>
      <c r="N1030" s="319" t="str">
        <f>IFERROR(VLOOKUP(F1030,Accesorio!A:C,3,),"")</f>
        <v/>
      </c>
    </row>
    <row r="1031" spans="1:14" x14ac:dyDescent="0.2">
      <c r="A1031" s="342"/>
      <c r="B1031" s="343"/>
      <c r="C1031" s="344"/>
      <c r="D1031" s="345"/>
      <c r="E1031" s="311"/>
      <c r="F1031" s="348"/>
      <c r="G1031" s="305"/>
      <c r="H1031" s="305"/>
      <c r="I1031" s="343"/>
      <c r="J1031" s="347"/>
      <c r="K1031" s="135"/>
      <c r="L1031" s="136">
        <v>5</v>
      </c>
      <c r="M1031" s="318" t="str">
        <f>IFERROR(ROUNDUP(VLOOKUP(F1031,Accesorio!A:E,IF(L1031&gt;5,L1031-2,L1031),)*E1031/IF(L1031&gt;5,1.21,1),0)," ")</f>
        <v xml:space="preserve"> </v>
      </c>
      <c r="N1031" s="319" t="str">
        <f>IFERROR(VLOOKUP(F1031,Accesorio!A:C,3,),"")</f>
        <v/>
      </c>
    </row>
    <row r="1032" spans="1:14" x14ac:dyDescent="0.2">
      <c r="A1032" s="342"/>
      <c r="B1032" s="343"/>
      <c r="C1032" s="308"/>
      <c r="D1032" s="346"/>
      <c r="E1032" s="311"/>
      <c r="F1032" s="272"/>
      <c r="G1032" s="343"/>
      <c r="H1032" s="343"/>
      <c r="I1032" s="343"/>
      <c r="J1032" s="347"/>
      <c r="K1032" s="138"/>
      <c r="L1032" s="136">
        <v>5</v>
      </c>
      <c r="M1032" s="318" t="str">
        <f>IFERROR(ROUNDUP(VLOOKUP(F1032,Accesorio!A:E,IF(L1032&gt;5,L1032-2,L1032),)*E1032/IF(L1032&gt;5,1.21,1),0)," ")</f>
        <v xml:space="preserve"> </v>
      </c>
      <c r="N1032" s="319" t="str">
        <f>IFERROR(VLOOKUP(F1032,Accesorio!A:C,3,),"")</f>
        <v/>
      </c>
    </row>
    <row r="1033" spans="1:14" x14ac:dyDescent="0.2">
      <c r="A1033" s="342"/>
      <c r="B1033" s="343"/>
      <c r="C1033" s="308"/>
      <c r="D1033" s="346"/>
      <c r="E1033" s="311"/>
      <c r="F1033" s="272"/>
      <c r="G1033" s="343"/>
      <c r="H1033" s="343"/>
      <c r="I1033" s="343"/>
      <c r="J1033" s="347"/>
      <c r="K1033" s="306"/>
      <c r="L1033" s="136">
        <v>5</v>
      </c>
      <c r="M1033" s="318" t="str">
        <f>IFERROR(ROUNDUP(VLOOKUP(F1033,Accesorio!A:E,IF(L1033&gt;5,L1033-2,L1033),)*E1033/IF(L1033&gt;5,1.21,1),0)," ")</f>
        <v xml:space="preserve"> </v>
      </c>
      <c r="N1033" s="319" t="str">
        <f>IFERROR(VLOOKUP(F1033,Accesorio!A:C,3,),"")</f>
        <v/>
      </c>
    </row>
    <row r="1034" spans="1:14" x14ac:dyDescent="0.2">
      <c r="A1034" s="342"/>
      <c r="B1034" s="343"/>
      <c r="C1034" s="344"/>
      <c r="D1034" s="345"/>
      <c r="E1034" s="311"/>
      <c r="F1034" s="348"/>
      <c r="G1034" s="305"/>
      <c r="H1034" s="305"/>
      <c r="I1034" s="343"/>
      <c r="J1034" s="347"/>
      <c r="K1034" s="135"/>
      <c r="L1034" s="136">
        <v>5</v>
      </c>
      <c r="M1034" s="318" t="str">
        <f>IFERROR(ROUNDUP(VLOOKUP(F1034,Accesorio!A:E,IF(L1034&gt;5,L1034-2,L1034),)*E1034/IF(L1034&gt;5,1.21,1),0)," ")</f>
        <v xml:space="preserve"> </v>
      </c>
      <c r="N1034" s="319" t="str">
        <f>IFERROR(VLOOKUP(F1034,Accesorio!A:C,3,),"")</f>
        <v/>
      </c>
    </row>
    <row r="1035" spans="1:14" x14ac:dyDescent="0.2">
      <c r="A1035" s="342"/>
      <c r="B1035" s="343"/>
      <c r="C1035" s="308"/>
      <c r="D1035" s="346"/>
      <c r="E1035" s="311"/>
      <c r="F1035" s="272"/>
      <c r="G1035" s="343"/>
      <c r="H1035" s="343"/>
      <c r="I1035" s="343"/>
      <c r="J1035" s="347"/>
      <c r="K1035" s="138"/>
      <c r="L1035" s="136">
        <v>5</v>
      </c>
      <c r="M1035" s="318" t="str">
        <f>IFERROR(ROUNDUP(VLOOKUP(F1035,Accesorio!A:E,IF(L1035&gt;5,L1035-2,L1035),)*E1035/IF(L1035&gt;5,1.21,1),0)," ")</f>
        <v xml:space="preserve"> </v>
      </c>
      <c r="N1035" s="319" t="str">
        <f>IFERROR(VLOOKUP(F1035,Accesorio!A:C,3,),"")</f>
        <v/>
      </c>
    </row>
    <row r="1036" spans="1:14" x14ac:dyDescent="0.2">
      <c r="A1036" s="342"/>
      <c r="B1036" s="343"/>
      <c r="C1036" s="308"/>
      <c r="D1036" s="346"/>
      <c r="E1036" s="311"/>
      <c r="F1036" s="272"/>
      <c r="G1036" s="343"/>
      <c r="H1036" s="343"/>
      <c r="I1036" s="343"/>
      <c r="J1036" s="347"/>
      <c r="K1036" s="306"/>
      <c r="L1036" s="136">
        <v>5</v>
      </c>
      <c r="M1036" s="318" t="str">
        <f>IFERROR(ROUNDUP(VLOOKUP(F1036,Accesorio!A:E,IF(L1036&gt;5,L1036-2,L1036),)*E1036/IF(L1036&gt;5,1.21,1),0)," ")</f>
        <v xml:space="preserve"> </v>
      </c>
      <c r="N1036" s="319" t="str">
        <f>IFERROR(VLOOKUP(F1036,Accesorio!A:C,3,),"")</f>
        <v/>
      </c>
    </row>
    <row r="1037" spans="1:14" x14ac:dyDescent="0.2">
      <c r="A1037" s="342"/>
      <c r="B1037" s="343"/>
      <c r="C1037" s="344"/>
      <c r="D1037" s="345"/>
      <c r="E1037" s="311"/>
      <c r="F1037" s="348"/>
      <c r="G1037" s="305"/>
      <c r="H1037" s="305"/>
      <c r="I1037" s="343"/>
      <c r="J1037" s="347"/>
      <c r="K1037" s="135"/>
      <c r="L1037" s="136">
        <v>5</v>
      </c>
      <c r="M1037" s="318" t="str">
        <f>IFERROR(ROUNDUP(VLOOKUP(F1037,Accesorio!A:E,IF(L1037&gt;5,L1037-2,L1037),)*E1037/IF(L1037&gt;5,1.21,1),0)," ")</f>
        <v xml:space="preserve"> </v>
      </c>
      <c r="N1037" s="319" t="str">
        <f>IFERROR(VLOOKUP(F1037,Accesorio!A:C,3,),"")</f>
        <v/>
      </c>
    </row>
    <row r="1038" spans="1:14" x14ac:dyDescent="0.2">
      <c r="A1038" s="342"/>
      <c r="B1038" s="343"/>
      <c r="C1038" s="308"/>
      <c r="D1038" s="346"/>
      <c r="E1038" s="311"/>
      <c r="F1038" s="272"/>
      <c r="G1038" s="343"/>
      <c r="H1038" s="343"/>
      <c r="I1038" s="343"/>
      <c r="J1038" s="347"/>
      <c r="K1038" s="138"/>
      <c r="L1038" s="136">
        <v>5</v>
      </c>
      <c r="M1038" s="318" t="str">
        <f>IFERROR(ROUNDUP(VLOOKUP(F1038,Accesorio!A:E,IF(L1038&gt;5,L1038-2,L1038),)*E1038/IF(L1038&gt;5,1.21,1),0)," ")</f>
        <v xml:space="preserve"> </v>
      </c>
      <c r="N1038" s="319" t="str">
        <f>IFERROR(VLOOKUP(F1038,Accesorio!A:C,3,),"")</f>
        <v/>
      </c>
    </row>
    <row r="1039" spans="1:14" x14ac:dyDescent="0.2">
      <c r="A1039" s="342"/>
      <c r="B1039" s="343"/>
      <c r="C1039" s="308"/>
      <c r="D1039" s="346"/>
      <c r="E1039" s="311"/>
      <c r="F1039" s="272"/>
      <c r="G1039" s="343"/>
      <c r="H1039" s="343"/>
      <c r="I1039" s="343"/>
      <c r="J1039" s="347"/>
      <c r="K1039" s="306"/>
      <c r="L1039" s="136">
        <v>5</v>
      </c>
      <c r="M1039" s="318" t="str">
        <f>IFERROR(ROUNDUP(VLOOKUP(F1039,Accesorio!A:E,IF(L1039&gt;5,L1039-2,L1039),)*E1039/IF(L1039&gt;5,1.21,1),0)," ")</f>
        <v xml:space="preserve"> </v>
      </c>
      <c r="N1039" s="319" t="str">
        <f>IFERROR(VLOOKUP(F1039,Accesorio!A:C,3,),"")</f>
        <v/>
      </c>
    </row>
    <row r="1040" spans="1:14" x14ac:dyDescent="0.2">
      <c r="A1040" s="342"/>
      <c r="B1040" s="343"/>
      <c r="C1040" s="344"/>
      <c r="D1040" s="345"/>
      <c r="E1040" s="311"/>
      <c r="F1040" s="348"/>
      <c r="G1040" s="305"/>
      <c r="H1040" s="305"/>
      <c r="I1040" s="343"/>
      <c r="J1040" s="347"/>
      <c r="K1040" s="135"/>
      <c r="L1040" s="136">
        <v>5</v>
      </c>
      <c r="M1040" s="318" t="str">
        <f>IFERROR(ROUNDUP(VLOOKUP(F1040,Accesorio!A:E,IF(L1040&gt;5,L1040-2,L1040),)*E1040/IF(L1040&gt;5,1.21,1),0)," ")</f>
        <v xml:space="preserve"> </v>
      </c>
      <c r="N1040" s="319" t="str">
        <f>IFERROR(VLOOKUP(F1040,Accesorio!A:C,3,),"")</f>
        <v/>
      </c>
    </row>
    <row r="1041" spans="1:14" x14ac:dyDescent="0.2">
      <c r="A1041" s="342"/>
      <c r="B1041" s="343"/>
      <c r="C1041" s="308"/>
      <c r="D1041" s="346"/>
      <c r="E1041" s="311"/>
      <c r="F1041" s="272"/>
      <c r="G1041" s="343"/>
      <c r="H1041" s="343"/>
      <c r="I1041" s="343"/>
      <c r="J1041" s="347"/>
      <c r="K1041" s="138"/>
      <c r="L1041" s="136">
        <v>5</v>
      </c>
      <c r="M1041" s="318" t="str">
        <f>IFERROR(ROUNDUP(VLOOKUP(F1041,Accesorio!A:E,IF(L1041&gt;5,L1041-2,L1041),)*E1041/IF(L1041&gt;5,1.21,1),0)," ")</f>
        <v xml:space="preserve"> </v>
      </c>
      <c r="N1041" s="319" t="str">
        <f>IFERROR(VLOOKUP(F1041,Accesorio!A:C,3,),"")</f>
        <v/>
      </c>
    </row>
    <row r="1042" spans="1:14" x14ac:dyDescent="0.2">
      <c r="A1042" s="342"/>
      <c r="B1042" s="343"/>
      <c r="C1042" s="308"/>
      <c r="D1042" s="346"/>
      <c r="E1042" s="311"/>
      <c r="F1042" s="272"/>
      <c r="G1042" s="343"/>
      <c r="H1042" s="343"/>
      <c r="I1042" s="343"/>
      <c r="J1042" s="347"/>
      <c r="K1042" s="306"/>
      <c r="L1042" s="136">
        <v>5</v>
      </c>
      <c r="M1042" s="318" t="str">
        <f>IFERROR(ROUNDUP(VLOOKUP(F1042,Accesorio!A:E,IF(L1042&gt;5,L1042-2,L1042),)*E1042/IF(L1042&gt;5,1.21,1),0)," ")</f>
        <v xml:space="preserve"> </v>
      </c>
      <c r="N1042" s="319" t="str">
        <f>IFERROR(VLOOKUP(F1042,Accesorio!A:C,3,),"")</f>
        <v/>
      </c>
    </row>
    <row r="1043" spans="1:14" x14ac:dyDescent="0.2">
      <c r="A1043" s="342"/>
      <c r="B1043" s="343"/>
      <c r="C1043" s="344"/>
      <c r="D1043" s="345"/>
      <c r="E1043" s="311"/>
      <c r="F1043" s="348"/>
      <c r="G1043" s="305"/>
      <c r="H1043" s="305"/>
      <c r="I1043" s="343"/>
      <c r="J1043" s="347"/>
      <c r="K1043" s="135"/>
      <c r="L1043" s="136">
        <v>5</v>
      </c>
      <c r="M1043" s="318" t="str">
        <f>IFERROR(ROUNDUP(VLOOKUP(F1043,Accesorio!A:E,IF(L1043&gt;5,L1043-2,L1043),)*E1043/IF(L1043&gt;5,1.21,1),0)," ")</f>
        <v xml:space="preserve"> </v>
      </c>
      <c r="N1043" s="319" t="str">
        <f>IFERROR(VLOOKUP(F1043,Accesorio!A:C,3,),"")</f>
        <v/>
      </c>
    </row>
    <row r="1044" spans="1:14" x14ac:dyDescent="0.2">
      <c r="A1044" s="342"/>
      <c r="B1044" s="343"/>
      <c r="C1044" s="308"/>
      <c r="D1044" s="346"/>
      <c r="E1044" s="311"/>
      <c r="F1044" s="272"/>
      <c r="G1044" s="343"/>
      <c r="H1044" s="343"/>
      <c r="I1044" s="343"/>
      <c r="J1044" s="347"/>
      <c r="K1044" s="138"/>
      <c r="L1044" s="136">
        <v>5</v>
      </c>
      <c r="M1044" s="318" t="str">
        <f>IFERROR(ROUNDUP(VLOOKUP(F1044,Accesorio!A:E,IF(L1044&gt;5,L1044-2,L1044),)*E1044/IF(L1044&gt;5,1.21,1),0)," ")</f>
        <v xml:space="preserve"> </v>
      </c>
      <c r="N1044" s="319" t="str">
        <f>IFERROR(VLOOKUP(F1044,Accesorio!A:C,3,),"")</f>
        <v/>
      </c>
    </row>
    <row r="1045" spans="1:14" x14ac:dyDescent="0.2">
      <c r="A1045" s="342"/>
      <c r="B1045" s="343"/>
      <c r="C1045" s="308"/>
      <c r="D1045" s="346"/>
      <c r="E1045" s="311"/>
      <c r="F1045" s="272"/>
      <c r="G1045" s="343"/>
      <c r="H1045" s="343"/>
      <c r="I1045" s="343"/>
      <c r="J1045" s="347"/>
      <c r="K1045" s="306"/>
      <c r="L1045" s="136">
        <v>5</v>
      </c>
      <c r="M1045" s="318" t="str">
        <f>IFERROR(ROUNDUP(VLOOKUP(F1045,Accesorio!A:E,IF(L1045&gt;5,L1045-2,L1045),)*E1045/IF(L1045&gt;5,1.21,1),0)," ")</f>
        <v xml:space="preserve"> </v>
      </c>
      <c r="N1045" s="319" t="str">
        <f>IFERROR(VLOOKUP(F1045,Accesorio!A:C,3,),"")</f>
        <v/>
      </c>
    </row>
    <row r="1046" spans="1:14" x14ac:dyDescent="0.2">
      <c r="A1046" s="342"/>
      <c r="B1046" s="343"/>
      <c r="C1046" s="344"/>
      <c r="D1046" s="345"/>
      <c r="E1046" s="311"/>
      <c r="F1046" s="348"/>
      <c r="G1046" s="305"/>
      <c r="H1046" s="305"/>
      <c r="I1046" s="343"/>
      <c r="J1046" s="347"/>
      <c r="K1046" s="135"/>
      <c r="L1046" s="136">
        <v>5</v>
      </c>
      <c r="M1046" s="318" t="str">
        <f>IFERROR(ROUNDUP(VLOOKUP(F1046,Accesorio!A:E,IF(L1046&gt;5,L1046-2,L1046),)*E1046/IF(L1046&gt;5,1.21,1),0)," ")</f>
        <v xml:space="preserve"> </v>
      </c>
      <c r="N1046" s="319" t="str">
        <f>IFERROR(VLOOKUP(F1046,Accesorio!A:C,3,),"")</f>
        <v/>
      </c>
    </row>
    <row r="1047" spans="1:14" x14ac:dyDescent="0.2">
      <c r="A1047" s="342"/>
      <c r="B1047" s="343"/>
      <c r="C1047" s="308"/>
      <c r="D1047" s="346"/>
      <c r="E1047" s="311"/>
      <c r="F1047" s="272"/>
      <c r="G1047" s="343"/>
      <c r="H1047" s="343"/>
      <c r="I1047" s="343"/>
      <c r="J1047" s="347"/>
      <c r="K1047" s="138"/>
      <c r="L1047" s="136">
        <v>5</v>
      </c>
      <c r="M1047" s="318" t="str">
        <f>IFERROR(ROUNDUP(VLOOKUP(F1047,Accesorio!A:E,IF(L1047&gt;5,L1047-2,L1047),)*E1047/IF(L1047&gt;5,1.21,1),0)," ")</f>
        <v xml:space="preserve"> </v>
      </c>
      <c r="N1047" s="319" t="str">
        <f>IFERROR(VLOOKUP(F1047,Accesorio!A:C,3,),"")</f>
        <v/>
      </c>
    </row>
    <row r="1048" spans="1:14" x14ac:dyDescent="0.2">
      <c r="A1048" s="342"/>
      <c r="B1048" s="343"/>
      <c r="C1048" s="308"/>
      <c r="D1048" s="346"/>
      <c r="E1048" s="311"/>
      <c r="F1048" s="272"/>
      <c r="G1048" s="343"/>
      <c r="H1048" s="343"/>
      <c r="I1048" s="343"/>
      <c r="J1048" s="347"/>
      <c r="K1048" s="306"/>
      <c r="L1048" s="136">
        <v>5</v>
      </c>
      <c r="M1048" s="318" t="str">
        <f>IFERROR(ROUNDUP(VLOOKUP(F1048,Accesorio!A:E,IF(L1048&gt;5,L1048-2,L1048),)*E1048/IF(L1048&gt;5,1.21,1),0)," ")</f>
        <v xml:space="preserve"> </v>
      </c>
      <c r="N1048" s="319" t="str">
        <f>IFERROR(VLOOKUP(F1048,Accesorio!A:C,3,),"")</f>
        <v/>
      </c>
    </row>
    <row r="1049" spans="1:14" x14ac:dyDescent="0.2">
      <c r="A1049" s="342"/>
      <c r="B1049" s="343"/>
      <c r="C1049" s="344"/>
      <c r="D1049" s="345"/>
      <c r="E1049" s="311"/>
      <c r="F1049" s="348"/>
      <c r="G1049" s="305"/>
      <c r="H1049" s="305"/>
      <c r="I1049" s="343"/>
      <c r="J1049" s="347"/>
      <c r="K1049" s="135"/>
      <c r="L1049" s="136">
        <v>5</v>
      </c>
      <c r="M1049" s="318" t="str">
        <f>IFERROR(ROUNDUP(VLOOKUP(F1049,Accesorio!A:E,IF(L1049&gt;5,L1049-2,L1049),)*E1049/IF(L1049&gt;5,1.21,1),0)," ")</f>
        <v xml:space="preserve"> </v>
      </c>
      <c r="N1049" s="319" t="str">
        <f>IFERROR(VLOOKUP(F1049,Accesorio!A:C,3,),"")</f>
        <v/>
      </c>
    </row>
    <row r="1050" spans="1:14" x14ac:dyDescent="0.2">
      <c r="A1050" s="342"/>
      <c r="B1050" s="343"/>
      <c r="C1050" s="308"/>
      <c r="D1050" s="346"/>
      <c r="E1050" s="311"/>
      <c r="F1050" s="272"/>
      <c r="G1050" s="343"/>
      <c r="H1050" s="343"/>
      <c r="I1050" s="343"/>
      <c r="J1050" s="347"/>
      <c r="K1050" s="138"/>
      <c r="L1050" s="136">
        <v>5</v>
      </c>
      <c r="M1050" s="318" t="str">
        <f>IFERROR(ROUNDUP(VLOOKUP(F1050,Accesorio!A:E,IF(L1050&gt;5,L1050-2,L1050),)*E1050/IF(L1050&gt;5,1.21,1),0)," ")</f>
        <v xml:space="preserve"> </v>
      </c>
      <c r="N1050" s="319" t="str">
        <f>IFERROR(VLOOKUP(F1050,Accesorio!A:C,3,),"")</f>
        <v/>
      </c>
    </row>
    <row r="1051" spans="1:14" x14ac:dyDescent="0.2">
      <c r="A1051" s="342"/>
      <c r="B1051" s="343"/>
      <c r="C1051" s="308"/>
      <c r="D1051" s="346"/>
      <c r="E1051" s="311"/>
      <c r="F1051" s="272"/>
      <c r="G1051" s="343"/>
      <c r="H1051" s="343"/>
      <c r="I1051" s="343"/>
      <c r="J1051" s="347"/>
      <c r="K1051" s="306"/>
      <c r="L1051" s="136">
        <v>5</v>
      </c>
      <c r="M1051" s="318" t="str">
        <f>IFERROR(ROUNDUP(VLOOKUP(F1051,Accesorio!A:E,IF(L1051&gt;5,L1051-2,L1051),)*E1051/IF(L1051&gt;5,1.21,1),0)," ")</f>
        <v xml:space="preserve"> </v>
      </c>
      <c r="N1051" s="319" t="str">
        <f>IFERROR(VLOOKUP(F1051,Accesorio!A:C,3,),"")</f>
        <v/>
      </c>
    </row>
    <row r="1052" spans="1:14" x14ac:dyDescent="0.2">
      <c r="A1052" s="342"/>
      <c r="B1052" s="343"/>
      <c r="C1052" s="344"/>
      <c r="D1052" s="345"/>
      <c r="E1052" s="311"/>
      <c r="F1052" s="348"/>
      <c r="G1052" s="305"/>
      <c r="H1052" s="305"/>
      <c r="I1052" s="343"/>
      <c r="J1052" s="347"/>
      <c r="K1052" s="135"/>
      <c r="L1052" s="136">
        <v>5</v>
      </c>
      <c r="M1052" s="318" t="str">
        <f>IFERROR(ROUNDUP(VLOOKUP(F1052,Accesorio!A:E,IF(L1052&gt;5,L1052-2,L1052),)*E1052/IF(L1052&gt;5,1.21,1),0)," ")</f>
        <v xml:space="preserve"> </v>
      </c>
      <c r="N1052" s="319" t="str">
        <f>IFERROR(VLOOKUP(F1052,Accesorio!A:C,3,),"")</f>
        <v/>
      </c>
    </row>
    <row r="1053" spans="1:14" x14ac:dyDescent="0.2">
      <c r="A1053" s="342"/>
      <c r="B1053" s="343"/>
      <c r="C1053" s="308"/>
      <c r="D1053" s="346"/>
      <c r="E1053" s="311"/>
      <c r="F1053" s="272"/>
      <c r="G1053" s="343"/>
      <c r="H1053" s="343"/>
      <c r="I1053" s="343"/>
      <c r="J1053" s="347"/>
      <c r="K1053" s="138"/>
      <c r="L1053" s="136">
        <v>5</v>
      </c>
      <c r="M1053" s="318" t="str">
        <f>IFERROR(ROUNDUP(VLOOKUP(F1053,Accesorio!A:E,IF(L1053&gt;5,L1053-2,L1053),)*E1053/IF(L1053&gt;5,1.21,1),0)," ")</f>
        <v xml:space="preserve"> </v>
      </c>
      <c r="N1053" s="319" t="str">
        <f>IFERROR(VLOOKUP(F1053,Accesorio!A:C,3,),"")</f>
        <v/>
      </c>
    </row>
    <row r="1054" spans="1:14" x14ac:dyDescent="0.2">
      <c r="A1054" s="342"/>
      <c r="B1054" s="343"/>
      <c r="C1054" s="308"/>
      <c r="D1054" s="346"/>
      <c r="E1054" s="311"/>
      <c r="F1054" s="272"/>
      <c r="G1054" s="343"/>
      <c r="H1054" s="343"/>
      <c r="I1054" s="343"/>
      <c r="J1054" s="347"/>
      <c r="K1054" s="306"/>
      <c r="L1054" s="136">
        <v>5</v>
      </c>
      <c r="M1054" s="318" t="str">
        <f>IFERROR(ROUNDUP(VLOOKUP(F1054,Accesorio!A:E,IF(L1054&gt;5,L1054-2,L1054),)*E1054/IF(L1054&gt;5,1.21,1),0)," ")</f>
        <v xml:space="preserve"> </v>
      </c>
      <c r="N1054" s="319" t="str">
        <f>IFERROR(VLOOKUP(F1054,Accesorio!A:C,3,),"")</f>
        <v/>
      </c>
    </row>
    <row r="1055" spans="1:14" x14ac:dyDescent="0.2">
      <c r="A1055" s="342"/>
      <c r="B1055" s="343"/>
      <c r="C1055" s="344"/>
      <c r="D1055" s="345"/>
      <c r="E1055" s="311"/>
      <c r="F1055" s="348"/>
      <c r="G1055" s="305"/>
      <c r="H1055" s="305"/>
      <c r="I1055" s="343"/>
      <c r="J1055" s="347"/>
      <c r="K1055" s="135"/>
      <c r="L1055" s="136">
        <v>5</v>
      </c>
      <c r="M1055" s="318" t="str">
        <f>IFERROR(ROUNDUP(VLOOKUP(F1055,Accesorio!A:E,IF(L1055&gt;5,L1055-2,L1055),)*E1055/IF(L1055&gt;5,1.21,1),0)," ")</f>
        <v xml:space="preserve"> </v>
      </c>
      <c r="N1055" s="319" t="str">
        <f>IFERROR(VLOOKUP(F1055,Accesorio!A:C,3,),"")</f>
        <v/>
      </c>
    </row>
    <row r="1056" spans="1:14" x14ac:dyDescent="0.2">
      <c r="A1056" s="342"/>
      <c r="B1056" s="343"/>
      <c r="C1056" s="308"/>
      <c r="D1056" s="346"/>
      <c r="E1056" s="311"/>
      <c r="F1056" s="272"/>
      <c r="G1056" s="343"/>
      <c r="H1056" s="343"/>
      <c r="I1056" s="343"/>
      <c r="J1056" s="347"/>
      <c r="K1056" s="138"/>
      <c r="L1056" s="136">
        <v>5</v>
      </c>
      <c r="M1056" s="318" t="str">
        <f>IFERROR(ROUNDUP(VLOOKUP(F1056,Accesorio!A:E,IF(L1056&gt;5,L1056-2,L1056),)*E1056/IF(L1056&gt;5,1.21,1),0)," ")</f>
        <v xml:space="preserve"> </v>
      </c>
      <c r="N1056" s="319" t="str">
        <f>IFERROR(VLOOKUP(F1056,Accesorio!A:C,3,),"")</f>
        <v/>
      </c>
    </row>
    <row r="1057" spans="1:14" x14ac:dyDescent="0.2">
      <c r="A1057" s="342"/>
      <c r="B1057" s="343"/>
      <c r="C1057" s="308"/>
      <c r="D1057" s="346"/>
      <c r="E1057" s="311"/>
      <c r="F1057" s="272"/>
      <c r="G1057" s="343"/>
      <c r="H1057" s="343"/>
      <c r="I1057" s="343"/>
      <c r="J1057" s="347"/>
      <c r="K1057" s="306"/>
      <c r="L1057" s="136">
        <v>5</v>
      </c>
      <c r="M1057" s="318" t="str">
        <f>IFERROR(ROUNDUP(VLOOKUP(F1057,Accesorio!A:E,IF(L1057&gt;5,L1057-2,L1057),)*E1057/IF(L1057&gt;5,1.21,1),0)," ")</f>
        <v xml:space="preserve"> </v>
      </c>
      <c r="N1057" s="319" t="str">
        <f>IFERROR(VLOOKUP(F1057,Accesorio!A:C,3,),"")</f>
        <v/>
      </c>
    </row>
    <row r="1058" spans="1:14" x14ac:dyDescent="0.2">
      <c r="A1058" s="342"/>
      <c r="B1058" s="343"/>
      <c r="C1058" s="344"/>
      <c r="D1058" s="345"/>
      <c r="E1058" s="311"/>
      <c r="F1058" s="348"/>
      <c r="G1058" s="305"/>
      <c r="H1058" s="305"/>
      <c r="I1058" s="343"/>
      <c r="J1058" s="347"/>
      <c r="K1058" s="135"/>
      <c r="L1058" s="136">
        <v>5</v>
      </c>
      <c r="M1058" s="318" t="str">
        <f>IFERROR(ROUNDUP(VLOOKUP(F1058,Accesorio!A:E,IF(L1058&gt;5,L1058-2,L1058),)*E1058/IF(L1058&gt;5,1.21,1),0)," ")</f>
        <v xml:space="preserve"> </v>
      </c>
      <c r="N1058" s="319" t="str">
        <f>IFERROR(VLOOKUP(F1058,Accesorio!A:C,3,),"")</f>
        <v/>
      </c>
    </row>
    <row r="1059" spans="1:14" x14ac:dyDescent="0.2">
      <c r="A1059" s="342"/>
      <c r="B1059" s="343"/>
      <c r="C1059" s="308"/>
      <c r="D1059" s="346"/>
      <c r="E1059" s="311"/>
      <c r="F1059" s="272"/>
      <c r="G1059" s="343"/>
      <c r="H1059" s="343"/>
      <c r="I1059" s="343"/>
      <c r="J1059" s="347"/>
      <c r="K1059" s="138"/>
      <c r="L1059" s="136">
        <v>5</v>
      </c>
      <c r="M1059" s="318" t="str">
        <f>IFERROR(ROUNDUP(VLOOKUP(F1059,Accesorio!A:E,IF(L1059&gt;5,L1059-2,L1059),)*E1059/IF(L1059&gt;5,1.21,1),0)," ")</f>
        <v xml:space="preserve"> </v>
      </c>
      <c r="N1059" s="319" t="str">
        <f>IFERROR(VLOOKUP(F1059,Accesorio!A:C,3,),"")</f>
        <v/>
      </c>
    </row>
    <row r="1060" spans="1:14" x14ac:dyDescent="0.2">
      <c r="A1060" s="342"/>
      <c r="B1060" s="343"/>
      <c r="C1060" s="308"/>
      <c r="D1060" s="346"/>
      <c r="E1060" s="311"/>
      <c r="F1060" s="272"/>
      <c r="G1060" s="343"/>
      <c r="H1060" s="343"/>
      <c r="I1060" s="343"/>
      <c r="J1060" s="347"/>
      <c r="K1060" s="306"/>
      <c r="L1060" s="136">
        <v>5</v>
      </c>
      <c r="M1060" s="318" t="str">
        <f>IFERROR(ROUNDUP(VLOOKUP(F1060,Accesorio!A:E,IF(L1060&gt;5,L1060-2,L1060),)*E1060/IF(L1060&gt;5,1.21,1),0)," ")</f>
        <v xml:space="preserve"> </v>
      </c>
      <c r="N1060" s="319" t="str">
        <f>IFERROR(VLOOKUP(F1060,Accesorio!A:C,3,),"")</f>
        <v/>
      </c>
    </row>
    <row r="1061" spans="1:14" x14ac:dyDescent="0.2">
      <c r="A1061" s="342"/>
      <c r="B1061" s="343"/>
      <c r="C1061" s="344"/>
      <c r="D1061" s="345"/>
      <c r="E1061" s="311"/>
      <c r="F1061" s="348"/>
      <c r="G1061" s="305"/>
      <c r="H1061" s="305"/>
      <c r="I1061" s="343"/>
      <c r="J1061" s="347"/>
      <c r="K1061" s="135"/>
      <c r="L1061" s="136">
        <v>5</v>
      </c>
      <c r="M1061" s="318" t="str">
        <f>IFERROR(ROUNDUP(VLOOKUP(F1061,Accesorio!A:E,IF(L1061&gt;5,L1061-2,L1061),)*E1061/IF(L1061&gt;5,1.21,1),0)," ")</f>
        <v xml:space="preserve"> </v>
      </c>
      <c r="N1061" s="319" t="str">
        <f>IFERROR(VLOOKUP(F1061,Accesorio!A:C,3,),"")</f>
        <v/>
      </c>
    </row>
    <row r="1062" spans="1:14" x14ac:dyDescent="0.2">
      <c r="A1062" s="342"/>
      <c r="B1062" s="343"/>
      <c r="C1062" s="308"/>
      <c r="D1062" s="346"/>
      <c r="E1062" s="311"/>
      <c r="F1062" s="272"/>
      <c r="G1062" s="343"/>
      <c r="H1062" s="343"/>
      <c r="I1062" s="343"/>
      <c r="J1062" s="347"/>
      <c r="K1062" s="138"/>
      <c r="L1062" s="136">
        <v>5</v>
      </c>
      <c r="M1062" s="318" t="str">
        <f>IFERROR(ROUNDUP(VLOOKUP(F1062,Accesorio!A:E,IF(L1062&gt;5,L1062-2,L1062),)*E1062/IF(L1062&gt;5,1.21,1),0)," ")</f>
        <v xml:space="preserve"> </v>
      </c>
      <c r="N1062" s="319" t="str">
        <f>IFERROR(VLOOKUP(F1062,Accesorio!A:C,3,),"")</f>
        <v/>
      </c>
    </row>
    <row r="1063" spans="1:14" x14ac:dyDescent="0.2">
      <c r="A1063" s="342"/>
      <c r="B1063" s="343"/>
      <c r="C1063" s="308"/>
      <c r="D1063" s="346"/>
      <c r="E1063" s="311"/>
      <c r="F1063" s="272"/>
      <c r="G1063" s="343"/>
      <c r="H1063" s="343"/>
      <c r="I1063" s="343"/>
      <c r="J1063" s="347"/>
      <c r="K1063" s="306"/>
      <c r="L1063" s="136">
        <v>5</v>
      </c>
      <c r="M1063" s="318" t="str">
        <f>IFERROR(ROUNDUP(VLOOKUP(F1063,Accesorio!A:E,IF(L1063&gt;5,L1063-2,L1063),)*E1063/IF(L1063&gt;5,1.21,1),0)," ")</f>
        <v xml:space="preserve"> </v>
      </c>
      <c r="N1063" s="319" t="str">
        <f>IFERROR(VLOOKUP(F1063,Accesorio!A:C,3,),"")</f>
        <v/>
      </c>
    </row>
    <row r="1064" spans="1:14" x14ac:dyDescent="0.2">
      <c r="A1064" s="342"/>
      <c r="B1064" s="343"/>
      <c r="C1064" s="344"/>
      <c r="D1064" s="345"/>
      <c r="E1064" s="311"/>
      <c r="F1064" s="348"/>
      <c r="G1064" s="305"/>
      <c r="H1064" s="305"/>
      <c r="I1064" s="343"/>
      <c r="J1064" s="347"/>
      <c r="K1064" s="135"/>
      <c r="L1064" s="136">
        <v>5</v>
      </c>
      <c r="M1064" s="318" t="str">
        <f>IFERROR(ROUNDUP(VLOOKUP(F1064,Accesorio!A:E,IF(L1064&gt;5,L1064-2,L1064),)*E1064/IF(L1064&gt;5,1.21,1),0)," ")</f>
        <v xml:space="preserve"> </v>
      </c>
      <c r="N1064" s="319" t="str">
        <f>IFERROR(VLOOKUP(F1064,Accesorio!A:C,3,),"")</f>
        <v/>
      </c>
    </row>
    <row r="1065" spans="1:14" x14ac:dyDescent="0.2">
      <c r="A1065" s="342"/>
      <c r="B1065" s="343"/>
      <c r="C1065" s="308"/>
      <c r="D1065" s="346"/>
      <c r="E1065" s="311"/>
      <c r="F1065" s="272"/>
      <c r="G1065" s="343"/>
      <c r="H1065" s="343"/>
      <c r="I1065" s="343"/>
      <c r="J1065" s="347"/>
      <c r="K1065" s="138"/>
      <c r="L1065" s="136">
        <v>5</v>
      </c>
      <c r="M1065" s="318" t="str">
        <f>IFERROR(ROUNDUP(VLOOKUP(F1065,Accesorio!A:E,IF(L1065&gt;5,L1065-2,L1065),)*E1065/IF(L1065&gt;5,1.21,1),0)," ")</f>
        <v xml:space="preserve"> </v>
      </c>
      <c r="N1065" s="319" t="str">
        <f>IFERROR(VLOOKUP(F1065,Accesorio!A:C,3,),"")</f>
        <v/>
      </c>
    </row>
    <row r="1066" spans="1:14" x14ac:dyDescent="0.2">
      <c r="A1066" s="342"/>
      <c r="B1066" s="343"/>
      <c r="C1066" s="308"/>
      <c r="D1066" s="346"/>
      <c r="E1066" s="311"/>
      <c r="F1066" s="272"/>
      <c r="G1066" s="343"/>
      <c r="H1066" s="343"/>
      <c r="I1066" s="343"/>
      <c r="J1066" s="347"/>
      <c r="K1066" s="306"/>
      <c r="L1066" s="136">
        <v>5</v>
      </c>
      <c r="M1066" s="318" t="str">
        <f>IFERROR(ROUNDUP(VLOOKUP(F1066,Accesorio!A:E,IF(L1066&gt;5,L1066-2,L1066),)*E1066/IF(L1066&gt;5,1.21,1),0)," ")</f>
        <v xml:space="preserve"> </v>
      </c>
      <c r="N1066" s="319" t="str">
        <f>IFERROR(VLOOKUP(F1066,Accesorio!A:C,3,),"")</f>
        <v/>
      </c>
    </row>
    <row r="1067" spans="1:14" x14ac:dyDescent="0.2">
      <c r="A1067" s="342"/>
      <c r="B1067" s="343"/>
      <c r="C1067" s="344"/>
      <c r="D1067" s="345"/>
      <c r="E1067" s="311"/>
      <c r="F1067" s="348"/>
      <c r="G1067" s="305"/>
      <c r="H1067" s="305"/>
      <c r="I1067" s="343"/>
      <c r="J1067" s="347"/>
      <c r="K1067" s="135"/>
      <c r="L1067" s="136">
        <v>5</v>
      </c>
      <c r="M1067" s="318" t="str">
        <f>IFERROR(ROUNDUP(VLOOKUP(F1067,Accesorio!A:E,IF(L1067&gt;5,L1067-2,L1067),)*E1067/IF(L1067&gt;5,1.21,1),0)," ")</f>
        <v xml:space="preserve"> </v>
      </c>
      <c r="N1067" s="319" t="str">
        <f>IFERROR(VLOOKUP(F1067,Accesorio!A:C,3,),"")</f>
        <v/>
      </c>
    </row>
    <row r="1068" spans="1:14" x14ac:dyDescent="0.2">
      <c r="A1068" s="342"/>
      <c r="B1068" s="343"/>
      <c r="C1068" s="308"/>
      <c r="D1068" s="346"/>
      <c r="E1068" s="311"/>
      <c r="F1068" s="272"/>
      <c r="G1068" s="343"/>
      <c r="H1068" s="343"/>
      <c r="I1068" s="343"/>
      <c r="J1068" s="347"/>
      <c r="K1068" s="138"/>
      <c r="L1068" s="136">
        <v>5</v>
      </c>
      <c r="M1068" s="318" t="str">
        <f>IFERROR(ROUNDUP(VLOOKUP(F1068,Accesorio!A:E,IF(L1068&gt;5,L1068-2,L1068),)*E1068/IF(L1068&gt;5,1.21,1),0)," ")</f>
        <v xml:space="preserve"> </v>
      </c>
      <c r="N1068" s="319" t="str">
        <f>IFERROR(VLOOKUP(F1068,Accesorio!A:C,3,),"")</f>
        <v/>
      </c>
    </row>
    <row r="1069" spans="1:14" x14ac:dyDescent="0.2">
      <c r="A1069" s="342"/>
      <c r="B1069" s="343"/>
      <c r="C1069" s="308"/>
      <c r="D1069" s="346"/>
      <c r="E1069" s="311"/>
      <c r="F1069" s="272"/>
      <c r="G1069" s="343"/>
      <c r="H1069" s="343"/>
      <c r="I1069" s="343"/>
      <c r="J1069" s="347"/>
      <c r="K1069" s="306"/>
      <c r="L1069" s="136">
        <v>5</v>
      </c>
      <c r="M1069" s="318" t="str">
        <f>IFERROR(ROUNDUP(VLOOKUP(F1069,Accesorio!A:E,IF(L1069&gt;5,L1069-2,L1069),)*E1069/IF(L1069&gt;5,1.21,1),0)," ")</f>
        <v xml:space="preserve"> </v>
      </c>
      <c r="N1069" s="319" t="str">
        <f>IFERROR(VLOOKUP(F1069,Accesorio!A:C,3,),"")</f>
        <v/>
      </c>
    </row>
    <row r="1070" spans="1:14" x14ac:dyDescent="0.2">
      <c r="A1070" s="342"/>
      <c r="B1070" s="343"/>
      <c r="C1070" s="344"/>
      <c r="D1070" s="345"/>
      <c r="E1070" s="311"/>
      <c r="F1070" s="348"/>
      <c r="G1070" s="305"/>
      <c r="H1070" s="305"/>
      <c r="I1070" s="343"/>
      <c r="J1070" s="347"/>
      <c r="K1070" s="135"/>
      <c r="L1070" s="136">
        <v>5</v>
      </c>
      <c r="M1070" s="318" t="str">
        <f>IFERROR(ROUNDUP(VLOOKUP(F1070,Accesorio!A:E,IF(L1070&gt;5,L1070-2,L1070),)*E1070/IF(L1070&gt;5,1.21,1),0)," ")</f>
        <v xml:space="preserve"> </v>
      </c>
      <c r="N1070" s="319" t="str">
        <f>IFERROR(VLOOKUP(F1070,Accesorio!A:C,3,),"")</f>
        <v/>
      </c>
    </row>
    <row r="1071" spans="1:14" x14ac:dyDescent="0.2">
      <c r="A1071" s="342"/>
      <c r="B1071" s="343"/>
      <c r="C1071" s="308"/>
      <c r="D1071" s="346"/>
      <c r="E1071" s="311"/>
      <c r="F1071" s="272"/>
      <c r="G1071" s="343"/>
      <c r="H1071" s="343"/>
      <c r="I1071" s="343"/>
      <c r="J1071" s="347"/>
      <c r="K1071" s="138"/>
      <c r="L1071" s="136">
        <v>5</v>
      </c>
      <c r="M1071" s="318" t="str">
        <f>IFERROR(ROUNDUP(VLOOKUP(F1071,Accesorio!A:E,IF(L1071&gt;5,L1071-2,L1071),)*E1071/IF(L1071&gt;5,1.21,1),0)," ")</f>
        <v xml:space="preserve"> </v>
      </c>
      <c r="N1071" s="319" t="str">
        <f>IFERROR(VLOOKUP(F1071,Accesorio!A:C,3,),"")</f>
        <v/>
      </c>
    </row>
    <row r="1072" spans="1:14" x14ac:dyDescent="0.2">
      <c r="A1072" s="342"/>
      <c r="B1072" s="343"/>
      <c r="C1072" s="308"/>
      <c r="D1072" s="346"/>
      <c r="E1072" s="311"/>
      <c r="F1072" s="272"/>
      <c r="G1072" s="343"/>
      <c r="H1072" s="343"/>
      <c r="I1072" s="343"/>
      <c r="J1072" s="347"/>
      <c r="K1072" s="306"/>
      <c r="L1072" s="136">
        <v>5</v>
      </c>
      <c r="M1072" s="318" t="str">
        <f>IFERROR(ROUNDUP(VLOOKUP(F1072,Accesorio!A:E,IF(L1072&gt;5,L1072-2,L1072),)*E1072/IF(L1072&gt;5,1.21,1),0)," ")</f>
        <v xml:space="preserve"> </v>
      </c>
      <c r="N1072" s="319" t="str">
        <f>IFERROR(VLOOKUP(F1072,Accesorio!A:C,3,),"")</f>
        <v/>
      </c>
    </row>
    <row r="1073" spans="1:14" x14ac:dyDescent="0.2">
      <c r="A1073" s="342"/>
      <c r="B1073" s="343"/>
      <c r="C1073" s="344"/>
      <c r="D1073" s="345"/>
      <c r="E1073" s="311"/>
      <c r="F1073" s="348"/>
      <c r="G1073" s="305"/>
      <c r="H1073" s="305"/>
      <c r="I1073" s="343"/>
      <c r="J1073" s="347"/>
      <c r="K1073" s="135"/>
      <c r="L1073" s="136">
        <v>5</v>
      </c>
      <c r="M1073" s="318" t="str">
        <f>IFERROR(ROUNDUP(VLOOKUP(F1073,Accesorio!A:E,IF(L1073&gt;5,L1073-2,L1073),)*E1073/IF(L1073&gt;5,1.21,1),0)," ")</f>
        <v xml:space="preserve"> </v>
      </c>
      <c r="N1073" s="319" t="str">
        <f>IFERROR(VLOOKUP(F1073,Accesorio!A:C,3,),"")</f>
        <v/>
      </c>
    </row>
    <row r="1074" spans="1:14" x14ac:dyDescent="0.2">
      <c r="A1074" s="342"/>
      <c r="B1074" s="343"/>
      <c r="C1074" s="308"/>
      <c r="D1074" s="346"/>
      <c r="E1074" s="311"/>
      <c r="F1074" s="272"/>
      <c r="G1074" s="343"/>
      <c r="H1074" s="343"/>
      <c r="I1074" s="343"/>
      <c r="J1074" s="347"/>
      <c r="K1074" s="138"/>
      <c r="L1074" s="136">
        <v>5</v>
      </c>
      <c r="M1074" s="318" t="str">
        <f>IFERROR(ROUNDUP(VLOOKUP(F1074,Accesorio!A:E,IF(L1074&gt;5,L1074-2,L1074),)*E1074/IF(L1074&gt;5,1.21,1),0)," ")</f>
        <v xml:space="preserve"> </v>
      </c>
      <c r="N1074" s="319" t="str">
        <f>IFERROR(VLOOKUP(F1074,Accesorio!A:C,3,),"")</f>
        <v/>
      </c>
    </row>
    <row r="1075" spans="1:14" x14ac:dyDescent="0.2">
      <c r="A1075" s="342"/>
      <c r="B1075" s="343"/>
      <c r="C1075" s="308"/>
      <c r="D1075" s="346"/>
      <c r="E1075" s="311"/>
      <c r="F1075" s="272"/>
      <c r="G1075" s="343"/>
      <c r="H1075" s="343"/>
      <c r="I1075" s="343"/>
      <c r="J1075" s="347"/>
      <c r="K1075" s="306"/>
      <c r="L1075" s="136">
        <v>5</v>
      </c>
      <c r="M1075" s="318" t="str">
        <f>IFERROR(ROUNDUP(VLOOKUP(F1075,Accesorio!A:E,IF(L1075&gt;5,L1075-2,L1075),)*E1075/IF(L1075&gt;5,1.21,1),0)," ")</f>
        <v xml:space="preserve"> </v>
      </c>
      <c r="N1075" s="319" t="str">
        <f>IFERROR(VLOOKUP(F1075,Accesorio!A:C,3,),"")</f>
        <v/>
      </c>
    </row>
    <row r="1076" spans="1:14" x14ac:dyDescent="0.2">
      <c r="A1076" s="342"/>
      <c r="B1076" s="343"/>
      <c r="C1076" s="344"/>
      <c r="D1076" s="345"/>
      <c r="E1076" s="311"/>
      <c r="F1076" s="348"/>
      <c r="G1076" s="305"/>
      <c r="H1076" s="305"/>
      <c r="I1076" s="343"/>
      <c r="J1076" s="347"/>
      <c r="K1076" s="135"/>
      <c r="L1076" s="136">
        <v>5</v>
      </c>
      <c r="M1076" s="318" t="str">
        <f>IFERROR(ROUNDUP(VLOOKUP(F1076,Accesorio!A:E,IF(L1076&gt;5,L1076-2,L1076),)*E1076/IF(L1076&gt;5,1.21,1),0)," ")</f>
        <v xml:space="preserve"> </v>
      </c>
      <c r="N1076" s="319" t="str">
        <f>IFERROR(VLOOKUP(F1076,Accesorio!A:C,3,),"")</f>
        <v/>
      </c>
    </row>
    <row r="1077" spans="1:14" x14ac:dyDescent="0.2">
      <c r="A1077" s="342"/>
      <c r="B1077" s="343"/>
      <c r="C1077" s="308"/>
      <c r="D1077" s="346"/>
      <c r="E1077" s="311"/>
      <c r="F1077" s="272"/>
      <c r="G1077" s="343"/>
      <c r="H1077" s="343"/>
      <c r="I1077" s="343"/>
      <c r="J1077" s="347"/>
      <c r="K1077" s="138"/>
      <c r="L1077" s="136">
        <v>5</v>
      </c>
      <c r="M1077" s="318" t="str">
        <f>IFERROR(ROUNDUP(VLOOKUP(F1077,Accesorio!A:E,IF(L1077&gt;5,L1077-2,L1077),)*E1077/IF(L1077&gt;5,1.21,1),0)," ")</f>
        <v xml:space="preserve"> </v>
      </c>
      <c r="N1077" s="319" t="str">
        <f>IFERROR(VLOOKUP(F1077,Accesorio!A:C,3,),"")</f>
        <v/>
      </c>
    </row>
    <row r="1078" spans="1:14" x14ac:dyDescent="0.2">
      <c r="A1078" s="342"/>
      <c r="B1078" s="343"/>
      <c r="C1078" s="308"/>
      <c r="D1078" s="346"/>
      <c r="E1078" s="311"/>
      <c r="F1078" s="272"/>
      <c r="G1078" s="343"/>
      <c r="H1078" s="343"/>
      <c r="I1078" s="343"/>
      <c r="J1078" s="347"/>
      <c r="K1078" s="306"/>
      <c r="L1078" s="136">
        <v>5</v>
      </c>
      <c r="M1078" s="318" t="str">
        <f>IFERROR(ROUNDUP(VLOOKUP(F1078,Accesorio!A:E,IF(L1078&gt;5,L1078-2,L1078),)*E1078/IF(L1078&gt;5,1.21,1),0)," ")</f>
        <v xml:space="preserve"> </v>
      </c>
      <c r="N1078" s="319" t="str">
        <f>IFERROR(VLOOKUP(F1078,Accesorio!A:C,3,),"")</f>
        <v/>
      </c>
    </row>
    <row r="1079" spans="1:14" x14ac:dyDescent="0.2">
      <c r="A1079" s="129"/>
      <c r="B1079" s="310"/>
      <c r="C1079" s="131"/>
      <c r="D1079" s="132"/>
      <c r="E1079" s="270"/>
      <c r="F1079" s="272"/>
      <c r="G1079" s="133"/>
      <c r="H1079" s="133"/>
      <c r="I1079" s="343"/>
      <c r="J1079" s="134"/>
      <c r="K1079" s="135"/>
      <c r="L1079" s="136">
        <v>5</v>
      </c>
      <c r="M1079" s="318" t="str">
        <f>IFERROR(ROUNDUP(VLOOKUP(F1079,Accesorio!A:E,IF(L1079&gt;5,L1079-2,L1079),)*E1079/IF(L1079&gt;5,1.21,1),0)," ")</f>
        <v xml:space="preserve"> </v>
      </c>
      <c r="N1079" s="319" t="str">
        <f>IFERROR(VLOOKUP(F1079,Accesorio!A:C,3,),"")</f>
        <v/>
      </c>
    </row>
    <row r="1080" spans="1:14" x14ac:dyDescent="0.2">
      <c r="A1080" s="129"/>
      <c r="B1080" s="310"/>
      <c r="C1080" s="131"/>
      <c r="D1080" s="132"/>
      <c r="E1080" s="270"/>
      <c r="F1080" s="272"/>
      <c r="G1080" s="133"/>
      <c r="H1080" s="133"/>
      <c r="I1080" s="343"/>
      <c r="J1080" s="134"/>
      <c r="K1080" s="135"/>
      <c r="L1080" s="136">
        <v>5</v>
      </c>
      <c r="M1080" s="318" t="str">
        <f>IFERROR(ROUNDUP(VLOOKUP(F1080,Accesorio!A:E,IF(L1080&gt;5,L1080-2,L1080),)*E1080/IF(L1080&gt;5,1.21,1),0)," ")</f>
        <v xml:space="preserve"> </v>
      </c>
      <c r="N1080" s="319" t="str">
        <f>IFERROR(VLOOKUP(F1080,Accesorio!A:C,3,),"")</f>
        <v/>
      </c>
    </row>
    <row r="1081" spans="1:14" x14ac:dyDescent="0.2">
      <c r="A1081" s="129"/>
      <c r="B1081" s="310"/>
      <c r="C1081" s="131"/>
      <c r="D1081" s="132"/>
      <c r="E1081" s="270"/>
      <c r="F1081" s="272"/>
      <c r="G1081" s="133"/>
      <c r="H1081" s="133"/>
      <c r="I1081" s="343"/>
      <c r="J1081" s="134"/>
      <c r="K1081" s="135"/>
      <c r="L1081" s="136">
        <v>5</v>
      </c>
      <c r="M1081" s="318" t="str">
        <f>IFERROR(ROUNDUP(VLOOKUP(F1081,Accesorio!A:E,IF(L1081&gt;5,L1081-2,L1081),)*E1081/IF(L1081&gt;5,1.21,1),0)," ")</f>
        <v xml:space="preserve"> </v>
      </c>
      <c r="N1081" s="319" t="str">
        <f>IFERROR(VLOOKUP(F1081,Accesorio!A:C,3,),"")</f>
        <v/>
      </c>
    </row>
    <row r="1082" spans="1:14" x14ac:dyDescent="0.2">
      <c r="A1082" s="129"/>
      <c r="B1082" s="310"/>
      <c r="C1082" s="131"/>
      <c r="D1082" s="132"/>
      <c r="E1082" s="270"/>
      <c r="F1082" s="272"/>
      <c r="G1082" s="133"/>
      <c r="H1082" s="133"/>
      <c r="I1082" s="343"/>
      <c r="J1082" s="134"/>
      <c r="K1082" s="135"/>
      <c r="L1082" s="136">
        <v>5</v>
      </c>
      <c r="M1082" s="318" t="str">
        <f>IFERROR(ROUNDUP(VLOOKUP(F1082,Accesorio!A:E,IF(L1082&gt;5,L1082-2,L1082),)*E1082/IF(L1082&gt;5,1.21,1),0)," ")</f>
        <v xml:space="preserve"> </v>
      </c>
      <c r="N1082" s="319" t="str">
        <f>IFERROR(VLOOKUP(F1082,Accesorio!A:C,3,),"")</f>
        <v/>
      </c>
    </row>
    <row r="1083" spans="1:14" x14ac:dyDescent="0.2">
      <c r="A1083" s="129"/>
      <c r="B1083" s="310"/>
      <c r="C1083" s="131"/>
      <c r="D1083" s="132"/>
      <c r="E1083" s="270"/>
      <c r="F1083" s="272"/>
      <c r="G1083" s="133"/>
      <c r="H1083" s="133"/>
      <c r="I1083" s="343"/>
      <c r="J1083" s="134"/>
      <c r="K1083" s="135"/>
      <c r="L1083" s="136">
        <v>5</v>
      </c>
      <c r="M1083" s="318" t="str">
        <f>IFERROR(ROUNDUP(VLOOKUP(F1083,Accesorio!A:E,IF(L1083&gt;5,L1083-2,L1083),)*E1083/IF(L1083&gt;5,1.21,1),0)," ")</f>
        <v xml:space="preserve"> </v>
      </c>
      <c r="N1083" s="319" t="str">
        <f>IFERROR(VLOOKUP(F1083,Accesorio!A:C,3,),"")</f>
        <v/>
      </c>
    </row>
    <row r="1084" spans="1:14" x14ac:dyDescent="0.2">
      <c r="A1084" s="129"/>
      <c r="B1084" s="310"/>
      <c r="C1084" s="131"/>
      <c r="D1084" s="132"/>
      <c r="E1084" s="270"/>
      <c r="F1084" s="272"/>
      <c r="G1084" s="133"/>
      <c r="H1084" s="133"/>
      <c r="I1084" s="343"/>
      <c r="J1084" s="134"/>
      <c r="K1084" s="135"/>
      <c r="L1084" s="136">
        <v>5</v>
      </c>
      <c r="M1084" s="318" t="str">
        <f>IFERROR(ROUNDUP(VLOOKUP(F1084,Accesorio!A:E,IF(L1084&gt;5,L1084-2,L1084),)*E1084/IF(L1084&gt;5,1.21,1),0)," ")</f>
        <v xml:space="preserve"> </v>
      </c>
      <c r="N1084" s="319" t="str">
        <f>IFERROR(VLOOKUP(F1084,Accesorio!A:C,3,),"")</f>
        <v/>
      </c>
    </row>
    <row r="1085" spans="1:14" x14ac:dyDescent="0.2">
      <c r="A1085" s="129"/>
      <c r="B1085" s="310"/>
      <c r="C1085" s="131"/>
      <c r="D1085" s="132"/>
      <c r="E1085" s="270"/>
      <c r="F1085" s="272"/>
      <c r="G1085" s="133"/>
      <c r="H1085" s="133"/>
      <c r="I1085" s="343"/>
      <c r="J1085" s="134"/>
      <c r="K1085" s="135"/>
      <c r="L1085" s="136">
        <v>5</v>
      </c>
      <c r="M1085" s="318" t="str">
        <f>IFERROR(ROUNDUP(VLOOKUP(F1085,Accesorio!A:E,IF(L1085&gt;5,L1085-2,L1085),)*E1085/IF(L1085&gt;5,1.21,1),0)," ")</f>
        <v xml:space="preserve"> </v>
      </c>
      <c r="N1085" s="319" t="str">
        <f>IFERROR(VLOOKUP(F1085,Accesorio!A:C,3,),"")</f>
        <v/>
      </c>
    </row>
    <row r="1086" spans="1:14" x14ac:dyDescent="0.2">
      <c r="A1086" s="129"/>
      <c r="B1086" s="310"/>
      <c r="C1086" s="131"/>
      <c r="D1086" s="132"/>
      <c r="E1086" s="270"/>
      <c r="F1086" s="272"/>
      <c r="G1086" s="133"/>
      <c r="H1086" s="133"/>
      <c r="I1086" s="343"/>
      <c r="J1086" s="134"/>
      <c r="K1086" s="135"/>
      <c r="L1086" s="136">
        <v>5</v>
      </c>
      <c r="M1086" s="318" t="str">
        <f>IFERROR(ROUNDUP(VLOOKUP(F1086,Accesorio!A:E,IF(L1086&gt;5,L1086-2,L1086),)*E1086/IF(L1086&gt;5,1.21,1),0)," ")</f>
        <v xml:space="preserve"> </v>
      </c>
      <c r="N1086" s="319" t="str">
        <f>IFERROR(VLOOKUP(F1086,Accesorio!A:C,3,),"")</f>
        <v/>
      </c>
    </row>
    <row r="1087" spans="1:14" x14ac:dyDescent="0.2">
      <c r="A1087" s="129"/>
      <c r="B1087" s="310"/>
      <c r="C1087" s="131"/>
      <c r="D1087" s="132"/>
      <c r="E1087" s="270"/>
      <c r="F1087" s="272"/>
      <c r="G1087" s="133"/>
      <c r="H1087" s="133"/>
      <c r="I1087" s="343"/>
      <c r="J1087" s="134"/>
      <c r="K1087" s="135"/>
      <c r="L1087" s="136">
        <v>5</v>
      </c>
      <c r="M1087" s="318" t="str">
        <f>IFERROR(ROUNDUP(VLOOKUP(F1087,Accesorio!A:E,IF(L1087&gt;5,L1087-2,L1087),)*E1087/IF(L1087&gt;5,1.21,1),0)," ")</f>
        <v xml:space="preserve"> </v>
      </c>
      <c r="N1087" s="319" t="str">
        <f>IFERROR(VLOOKUP(F1087,Accesorio!A:C,3,),"")</f>
        <v/>
      </c>
    </row>
    <row r="1088" spans="1:14" x14ac:dyDescent="0.2">
      <c r="A1088" s="129"/>
      <c r="B1088" s="310"/>
      <c r="C1088" s="131"/>
      <c r="D1088" s="132"/>
      <c r="E1088" s="270"/>
      <c r="F1088" s="272"/>
      <c r="G1088" s="133"/>
      <c r="H1088" s="133"/>
      <c r="I1088" s="343"/>
      <c r="J1088" s="134"/>
      <c r="K1088" s="135"/>
      <c r="L1088" s="136">
        <v>5</v>
      </c>
      <c r="M1088" s="318" t="str">
        <f>IFERROR(ROUNDUP(VLOOKUP(F1088,Accesorio!A:E,IF(L1088&gt;5,L1088-2,L1088),)*E1088/IF(L1088&gt;5,1.21,1),0)," ")</f>
        <v xml:space="preserve"> </v>
      </c>
      <c r="N1088" s="319" t="str">
        <f>IFERROR(VLOOKUP(F1088,Accesorio!A:C,3,),"")</f>
        <v/>
      </c>
    </row>
    <row r="1089" spans="1:14" x14ac:dyDescent="0.2">
      <c r="A1089" s="129"/>
      <c r="B1089" s="310"/>
      <c r="C1089" s="131"/>
      <c r="D1089" s="132"/>
      <c r="E1089" s="270"/>
      <c r="F1089" s="272"/>
      <c r="G1089" s="133"/>
      <c r="H1089" s="133"/>
      <c r="I1089" s="343"/>
      <c r="J1089" s="134"/>
      <c r="K1089" s="135"/>
      <c r="L1089" s="136">
        <v>5</v>
      </c>
      <c r="M1089" s="318" t="str">
        <f>IFERROR(ROUNDUP(VLOOKUP(F1089,Accesorio!A:E,IF(L1089&gt;5,L1089-2,L1089),)*E1089/IF(L1089&gt;5,1.21,1),0)," ")</f>
        <v xml:space="preserve"> </v>
      </c>
      <c r="N1089" s="319" t="str">
        <f>IFERROR(VLOOKUP(F1089,Accesorio!A:C,3,),"")</f>
        <v/>
      </c>
    </row>
    <row r="1090" spans="1:14" x14ac:dyDescent="0.2">
      <c r="A1090" s="129"/>
      <c r="B1090" s="310"/>
      <c r="C1090" s="131"/>
      <c r="D1090" s="132"/>
      <c r="E1090" s="270"/>
      <c r="F1090" s="272"/>
      <c r="G1090" s="133"/>
      <c r="H1090" s="133"/>
      <c r="I1090" s="343"/>
      <c r="J1090" s="134"/>
      <c r="K1090" s="135"/>
      <c r="L1090" s="136">
        <v>5</v>
      </c>
      <c r="M1090" s="318" t="str">
        <f>IFERROR(ROUNDUP(VLOOKUP(F1090,Accesorio!A:E,IF(L1090&gt;5,L1090-2,L1090),)*E1090/IF(L1090&gt;5,1.21,1),0)," ")</f>
        <v xml:space="preserve"> </v>
      </c>
      <c r="N1090" s="319" t="str">
        <f>IFERROR(VLOOKUP(F1090,Accesorio!A:C,3,),"")</f>
        <v/>
      </c>
    </row>
    <row r="1091" spans="1:14" x14ac:dyDescent="0.2">
      <c r="A1091" s="129"/>
      <c r="B1091" s="310"/>
      <c r="C1091" s="131"/>
      <c r="D1091" s="132"/>
      <c r="E1091" s="270"/>
      <c r="F1091" s="272"/>
      <c r="G1091" s="133"/>
      <c r="H1091" s="133"/>
      <c r="I1091" s="343"/>
      <c r="J1091" s="134"/>
      <c r="K1091" s="135"/>
      <c r="L1091" s="136">
        <v>5</v>
      </c>
      <c r="M1091" s="318" t="str">
        <f>IFERROR(ROUNDUP(VLOOKUP(F1091,Accesorio!A:E,IF(L1091&gt;5,L1091-2,L1091),)*E1091/IF(L1091&gt;5,1.21,1),0)," ")</f>
        <v xml:space="preserve"> </v>
      </c>
      <c r="N1091" s="319" t="str">
        <f>IFERROR(VLOOKUP(F1091,Accesorio!A:C,3,),"")</f>
        <v/>
      </c>
    </row>
    <row r="1092" spans="1:14" x14ac:dyDescent="0.2">
      <c r="A1092" s="129"/>
      <c r="B1092" s="310"/>
      <c r="C1092" s="131"/>
      <c r="D1092" s="132"/>
      <c r="E1092" s="270"/>
      <c r="F1092" s="272"/>
      <c r="G1092" s="133"/>
      <c r="H1092" s="133"/>
      <c r="I1092" s="343"/>
      <c r="J1092" s="134"/>
      <c r="K1092" s="135"/>
      <c r="L1092" s="136">
        <v>5</v>
      </c>
      <c r="M1092" s="318" t="str">
        <f>IFERROR(ROUNDUP(VLOOKUP(F1092,Accesorio!A:E,IF(L1092&gt;5,L1092-2,L1092),)*E1092/IF(L1092&gt;5,1.21,1),0)," ")</f>
        <v xml:space="preserve"> </v>
      </c>
      <c r="N1092" s="319" t="str">
        <f>IFERROR(VLOOKUP(F1092,Accesorio!A:C,3,),"")</f>
        <v/>
      </c>
    </row>
    <row r="1093" spans="1:14" x14ac:dyDescent="0.2">
      <c r="A1093" s="129"/>
      <c r="B1093" s="310"/>
      <c r="C1093" s="131"/>
      <c r="D1093" s="132"/>
      <c r="E1093" s="270"/>
      <c r="F1093" s="272"/>
      <c r="G1093" s="133"/>
      <c r="H1093" s="133"/>
      <c r="I1093" s="343"/>
      <c r="J1093" s="134"/>
      <c r="K1093" s="135"/>
      <c r="L1093" s="136">
        <v>5</v>
      </c>
      <c r="M1093" s="318" t="str">
        <f>IFERROR(ROUNDUP(VLOOKUP(F1093,Accesorio!A:E,IF(L1093&gt;5,L1093-2,L1093),)*E1093/IF(L1093&gt;5,1.21,1),0)," ")</f>
        <v xml:space="preserve"> </v>
      </c>
      <c r="N1093" s="319" t="str">
        <f>IFERROR(VLOOKUP(F1093,Accesorio!A:C,3,),"")</f>
        <v/>
      </c>
    </row>
    <row r="1094" spans="1:14" x14ac:dyDescent="0.2">
      <c r="A1094" s="129"/>
      <c r="B1094" s="310"/>
      <c r="C1094" s="131"/>
      <c r="D1094" s="132"/>
      <c r="E1094" s="270"/>
      <c r="F1094" s="272"/>
      <c r="G1094" s="133"/>
      <c r="H1094" s="133"/>
      <c r="I1094" s="343"/>
      <c r="J1094" s="134"/>
      <c r="K1094" s="135"/>
      <c r="L1094" s="136">
        <v>5</v>
      </c>
      <c r="M1094" s="318" t="str">
        <f>IFERROR(ROUNDUP(VLOOKUP(F1094,Accesorio!A:E,IF(L1094&gt;5,L1094-2,L1094),)*E1094/IF(L1094&gt;5,1.21,1),0)," ")</f>
        <v xml:space="preserve"> </v>
      </c>
      <c r="N1094" s="319" t="str">
        <f>IFERROR(VLOOKUP(F1094,Accesorio!A:C,3,),"")</f>
        <v/>
      </c>
    </row>
    <row r="1095" spans="1:14" x14ac:dyDescent="0.2">
      <c r="A1095" s="129"/>
      <c r="B1095" s="310"/>
      <c r="C1095" s="131"/>
      <c r="D1095" s="132"/>
      <c r="E1095" s="270"/>
      <c r="F1095" s="272"/>
      <c r="G1095" s="133"/>
      <c r="H1095" s="133"/>
      <c r="I1095" s="343"/>
      <c r="J1095" s="134"/>
      <c r="K1095" s="135"/>
      <c r="L1095" s="136">
        <v>5</v>
      </c>
      <c r="M1095" s="318" t="str">
        <f>IFERROR(ROUNDUP(VLOOKUP(F1095,Accesorio!A:E,IF(L1095&gt;5,L1095-2,L1095),)*E1095/IF(L1095&gt;5,1.21,1),0)," ")</f>
        <v xml:space="preserve"> </v>
      </c>
      <c r="N1095" s="319" t="str">
        <f>IFERROR(VLOOKUP(F1095,Accesorio!A:C,3,),"")</f>
        <v/>
      </c>
    </row>
    <row r="1096" spans="1:14" x14ac:dyDescent="0.2">
      <c r="A1096" s="129"/>
      <c r="B1096" s="310"/>
      <c r="C1096" s="131"/>
      <c r="D1096" s="132"/>
      <c r="E1096" s="270"/>
      <c r="F1096" s="272"/>
      <c r="G1096" s="133"/>
      <c r="H1096" s="133"/>
      <c r="I1096" s="343"/>
      <c r="J1096" s="134"/>
      <c r="K1096" s="135"/>
      <c r="L1096" s="136">
        <v>5</v>
      </c>
      <c r="M1096" s="318" t="str">
        <f>IFERROR(ROUNDUP(VLOOKUP(F1096,Accesorio!A:E,IF(L1096&gt;5,L1096-2,L1096),)*E1096/IF(L1096&gt;5,1.21,1),0)," ")</f>
        <v xml:space="preserve"> </v>
      </c>
      <c r="N1096" s="319" t="str">
        <f>IFERROR(VLOOKUP(F1096,Accesorio!A:C,3,),"")</f>
        <v/>
      </c>
    </row>
    <row r="1097" spans="1:14" x14ac:dyDescent="0.2">
      <c r="A1097" s="129"/>
      <c r="B1097" s="310"/>
      <c r="C1097" s="131"/>
      <c r="D1097" s="132"/>
      <c r="E1097" s="270"/>
      <c r="F1097" s="272"/>
      <c r="G1097" s="133"/>
      <c r="H1097" s="133"/>
      <c r="I1097" s="343"/>
      <c r="J1097" s="134"/>
      <c r="K1097" s="135"/>
      <c r="L1097" s="136">
        <v>5</v>
      </c>
      <c r="M1097" s="318" t="str">
        <f>IFERROR(ROUNDUP(VLOOKUP(F1097,Accesorio!A:E,IF(L1097&gt;5,L1097-2,L1097),)*E1097/IF(L1097&gt;5,1.21,1),0)," ")</f>
        <v xml:space="preserve"> </v>
      </c>
      <c r="N1097" s="319" t="str">
        <f>IFERROR(VLOOKUP(F1097,Accesorio!A:C,3,),"")</f>
        <v/>
      </c>
    </row>
    <row r="1098" spans="1:14" x14ac:dyDescent="0.2">
      <c r="A1098" s="129"/>
      <c r="B1098" s="310"/>
      <c r="C1098" s="131"/>
      <c r="D1098" s="132"/>
      <c r="E1098" s="270"/>
      <c r="F1098" s="272"/>
      <c r="G1098" s="133"/>
      <c r="H1098" s="133"/>
      <c r="I1098" s="343"/>
      <c r="J1098" s="134"/>
      <c r="K1098" s="135"/>
      <c r="L1098" s="136">
        <v>5</v>
      </c>
      <c r="M1098" s="318" t="str">
        <f>IFERROR(ROUNDUP(VLOOKUP(F1098,Accesorio!A:E,IF(L1098&gt;5,L1098-2,L1098),)*E1098/IF(L1098&gt;5,1.21,1),0)," ")</f>
        <v xml:space="preserve"> </v>
      </c>
      <c r="N1098" s="319" t="str">
        <f>IFERROR(VLOOKUP(F1098,Accesorio!A:C,3,),"")</f>
        <v/>
      </c>
    </row>
    <row r="1099" spans="1:14" x14ac:dyDescent="0.2">
      <c r="A1099" s="129"/>
      <c r="B1099" s="310"/>
      <c r="C1099" s="131"/>
      <c r="D1099" s="132"/>
      <c r="E1099" s="270"/>
      <c r="F1099" s="272"/>
      <c r="G1099" s="133"/>
      <c r="H1099" s="133"/>
      <c r="I1099" s="343"/>
      <c r="J1099" s="134"/>
      <c r="K1099" s="135"/>
      <c r="L1099" s="136">
        <v>5</v>
      </c>
      <c r="M1099" s="318" t="str">
        <f>IFERROR(ROUNDUP(VLOOKUP(F1099,Accesorio!A:E,IF(L1099&gt;5,L1099-2,L1099),)*E1099/IF(L1099&gt;5,1.21,1),0)," ")</f>
        <v xml:space="preserve"> </v>
      </c>
      <c r="N1099" s="319" t="str">
        <f>IFERROR(VLOOKUP(F1099,Accesorio!A:C,3,),"")</f>
        <v/>
      </c>
    </row>
    <row r="1100" spans="1:14" x14ac:dyDescent="0.2">
      <c r="A1100" s="129"/>
      <c r="B1100" s="310"/>
      <c r="C1100" s="131"/>
      <c r="D1100" s="132"/>
      <c r="E1100" s="270"/>
      <c r="F1100" s="272"/>
      <c r="G1100" s="133"/>
      <c r="H1100" s="133"/>
      <c r="I1100" s="343"/>
      <c r="J1100" s="134"/>
      <c r="K1100" s="135"/>
      <c r="L1100" s="136">
        <v>5</v>
      </c>
      <c r="M1100" s="318" t="str">
        <f>IFERROR(ROUNDUP(VLOOKUP(F1100,Accesorio!A:E,IF(L1100&gt;5,L1100-2,L1100),)*E1100/IF(L1100&gt;5,1.21,1),0)," ")</f>
        <v xml:space="preserve"> </v>
      </c>
      <c r="N1100" s="319" t="str">
        <f>IFERROR(VLOOKUP(F1100,Accesorio!A:C,3,),"")</f>
        <v/>
      </c>
    </row>
    <row r="1101" spans="1:14" x14ac:dyDescent="0.2">
      <c r="A1101" s="129"/>
      <c r="B1101" s="310"/>
      <c r="C1101" s="131"/>
      <c r="D1101" s="132"/>
      <c r="E1101" s="270"/>
      <c r="F1101" s="272"/>
      <c r="G1101" s="133"/>
      <c r="H1101" s="133"/>
      <c r="I1101" s="343"/>
      <c r="J1101" s="134"/>
      <c r="K1101" s="135"/>
      <c r="L1101" s="136">
        <v>5</v>
      </c>
      <c r="M1101" s="318" t="str">
        <f>IFERROR(ROUNDUP(VLOOKUP(F1101,Accesorio!A:E,IF(L1101&gt;5,L1101-2,L1101),)*E1101/IF(L1101&gt;5,1.21,1),0)," ")</f>
        <v xml:space="preserve"> </v>
      </c>
      <c r="N1101" s="319" t="str">
        <f>IFERROR(VLOOKUP(F1101,Accesorio!A:C,3,),"")</f>
        <v/>
      </c>
    </row>
    <row r="1102" spans="1:14" x14ac:dyDescent="0.2">
      <c r="A1102" s="129"/>
      <c r="B1102" s="310"/>
      <c r="C1102" s="131"/>
      <c r="D1102" s="132"/>
      <c r="E1102" s="270"/>
      <c r="F1102" s="272"/>
      <c r="G1102" s="133"/>
      <c r="H1102" s="133"/>
      <c r="I1102" s="343"/>
      <c r="J1102" s="134"/>
      <c r="K1102" s="135"/>
      <c r="L1102" s="136">
        <v>5</v>
      </c>
      <c r="M1102" s="318" t="str">
        <f>IFERROR(ROUNDUP(VLOOKUP(F1102,Accesorio!A:E,IF(L1102&gt;5,L1102-2,L1102),)*E1102/IF(L1102&gt;5,1.21,1),0)," ")</f>
        <v xml:space="preserve"> </v>
      </c>
      <c r="N1102" s="319" t="str">
        <f>IFERROR(VLOOKUP(F1102,Accesorio!A:C,3,),"")</f>
        <v/>
      </c>
    </row>
    <row r="1103" spans="1:14" x14ac:dyDescent="0.2">
      <c r="A1103" s="129"/>
      <c r="B1103" s="310"/>
      <c r="C1103" s="131"/>
      <c r="D1103" s="132"/>
      <c r="E1103" s="270"/>
      <c r="F1103" s="272"/>
      <c r="G1103" s="133"/>
      <c r="H1103" s="133"/>
      <c r="I1103" s="343"/>
      <c r="J1103" s="134"/>
      <c r="K1103" s="135"/>
      <c r="L1103" s="136">
        <v>5</v>
      </c>
      <c r="M1103" s="318" t="str">
        <f>IFERROR(ROUNDUP(VLOOKUP(F1103,Accesorio!A:E,IF(L1103&gt;5,L1103-2,L1103),)*E1103/IF(L1103&gt;5,1.21,1),0)," ")</f>
        <v xml:space="preserve"> </v>
      </c>
      <c r="N1103" s="319" t="str">
        <f>IFERROR(VLOOKUP(F1103,Accesorio!A:C,3,),"")</f>
        <v/>
      </c>
    </row>
    <row r="1104" spans="1:14" x14ac:dyDescent="0.2">
      <c r="A1104" s="129"/>
      <c r="B1104" s="310"/>
      <c r="C1104" s="131"/>
      <c r="D1104" s="132"/>
      <c r="E1104" s="270"/>
      <c r="F1104" s="272"/>
      <c r="G1104" s="133"/>
      <c r="H1104" s="133"/>
      <c r="I1104" s="343"/>
      <c r="J1104" s="134"/>
      <c r="K1104" s="135"/>
      <c r="L1104" s="136">
        <v>5</v>
      </c>
      <c r="M1104" s="318" t="str">
        <f>IFERROR(ROUNDUP(VLOOKUP(F1104,Accesorio!A:E,IF(L1104&gt;5,L1104-2,L1104),)*E1104/IF(L1104&gt;5,1.21,1),0)," ")</f>
        <v xml:space="preserve"> </v>
      </c>
      <c r="N1104" s="319" t="str">
        <f>IFERROR(VLOOKUP(F1104,Accesorio!A:C,3,),"")</f>
        <v/>
      </c>
    </row>
    <row r="1105" spans="1:14" x14ac:dyDescent="0.2">
      <c r="A1105" s="129"/>
      <c r="B1105" s="310"/>
      <c r="C1105" s="131"/>
      <c r="D1105" s="132"/>
      <c r="E1105" s="270"/>
      <c r="F1105" s="272"/>
      <c r="G1105" s="133"/>
      <c r="H1105" s="133"/>
      <c r="I1105" s="343"/>
      <c r="J1105" s="134"/>
      <c r="K1105" s="135"/>
      <c r="L1105" s="136">
        <v>5</v>
      </c>
      <c r="M1105" s="318" t="str">
        <f>IFERROR(ROUNDUP(VLOOKUP(F1105,Accesorio!A:E,IF(L1105&gt;5,L1105-2,L1105),)*E1105/IF(L1105&gt;5,1.21,1),0)," ")</f>
        <v xml:space="preserve"> </v>
      </c>
      <c r="N1105" s="319" t="str">
        <f>IFERROR(VLOOKUP(F1105,Accesorio!A:C,3,),"")</f>
        <v/>
      </c>
    </row>
    <row r="1106" spans="1:14" x14ac:dyDescent="0.2">
      <c r="A1106" s="129"/>
      <c r="B1106" s="310"/>
      <c r="C1106" s="131"/>
      <c r="D1106" s="132"/>
      <c r="E1106" s="270"/>
      <c r="F1106" s="272"/>
      <c r="G1106" s="133"/>
      <c r="H1106" s="133"/>
      <c r="I1106" s="343"/>
      <c r="J1106" s="134"/>
      <c r="K1106" s="135"/>
      <c r="L1106" s="136">
        <v>5</v>
      </c>
      <c r="M1106" s="318" t="str">
        <f>IFERROR(ROUNDUP(VLOOKUP(F1106,Accesorio!A:E,IF(L1106&gt;5,L1106-2,L1106),)*E1106/IF(L1106&gt;5,1.21,1),0)," ")</f>
        <v xml:space="preserve"> </v>
      </c>
      <c r="N1106" s="319" t="str">
        <f>IFERROR(VLOOKUP(F1106,Accesorio!A:C,3,),"")</f>
        <v/>
      </c>
    </row>
    <row r="1107" spans="1:14" x14ac:dyDescent="0.2">
      <c r="A1107" s="129"/>
      <c r="B1107" s="310"/>
      <c r="C1107" s="131"/>
      <c r="D1107" s="132"/>
      <c r="E1107" s="270"/>
      <c r="F1107" s="272"/>
      <c r="G1107" s="133"/>
      <c r="H1107" s="133"/>
      <c r="I1107" s="343"/>
      <c r="J1107" s="134"/>
      <c r="K1107" s="135"/>
      <c r="L1107" s="136">
        <v>5</v>
      </c>
      <c r="M1107" s="318" t="str">
        <f>IFERROR(ROUNDUP(VLOOKUP(F1107,Accesorio!A:E,IF(L1107&gt;5,L1107-2,L1107),)*E1107/IF(L1107&gt;5,1.21,1),0)," ")</f>
        <v xml:space="preserve"> </v>
      </c>
      <c r="N1107" s="319" t="str">
        <f>IFERROR(VLOOKUP(F1107,Accesorio!A:C,3,),"")</f>
        <v/>
      </c>
    </row>
    <row r="1108" spans="1:14" x14ac:dyDescent="0.2">
      <c r="A1108" s="129"/>
      <c r="B1108" s="310"/>
      <c r="C1108" s="131"/>
      <c r="D1108" s="132"/>
      <c r="E1108" s="270"/>
      <c r="F1108" s="272"/>
      <c r="G1108" s="133"/>
      <c r="H1108" s="133"/>
      <c r="I1108" s="343"/>
      <c r="J1108" s="134"/>
      <c r="K1108" s="135"/>
      <c r="L1108" s="136">
        <v>5</v>
      </c>
      <c r="M1108" s="318" t="str">
        <f>IFERROR(ROUNDUP(VLOOKUP(F1108,Accesorio!A:E,IF(L1108&gt;5,L1108-2,L1108),)*E1108/IF(L1108&gt;5,1.21,1),0)," ")</f>
        <v xml:space="preserve"> </v>
      </c>
      <c r="N1108" s="319" t="str">
        <f>IFERROR(VLOOKUP(F1108,Accesorio!A:C,3,),"")</f>
        <v/>
      </c>
    </row>
    <row r="1109" spans="1:14" x14ac:dyDescent="0.2">
      <c r="A1109" s="129"/>
      <c r="B1109" s="310"/>
      <c r="C1109" s="131"/>
      <c r="D1109" s="132"/>
      <c r="E1109" s="270"/>
      <c r="F1109" s="272"/>
      <c r="G1109" s="133"/>
      <c r="H1109" s="133"/>
      <c r="I1109" s="343"/>
      <c r="J1109" s="134"/>
      <c r="K1109" s="135"/>
      <c r="L1109" s="136">
        <v>5</v>
      </c>
      <c r="M1109" s="318" t="str">
        <f>IFERROR(ROUNDUP(VLOOKUP(F1109,Accesorio!A:E,IF(L1109&gt;5,L1109-2,L1109),)*E1109/IF(L1109&gt;5,1.21,1),0)," ")</f>
        <v xml:space="preserve"> </v>
      </c>
      <c r="N1109" s="319" t="str">
        <f>IFERROR(VLOOKUP(F1109,Accesorio!A:C,3,),"")</f>
        <v/>
      </c>
    </row>
    <row r="1110" spans="1:14" x14ac:dyDescent="0.2">
      <c r="A1110" s="129"/>
      <c r="B1110" s="310"/>
      <c r="C1110" s="131"/>
      <c r="D1110" s="132"/>
      <c r="E1110" s="270"/>
      <c r="F1110" s="272"/>
      <c r="G1110" s="133"/>
      <c r="H1110" s="133"/>
      <c r="I1110" s="343"/>
      <c r="J1110" s="134"/>
      <c r="K1110" s="135"/>
      <c r="L1110" s="136">
        <v>5</v>
      </c>
      <c r="M1110" s="318" t="str">
        <f>IFERROR(ROUNDUP(VLOOKUP(F1110,Accesorio!A:E,IF(L1110&gt;5,L1110-2,L1110),)*E1110/IF(L1110&gt;5,1.21,1),0)," ")</f>
        <v xml:space="preserve"> </v>
      </c>
      <c r="N1110" s="319" t="str">
        <f>IFERROR(VLOOKUP(F1110,Accesorio!A:C,3,),"")</f>
        <v/>
      </c>
    </row>
    <row r="1111" spans="1:14" x14ac:dyDescent="0.2">
      <c r="A1111" s="129"/>
      <c r="B1111" s="310"/>
      <c r="C1111" s="131"/>
      <c r="D1111" s="132"/>
      <c r="E1111" s="270"/>
      <c r="F1111" s="272"/>
      <c r="G1111" s="133"/>
      <c r="H1111" s="133"/>
      <c r="I1111" s="343"/>
      <c r="J1111" s="134"/>
      <c r="K1111" s="135"/>
      <c r="L1111" s="136">
        <v>5</v>
      </c>
      <c r="M1111" s="318" t="str">
        <f>IFERROR(ROUNDUP(VLOOKUP(F1111,Accesorio!A:E,IF(L1111&gt;5,L1111-2,L1111),)*E1111/IF(L1111&gt;5,1.21,1),0)," ")</f>
        <v xml:space="preserve"> </v>
      </c>
      <c r="N1111" s="319" t="str">
        <f>IFERROR(VLOOKUP(F1111,Accesorio!A:C,3,),"")</f>
        <v/>
      </c>
    </row>
    <row r="1112" spans="1:14" x14ac:dyDescent="0.2">
      <c r="A1112" s="129"/>
      <c r="B1112" s="310"/>
      <c r="C1112" s="131"/>
      <c r="D1112" s="132"/>
      <c r="E1112" s="270"/>
      <c r="F1112" s="272"/>
      <c r="G1112" s="133"/>
      <c r="H1112" s="133"/>
      <c r="I1112" s="343"/>
      <c r="J1112" s="134"/>
      <c r="K1112" s="135"/>
      <c r="L1112" s="136">
        <v>5</v>
      </c>
      <c r="M1112" s="318" t="str">
        <f>IFERROR(ROUNDUP(VLOOKUP(F1112,Accesorio!A:E,IF(L1112&gt;5,L1112-2,L1112),)*E1112/IF(L1112&gt;5,1.21,1),0)," ")</f>
        <v xml:space="preserve"> </v>
      </c>
      <c r="N1112" s="319" t="str">
        <f>IFERROR(VLOOKUP(F1112,Accesorio!A:C,3,),"")</f>
        <v/>
      </c>
    </row>
    <row r="1113" spans="1:14" x14ac:dyDescent="0.2">
      <c r="A1113" s="129"/>
      <c r="B1113" s="310"/>
      <c r="C1113" s="131"/>
      <c r="D1113" s="132"/>
      <c r="E1113" s="270"/>
      <c r="F1113" s="272"/>
      <c r="G1113" s="133"/>
      <c r="H1113" s="133"/>
      <c r="I1113" s="343"/>
      <c r="J1113" s="134"/>
      <c r="K1113" s="135"/>
      <c r="L1113" s="136">
        <v>5</v>
      </c>
      <c r="M1113" s="318" t="str">
        <f>IFERROR(ROUNDUP(VLOOKUP(F1113,Accesorio!A:E,IF(L1113&gt;5,L1113-2,L1113),)*E1113/IF(L1113&gt;5,1.21,1),0)," ")</f>
        <v xml:space="preserve"> </v>
      </c>
      <c r="N1113" s="319" t="str">
        <f>IFERROR(VLOOKUP(F1113,Accesorio!A:C,3,),"")</f>
        <v/>
      </c>
    </row>
    <row r="1114" spans="1:14" x14ac:dyDescent="0.2">
      <c r="A1114" s="129"/>
      <c r="B1114" s="310"/>
      <c r="C1114" s="131"/>
      <c r="D1114" s="132"/>
      <c r="E1114" s="270"/>
      <c r="F1114" s="272"/>
      <c r="G1114" s="133"/>
      <c r="H1114" s="133"/>
      <c r="I1114" s="343"/>
      <c r="J1114" s="134"/>
      <c r="K1114" s="135"/>
      <c r="L1114" s="136">
        <v>5</v>
      </c>
      <c r="M1114" s="318" t="str">
        <f>IFERROR(ROUNDUP(VLOOKUP(F1114,Accesorio!A:E,IF(L1114&gt;5,L1114-2,L1114),)*E1114/IF(L1114&gt;5,1.21,1),0)," ")</f>
        <v xml:space="preserve"> </v>
      </c>
      <c r="N1114" s="319" t="str">
        <f>IFERROR(VLOOKUP(F1114,Accesorio!A:C,3,),"")</f>
        <v/>
      </c>
    </row>
    <row r="1115" spans="1:14" x14ac:dyDescent="0.2">
      <c r="A1115" s="129"/>
      <c r="B1115" s="310"/>
      <c r="C1115" s="131"/>
      <c r="D1115" s="132"/>
      <c r="E1115" s="270"/>
      <c r="F1115" s="272"/>
      <c r="G1115" s="133"/>
      <c r="H1115" s="133"/>
      <c r="I1115" s="343"/>
      <c r="J1115" s="134"/>
      <c r="K1115" s="135"/>
      <c r="L1115" s="136">
        <v>5</v>
      </c>
      <c r="M1115" s="318" t="str">
        <f>IFERROR(ROUNDUP(VLOOKUP(F1115,Accesorio!A:E,IF(L1115&gt;5,L1115-2,L1115),)*E1115/IF(L1115&gt;5,1.21,1),0)," ")</f>
        <v xml:space="preserve"> </v>
      </c>
      <c r="N1115" s="319" t="str">
        <f>IFERROR(VLOOKUP(F1115,Accesorio!A:C,3,),"")</f>
        <v/>
      </c>
    </row>
    <row r="1116" spans="1:14" x14ac:dyDescent="0.2">
      <c r="A1116" s="129"/>
      <c r="B1116" s="310"/>
      <c r="C1116" s="131"/>
      <c r="D1116" s="132"/>
      <c r="E1116" s="270"/>
      <c r="F1116" s="272"/>
      <c r="G1116" s="133"/>
      <c r="H1116" s="133"/>
      <c r="I1116" s="343"/>
      <c r="J1116" s="134"/>
      <c r="K1116" s="135"/>
      <c r="L1116" s="136">
        <v>5</v>
      </c>
      <c r="M1116" s="318" t="str">
        <f>IFERROR(ROUNDUP(VLOOKUP(F1116,Accesorio!A:E,IF(L1116&gt;5,L1116-2,L1116),)*E1116/IF(L1116&gt;5,1.21,1),0)," ")</f>
        <v xml:space="preserve"> </v>
      </c>
      <c r="N1116" s="319" t="str">
        <f>IFERROR(VLOOKUP(F1116,Accesorio!A:C,3,),"")</f>
        <v/>
      </c>
    </row>
    <row r="1117" spans="1:14" x14ac:dyDescent="0.2">
      <c r="A1117" s="129"/>
      <c r="B1117" s="310"/>
      <c r="C1117" s="131"/>
      <c r="D1117" s="132"/>
      <c r="E1117" s="270"/>
      <c r="F1117" s="272"/>
      <c r="G1117" s="133"/>
      <c r="H1117" s="133"/>
      <c r="I1117" s="343"/>
      <c r="J1117" s="134"/>
      <c r="K1117" s="135"/>
      <c r="L1117" s="136">
        <v>5</v>
      </c>
      <c r="M1117" s="318" t="str">
        <f>IFERROR(ROUNDUP(VLOOKUP(F1117,Accesorio!A:E,IF(L1117&gt;5,L1117-2,L1117),)*E1117/IF(L1117&gt;5,1.21,1),0)," ")</f>
        <v xml:space="preserve"> </v>
      </c>
      <c r="N1117" s="319" t="str">
        <f>IFERROR(VLOOKUP(F1117,Accesorio!A:C,3,),"")</f>
        <v/>
      </c>
    </row>
    <row r="1118" spans="1:14" x14ac:dyDescent="0.2">
      <c r="A1118" s="129"/>
      <c r="B1118" s="310"/>
      <c r="C1118" s="131"/>
      <c r="D1118" s="132"/>
      <c r="E1118" s="270"/>
      <c r="F1118" s="272"/>
      <c r="G1118" s="133"/>
      <c r="H1118" s="133"/>
      <c r="I1118" s="343"/>
      <c r="J1118" s="134"/>
      <c r="K1118" s="135"/>
      <c r="L1118" s="136">
        <v>5</v>
      </c>
      <c r="M1118" s="318" t="str">
        <f>IFERROR(ROUNDUP(VLOOKUP(F1118,Accesorio!A:E,IF(L1118&gt;5,L1118-2,L1118),)*E1118/IF(L1118&gt;5,1.21,1),0)," ")</f>
        <v xml:space="preserve"> </v>
      </c>
      <c r="N1118" s="319" t="str">
        <f>IFERROR(VLOOKUP(F1118,Accesorio!A:C,3,),"")</f>
        <v/>
      </c>
    </row>
    <row r="1119" spans="1:14" x14ac:dyDescent="0.2">
      <c r="A1119" s="129"/>
      <c r="B1119" s="310"/>
      <c r="C1119" s="131"/>
      <c r="D1119" s="132"/>
      <c r="E1119" s="270"/>
      <c r="F1119" s="272"/>
      <c r="G1119" s="133"/>
      <c r="H1119" s="133"/>
      <c r="I1119" s="343"/>
      <c r="J1119" s="134"/>
      <c r="K1119" s="135"/>
      <c r="L1119" s="136">
        <v>5</v>
      </c>
      <c r="M1119" s="318" t="str">
        <f>IFERROR(ROUNDUP(VLOOKUP(F1119,Accesorio!A:E,IF(L1119&gt;5,L1119-2,L1119),)*E1119/IF(L1119&gt;5,1.21,1),0)," ")</f>
        <v xml:space="preserve"> </v>
      </c>
      <c r="N1119" s="319" t="str">
        <f>IFERROR(VLOOKUP(F1119,Accesorio!A:C,3,),"")</f>
        <v/>
      </c>
    </row>
    <row r="1120" spans="1:14" x14ac:dyDescent="0.2">
      <c r="A1120" s="129"/>
      <c r="B1120" s="310"/>
      <c r="C1120" s="131"/>
      <c r="D1120" s="132"/>
      <c r="E1120" s="270"/>
      <c r="F1120" s="272"/>
      <c r="G1120" s="133"/>
      <c r="H1120" s="133"/>
      <c r="I1120" s="343"/>
      <c r="J1120" s="134"/>
      <c r="K1120" s="135"/>
      <c r="L1120" s="136">
        <v>5</v>
      </c>
      <c r="M1120" s="318" t="str">
        <f>IFERROR(ROUNDUP(VLOOKUP(F1120,Accesorio!A:E,IF(L1120&gt;5,L1120-2,L1120),)*E1120/IF(L1120&gt;5,1.21,1),0)," ")</f>
        <v xml:space="preserve"> </v>
      </c>
      <c r="N1120" s="319" t="str">
        <f>IFERROR(VLOOKUP(F1120,Accesorio!A:C,3,),"")</f>
        <v/>
      </c>
    </row>
    <row r="1121" spans="1:14" x14ac:dyDescent="0.2">
      <c r="A1121" s="129"/>
      <c r="B1121" s="310"/>
      <c r="C1121" s="131"/>
      <c r="D1121" s="132"/>
      <c r="E1121" s="270"/>
      <c r="F1121" s="272"/>
      <c r="G1121" s="133"/>
      <c r="H1121" s="133"/>
      <c r="I1121" s="343"/>
      <c r="J1121" s="134"/>
      <c r="K1121" s="135"/>
      <c r="L1121" s="136">
        <v>5</v>
      </c>
      <c r="M1121" s="318" t="str">
        <f>IFERROR(ROUNDUP(VLOOKUP(F1121,Accesorio!A:E,IF(L1121&gt;5,L1121-2,L1121),)*E1121/IF(L1121&gt;5,1.21,1),0)," ")</f>
        <v xml:space="preserve"> </v>
      </c>
      <c r="N1121" s="319" t="str">
        <f>IFERROR(VLOOKUP(F1121,Accesorio!A:C,3,),"")</f>
        <v/>
      </c>
    </row>
    <row r="1122" spans="1:14" x14ac:dyDescent="0.2">
      <c r="A1122" s="129"/>
      <c r="B1122" s="310"/>
      <c r="C1122" s="131"/>
      <c r="D1122" s="132"/>
      <c r="E1122" s="270"/>
      <c r="F1122" s="272"/>
      <c r="G1122" s="133"/>
      <c r="H1122" s="133"/>
      <c r="I1122" s="343"/>
      <c r="J1122" s="134"/>
      <c r="K1122" s="135"/>
      <c r="L1122" s="136">
        <v>5</v>
      </c>
      <c r="M1122" s="318" t="str">
        <f>IFERROR(ROUNDUP(VLOOKUP(F1122,Accesorio!A:E,IF(L1122&gt;5,L1122-2,L1122),)*E1122/IF(L1122&gt;5,1.21,1),0)," ")</f>
        <v xml:space="preserve"> </v>
      </c>
      <c r="N1122" s="319" t="str">
        <f>IFERROR(VLOOKUP(F1122,Accesorio!A:C,3,),"")</f>
        <v/>
      </c>
    </row>
    <row r="1123" spans="1:14" x14ac:dyDescent="0.2">
      <c r="A1123" s="129"/>
      <c r="B1123" s="310"/>
      <c r="C1123" s="131"/>
      <c r="D1123" s="132"/>
      <c r="E1123" s="270"/>
      <c r="F1123" s="272"/>
      <c r="G1123" s="133"/>
      <c r="H1123" s="133"/>
      <c r="I1123" s="343"/>
      <c r="J1123" s="134"/>
      <c r="K1123" s="135"/>
      <c r="L1123" s="136">
        <v>5</v>
      </c>
      <c r="M1123" s="318" t="str">
        <f>IFERROR(ROUNDUP(VLOOKUP(F1123,Accesorio!A:E,IF(L1123&gt;5,L1123-2,L1123),)*E1123/IF(L1123&gt;5,1.21,1),0)," ")</f>
        <v xml:space="preserve"> </v>
      </c>
      <c r="N1123" s="319" t="str">
        <f>IFERROR(VLOOKUP(F1123,Accesorio!A:C,3,),"")</f>
        <v/>
      </c>
    </row>
    <row r="1124" spans="1:14" x14ac:dyDescent="0.2">
      <c r="A1124" s="129"/>
      <c r="B1124" s="310"/>
      <c r="C1124" s="131"/>
      <c r="D1124" s="132"/>
      <c r="E1124" s="270"/>
      <c r="F1124" s="272"/>
      <c r="G1124" s="133"/>
      <c r="H1124" s="133"/>
      <c r="I1124" s="343"/>
      <c r="J1124" s="134"/>
      <c r="K1124" s="135"/>
      <c r="L1124" s="136">
        <v>5</v>
      </c>
      <c r="M1124" s="318" t="str">
        <f>IFERROR(ROUNDUP(VLOOKUP(F1124,Accesorio!A:E,IF(L1124&gt;5,L1124-2,L1124),)*E1124/IF(L1124&gt;5,1.21,1),0)," ")</f>
        <v xml:space="preserve"> </v>
      </c>
      <c r="N1124" s="319" t="str">
        <f>IFERROR(VLOOKUP(F1124,Accesorio!A:C,3,),"")</f>
        <v/>
      </c>
    </row>
    <row r="1125" spans="1:14" x14ac:dyDescent="0.2">
      <c r="A1125" s="129"/>
      <c r="B1125" s="310"/>
      <c r="C1125" s="131"/>
      <c r="D1125" s="132"/>
      <c r="E1125" s="270"/>
      <c r="F1125" s="272"/>
      <c r="G1125" s="133"/>
      <c r="H1125" s="133"/>
      <c r="I1125" s="343"/>
      <c r="J1125" s="134"/>
      <c r="K1125" s="135"/>
      <c r="L1125" s="136">
        <v>5</v>
      </c>
      <c r="M1125" s="318" t="str">
        <f>IFERROR(ROUNDUP(VLOOKUP(F1125,Accesorio!A:E,IF(L1125&gt;5,L1125-2,L1125),)*E1125/IF(L1125&gt;5,1.21,1),0)," ")</f>
        <v xml:space="preserve"> </v>
      </c>
      <c r="N1125" s="319" t="str">
        <f>IFERROR(VLOOKUP(F1125,Accesorio!A:C,3,),"")</f>
        <v/>
      </c>
    </row>
    <row r="1126" spans="1:14" x14ac:dyDescent="0.2">
      <c r="A1126" s="129"/>
      <c r="B1126" s="310"/>
      <c r="C1126" s="131"/>
      <c r="D1126" s="132"/>
      <c r="E1126" s="270"/>
      <c r="F1126" s="272"/>
      <c r="G1126" s="133"/>
      <c r="H1126" s="133"/>
      <c r="I1126" s="343"/>
      <c r="J1126" s="134"/>
      <c r="K1126" s="135"/>
      <c r="L1126" s="136">
        <v>5</v>
      </c>
      <c r="M1126" s="318" t="str">
        <f>IFERROR(ROUNDUP(VLOOKUP(F1126,Accesorio!A:E,IF(L1126&gt;5,L1126-2,L1126),)*E1126/IF(L1126&gt;5,1.21,1),0)," ")</f>
        <v xml:space="preserve"> </v>
      </c>
      <c r="N1126" s="319" t="str">
        <f>IFERROR(VLOOKUP(F1126,Accesorio!A:C,3,),"")</f>
        <v/>
      </c>
    </row>
    <row r="1127" spans="1:14" x14ac:dyDescent="0.2">
      <c r="A1127" s="129"/>
      <c r="B1127" s="310"/>
      <c r="C1127" s="131"/>
      <c r="D1127" s="132"/>
      <c r="E1127" s="270"/>
      <c r="F1127" s="272"/>
      <c r="G1127" s="133"/>
      <c r="H1127" s="133"/>
      <c r="I1127" s="343"/>
      <c r="J1127" s="134"/>
      <c r="K1127" s="135"/>
      <c r="L1127" s="136">
        <v>5</v>
      </c>
      <c r="M1127" s="318" t="str">
        <f>IFERROR(ROUNDUP(VLOOKUP(F1127,Accesorio!A:E,IF(L1127&gt;5,L1127-2,L1127),)*E1127/IF(L1127&gt;5,1.21,1),0)," ")</f>
        <v xml:space="preserve"> </v>
      </c>
      <c r="N1127" s="319" t="str">
        <f>IFERROR(VLOOKUP(F1127,Accesorio!A:C,3,),"")</f>
        <v/>
      </c>
    </row>
    <row r="1128" spans="1:14" x14ac:dyDescent="0.2">
      <c r="A1128" s="129"/>
      <c r="B1128" s="310"/>
      <c r="C1128" s="131"/>
      <c r="D1128" s="132"/>
      <c r="E1128" s="270"/>
      <c r="F1128" s="272"/>
      <c r="G1128" s="133"/>
      <c r="H1128" s="133"/>
      <c r="I1128" s="343"/>
      <c r="J1128" s="134"/>
      <c r="K1128" s="135"/>
      <c r="L1128" s="136">
        <v>5</v>
      </c>
      <c r="M1128" s="318" t="str">
        <f>IFERROR(ROUNDUP(VLOOKUP(F1128,Accesorio!A:E,IF(L1128&gt;5,L1128-2,L1128),)*E1128/IF(L1128&gt;5,1.21,1),0)," ")</f>
        <v xml:space="preserve"> </v>
      </c>
      <c r="N1128" s="319" t="str">
        <f>IFERROR(VLOOKUP(F1128,Accesorio!A:C,3,),"")</f>
        <v/>
      </c>
    </row>
    <row r="1129" spans="1:14" x14ac:dyDescent="0.2">
      <c r="A1129" s="129"/>
      <c r="B1129" s="310"/>
      <c r="C1129" s="131"/>
      <c r="D1129" s="132"/>
      <c r="E1129" s="270"/>
      <c r="F1129" s="272"/>
      <c r="G1129" s="133"/>
      <c r="H1129" s="133"/>
      <c r="I1129" s="343"/>
      <c r="J1129" s="134"/>
      <c r="K1129" s="135"/>
      <c r="L1129" s="136">
        <v>5</v>
      </c>
      <c r="M1129" s="318" t="str">
        <f>IFERROR(ROUNDUP(VLOOKUP(F1129,Accesorio!A:E,IF(L1129&gt;5,L1129-2,L1129),)*E1129/IF(L1129&gt;5,1.21,1),0)," ")</f>
        <v xml:space="preserve"> </v>
      </c>
      <c r="N1129" s="319" t="str">
        <f>IFERROR(VLOOKUP(F1129,Accesorio!A:C,3,),"")</f>
        <v/>
      </c>
    </row>
    <row r="1130" spans="1:14" x14ac:dyDescent="0.2">
      <c r="A1130" s="129"/>
      <c r="B1130" s="310"/>
      <c r="C1130" s="131"/>
      <c r="D1130" s="132"/>
      <c r="E1130" s="270"/>
      <c r="F1130" s="272"/>
      <c r="G1130" s="133"/>
      <c r="H1130" s="133"/>
      <c r="I1130" s="343"/>
      <c r="J1130" s="134"/>
      <c r="K1130" s="135"/>
      <c r="L1130" s="136">
        <v>5</v>
      </c>
      <c r="M1130" s="318" t="str">
        <f>IFERROR(ROUNDUP(VLOOKUP(F1130,Accesorio!A:E,IF(L1130&gt;5,L1130-2,L1130),)*E1130/IF(L1130&gt;5,1.21,1),0)," ")</f>
        <v xml:space="preserve"> </v>
      </c>
      <c r="N1130" s="319" t="str">
        <f>IFERROR(VLOOKUP(F1130,Accesorio!A:C,3,),"")</f>
        <v/>
      </c>
    </row>
    <row r="1131" spans="1:14" x14ac:dyDescent="0.2">
      <c r="A1131" s="129"/>
      <c r="B1131" s="310"/>
      <c r="C1131" s="131"/>
      <c r="D1131" s="132"/>
      <c r="E1131" s="270"/>
      <c r="F1131" s="272"/>
      <c r="G1131" s="133"/>
      <c r="H1131" s="133"/>
      <c r="I1131" s="343"/>
      <c r="J1131" s="134"/>
      <c r="K1131" s="135"/>
      <c r="L1131" s="136">
        <v>5</v>
      </c>
      <c r="M1131" s="318" t="str">
        <f>IFERROR(ROUNDUP(VLOOKUP(F1131,Accesorio!A:E,IF(L1131&gt;5,L1131-2,L1131),)*E1131/IF(L1131&gt;5,1.21,1),0)," ")</f>
        <v xml:space="preserve"> </v>
      </c>
      <c r="N1131" s="319" t="str">
        <f>IFERROR(VLOOKUP(F1131,Accesorio!A:C,3,),"")</f>
        <v/>
      </c>
    </row>
    <row r="1132" spans="1:14" x14ac:dyDescent="0.2">
      <c r="A1132" s="129"/>
      <c r="B1132" s="310"/>
      <c r="C1132" s="131"/>
      <c r="D1132" s="132"/>
      <c r="E1132" s="270"/>
      <c r="F1132" s="272"/>
      <c r="G1132" s="133"/>
      <c r="H1132" s="133"/>
      <c r="I1132" s="343"/>
      <c r="J1132" s="134"/>
      <c r="K1132" s="135"/>
      <c r="L1132" s="136">
        <v>5</v>
      </c>
      <c r="M1132" s="318" t="str">
        <f>IFERROR(ROUNDUP(VLOOKUP(F1132,Accesorio!A:E,IF(L1132&gt;5,L1132-2,L1132),)*E1132/IF(L1132&gt;5,1.21,1),0)," ")</f>
        <v xml:space="preserve"> </v>
      </c>
      <c r="N1132" s="319" t="str">
        <f>IFERROR(VLOOKUP(F1132,Accesorio!A:C,3,),"")</f>
        <v/>
      </c>
    </row>
    <row r="1133" spans="1:14" x14ac:dyDescent="0.2">
      <c r="A1133" s="129"/>
      <c r="B1133" s="310"/>
      <c r="C1133" s="131"/>
      <c r="D1133" s="132"/>
      <c r="E1133" s="270"/>
      <c r="F1133" s="272"/>
      <c r="G1133" s="133"/>
      <c r="H1133" s="133"/>
      <c r="I1133" s="343"/>
      <c r="J1133" s="134"/>
      <c r="K1133" s="135"/>
      <c r="L1133" s="136">
        <v>5</v>
      </c>
      <c r="M1133" s="318" t="str">
        <f>IFERROR(ROUNDUP(VLOOKUP(F1133,Accesorio!A:E,IF(L1133&gt;5,L1133-2,L1133),)*E1133/IF(L1133&gt;5,1.21,1),0)," ")</f>
        <v xml:space="preserve"> </v>
      </c>
      <c r="N1133" s="319" t="str">
        <f>IFERROR(VLOOKUP(F1133,Accesorio!A:C,3,),"")</f>
        <v/>
      </c>
    </row>
    <row r="1134" spans="1:14" x14ac:dyDescent="0.2">
      <c r="A1134" s="129"/>
      <c r="B1134" s="310"/>
      <c r="C1134" s="131"/>
      <c r="D1134" s="132"/>
      <c r="E1134" s="270"/>
      <c r="F1134" s="272"/>
      <c r="G1134" s="133"/>
      <c r="H1134" s="133"/>
      <c r="I1134" s="343"/>
      <c r="J1134" s="134"/>
      <c r="K1134" s="135"/>
      <c r="L1134" s="136">
        <v>5</v>
      </c>
      <c r="M1134" s="318" t="str">
        <f>IFERROR(ROUNDUP(VLOOKUP(F1134,Accesorio!A:E,IF(L1134&gt;5,L1134-2,L1134),)*E1134/IF(L1134&gt;5,1.21,1),0)," ")</f>
        <v xml:space="preserve"> </v>
      </c>
      <c r="N1134" s="319" t="str">
        <f>IFERROR(VLOOKUP(F1134,Accesorio!A:C,3,),"")</f>
        <v/>
      </c>
    </row>
    <row r="1135" spans="1:14" x14ac:dyDescent="0.2">
      <c r="A1135" s="129"/>
      <c r="B1135" s="310"/>
      <c r="C1135" s="131"/>
      <c r="D1135" s="132"/>
      <c r="E1135" s="270"/>
      <c r="F1135" s="272"/>
      <c r="G1135" s="133"/>
      <c r="H1135" s="133"/>
      <c r="I1135" s="343"/>
      <c r="J1135" s="134"/>
      <c r="K1135" s="135"/>
      <c r="L1135" s="136">
        <v>5</v>
      </c>
      <c r="M1135" s="318" t="str">
        <f>IFERROR(ROUNDUP(VLOOKUP(F1135,Accesorio!A:E,IF(L1135&gt;5,L1135-2,L1135),)*E1135/IF(L1135&gt;5,1.21,1),0)," ")</f>
        <v xml:space="preserve"> </v>
      </c>
      <c r="N1135" s="319" t="str">
        <f>IFERROR(VLOOKUP(F1135,Accesorio!A:C,3,),"")</f>
        <v/>
      </c>
    </row>
    <row r="1136" spans="1:14" x14ac:dyDescent="0.2">
      <c r="A1136" s="129"/>
      <c r="B1136" s="310"/>
      <c r="C1136" s="131"/>
      <c r="D1136" s="132"/>
      <c r="E1136" s="270"/>
      <c r="F1136" s="272"/>
      <c r="G1136" s="133"/>
      <c r="H1136" s="133"/>
      <c r="I1136" s="343"/>
      <c r="J1136" s="134"/>
      <c r="K1136" s="135"/>
      <c r="L1136" s="136">
        <v>5</v>
      </c>
      <c r="M1136" s="318" t="str">
        <f>IFERROR(ROUNDUP(VLOOKUP(F1136,Accesorio!A:E,IF(L1136&gt;5,L1136-2,L1136),)*E1136/IF(L1136&gt;5,1.21,1),0)," ")</f>
        <v xml:space="preserve"> </v>
      </c>
      <c r="N1136" s="319" t="str">
        <f>IFERROR(VLOOKUP(F1136,Accesorio!A:C,3,),"")</f>
        <v/>
      </c>
    </row>
    <row r="1137" spans="1:14" x14ac:dyDescent="0.2">
      <c r="A1137" s="129"/>
      <c r="B1137" s="310"/>
      <c r="C1137" s="131"/>
      <c r="D1137" s="132"/>
      <c r="E1137" s="270"/>
      <c r="F1137" s="272"/>
      <c r="G1137" s="133"/>
      <c r="H1137" s="133"/>
      <c r="I1137" s="343"/>
      <c r="J1137" s="134"/>
      <c r="K1137" s="135"/>
      <c r="L1137" s="136">
        <v>5</v>
      </c>
      <c r="M1137" s="318" t="str">
        <f>IFERROR(ROUNDUP(VLOOKUP(F1137,Accesorio!A:E,IF(L1137&gt;5,L1137-2,L1137),)*E1137/IF(L1137&gt;5,1.21,1),0)," ")</f>
        <v xml:space="preserve"> </v>
      </c>
      <c r="N1137" s="319" t="str">
        <f>IFERROR(VLOOKUP(F1137,Accesorio!A:C,3,),"")</f>
        <v/>
      </c>
    </row>
    <row r="1138" spans="1:14" x14ac:dyDescent="0.2">
      <c r="A1138" s="129"/>
      <c r="B1138" s="310"/>
      <c r="C1138" s="131"/>
      <c r="D1138" s="132"/>
      <c r="E1138" s="270"/>
      <c r="F1138" s="272"/>
      <c r="G1138" s="133"/>
      <c r="H1138" s="133"/>
      <c r="I1138" s="343"/>
      <c r="J1138" s="134"/>
      <c r="K1138" s="135"/>
      <c r="L1138" s="136">
        <v>5</v>
      </c>
      <c r="M1138" s="318" t="str">
        <f>IFERROR(ROUNDUP(VLOOKUP(F1138,Accesorio!A:E,IF(L1138&gt;5,L1138-2,L1138),)*E1138/IF(L1138&gt;5,1.21,1),0)," ")</f>
        <v xml:space="preserve"> </v>
      </c>
      <c r="N1138" s="319" t="str">
        <f>IFERROR(VLOOKUP(F1138,Accesorio!A:C,3,),"")</f>
        <v/>
      </c>
    </row>
    <row r="1139" spans="1:14" x14ac:dyDescent="0.2">
      <c r="A1139" s="129"/>
      <c r="B1139" s="310"/>
      <c r="C1139" s="131"/>
      <c r="D1139" s="132"/>
      <c r="E1139" s="270"/>
      <c r="F1139" s="272"/>
      <c r="G1139" s="133"/>
      <c r="H1139" s="133"/>
      <c r="I1139" s="343"/>
      <c r="J1139" s="134"/>
      <c r="K1139" s="135"/>
      <c r="L1139" s="136">
        <v>5</v>
      </c>
      <c r="M1139" s="318" t="str">
        <f>IFERROR(ROUNDUP(VLOOKUP(F1139,Accesorio!A:E,IF(L1139&gt;5,L1139-2,L1139),)*E1139/IF(L1139&gt;5,1.21,1),0)," ")</f>
        <v xml:space="preserve"> </v>
      </c>
      <c r="N1139" s="319" t="str">
        <f>IFERROR(VLOOKUP(F1139,Accesorio!A:C,3,),"")</f>
        <v/>
      </c>
    </row>
    <row r="1140" spans="1:14" x14ac:dyDescent="0.2">
      <c r="A1140" s="129"/>
      <c r="B1140" s="310"/>
      <c r="C1140" s="131"/>
      <c r="D1140" s="132"/>
      <c r="E1140" s="270"/>
      <c r="F1140" s="272"/>
      <c r="G1140" s="133"/>
      <c r="H1140" s="133"/>
      <c r="I1140" s="343"/>
      <c r="J1140" s="134"/>
      <c r="K1140" s="135"/>
      <c r="L1140" s="136">
        <v>5</v>
      </c>
      <c r="M1140" s="318" t="str">
        <f>IFERROR(ROUNDUP(VLOOKUP(F1140,Accesorio!A:E,IF(L1140&gt;5,L1140-2,L1140),)*E1140/IF(L1140&gt;5,1.21,1),0)," ")</f>
        <v xml:space="preserve"> </v>
      </c>
      <c r="N1140" s="319" t="str">
        <f>IFERROR(VLOOKUP(F1140,Accesorio!A:C,3,),"")</f>
        <v/>
      </c>
    </row>
    <row r="1141" spans="1:14" x14ac:dyDescent="0.2">
      <c r="A1141" s="129"/>
      <c r="B1141" s="310"/>
      <c r="C1141" s="131"/>
      <c r="D1141" s="132"/>
      <c r="E1141" s="270"/>
      <c r="F1141" s="272"/>
      <c r="G1141" s="133"/>
      <c r="H1141" s="133"/>
      <c r="I1141" s="343"/>
      <c r="J1141" s="134"/>
      <c r="K1141" s="135"/>
      <c r="L1141" s="136">
        <v>5</v>
      </c>
      <c r="M1141" s="318" t="str">
        <f>IFERROR(ROUNDUP(VLOOKUP(F1141,Accesorio!A:E,IF(L1141&gt;5,L1141-2,L1141),)*E1141/IF(L1141&gt;5,1.21,1),0)," ")</f>
        <v xml:space="preserve"> </v>
      </c>
      <c r="N1141" s="319" t="str">
        <f>IFERROR(VLOOKUP(F1141,Accesorio!A:C,3,),"")</f>
        <v/>
      </c>
    </row>
    <row r="1142" spans="1:14" x14ac:dyDescent="0.2">
      <c r="A1142" s="129"/>
      <c r="B1142" s="310"/>
      <c r="C1142" s="131"/>
      <c r="D1142" s="132"/>
      <c r="E1142" s="270"/>
      <c r="F1142" s="272"/>
      <c r="G1142" s="133"/>
      <c r="H1142" s="133"/>
      <c r="I1142" s="343"/>
      <c r="J1142" s="134"/>
      <c r="K1142" s="135"/>
      <c r="L1142" s="136">
        <v>5</v>
      </c>
      <c r="M1142" s="318" t="str">
        <f>IFERROR(ROUNDUP(VLOOKUP(F1142,Accesorio!A:E,IF(L1142&gt;5,L1142-2,L1142),)*E1142/IF(L1142&gt;5,1.21,1),0)," ")</f>
        <v xml:space="preserve"> </v>
      </c>
      <c r="N1142" s="319" t="str">
        <f>IFERROR(VLOOKUP(F1142,Accesorio!A:C,3,),"")</f>
        <v/>
      </c>
    </row>
    <row r="1143" spans="1:14" x14ac:dyDescent="0.2">
      <c r="A1143" s="129"/>
      <c r="B1143" s="310"/>
      <c r="C1143" s="131"/>
      <c r="D1143" s="132"/>
      <c r="E1143" s="270"/>
      <c r="F1143" s="272"/>
      <c r="G1143" s="133"/>
      <c r="H1143" s="133"/>
      <c r="I1143" s="343"/>
      <c r="J1143" s="134"/>
      <c r="K1143" s="135"/>
      <c r="L1143" s="136">
        <v>5</v>
      </c>
      <c r="M1143" s="318" t="str">
        <f>IFERROR(ROUNDUP(VLOOKUP(F1143,Accesorio!A:E,IF(L1143&gt;5,L1143-2,L1143),)*E1143/IF(L1143&gt;5,1.21,1),0)," ")</f>
        <v xml:space="preserve"> </v>
      </c>
      <c r="N1143" s="319" t="str">
        <f>IFERROR(VLOOKUP(F1143,Accesorio!A:C,3,),"")</f>
        <v/>
      </c>
    </row>
    <row r="1144" spans="1:14" x14ac:dyDescent="0.2">
      <c r="A1144" s="129"/>
      <c r="B1144" s="310"/>
      <c r="C1144" s="131"/>
      <c r="D1144" s="132"/>
      <c r="E1144" s="270"/>
      <c r="F1144" s="272"/>
      <c r="G1144" s="133"/>
      <c r="H1144" s="133"/>
      <c r="I1144" s="343"/>
      <c r="J1144" s="134"/>
      <c r="K1144" s="135"/>
      <c r="L1144" s="136">
        <v>5</v>
      </c>
      <c r="M1144" s="318" t="str">
        <f>IFERROR(ROUNDUP(VLOOKUP(F1144,Accesorio!A:E,IF(L1144&gt;5,L1144-2,L1144),)*E1144/IF(L1144&gt;5,1.21,1),0)," ")</f>
        <v xml:space="preserve"> </v>
      </c>
      <c r="N1144" s="319" t="str">
        <f>IFERROR(VLOOKUP(F1144,Accesorio!A:C,3,),"")</f>
        <v/>
      </c>
    </row>
    <row r="1145" spans="1:14" x14ac:dyDescent="0.2">
      <c r="A1145" s="129"/>
      <c r="B1145" s="310"/>
      <c r="C1145" s="131"/>
      <c r="D1145" s="132"/>
      <c r="E1145" s="270"/>
      <c r="F1145" s="272"/>
      <c r="G1145" s="133"/>
      <c r="H1145" s="133"/>
      <c r="I1145" s="343"/>
      <c r="J1145" s="134"/>
      <c r="K1145" s="135"/>
      <c r="L1145" s="136">
        <v>5</v>
      </c>
      <c r="M1145" s="318" t="str">
        <f>IFERROR(ROUNDUP(VLOOKUP(F1145,Accesorio!A:E,IF(L1145&gt;5,L1145-2,L1145),)*E1145/IF(L1145&gt;5,1.21,1),0)," ")</f>
        <v xml:space="preserve"> </v>
      </c>
      <c r="N1145" s="319" t="str">
        <f>IFERROR(VLOOKUP(F1145,Accesorio!A:C,3,),"")</f>
        <v/>
      </c>
    </row>
    <row r="1146" spans="1:14" x14ac:dyDescent="0.2">
      <c r="A1146" s="129"/>
      <c r="B1146" s="310"/>
      <c r="C1146" s="131"/>
      <c r="D1146" s="132"/>
      <c r="E1146" s="270"/>
      <c r="F1146" s="272"/>
      <c r="G1146" s="133"/>
      <c r="H1146" s="133"/>
      <c r="I1146" s="343"/>
      <c r="J1146" s="134"/>
      <c r="K1146" s="135"/>
      <c r="L1146" s="136">
        <v>5</v>
      </c>
      <c r="M1146" s="318" t="str">
        <f>IFERROR(ROUNDUP(VLOOKUP(F1146,Accesorio!A:E,IF(L1146&gt;5,L1146-2,L1146),)*E1146/IF(L1146&gt;5,1.21,1),0)," ")</f>
        <v xml:space="preserve"> </v>
      </c>
      <c r="N1146" s="319" t="str">
        <f>IFERROR(VLOOKUP(F1146,Accesorio!A:C,3,),"")</f>
        <v/>
      </c>
    </row>
    <row r="1147" spans="1:14" x14ac:dyDescent="0.2">
      <c r="A1147" s="129"/>
      <c r="B1147" s="310"/>
      <c r="C1147" s="131"/>
      <c r="D1147" s="132"/>
      <c r="E1147" s="270"/>
      <c r="F1147" s="272"/>
      <c r="G1147" s="133"/>
      <c r="H1147" s="133"/>
      <c r="I1147" s="343"/>
      <c r="J1147" s="134"/>
      <c r="K1147" s="135"/>
      <c r="L1147" s="136">
        <v>5</v>
      </c>
      <c r="M1147" s="318" t="str">
        <f>IFERROR(ROUNDUP(VLOOKUP(F1147,Accesorio!A:E,IF(L1147&gt;5,L1147-2,L1147),)*E1147/IF(L1147&gt;5,1.21,1),0)," ")</f>
        <v xml:space="preserve"> </v>
      </c>
      <c r="N1147" s="319" t="str">
        <f>IFERROR(VLOOKUP(F1147,Accesorio!A:C,3,),"")</f>
        <v/>
      </c>
    </row>
    <row r="1148" spans="1:14" x14ac:dyDescent="0.2">
      <c r="A1148" s="129"/>
      <c r="B1148" s="310"/>
      <c r="C1148" s="131"/>
      <c r="D1148" s="132"/>
      <c r="E1148" s="270"/>
      <c r="F1148" s="272"/>
      <c r="G1148" s="133"/>
      <c r="H1148" s="133"/>
      <c r="I1148" s="343"/>
      <c r="J1148" s="134"/>
      <c r="K1148" s="135"/>
      <c r="L1148" s="136">
        <v>5</v>
      </c>
      <c r="M1148" s="318" t="str">
        <f>IFERROR(ROUNDUP(VLOOKUP(F1148,Accesorio!A:E,IF(L1148&gt;5,L1148-2,L1148),)*E1148/IF(L1148&gt;5,1.21,1),0)," ")</f>
        <v xml:space="preserve"> </v>
      </c>
      <c r="N1148" s="319" t="str">
        <f>IFERROR(VLOOKUP(F1148,Accesorio!A:C,3,),"")</f>
        <v/>
      </c>
    </row>
    <row r="1149" spans="1:14" x14ac:dyDescent="0.2">
      <c r="A1149" s="129"/>
      <c r="B1149" s="310"/>
      <c r="C1149" s="131"/>
      <c r="D1149" s="132"/>
      <c r="E1149" s="270"/>
      <c r="F1149" s="272"/>
      <c r="G1149" s="133"/>
      <c r="H1149" s="133"/>
      <c r="I1149" s="343"/>
      <c r="J1149" s="134"/>
      <c r="K1149" s="135"/>
      <c r="L1149" s="136">
        <v>5</v>
      </c>
      <c r="M1149" s="318" t="str">
        <f>IFERROR(ROUNDUP(VLOOKUP(F1149,Accesorio!A:E,IF(L1149&gt;5,L1149-2,L1149),)*E1149/IF(L1149&gt;5,1.21,1),0)," ")</f>
        <v xml:space="preserve"> </v>
      </c>
      <c r="N1149" s="319" t="str">
        <f>IFERROR(VLOOKUP(F1149,Accesorio!A:C,3,),"")</f>
        <v/>
      </c>
    </row>
    <row r="1150" spans="1:14" x14ac:dyDescent="0.2">
      <c r="A1150" s="129"/>
      <c r="B1150" s="310"/>
      <c r="C1150" s="131"/>
      <c r="D1150" s="132"/>
      <c r="E1150" s="270"/>
      <c r="F1150" s="272"/>
      <c r="G1150" s="133"/>
      <c r="H1150" s="133"/>
      <c r="I1150" s="343"/>
      <c r="J1150" s="134"/>
      <c r="K1150" s="135"/>
      <c r="L1150" s="136">
        <v>5</v>
      </c>
      <c r="M1150" s="318" t="str">
        <f>IFERROR(ROUNDUP(VLOOKUP(F1150,Accesorio!A:E,IF(L1150&gt;5,L1150-2,L1150),)*E1150/IF(L1150&gt;5,1.21,1),0)," ")</f>
        <v xml:space="preserve"> </v>
      </c>
      <c r="N1150" s="319" t="str">
        <f>IFERROR(VLOOKUP(F1150,Accesorio!A:C,3,),"")</f>
        <v/>
      </c>
    </row>
    <row r="1151" spans="1:14" x14ac:dyDescent="0.2">
      <c r="A1151" s="129"/>
      <c r="B1151" s="310"/>
      <c r="C1151" s="131"/>
      <c r="D1151" s="132"/>
      <c r="E1151" s="270"/>
      <c r="F1151" s="272"/>
      <c r="G1151" s="133"/>
      <c r="H1151" s="133"/>
      <c r="I1151" s="343"/>
      <c r="J1151" s="134"/>
      <c r="K1151" s="135"/>
      <c r="L1151" s="136">
        <v>5</v>
      </c>
      <c r="M1151" s="318" t="str">
        <f>IFERROR(ROUNDUP(VLOOKUP(F1151,Accesorio!A:E,IF(L1151&gt;5,L1151-2,L1151),)*E1151/IF(L1151&gt;5,1.21,1),0)," ")</f>
        <v xml:space="preserve"> </v>
      </c>
      <c r="N1151" s="319" t="str">
        <f>IFERROR(VLOOKUP(F1151,Accesorio!A:C,3,),"")</f>
        <v/>
      </c>
    </row>
    <row r="1152" spans="1:14" x14ac:dyDescent="0.2">
      <c r="A1152" s="129"/>
      <c r="B1152" s="310"/>
      <c r="C1152" s="131"/>
      <c r="D1152" s="132"/>
      <c r="E1152" s="270"/>
      <c r="F1152" s="272"/>
      <c r="G1152" s="133"/>
      <c r="H1152" s="133"/>
      <c r="I1152" s="343"/>
      <c r="J1152" s="134"/>
      <c r="K1152" s="135"/>
      <c r="L1152" s="136">
        <v>5</v>
      </c>
      <c r="M1152" s="318" t="str">
        <f>IFERROR(ROUNDUP(VLOOKUP(F1152,Accesorio!A:E,IF(L1152&gt;5,L1152-2,L1152),)*E1152/IF(L1152&gt;5,1.21,1),0)," ")</f>
        <v xml:space="preserve"> </v>
      </c>
      <c r="N1152" s="319" t="str">
        <f>IFERROR(VLOOKUP(F1152,Accesorio!A:C,3,),"")</f>
        <v/>
      </c>
    </row>
    <row r="1153" spans="1:14" x14ac:dyDescent="0.2">
      <c r="A1153" s="129"/>
      <c r="B1153" s="310"/>
      <c r="C1153" s="131"/>
      <c r="D1153" s="132"/>
      <c r="E1153" s="270"/>
      <c r="F1153" s="272"/>
      <c r="G1153" s="133"/>
      <c r="H1153" s="133"/>
      <c r="I1153" s="343"/>
      <c r="J1153" s="134"/>
      <c r="K1153" s="135"/>
      <c r="L1153" s="136">
        <v>5</v>
      </c>
      <c r="M1153" s="318" t="str">
        <f>IFERROR(ROUNDUP(VLOOKUP(F1153,Accesorio!A:E,IF(L1153&gt;5,L1153-2,L1153),)*E1153/IF(L1153&gt;5,1.21,1),0)," ")</f>
        <v xml:space="preserve"> </v>
      </c>
      <c r="N1153" s="319" t="str">
        <f>IFERROR(VLOOKUP(F1153,Accesorio!A:C,3,),"")</f>
        <v/>
      </c>
    </row>
    <row r="1154" spans="1:14" x14ac:dyDescent="0.2">
      <c r="A1154" s="129"/>
      <c r="B1154" s="310"/>
      <c r="C1154" s="131"/>
      <c r="D1154" s="132"/>
      <c r="E1154" s="270"/>
      <c r="F1154" s="272"/>
      <c r="G1154" s="133"/>
      <c r="H1154" s="133"/>
      <c r="I1154" s="343"/>
      <c r="J1154" s="134"/>
      <c r="K1154" s="135"/>
      <c r="L1154" s="136">
        <v>5</v>
      </c>
      <c r="M1154" s="318" t="str">
        <f>IFERROR(ROUNDUP(VLOOKUP(F1154,Accesorio!A:E,IF(L1154&gt;5,L1154-2,L1154),)*E1154/IF(L1154&gt;5,1.21,1),0)," ")</f>
        <v xml:space="preserve"> </v>
      </c>
      <c r="N1154" s="319" t="str">
        <f>IFERROR(VLOOKUP(F1154,Accesorio!A:C,3,),"")</f>
        <v/>
      </c>
    </row>
    <row r="1155" spans="1:14" x14ac:dyDescent="0.2">
      <c r="A1155" s="129"/>
      <c r="B1155" s="310"/>
      <c r="C1155" s="131"/>
      <c r="D1155" s="132"/>
      <c r="E1155" s="270"/>
      <c r="F1155" s="272"/>
      <c r="G1155" s="133"/>
      <c r="H1155" s="133"/>
      <c r="I1155" s="343"/>
      <c r="J1155" s="134"/>
      <c r="K1155" s="135"/>
      <c r="L1155" s="136">
        <v>5</v>
      </c>
      <c r="M1155" s="318" t="str">
        <f>IFERROR(ROUNDUP(VLOOKUP(F1155,Accesorio!A:E,IF(L1155&gt;5,L1155-2,L1155),)*E1155/IF(L1155&gt;5,1.21,1),0)," ")</f>
        <v xml:space="preserve"> </v>
      </c>
      <c r="N1155" s="319" t="str">
        <f>IFERROR(VLOOKUP(F1155,Accesorio!A:C,3,),"")</f>
        <v/>
      </c>
    </row>
    <row r="1156" spans="1:14" x14ac:dyDescent="0.2">
      <c r="A1156" s="129"/>
      <c r="B1156" s="310"/>
      <c r="C1156" s="131"/>
      <c r="D1156" s="132"/>
      <c r="E1156" s="270"/>
      <c r="F1156" s="272"/>
      <c r="G1156" s="133"/>
      <c r="H1156" s="133"/>
      <c r="I1156" s="343"/>
      <c r="J1156" s="134"/>
      <c r="K1156" s="135"/>
      <c r="L1156" s="136">
        <v>5</v>
      </c>
      <c r="M1156" s="318" t="str">
        <f>IFERROR(ROUNDUP(VLOOKUP(F1156,Accesorio!A:E,IF(L1156&gt;5,L1156-2,L1156),)*E1156/IF(L1156&gt;5,1.21,1),0)," ")</f>
        <v xml:space="preserve"> </v>
      </c>
      <c r="N1156" s="319" t="str">
        <f>IFERROR(VLOOKUP(F1156,Accesorio!A:C,3,),"")</f>
        <v/>
      </c>
    </row>
    <row r="1157" spans="1:14" x14ac:dyDescent="0.2">
      <c r="A1157" s="129"/>
      <c r="B1157" s="310"/>
      <c r="C1157" s="131"/>
      <c r="D1157" s="132"/>
      <c r="E1157" s="270"/>
      <c r="F1157" s="272"/>
      <c r="G1157" s="133"/>
      <c r="H1157" s="133"/>
      <c r="I1157" s="343"/>
      <c r="J1157" s="134"/>
      <c r="K1157" s="135"/>
      <c r="L1157" s="136">
        <v>5</v>
      </c>
      <c r="M1157" s="318" t="str">
        <f>IFERROR(ROUNDUP(VLOOKUP(F1157,Accesorio!A:E,IF(L1157&gt;5,L1157-2,L1157),)*E1157/IF(L1157&gt;5,1.21,1),0)," ")</f>
        <v xml:space="preserve"> </v>
      </c>
      <c r="N1157" s="319" t="str">
        <f>IFERROR(VLOOKUP(F1157,Accesorio!A:C,3,),"")</f>
        <v/>
      </c>
    </row>
    <row r="1158" spans="1:14" x14ac:dyDescent="0.2">
      <c r="A1158" s="129"/>
      <c r="B1158" s="310"/>
      <c r="C1158" s="131"/>
      <c r="D1158" s="132"/>
      <c r="E1158" s="270"/>
      <c r="F1158" s="272"/>
      <c r="G1158" s="133"/>
      <c r="H1158" s="133"/>
      <c r="I1158" s="343"/>
      <c r="J1158" s="134"/>
      <c r="K1158" s="135"/>
      <c r="L1158" s="136">
        <v>5</v>
      </c>
      <c r="M1158" s="318" t="str">
        <f>IFERROR(ROUNDUP(VLOOKUP(F1158,Accesorio!A:E,IF(L1158&gt;5,L1158-2,L1158),)*E1158/IF(L1158&gt;5,1.21,1),0)," ")</f>
        <v xml:space="preserve"> </v>
      </c>
      <c r="N1158" s="319" t="str">
        <f>IFERROR(VLOOKUP(F1158,Accesorio!A:C,3,),"")</f>
        <v/>
      </c>
    </row>
    <row r="1159" spans="1:14" x14ac:dyDescent="0.2">
      <c r="A1159" s="129"/>
      <c r="B1159" s="310"/>
      <c r="C1159" s="131"/>
      <c r="D1159" s="132"/>
      <c r="E1159" s="270"/>
      <c r="F1159" s="272"/>
      <c r="G1159" s="133"/>
      <c r="H1159" s="133"/>
      <c r="I1159" s="343"/>
      <c r="J1159" s="134"/>
      <c r="K1159" s="135"/>
      <c r="L1159" s="136">
        <v>5</v>
      </c>
      <c r="M1159" s="318" t="str">
        <f>IFERROR(ROUNDUP(VLOOKUP(F1159,Accesorio!A:E,IF(L1159&gt;5,L1159-2,L1159),)*E1159/IF(L1159&gt;5,1.21,1),0)," ")</f>
        <v xml:space="preserve"> </v>
      </c>
      <c r="N1159" s="319" t="str">
        <f>IFERROR(VLOOKUP(F1159,Accesorio!A:C,3,),"")</f>
        <v/>
      </c>
    </row>
    <row r="1160" spans="1:14" x14ac:dyDescent="0.2">
      <c r="A1160" s="129"/>
      <c r="B1160" s="310"/>
      <c r="C1160" s="131"/>
      <c r="D1160" s="132"/>
      <c r="E1160" s="270"/>
      <c r="F1160" s="272"/>
      <c r="G1160" s="133"/>
      <c r="H1160" s="133"/>
      <c r="I1160" s="343"/>
      <c r="J1160" s="134"/>
      <c r="K1160" s="135"/>
      <c r="L1160" s="136">
        <v>5</v>
      </c>
      <c r="M1160" s="318" t="str">
        <f>IFERROR(ROUNDUP(VLOOKUP(F1160,Accesorio!A:E,IF(L1160&gt;5,L1160-2,L1160),)*E1160/IF(L1160&gt;5,1.21,1),0)," ")</f>
        <v xml:space="preserve"> </v>
      </c>
      <c r="N1160" s="319" t="str">
        <f>IFERROR(VLOOKUP(F1160,Accesorio!A:C,3,),"")</f>
        <v/>
      </c>
    </row>
    <row r="1161" spans="1:14" x14ac:dyDescent="0.2">
      <c r="A1161" s="129"/>
      <c r="B1161" s="310"/>
      <c r="C1161" s="131"/>
      <c r="D1161" s="132"/>
      <c r="E1161" s="270"/>
      <c r="F1161" s="272"/>
      <c r="G1161" s="133"/>
      <c r="H1161" s="133"/>
      <c r="I1161" s="343"/>
      <c r="J1161" s="134"/>
      <c r="K1161" s="135"/>
      <c r="L1161" s="136">
        <v>5</v>
      </c>
      <c r="M1161" s="318" t="str">
        <f>IFERROR(ROUNDUP(VLOOKUP(F1161,Accesorio!A:E,IF(L1161&gt;5,L1161-2,L1161),)*E1161/IF(L1161&gt;5,1.21,1),0)," ")</f>
        <v xml:space="preserve"> </v>
      </c>
      <c r="N1161" s="319" t="str">
        <f>IFERROR(VLOOKUP(F1161,Accesorio!A:C,3,),"")</f>
        <v/>
      </c>
    </row>
    <row r="1162" spans="1:14" x14ac:dyDescent="0.2">
      <c r="A1162" s="129"/>
      <c r="B1162" s="310"/>
      <c r="C1162" s="131"/>
      <c r="D1162" s="132"/>
      <c r="E1162" s="270"/>
      <c r="F1162" s="272"/>
      <c r="G1162" s="133"/>
      <c r="H1162" s="133"/>
      <c r="I1162" s="343"/>
      <c r="J1162" s="134"/>
      <c r="K1162" s="135"/>
      <c r="L1162" s="136">
        <v>5</v>
      </c>
      <c r="M1162" s="318" t="str">
        <f>IFERROR(ROUNDUP(VLOOKUP(F1162,Accesorio!A:E,IF(L1162&gt;5,L1162-2,L1162),)*E1162/IF(L1162&gt;5,1.21,1),0)," ")</f>
        <v xml:space="preserve"> </v>
      </c>
      <c r="N1162" s="319" t="str">
        <f>IFERROR(VLOOKUP(F1162,Accesorio!A:C,3,),"")</f>
        <v/>
      </c>
    </row>
    <row r="1163" spans="1:14" x14ac:dyDescent="0.2">
      <c r="A1163" s="129"/>
      <c r="B1163" s="310"/>
      <c r="C1163" s="131"/>
      <c r="D1163" s="132"/>
      <c r="E1163" s="270"/>
      <c r="F1163" s="272"/>
      <c r="G1163" s="133"/>
      <c r="H1163" s="133"/>
      <c r="I1163" s="343"/>
      <c r="J1163" s="134"/>
      <c r="K1163" s="135"/>
      <c r="L1163" s="136">
        <v>5</v>
      </c>
      <c r="M1163" s="318" t="str">
        <f>IFERROR(ROUNDUP(VLOOKUP(F1163,Accesorio!A:E,IF(L1163&gt;5,L1163-2,L1163),)*E1163/IF(L1163&gt;5,1.21,1),0)," ")</f>
        <v xml:space="preserve"> </v>
      </c>
      <c r="N1163" s="319" t="str">
        <f>IFERROR(VLOOKUP(F1163,Accesorio!A:C,3,),"")</f>
        <v/>
      </c>
    </row>
    <row r="1164" spans="1:14" x14ac:dyDescent="0.2">
      <c r="A1164" s="129"/>
      <c r="B1164" s="310"/>
      <c r="C1164" s="131"/>
      <c r="D1164" s="132"/>
      <c r="E1164" s="270"/>
      <c r="F1164" s="272"/>
      <c r="G1164" s="133"/>
      <c r="H1164" s="133"/>
      <c r="I1164" s="343"/>
      <c r="J1164" s="134"/>
      <c r="K1164" s="135"/>
      <c r="L1164" s="136">
        <v>5</v>
      </c>
      <c r="M1164" s="318" t="str">
        <f>IFERROR(ROUNDUP(VLOOKUP(F1164,Accesorio!A:E,IF(L1164&gt;5,L1164-2,L1164),)*E1164/IF(L1164&gt;5,1.21,1),0)," ")</f>
        <v xml:space="preserve"> </v>
      </c>
      <c r="N1164" s="319" t="str">
        <f>IFERROR(VLOOKUP(F1164,Accesorio!A:C,3,),"")</f>
        <v/>
      </c>
    </row>
    <row r="1165" spans="1:14" x14ac:dyDescent="0.2">
      <c r="A1165" s="129"/>
      <c r="B1165" s="310"/>
      <c r="C1165" s="131"/>
      <c r="D1165" s="132"/>
      <c r="E1165" s="270"/>
      <c r="F1165" s="272"/>
      <c r="G1165" s="133"/>
      <c r="H1165" s="133"/>
      <c r="I1165" s="343"/>
      <c r="J1165" s="134"/>
      <c r="K1165" s="135"/>
      <c r="L1165" s="136">
        <v>5</v>
      </c>
      <c r="M1165" s="318" t="str">
        <f>IFERROR(ROUNDUP(VLOOKUP(F1165,Accesorio!A:E,IF(L1165&gt;5,L1165-2,L1165),)*E1165/IF(L1165&gt;5,1.21,1),0)," ")</f>
        <v xml:space="preserve"> </v>
      </c>
      <c r="N1165" s="319" t="str">
        <f>IFERROR(VLOOKUP(F1165,Accesorio!A:C,3,),"")</f>
        <v/>
      </c>
    </row>
    <row r="1166" spans="1:14" x14ac:dyDescent="0.2">
      <c r="A1166" s="129"/>
      <c r="B1166" s="310"/>
      <c r="C1166" s="131"/>
      <c r="D1166" s="132"/>
      <c r="E1166" s="270"/>
      <c r="F1166" s="272"/>
      <c r="G1166" s="133"/>
      <c r="H1166" s="133"/>
      <c r="I1166" s="343"/>
      <c r="J1166" s="134"/>
      <c r="K1166" s="135"/>
      <c r="L1166" s="136">
        <v>5</v>
      </c>
      <c r="M1166" s="318" t="str">
        <f>IFERROR(ROUNDUP(VLOOKUP(F1166,Accesorio!A:E,IF(L1166&gt;5,L1166-2,L1166),)*E1166/IF(L1166&gt;5,1.21,1),0)," ")</f>
        <v xml:space="preserve"> </v>
      </c>
      <c r="N1166" s="319" t="str">
        <f>IFERROR(VLOOKUP(F1166,Accesorio!A:C,3,),"")</f>
        <v/>
      </c>
    </row>
    <row r="1167" spans="1:14" x14ac:dyDescent="0.2">
      <c r="A1167" s="129"/>
      <c r="B1167" s="310"/>
      <c r="C1167" s="131"/>
      <c r="D1167" s="132"/>
      <c r="E1167" s="270"/>
      <c r="F1167" s="272"/>
      <c r="G1167" s="133"/>
      <c r="H1167" s="133"/>
      <c r="I1167" s="343"/>
      <c r="J1167" s="134"/>
      <c r="K1167" s="135"/>
      <c r="L1167" s="136">
        <v>5</v>
      </c>
      <c r="M1167" s="318" t="str">
        <f>IFERROR(ROUNDUP(VLOOKUP(F1167,Accesorio!A:E,IF(L1167&gt;5,L1167-2,L1167),)*E1167/IF(L1167&gt;5,1.21,1),0)," ")</f>
        <v xml:space="preserve"> </v>
      </c>
      <c r="N1167" s="319" t="str">
        <f>IFERROR(VLOOKUP(F1167,Accesorio!A:C,3,),"")</f>
        <v/>
      </c>
    </row>
    <row r="1168" spans="1:14" x14ac:dyDescent="0.2">
      <c r="A1168" s="129"/>
      <c r="B1168" s="310"/>
      <c r="C1168" s="131"/>
      <c r="D1168" s="132"/>
      <c r="E1168" s="270"/>
      <c r="F1168" s="272"/>
      <c r="G1168" s="133"/>
      <c r="H1168" s="133"/>
      <c r="I1168" s="343"/>
      <c r="J1168" s="134"/>
      <c r="K1168" s="135"/>
      <c r="L1168" s="136">
        <v>5</v>
      </c>
      <c r="M1168" s="318" t="str">
        <f>IFERROR(ROUNDUP(VLOOKUP(F1168,Accesorio!A:E,IF(L1168&gt;5,L1168-2,L1168),)*E1168/IF(L1168&gt;5,1.21,1),0)," ")</f>
        <v xml:space="preserve"> </v>
      </c>
      <c r="N1168" s="319" t="str">
        <f>IFERROR(VLOOKUP(F1168,Accesorio!A:C,3,),"")</f>
        <v/>
      </c>
    </row>
    <row r="1169" spans="1:14" x14ac:dyDescent="0.2">
      <c r="A1169" s="129"/>
      <c r="B1169" s="310"/>
      <c r="C1169" s="131"/>
      <c r="D1169" s="132"/>
      <c r="E1169" s="270"/>
      <c r="F1169" s="272"/>
      <c r="G1169" s="133"/>
      <c r="H1169" s="133"/>
      <c r="I1169" s="343"/>
      <c r="J1169" s="134"/>
      <c r="K1169" s="135"/>
      <c r="L1169" s="136">
        <v>5</v>
      </c>
      <c r="M1169" s="318" t="str">
        <f>IFERROR(ROUNDUP(VLOOKUP(F1169,Accesorio!A:E,IF(L1169&gt;5,L1169-2,L1169),)*E1169/IF(L1169&gt;5,1.21,1),0)," ")</f>
        <v xml:space="preserve"> </v>
      </c>
      <c r="N1169" s="319" t="str">
        <f>IFERROR(VLOOKUP(F1169,Accesorio!A:C,3,),"")</f>
        <v/>
      </c>
    </row>
    <row r="1170" spans="1:14" x14ac:dyDescent="0.2">
      <c r="A1170" s="129"/>
      <c r="B1170" s="310"/>
      <c r="C1170" s="131"/>
      <c r="D1170" s="132"/>
      <c r="E1170" s="270"/>
      <c r="F1170" s="272"/>
      <c r="G1170" s="133"/>
      <c r="H1170" s="133"/>
      <c r="I1170" s="343"/>
      <c r="J1170" s="134"/>
      <c r="K1170" s="135"/>
      <c r="L1170" s="136">
        <v>5</v>
      </c>
      <c r="M1170" s="318" t="str">
        <f>IFERROR(ROUNDUP(VLOOKUP(F1170,Accesorio!A:E,IF(L1170&gt;5,L1170-2,L1170),)*E1170/IF(L1170&gt;5,1.21,1),0)," ")</f>
        <v xml:space="preserve"> </v>
      </c>
      <c r="N1170" s="319" t="str">
        <f>IFERROR(VLOOKUP(F1170,Accesorio!A:C,3,),"")</f>
        <v/>
      </c>
    </row>
    <row r="1171" spans="1:14" x14ac:dyDescent="0.2">
      <c r="A1171" s="129"/>
      <c r="B1171" s="310"/>
      <c r="C1171" s="131"/>
      <c r="D1171" s="132"/>
      <c r="E1171" s="270"/>
      <c r="F1171" s="272"/>
      <c r="G1171" s="133"/>
      <c r="H1171" s="133"/>
      <c r="I1171" s="343"/>
      <c r="J1171" s="134"/>
      <c r="K1171" s="135"/>
      <c r="L1171" s="136">
        <v>5</v>
      </c>
      <c r="M1171" s="318" t="str">
        <f>IFERROR(ROUNDUP(VLOOKUP(F1171,Accesorio!A:E,IF(L1171&gt;5,L1171-2,L1171),)*E1171/IF(L1171&gt;5,1.21,1),0)," ")</f>
        <v xml:space="preserve"> </v>
      </c>
      <c r="N1171" s="319" t="str">
        <f>IFERROR(VLOOKUP(F1171,Accesorio!A:C,3,),"")</f>
        <v/>
      </c>
    </row>
    <row r="1172" spans="1:14" x14ac:dyDescent="0.2">
      <c r="A1172" s="129"/>
      <c r="B1172" s="310"/>
      <c r="C1172" s="131"/>
      <c r="D1172" s="132"/>
      <c r="E1172" s="270"/>
      <c r="F1172" s="272"/>
      <c r="G1172" s="133"/>
      <c r="H1172" s="133"/>
      <c r="I1172" s="343"/>
      <c r="J1172" s="134"/>
      <c r="K1172" s="135"/>
      <c r="L1172" s="136">
        <v>5</v>
      </c>
      <c r="M1172" s="318" t="str">
        <f>IFERROR(ROUNDUP(VLOOKUP(F1172,Accesorio!A:E,IF(L1172&gt;5,L1172-2,L1172),)*E1172/IF(L1172&gt;5,1.21,1),0)," ")</f>
        <v xml:space="preserve"> </v>
      </c>
      <c r="N1172" s="319" t="str">
        <f>IFERROR(VLOOKUP(F1172,Accesorio!A:C,3,),"")</f>
        <v/>
      </c>
    </row>
    <row r="1173" spans="1:14" x14ac:dyDescent="0.2">
      <c r="A1173" s="129"/>
      <c r="B1173" s="310"/>
      <c r="C1173" s="131"/>
      <c r="D1173" s="132"/>
      <c r="E1173" s="270"/>
      <c r="F1173" s="272"/>
      <c r="G1173" s="133"/>
      <c r="H1173" s="133"/>
      <c r="I1173" s="343"/>
      <c r="J1173" s="134"/>
      <c r="K1173" s="135"/>
      <c r="L1173" s="136">
        <v>5</v>
      </c>
      <c r="M1173" s="318" t="str">
        <f>IFERROR(ROUNDUP(VLOOKUP(F1173,Accesorio!A:E,IF(L1173&gt;5,L1173-2,L1173),)*E1173/IF(L1173&gt;5,1.21,1),0)," ")</f>
        <v xml:space="preserve"> </v>
      </c>
      <c r="N1173" s="319" t="str">
        <f>IFERROR(VLOOKUP(F1173,Accesorio!A:C,3,),"")</f>
        <v/>
      </c>
    </row>
    <row r="1174" spans="1:14" x14ac:dyDescent="0.2">
      <c r="A1174" s="129"/>
      <c r="B1174" s="310"/>
      <c r="C1174" s="131"/>
      <c r="D1174" s="132"/>
      <c r="E1174" s="270"/>
      <c r="F1174" s="272"/>
      <c r="G1174" s="133"/>
      <c r="H1174" s="133"/>
      <c r="I1174" s="343"/>
      <c r="J1174" s="134"/>
      <c r="K1174" s="135"/>
      <c r="L1174" s="136">
        <v>5</v>
      </c>
      <c r="M1174" s="318" t="str">
        <f>IFERROR(ROUNDUP(VLOOKUP(F1174,Accesorio!A:E,IF(L1174&gt;5,L1174-2,L1174),)*E1174/IF(L1174&gt;5,1.21,1),0)," ")</f>
        <v xml:space="preserve"> </v>
      </c>
      <c r="N1174" s="319" t="str">
        <f>IFERROR(VLOOKUP(F1174,Accesorio!A:C,3,),"")</f>
        <v/>
      </c>
    </row>
    <row r="1175" spans="1:14" x14ac:dyDescent="0.2">
      <c r="A1175" s="129"/>
      <c r="B1175" s="310"/>
      <c r="C1175" s="131"/>
      <c r="D1175" s="132"/>
      <c r="E1175" s="270"/>
      <c r="F1175" s="272"/>
      <c r="G1175" s="133"/>
      <c r="H1175" s="133"/>
      <c r="I1175" s="343"/>
      <c r="J1175" s="134"/>
      <c r="K1175" s="135"/>
      <c r="L1175" s="136">
        <v>5</v>
      </c>
      <c r="M1175" s="318" t="str">
        <f>IFERROR(ROUNDUP(VLOOKUP(F1175,Accesorio!A:E,IF(L1175&gt;5,L1175-2,L1175),)*E1175/IF(L1175&gt;5,1.21,1),0)," ")</f>
        <v xml:space="preserve"> </v>
      </c>
      <c r="N1175" s="319" t="str">
        <f>IFERROR(VLOOKUP(F1175,Accesorio!A:C,3,),"")</f>
        <v/>
      </c>
    </row>
    <row r="1176" spans="1:14" x14ac:dyDescent="0.2">
      <c r="A1176" s="129"/>
      <c r="B1176" s="310"/>
      <c r="C1176" s="131"/>
      <c r="D1176" s="132"/>
      <c r="E1176" s="270"/>
      <c r="F1176" s="272"/>
      <c r="G1176" s="133"/>
      <c r="H1176" s="133"/>
      <c r="I1176" s="343"/>
      <c r="J1176" s="134"/>
      <c r="K1176" s="135"/>
      <c r="L1176" s="136">
        <v>5</v>
      </c>
      <c r="M1176" s="318" t="str">
        <f>IFERROR(ROUNDUP(VLOOKUP(F1176,Accesorio!A:E,IF(L1176&gt;5,L1176-2,L1176),)*E1176/IF(L1176&gt;5,1.21,1),0)," ")</f>
        <v xml:space="preserve"> </v>
      </c>
      <c r="N1176" s="319" t="str">
        <f>IFERROR(VLOOKUP(F1176,Accesorio!A:C,3,),"")</f>
        <v/>
      </c>
    </row>
    <row r="1177" spans="1:14" x14ac:dyDescent="0.2">
      <c r="A1177" s="129"/>
      <c r="B1177" s="310"/>
      <c r="C1177" s="131"/>
      <c r="D1177" s="132"/>
      <c r="E1177" s="270"/>
      <c r="F1177" s="272"/>
      <c r="G1177" s="133"/>
      <c r="H1177" s="133"/>
      <c r="I1177" s="343"/>
      <c r="J1177" s="134"/>
      <c r="K1177" s="135"/>
      <c r="L1177" s="136">
        <v>5</v>
      </c>
      <c r="M1177" s="318" t="str">
        <f>IFERROR(ROUNDUP(VLOOKUP(F1177,Accesorio!A:E,IF(L1177&gt;5,L1177-2,L1177),)*E1177/IF(L1177&gt;5,1.21,1),0)," ")</f>
        <v xml:space="preserve"> </v>
      </c>
      <c r="N1177" s="319" t="str">
        <f>IFERROR(VLOOKUP(F1177,Accesorio!A:C,3,),"")</f>
        <v/>
      </c>
    </row>
    <row r="1178" spans="1:14" x14ac:dyDescent="0.2">
      <c r="A1178" s="129"/>
      <c r="B1178" s="310"/>
      <c r="C1178" s="131"/>
      <c r="D1178" s="132"/>
      <c r="E1178" s="270"/>
      <c r="F1178" s="272"/>
      <c r="G1178" s="133"/>
      <c r="H1178" s="133"/>
      <c r="I1178" s="343"/>
      <c r="J1178" s="134"/>
      <c r="K1178" s="135"/>
      <c r="L1178" s="136">
        <v>5</v>
      </c>
      <c r="M1178" s="318" t="str">
        <f>IFERROR(ROUNDUP(VLOOKUP(F1178,Accesorio!A:E,IF(L1178&gt;5,L1178-2,L1178),)*E1178/IF(L1178&gt;5,1.21,1),0)," ")</f>
        <v xml:space="preserve"> </v>
      </c>
      <c r="N1178" s="319" t="str">
        <f>IFERROR(VLOOKUP(F1178,Accesorio!A:C,3,),"")</f>
        <v/>
      </c>
    </row>
    <row r="1179" spans="1:14" x14ac:dyDescent="0.2">
      <c r="A1179" s="129"/>
      <c r="B1179" s="310"/>
      <c r="C1179" s="131"/>
      <c r="D1179" s="132"/>
      <c r="E1179" s="270"/>
      <c r="F1179" s="272"/>
      <c r="G1179" s="133"/>
      <c r="H1179" s="133"/>
      <c r="I1179" s="343"/>
      <c r="J1179" s="134"/>
      <c r="K1179" s="135"/>
      <c r="L1179" s="136">
        <v>5</v>
      </c>
      <c r="M1179" s="318" t="str">
        <f>IFERROR(ROUNDUP(VLOOKUP(F1179,Accesorio!A:E,IF(L1179&gt;5,L1179-2,L1179),)*E1179/IF(L1179&gt;5,1.21,1),0)," ")</f>
        <v xml:space="preserve"> </v>
      </c>
      <c r="N1179" s="319" t="str">
        <f>IFERROR(VLOOKUP(F1179,Accesorio!A:C,3,),"")</f>
        <v/>
      </c>
    </row>
    <row r="1180" spans="1:14" x14ac:dyDescent="0.2">
      <c r="A1180" s="129"/>
      <c r="B1180" s="310"/>
      <c r="C1180" s="131"/>
      <c r="D1180" s="132"/>
      <c r="E1180" s="270"/>
      <c r="F1180" s="272"/>
      <c r="G1180" s="133"/>
      <c r="H1180" s="133"/>
      <c r="I1180" s="343"/>
      <c r="J1180" s="134"/>
      <c r="K1180" s="135"/>
      <c r="L1180" s="136">
        <v>5</v>
      </c>
      <c r="M1180" s="318" t="str">
        <f>IFERROR(ROUNDUP(VLOOKUP(F1180,Accesorio!A:E,IF(L1180&gt;5,L1180-2,L1180),)*E1180/IF(L1180&gt;5,1.21,1),0)," ")</f>
        <v xml:space="preserve"> </v>
      </c>
      <c r="N1180" s="319" t="str">
        <f>IFERROR(VLOOKUP(F1180,Accesorio!A:C,3,),"")</f>
        <v/>
      </c>
    </row>
    <row r="1181" spans="1:14" x14ac:dyDescent="0.2">
      <c r="A1181" s="129"/>
      <c r="B1181" s="310"/>
      <c r="C1181" s="131"/>
      <c r="D1181" s="132"/>
      <c r="E1181" s="270"/>
      <c r="F1181" s="272"/>
      <c r="G1181" s="133"/>
      <c r="H1181" s="133"/>
      <c r="I1181" s="343"/>
      <c r="J1181" s="134"/>
      <c r="K1181" s="135"/>
      <c r="L1181" s="136">
        <v>5</v>
      </c>
      <c r="M1181" s="318" t="str">
        <f>IFERROR(ROUNDUP(VLOOKUP(F1181,Accesorio!A:E,IF(L1181&gt;5,L1181-2,L1181),)*E1181/IF(L1181&gt;5,1.21,1),0)," ")</f>
        <v xml:space="preserve"> </v>
      </c>
      <c r="N1181" s="319" t="str">
        <f>IFERROR(VLOOKUP(F1181,Accesorio!A:C,3,),"")</f>
        <v/>
      </c>
    </row>
    <row r="1182" spans="1:14" x14ac:dyDescent="0.2">
      <c r="A1182" s="129"/>
      <c r="B1182" s="310"/>
      <c r="C1182" s="131"/>
      <c r="D1182" s="132"/>
      <c r="E1182" s="270"/>
      <c r="F1182" s="272"/>
      <c r="G1182" s="133"/>
      <c r="H1182" s="133"/>
      <c r="I1182" s="343"/>
      <c r="J1182" s="134"/>
      <c r="K1182" s="135"/>
      <c r="L1182" s="136">
        <v>5</v>
      </c>
      <c r="M1182" s="318" t="str">
        <f>IFERROR(ROUNDUP(VLOOKUP(F1182,Accesorio!A:E,IF(L1182&gt;5,L1182-2,L1182),)*E1182/IF(L1182&gt;5,1.21,1),0)," ")</f>
        <v xml:space="preserve"> </v>
      </c>
      <c r="N1182" s="319" t="str">
        <f>IFERROR(VLOOKUP(F1182,Accesorio!A:C,3,),"")</f>
        <v/>
      </c>
    </row>
    <row r="1183" spans="1:14" x14ac:dyDescent="0.2">
      <c r="A1183" s="129"/>
      <c r="B1183" s="310"/>
      <c r="C1183" s="131"/>
      <c r="D1183" s="132"/>
      <c r="E1183" s="270"/>
      <c r="F1183" s="272"/>
      <c r="G1183" s="133"/>
      <c r="H1183" s="133"/>
      <c r="I1183" s="343"/>
      <c r="J1183" s="134"/>
      <c r="K1183" s="135"/>
      <c r="L1183" s="136">
        <v>5</v>
      </c>
      <c r="M1183" s="318" t="str">
        <f>IFERROR(ROUNDUP(VLOOKUP(F1183,Accesorio!A:E,IF(L1183&gt;5,L1183-2,L1183),)*E1183/IF(L1183&gt;5,1.21,1),0)," ")</f>
        <v xml:space="preserve"> </v>
      </c>
      <c r="N1183" s="319" t="str">
        <f>IFERROR(VLOOKUP(F1183,Accesorio!A:C,3,),"")</f>
        <v/>
      </c>
    </row>
    <row r="1184" spans="1:14" x14ac:dyDescent="0.2">
      <c r="A1184" s="129"/>
      <c r="B1184" s="310"/>
      <c r="C1184" s="131"/>
      <c r="D1184" s="132"/>
      <c r="E1184" s="270"/>
      <c r="F1184" s="272"/>
      <c r="G1184" s="133"/>
      <c r="H1184" s="133"/>
      <c r="I1184" s="343"/>
      <c r="J1184" s="134"/>
      <c r="K1184" s="135"/>
      <c r="L1184" s="136">
        <v>5</v>
      </c>
      <c r="M1184" s="318" t="str">
        <f>IFERROR(ROUNDUP(VLOOKUP(F1184,Accesorio!A:E,IF(L1184&gt;5,L1184-2,L1184),)*E1184/IF(L1184&gt;5,1.21,1),0)," ")</f>
        <v xml:space="preserve"> </v>
      </c>
      <c r="N1184" s="319" t="str">
        <f>IFERROR(VLOOKUP(F1184,Accesorio!A:C,3,),"")</f>
        <v/>
      </c>
    </row>
    <row r="1185" spans="1:14" x14ac:dyDescent="0.2">
      <c r="A1185" s="129"/>
      <c r="B1185" s="310"/>
      <c r="C1185" s="131"/>
      <c r="D1185" s="132"/>
      <c r="E1185" s="270"/>
      <c r="F1185" s="272"/>
      <c r="G1185" s="133"/>
      <c r="H1185" s="133"/>
      <c r="I1185" s="343"/>
      <c r="J1185" s="134"/>
      <c r="K1185" s="135"/>
      <c r="L1185" s="136">
        <v>5</v>
      </c>
      <c r="M1185" s="318" t="str">
        <f>IFERROR(ROUNDUP(VLOOKUP(F1185,Accesorio!A:E,IF(L1185&gt;5,L1185-2,L1185),)*E1185/IF(L1185&gt;5,1.21,1),0)," ")</f>
        <v xml:space="preserve"> </v>
      </c>
      <c r="N1185" s="319" t="str">
        <f>IFERROR(VLOOKUP(F1185,Accesorio!A:C,3,),"")</f>
        <v/>
      </c>
    </row>
    <row r="1186" spans="1:14" x14ac:dyDescent="0.2">
      <c r="A1186" s="129"/>
      <c r="B1186" s="310"/>
      <c r="C1186" s="137"/>
      <c r="D1186" s="132"/>
      <c r="E1186" s="270"/>
      <c r="F1186" s="272"/>
      <c r="G1186" s="133"/>
      <c r="H1186" s="133"/>
      <c r="I1186" s="343"/>
      <c r="J1186" s="134"/>
      <c r="K1186" s="138"/>
      <c r="L1186" s="136">
        <v>5</v>
      </c>
      <c r="M1186" s="318" t="str">
        <f>IFERROR(ROUNDUP(VLOOKUP(F1186,Accesorio!A:E,IF(L1186&gt;5,L1186-2,L1186),)*E1186/IF(L1186&gt;5,1.21,1),0)," ")</f>
        <v xml:space="preserve"> </v>
      </c>
      <c r="N1186" s="319" t="str">
        <f>IFERROR(VLOOKUP(F1186,Accesorio!A:C,3,),"")</f>
        <v/>
      </c>
    </row>
    <row r="1187" spans="1:14" x14ac:dyDescent="0.2">
      <c r="A1187" s="129"/>
      <c r="B1187" s="310"/>
      <c r="C1187" s="137"/>
      <c r="D1187" s="132"/>
      <c r="E1187" s="270"/>
      <c r="F1187" s="272"/>
      <c r="G1187" s="133"/>
      <c r="H1187" s="133"/>
      <c r="I1187" s="343"/>
      <c r="J1187" s="134"/>
      <c r="K1187" s="135"/>
      <c r="L1187" s="136">
        <v>5</v>
      </c>
      <c r="M1187" s="318" t="str">
        <f>IFERROR(ROUNDUP(VLOOKUP(F1187,Accesorio!A:E,IF(L1187&gt;5,L1187-2,L1187),)*E1187/IF(L1187&gt;5,1.21,1),0)," ")</f>
        <v xml:space="preserve"> </v>
      </c>
      <c r="N1187" s="319" t="str">
        <f>IFERROR(VLOOKUP(F1187,Accesorio!A:C,3,),"")</f>
        <v/>
      </c>
    </row>
    <row r="1188" spans="1:14" x14ac:dyDescent="0.2">
      <c r="A1188" s="129"/>
      <c r="B1188" s="310"/>
      <c r="C1188" s="131"/>
      <c r="D1188" s="132"/>
      <c r="E1188" s="270"/>
      <c r="F1188" s="272"/>
      <c r="G1188" s="133"/>
      <c r="H1188" s="133"/>
      <c r="I1188" s="343"/>
      <c r="J1188" s="134"/>
      <c r="K1188" s="135"/>
      <c r="L1188" s="136">
        <v>5</v>
      </c>
      <c r="M1188" s="318" t="str">
        <f>IFERROR(ROUNDUP(VLOOKUP(F1188,Accesorio!A:E,IF(L1188&gt;5,L1188-2,L1188),)*E1188/IF(L1188&gt;5,1.21,1),0)," ")</f>
        <v xml:space="preserve"> </v>
      </c>
      <c r="N1188" s="319" t="str">
        <f>IFERROR(VLOOKUP(F1188,Accesorio!A:C,3,),"")</f>
        <v/>
      </c>
    </row>
    <row r="1189" spans="1:14" x14ac:dyDescent="0.2">
      <c r="A1189" s="129"/>
      <c r="B1189" s="310"/>
      <c r="C1189" s="131"/>
      <c r="D1189" s="132"/>
      <c r="E1189" s="270"/>
      <c r="F1189" s="272"/>
      <c r="G1189" s="133"/>
      <c r="H1189" s="133"/>
      <c r="I1189" s="343"/>
      <c r="J1189" s="134"/>
      <c r="K1189" s="135"/>
      <c r="L1189" s="136">
        <v>5</v>
      </c>
      <c r="M1189" s="318" t="str">
        <f>IFERROR(ROUNDUP(VLOOKUP(F1189,Accesorio!A:E,IF(L1189&gt;5,L1189-2,L1189),)*E1189/IF(L1189&gt;5,1.21,1),0)," ")</f>
        <v xml:space="preserve"> </v>
      </c>
      <c r="N1189" s="319" t="str">
        <f>IFERROR(VLOOKUP(F1189,Accesorio!A:C,3,),"")</f>
        <v/>
      </c>
    </row>
    <row r="1190" spans="1:14" x14ac:dyDescent="0.2">
      <c r="A1190" s="129"/>
      <c r="B1190" s="310"/>
      <c r="C1190" s="131"/>
      <c r="D1190" s="132"/>
      <c r="E1190" s="270"/>
      <c r="F1190" s="272"/>
      <c r="G1190" s="133"/>
      <c r="H1190" s="133"/>
      <c r="I1190" s="343"/>
      <c r="J1190" s="134"/>
      <c r="K1190" s="135"/>
      <c r="L1190" s="136">
        <v>5</v>
      </c>
      <c r="M1190" s="318" t="str">
        <f>IFERROR(ROUNDUP(VLOOKUP(F1190,Accesorio!A:E,IF(L1190&gt;5,L1190-2,L1190),)*E1190/IF(L1190&gt;5,1.21,1),0)," ")</f>
        <v xml:space="preserve"> </v>
      </c>
      <c r="N1190" s="319" t="str">
        <f>IFERROR(VLOOKUP(F1190,Accesorio!A:C,3,),"")</f>
        <v/>
      </c>
    </row>
    <row r="1191" spans="1:14" x14ac:dyDescent="0.2">
      <c r="A1191" s="129"/>
      <c r="B1191" s="310"/>
      <c r="C1191" s="131"/>
      <c r="D1191" s="132"/>
      <c r="E1191" s="270"/>
      <c r="F1191" s="272"/>
      <c r="G1191" s="133"/>
      <c r="H1191" s="133"/>
      <c r="I1191" s="343"/>
      <c r="J1191" s="134"/>
      <c r="K1191" s="135"/>
      <c r="L1191" s="136">
        <v>5</v>
      </c>
      <c r="M1191" s="318" t="str">
        <f>IFERROR(ROUNDUP(VLOOKUP(F1191,Accesorio!A:E,IF(L1191&gt;5,L1191-2,L1191),)*E1191/IF(L1191&gt;5,1.21,1),0)," ")</f>
        <v xml:space="preserve"> </v>
      </c>
      <c r="N1191" s="319" t="str">
        <f>IFERROR(VLOOKUP(F1191,Accesorio!A:C,3,),"")</f>
        <v/>
      </c>
    </row>
    <row r="1192" spans="1:14" x14ac:dyDescent="0.2">
      <c r="A1192" s="129"/>
      <c r="B1192" s="310"/>
      <c r="C1192" s="131"/>
      <c r="D1192" s="132"/>
      <c r="E1192" s="270"/>
      <c r="F1192" s="272"/>
      <c r="G1192" s="133"/>
      <c r="H1192" s="133"/>
      <c r="I1192" s="343"/>
      <c r="J1192" s="134"/>
      <c r="K1192" s="135"/>
      <c r="L1192" s="136">
        <v>5</v>
      </c>
      <c r="M1192" s="318" t="str">
        <f>IFERROR(ROUNDUP(VLOOKUP(F1192,Accesorio!A:E,IF(L1192&gt;5,L1192-2,L1192),)*E1192/IF(L1192&gt;5,1.21,1),0)," ")</f>
        <v xml:space="preserve"> </v>
      </c>
      <c r="N1192" s="319" t="str">
        <f>IFERROR(VLOOKUP(F1192,Accesorio!A:C,3,),"")</f>
        <v/>
      </c>
    </row>
    <row r="1193" spans="1:14" x14ac:dyDescent="0.2">
      <c r="A1193" s="129"/>
      <c r="B1193" s="310"/>
      <c r="C1193" s="131"/>
      <c r="D1193" s="132"/>
      <c r="E1193" s="270"/>
      <c r="F1193" s="272"/>
      <c r="G1193" s="133"/>
      <c r="H1193" s="133"/>
      <c r="I1193" s="343"/>
      <c r="J1193" s="134"/>
      <c r="K1193" s="135"/>
      <c r="L1193" s="136">
        <v>5</v>
      </c>
      <c r="M1193" s="318" t="str">
        <f>IFERROR(ROUNDUP(VLOOKUP(F1193,Accesorio!A:E,IF(L1193&gt;5,L1193-2,L1193),)*E1193/IF(L1193&gt;5,1.21,1),0)," ")</f>
        <v xml:space="preserve"> </v>
      </c>
      <c r="N1193" s="319" t="str">
        <f>IFERROR(VLOOKUP(F1193,Accesorio!A:C,3,),"")</f>
        <v/>
      </c>
    </row>
    <row r="1194" spans="1:14" x14ac:dyDescent="0.2">
      <c r="A1194" s="129"/>
      <c r="B1194" s="310"/>
      <c r="C1194" s="131"/>
      <c r="D1194" s="132"/>
      <c r="E1194" s="270"/>
      <c r="F1194" s="272"/>
      <c r="G1194" s="133"/>
      <c r="H1194" s="133"/>
      <c r="I1194" s="343"/>
      <c r="J1194" s="134"/>
      <c r="K1194" s="135"/>
      <c r="L1194" s="136">
        <v>5</v>
      </c>
      <c r="M1194" s="318" t="str">
        <f>IFERROR(ROUNDUP(VLOOKUP(F1194,Accesorio!A:E,IF(L1194&gt;5,L1194-2,L1194),)*E1194/IF(L1194&gt;5,1.21,1),0)," ")</f>
        <v xml:space="preserve"> </v>
      </c>
      <c r="N1194" s="319" t="str">
        <f>IFERROR(VLOOKUP(F1194,Accesorio!A:C,3,),"")</f>
        <v/>
      </c>
    </row>
    <row r="1195" spans="1:14" x14ac:dyDescent="0.2">
      <c r="A1195" s="129"/>
      <c r="B1195" s="310"/>
      <c r="C1195" s="131"/>
      <c r="D1195" s="132"/>
      <c r="E1195" s="270"/>
      <c r="F1195" s="272"/>
      <c r="G1195" s="133"/>
      <c r="H1195" s="133"/>
      <c r="I1195" s="343"/>
      <c r="J1195" s="134"/>
      <c r="K1195" s="135"/>
      <c r="L1195" s="136">
        <v>5</v>
      </c>
      <c r="M1195" s="318" t="str">
        <f>IFERROR(ROUNDUP(VLOOKUP(F1195,Accesorio!A:E,IF(L1195&gt;5,L1195-2,L1195),)*E1195/IF(L1195&gt;5,1.21,1),0)," ")</f>
        <v xml:space="preserve"> </v>
      </c>
      <c r="N1195" s="319" t="str">
        <f>IFERROR(VLOOKUP(F1195,Accesorio!A:C,3,),"")</f>
        <v/>
      </c>
    </row>
    <row r="1196" spans="1:14" x14ac:dyDescent="0.2">
      <c r="A1196" s="129"/>
      <c r="B1196" s="310"/>
      <c r="C1196" s="131"/>
      <c r="D1196" s="132"/>
      <c r="E1196" s="270"/>
      <c r="F1196" s="272"/>
      <c r="G1196" s="133"/>
      <c r="H1196" s="133"/>
      <c r="I1196" s="343"/>
      <c r="J1196" s="134"/>
      <c r="K1196" s="135"/>
      <c r="L1196" s="136">
        <v>5</v>
      </c>
      <c r="M1196" s="318" t="str">
        <f>IFERROR(ROUNDUP(VLOOKUP(F1196,Accesorio!A:E,IF(L1196&gt;5,L1196-2,L1196),)*E1196/IF(L1196&gt;5,1.21,1),0)," ")</f>
        <v xml:space="preserve"> </v>
      </c>
      <c r="N1196" s="319" t="str">
        <f>IFERROR(VLOOKUP(F1196,Accesorio!A:C,3,),"")</f>
        <v/>
      </c>
    </row>
    <row r="1197" spans="1:14" x14ac:dyDescent="0.2">
      <c r="A1197" s="129"/>
      <c r="B1197" s="310"/>
      <c r="C1197" s="131"/>
      <c r="D1197" s="132"/>
      <c r="E1197" s="270"/>
      <c r="F1197" s="272"/>
      <c r="G1197" s="133"/>
      <c r="H1197" s="133"/>
      <c r="I1197" s="343"/>
      <c r="J1197" s="134"/>
      <c r="K1197" s="135"/>
      <c r="L1197" s="136">
        <v>5</v>
      </c>
      <c r="M1197" s="318" t="str">
        <f>IFERROR(ROUNDUP(VLOOKUP(F1197,Accesorio!A:E,IF(L1197&gt;5,L1197-2,L1197),)*E1197/IF(L1197&gt;5,1.21,1),0)," ")</f>
        <v xml:space="preserve"> </v>
      </c>
      <c r="N1197" s="319" t="str">
        <f>IFERROR(VLOOKUP(F1197,Accesorio!A:C,3,),"")</f>
        <v/>
      </c>
    </row>
    <row r="1198" spans="1:14" x14ac:dyDescent="0.2">
      <c r="A1198" s="129"/>
      <c r="B1198" s="310"/>
      <c r="C1198" s="131"/>
      <c r="D1198" s="132"/>
      <c r="E1198" s="270"/>
      <c r="F1198" s="272"/>
      <c r="G1198" s="133"/>
      <c r="H1198" s="133"/>
      <c r="I1198" s="343"/>
      <c r="J1198" s="134"/>
      <c r="K1198" s="135"/>
      <c r="L1198" s="136">
        <v>5</v>
      </c>
      <c r="M1198" s="318" t="str">
        <f>IFERROR(ROUNDUP(VLOOKUP(F1198,Accesorio!A:E,IF(L1198&gt;5,L1198-2,L1198),)*E1198/IF(L1198&gt;5,1.21,1),0)," ")</f>
        <v xml:space="preserve"> </v>
      </c>
      <c r="N1198" s="319" t="str">
        <f>IFERROR(VLOOKUP(F1198,Accesorio!A:C,3,),"")</f>
        <v/>
      </c>
    </row>
    <row r="1199" spans="1:14" x14ac:dyDescent="0.2">
      <c r="A1199" s="129"/>
      <c r="B1199" s="310"/>
      <c r="C1199" s="131"/>
      <c r="D1199" s="132"/>
      <c r="E1199" s="270"/>
      <c r="F1199" s="272"/>
      <c r="G1199" s="133"/>
      <c r="H1199" s="133"/>
      <c r="I1199" s="343"/>
      <c r="J1199" s="134"/>
      <c r="K1199" s="135"/>
      <c r="L1199" s="136">
        <v>5</v>
      </c>
      <c r="M1199" s="318" t="str">
        <f>IFERROR(ROUNDUP(VLOOKUP(F1199,Accesorio!A:E,IF(L1199&gt;5,L1199-2,L1199),)*E1199/IF(L1199&gt;5,1.21,1),0)," ")</f>
        <v xml:space="preserve"> </v>
      </c>
      <c r="N1199" s="319" t="str">
        <f>IFERROR(VLOOKUP(F1199,Accesorio!A:C,3,),"")</f>
        <v/>
      </c>
    </row>
    <row r="1200" spans="1:14" x14ac:dyDescent="0.2">
      <c r="A1200" s="129"/>
      <c r="B1200" s="310"/>
      <c r="C1200" s="131"/>
      <c r="D1200" s="132"/>
      <c r="E1200" s="270"/>
      <c r="F1200" s="272"/>
      <c r="G1200" s="133"/>
      <c r="H1200" s="133"/>
      <c r="I1200" s="343"/>
      <c r="J1200" s="134"/>
      <c r="K1200" s="135"/>
      <c r="L1200" s="136">
        <v>5</v>
      </c>
      <c r="M1200" s="318" t="str">
        <f>IFERROR(ROUNDUP(VLOOKUP(F1200,Accesorio!A:E,IF(L1200&gt;5,L1200-2,L1200),)*E1200/IF(L1200&gt;5,1.21,1),0)," ")</f>
        <v xml:space="preserve"> </v>
      </c>
      <c r="N1200" s="319" t="str">
        <f>IFERROR(VLOOKUP(F1200,Accesorio!A:C,3,),"")</f>
        <v/>
      </c>
    </row>
    <row r="1201" spans="1:14" x14ac:dyDescent="0.2">
      <c r="A1201" s="129"/>
      <c r="B1201" s="310"/>
      <c r="C1201" s="131"/>
      <c r="D1201" s="132"/>
      <c r="E1201" s="270"/>
      <c r="F1201" s="272"/>
      <c r="G1201" s="133"/>
      <c r="H1201" s="133"/>
      <c r="I1201" s="343"/>
      <c r="J1201" s="134"/>
      <c r="K1201" s="135"/>
      <c r="L1201" s="136">
        <v>5</v>
      </c>
      <c r="M1201" s="318" t="str">
        <f>IFERROR(ROUNDUP(VLOOKUP(F1201,Accesorio!A:E,IF(L1201&gt;5,L1201-2,L1201),)*E1201/IF(L1201&gt;5,1.21,1),0)," ")</f>
        <v xml:space="preserve"> </v>
      </c>
      <c r="N1201" s="319" t="str">
        <f>IFERROR(VLOOKUP(F1201,Accesorio!A:C,3,),"")</f>
        <v/>
      </c>
    </row>
    <row r="1202" spans="1:14" x14ac:dyDescent="0.2">
      <c r="A1202" s="129"/>
      <c r="B1202" s="310"/>
      <c r="C1202" s="131"/>
      <c r="D1202" s="132"/>
      <c r="E1202" s="270"/>
      <c r="F1202" s="272"/>
      <c r="G1202" s="133"/>
      <c r="H1202" s="133"/>
      <c r="I1202" s="343"/>
      <c r="J1202" s="134"/>
      <c r="K1202" s="135"/>
      <c r="L1202" s="136">
        <v>5</v>
      </c>
      <c r="M1202" s="318" t="str">
        <f>IFERROR(ROUNDUP(VLOOKUP(F1202,Accesorio!A:E,IF(L1202&gt;5,L1202-2,L1202),)*E1202/IF(L1202&gt;5,1.21,1),0)," ")</f>
        <v xml:space="preserve"> </v>
      </c>
      <c r="N1202" s="319" t="str">
        <f>IFERROR(VLOOKUP(F1202,Accesorio!A:C,3,),"")</f>
        <v/>
      </c>
    </row>
    <row r="1203" spans="1:14" x14ac:dyDescent="0.2">
      <c r="A1203" s="129"/>
      <c r="B1203" s="310"/>
      <c r="C1203" s="131"/>
      <c r="D1203" s="132"/>
      <c r="E1203" s="270"/>
      <c r="F1203" s="272"/>
      <c r="G1203" s="133"/>
      <c r="H1203" s="133"/>
      <c r="I1203" s="343"/>
      <c r="J1203" s="134"/>
      <c r="K1203" s="135"/>
      <c r="L1203" s="136">
        <v>5</v>
      </c>
      <c r="M1203" s="318" t="str">
        <f>IFERROR(ROUNDUP(VLOOKUP(F1203,Accesorio!A:E,IF(L1203&gt;5,L1203-2,L1203),)*E1203/IF(L1203&gt;5,1.21,1),0)," ")</f>
        <v xml:space="preserve"> </v>
      </c>
      <c r="N1203" s="319" t="str">
        <f>IFERROR(VLOOKUP(F1203,Accesorio!A:C,3,),"")</f>
        <v/>
      </c>
    </row>
    <row r="1204" spans="1:14" x14ac:dyDescent="0.2">
      <c r="A1204" s="129"/>
      <c r="B1204" s="310"/>
      <c r="C1204" s="131"/>
      <c r="D1204" s="132"/>
      <c r="E1204" s="270"/>
      <c r="F1204" s="272"/>
      <c r="G1204" s="133"/>
      <c r="H1204" s="133"/>
      <c r="I1204" s="343"/>
      <c r="J1204" s="134"/>
      <c r="K1204" s="135"/>
      <c r="L1204" s="136">
        <v>5</v>
      </c>
      <c r="M1204" s="318" t="str">
        <f>IFERROR(ROUNDUP(VLOOKUP(F1204,Accesorio!A:E,IF(L1204&gt;5,L1204-2,L1204),)*E1204/IF(L1204&gt;5,1.21,1),0)," ")</f>
        <v xml:space="preserve"> </v>
      </c>
      <c r="N1204" s="319" t="str">
        <f>IFERROR(VLOOKUP(F1204,Accesorio!A:C,3,),"")</f>
        <v/>
      </c>
    </row>
    <row r="1205" spans="1:14" x14ac:dyDescent="0.2">
      <c r="A1205" s="129"/>
      <c r="B1205" s="310"/>
      <c r="C1205" s="131"/>
      <c r="D1205" s="132"/>
      <c r="E1205" s="270"/>
      <c r="F1205" s="272"/>
      <c r="G1205" s="133"/>
      <c r="H1205" s="133"/>
      <c r="I1205" s="343"/>
      <c r="J1205" s="134"/>
      <c r="K1205" s="135"/>
      <c r="L1205" s="136">
        <v>5</v>
      </c>
      <c r="M1205" s="318" t="str">
        <f>IFERROR(ROUNDUP(VLOOKUP(F1205,Accesorio!A:E,IF(L1205&gt;5,L1205-2,L1205),)*E1205/IF(L1205&gt;5,1.21,1),0)," ")</f>
        <v xml:space="preserve"> </v>
      </c>
      <c r="N1205" s="319" t="str">
        <f>IFERROR(VLOOKUP(F1205,Accesorio!A:C,3,),"")</f>
        <v/>
      </c>
    </row>
    <row r="1206" spans="1:14" x14ac:dyDescent="0.2">
      <c r="A1206" s="129"/>
      <c r="B1206" s="310"/>
      <c r="C1206" s="131"/>
      <c r="D1206" s="132"/>
      <c r="E1206" s="270"/>
      <c r="F1206" s="272"/>
      <c r="G1206" s="133"/>
      <c r="H1206" s="133"/>
      <c r="I1206" s="343"/>
      <c r="J1206" s="134"/>
      <c r="K1206" s="135"/>
      <c r="L1206" s="136">
        <v>5</v>
      </c>
      <c r="M1206" s="318" t="str">
        <f>IFERROR(ROUNDUP(VLOOKUP(F1206,Accesorio!A:E,IF(L1206&gt;5,L1206-2,L1206),)*E1206/IF(L1206&gt;5,1.21,1),0)," ")</f>
        <v xml:space="preserve"> </v>
      </c>
      <c r="N1206" s="319" t="str">
        <f>IFERROR(VLOOKUP(F1206,Accesorio!A:C,3,),"")</f>
        <v/>
      </c>
    </row>
    <row r="1207" spans="1:14" x14ac:dyDescent="0.2">
      <c r="A1207" s="129"/>
      <c r="B1207" s="310"/>
      <c r="C1207" s="131"/>
      <c r="D1207" s="132"/>
      <c r="E1207" s="270"/>
      <c r="F1207" s="272"/>
      <c r="G1207" s="133"/>
      <c r="H1207" s="133"/>
      <c r="I1207" s="343"/>
      <c r="J1207" s="134"/>
      <c r="K1207" s="135"/>
      <c r="L1207" s="136">
        <v>5</v>
      </c>
      <c r="M1207" s="318" t="str">
        <f>IFERROR(ROUNDUP(VLOOKUP(F1207,Accesorio!A:E,IF(L1207&gt;5,L1207-2,L1207),)*E1207/IF(L1207&gt;5,1.21,1),0)," ")</f>
        <v xml:space="preserve"> </v>
      </c>
      <c r="N1207" s="319" t="str">
        <f>IFERROR(VLOOKUP(F1207,Accesorio!A:C,3,),"")</f>
        <v/>
      </c>
    </row>
    <row r="1208" spans="1:14" x14ac:dyDescent="0.2">
      <c r="A1208" s="129"/>
      <c r="B1208" s="310"/>
      <c r="C1208" s="131"/>
      <c r="D1208" s="132"/>
      <c r="E1208" s="270"/>
      <c r="F1208" s="272"/>
      <c r="G1208" s="133"/>
      <c r="H1208" s="133"/>
      <c r="I1208" s="343"/>
      <c r="J1208" s="134"/>
      <c r="K1208" s="135"/>
      <c r="L1208" s="136">
        <v>5</v>
      </c>
      <c r="M1208" s="318" t="str">
        <f>IFERROR(ROUNDUP(VLOOKUP(F1208,Accesorio!A:E,IF(L1208&gt;5,L1208-2,L1208),)*E1208/IF(L1208&gt;5,1.21,1),0)," ")</f>
        <v xml:space="preserve"> </v>
      </c>
      <c r="N1208" s="319" t="str">
        <f>IFERROR(VLOOKUP(F1208,Accesorio!A:C,3,),"")</f>
        <v/>
      </c>
    </row>
    <row r="1209" spans="1:14" x14ac:dyDescent="0.2">
      <c r="A1209" s="129"/>
      <c r="B1209" s="310"/>
      <c r="C1209" s="131"/>
      <c r="D1209" s="132"/>
      <c r="E1209" s="270"/>
      <c r="F1209" s="272"/>
      <c r="G1209" s="133"/>
      <c r="H1209" s="133"/>
      <c r="I1209" s="343"/>
      <c r="J1209" s="134"/>
      <c r="K1209" s="135"/>
      <c r="L1209" s="136">
        <v>5</v>
      </c>
      <c r="M1209" s="318" t="str">
        <f>IFERROR(ROUNDUP(VLOOKUP(F1209,Accesorio!A:E,IF(L1209&gt;5,L1209-2,L1209),)*E1209/IF(L1209&gt;5,1.21,1),0)," ")</f>
        <v xml:space="preserve"> </v>
      </c>
      <c r="N1209" s="319" t="str">
        <f>IFERROR(VLOOKUP(F1209,Accesorio!A:C,3,),"")</f>
        <v/>
      </c>
    </row>
    <row r="1210" spans="1:14" x14ac:dyDescent="0.2">
      <c r="A1210" s="129"/>
      <c r="B1210" s="310"/>
      <c r="C1210" s="131"/>
      <c r="D1210" s="132"/>
      <c r="E1210" s="270"/>
      <c r="F1210" s="272"/>
      <c r="G1210" s="133"/>
      <c r="H1210" s="133"/>
      <c r="I1210" s="343"/>
      <c r="J1210" s="134"/>
      <c r="K1210" s="135"/>
      <c r="L1210" s="136">
        <v>5</v>
      </c>
      <c r="M1210" s="318" t="str">
        <f>IFERROR(ROUNDUP(VLOOKUP(F1210,Accesorio!A:E,IF(L1210&gt;5,L1210-2,L1210),)*E1210/IF(L1210&gt;5,1.21,1),0)," ")</f>
        <v xml:space="preserve"> </v>
      </c>
      <c r="N1210" s="319" t="str">
        <f>IFERROR(VLOOKUP(F1210,Accesorio!A:C,3,),"")</f>
        <v/>
      </c>
    </row>
    <row r="1211" spans="1:14" x14ac:dyDescent="0.2">
      <c r="A1211" s="129"/>
      <c r="B1211" s="310"/>
      <c r="C1211" s="131"/>
      <c r="D1211" s="132"/>
      <c r="E1211" s="270"/>
      <c r="F1211" s="272"/>
      <c r="G1211" s="133"/>
      <c r="H1211" s="133"/>
      <c r="I1211" s="343"/>
      <c r="J1211" s="134"/>
      <c r="K1211" s="135"/>
      <c r="L1211" s="136">
        <v>5</v>
      </c>
      <c r="M1211" s="318" t="str">
        <f>IFERROR(ROUNDUP(VLOOKUP(F1211,Accesorio!A:E,IF(L1211&gt;5,L1211-2,L1211),)*E1211/IF(L1211&gt;5,1.21,1),0)," ")</f>
        <v xml:space="preserve"> </v>
      </c>
      <c r="N1211" s="319" t="str">
        <f>IFERROR(VLOOKUP(F1211,Accesorio!A:C,3,),"")</f>
        <v/>
      </c>
    </row>
    <row r="1212" spans="1:14" x14ac:dyDescent="0.2">
      <c r="A1212" s="129"/>
      <c r="B1212" s="310"/>
      <c r="C1212" s="131"/>
      <c r="D1212" s="132"/>
      <c r="E1212" s="270"/>
      <c r="F1212" s="272"/>
      <c r="G1212" s="133"/>
      <c r="H1212" s="133"/>
      <c r="I1212" s="343"/>
      <c r="J1212" s="134"/>
      <c r="K1212" s="135"/>
      <c r="L1212" s="136">
        <v>5</v>
      </c>
      <c r="M1212" s="318" t="str">
        <f>IFERROR(ROUNDUP(VLOOKUP(F1212,Accesorio!A:E,IF(L1212&gt;5,L1212-2,L1212),)*E1212/IF(L1212&gt;5,1.21,1),0)," ")</f>
        <v xml:space="preserve"> </v>
      </c>
      <c r="N1212" s="319" t="str">
        <f>IFERROR(VLOOKUP(F1212,Accesorio!A:C,3,),"")</f>
        <v/>
      </c>
    </row>
    <row r="1213" spans="1:14" x14ac:dyDescent="0.2">
      <c r="A1213" s="129"/>
      <c r="B1213" s="310"/>
      <c r="C1213" s="131"/>
      <c r="D1213" s="132"/>
      <c r="E1213" s="270"/>
      <c r="F1213" s="272"/>
      <c r="G1213" s="133"/>
      <c r="H1213" s="133"/>
      <c r="I1213" s="343"/>
      <c r="J1213" s="134"/>
      <c r="K1213" s="135"/>
      <c r="L1213" s="136">
        <v>5</v>
      </c>
      <c r="M1213" s="318" t="str">
        <f>IFERROR(ROUNDUP(VLOOKUP(F1213,Accesorio!A:E,IF(L1213&gt;5,L1213-2,L1213),)*E1213/IF(L1213&gt;5,1.21,1),0)," ")</f>
        <v xml:space="preserve"> </v>
      </c>
      <c r="N1213" s="319" t="str">
        <f>IFERROR(VLOOKUP(F1213,Accesorio!A:C,3,),"")</f>
        <v/>
      </c>
    </row>
    <row r="1214" spans="1:14" x14ac:dyDescent="0.2">
      <c r="A1214" s="129"/>
      <c r="B1214" s="310"/>
      <c r="C1214" s="131"/>
      <c r="D1214" s="132"/>
      <c r="E1214" s="270"/>
      <c r="F1214" s="272"/>
      <c r="G1214" s="133"/>
      <c r="H1214" s="133"/>
      <c r="I1214" s="343"/>
      <c r="J1214" s="134"/>
      <c r="K1214" s="135"/>
      <c r="L1214" s="136">
        <v>5</v>
      </c>
      <c r="M1214" s="318" t="str">
        <f>IFERROR(ROUNDUP(VLOOKUP(F1214,Accesorio!A:E,IF(L1214&gt;5,L1214-2,L1214),)*E1214/IF(L1214&gt;5,1.21,1),0)," ")</f>
        <v xml:space="preserve"> </v>
      </c>
      <c r="N1214" s="319" t="str">
        <f>IFERROR(VLOOKUP(F1214,Accesorio!A:C,3,),"")</f>
        <v/>
      </c>
    </row>
    <row r="1215" spans="1:14" x14ac:dyDescent="0.2">
      <c r="A1215" s="129"/>
      <c r="B1215" s="310"/>
      <c r="C1215" s="131"/>
      <c r="D1215" s="132"/>
      <c r="E1215" s="270"/>
      <c r="F1215" s="272"/>
      <c r="G1215" s="133"/>
      <c r="H1215" s="133"/>
      <c r="I1215" s="343"/>
      <c r="J1215" s="134"/>
      <c r="K1215" s="135"/>
      <c r="L1215" s="136">
        <v>5</v>
      </c>
      <c r="M1215" s="318" t="str">
        <f>IFERROR(ROUNDUP(VLOOKUP(F1215,Accesorio!A:E,IF(L1215&gt;5,L1215-2,L1215),)*E1215/IF(L1215&gt;5,1.21,1),0)," ")</f>
        <v xml:space="preserve"> </v>
      </c>
      <c r="N1215" s="319" t="str">
        <f>IFERROR(VLOOKUP(F1215,Accesorio!A:C,3,),"")</f>
        <v/>
      </c>
    </row>
    <row r="1216" spans="1:14" x14ac:dyDescent="0.2">
      <c r="A1216" s="129"/>
      <c r="B1216" s="310"/>
      <c r="C1216" s="131"/>
      <c r="D1216" s="132"/>
      <c r="E1216" s="270"/>
      <c r="F1216" s="272"/>
      <c r="G1216" s="133"/>
      <c r="H1216" s="133"/>
      <c r="I1216" s="343"/>
      <c r="J1216" s="134"/>
      <c r="K1216" s="135"/>
      <c r="L1216" s="136">
        <v>5</v>
      </c>
      <c r="M1216" s="318" t="str">
        <f>IFERROR(ROUNDUP(VLOOKUP(F1216,Accesorio!A:E,IF(L1216&gt;5,L1216-2,L1216),)*E1216/IF(L1216&gt;5,1.21,1),0)," ")</f>
        <v xml:space="preserve"> </v>
      </c>
      <c r="N1216" s="319" t="str">
        <f>IFERROR(VLOOKUP(F1216,Accesorio!A:C,3,),"")</f>
        <v/>
      </c>
    </row>
    <row r="1217" spans="1:14" x14ac:dyDescent="0.2">
      <c r="A1217" s="129"/>
      <c r="B1217" s="310"/>
      <c r="C1217" s="131"/>
      <c r="D1217" s="132"/>
      <c r="E1217" s="270"/>
      <c r="F1217" s="272"/>
      <c r="G1217" s="133"/>
      <c r="H1217" s="133"/>
      <c r="I1217" s="343"/>
      <c r="J1217" s="134"/>
      <c r="K1217" s="135"/>
      <c r="L1217" s="136">
        <v>5</v>
      </c>
      <c r="M1217" s="318" t="str">
        <f>IFERROR(ROUNDUP(VLOOKUP(F1217,Accesorio!A:E,IF(L1217&gt;5,L1217-2,L1217),)*E1217/IF(L1217&gt;5,1.21,1),0)," ")</f>
        <v xml:space="preserve"> </v>
      </c>
      <c r="N1217" s="319" t="str">
        <f>IFERROR(VLOOKUP(F1217,Accesorio!A:C,3,),"")</f>
        <v/>
      </c>
    </row>
    <row r="1218" spans="1:14" x14ac:dyDescent="0.2">
      <c r="A1218" s="129"/>
      <c r="B1218" s="310"/>
      <c r="C1218" s="131"/>
      <c r="D1218" s="132"/>
      <c r="E1218" s="270"/>
      <c r="F1218" s="272"/>
      <c r="G1218" s="133"/>
      <c r="H1218" s="133"/>
      <c r="I1218" s="343"/>
      <c r="J1218" s="134"/>
      <c r="K1218" s="135"/>
      <c r="L1218" s="136">
        <v>5</v>
      </c>
      <c r="M1218" s="318" t="str">
        <f>IFERROR(ROUNDUP(VLOOKUP(F1218,Accesorio!A:E,IF(L1218&gt;5,L1218-2,L1218),)*E1218/IF(L1218&gt;5,1.21,1),0)," ")</f>
        <v xml:space="preserve"> </v>
      </c>
      <c r="N1218" s="319" t="str">
        <f>IFERROR(VLOOKUP(F1218,Accesorio!A:C,3,),"")</f>
        <v/>
      </c>
    </row>
    <row r="1219" spans="1:14" x14ac:dyDescent="0.2">
      <c r="A1219" s="129"/>
      <c r="B1219" s="310"/>
      <c r="C1219" s="131"/>
      <c r="D1219" s="132"/>
      <c r="E1219" s="270"/>
      <c r="F1219" s="272"/>
      <c r="G1219" s="133"/>
      <c r="H1219" s="133"/>
      <c r="I1219" s="343"/>
      <c r="J1219" s="134"/>
      <c r="K1219" s="135"/>
      <c r="L1219" s="136">
        <v>5</v>
      </c>
      <c r="M1219" s="318" t="str">
        <f>IFERROR(ROUNDUP(VLOOKUP(F1219,Accesorio!A:E,IF(L1219&gt;5,L1219-2,L1219),)*E1219/IF(L1219&gt;5,1.21,1),0)," ")</f>
        <v xml:space="preserve"> </v>
      </c>
      <c r="N1219" s="319" t="str">
        <f>IFERROR(VLOOKUP(F1219,Accesorio!A:C,3,),"")</f>
        <v/>
      </c>
    </row>
    <row r="1220" spans="1:14" x14ac:dyDescent="0.2">
      <c r="A1220" s="129"/>
      <c r="B1220" s="310"/>
      <c r="C1220" s="131"/>
      <c r="D1220" s="132"/>
      <c r="E1220" s="270"/>
      <c r="F1220" s="272"/>
      <c r="G1220" s="133"/>
      <c r="H1220" s="133"/>
      <c r="I1220" s="343"/>
      <c r="J1220" s="134"/>
      <c r="K1220" s="135"/>
      <c r="L1220" s="136">
        <v>5</v>
      </c>
      <c r="M1220" s="318" t="str">
        <f>IFERROR(ROUNDUP(VLOOKUP(F1220,Accesorio!A:E,IF(L1220&gt;5,L1220-2,L1220),)*E1220/IF(L1220&gt;5,1.21,1),0)," ")</f>
        <v xml:space="preserve"> </v>
      </c>
      <c r="N1220" s="319" t="str">
        <f>IFERROR(VLOOKUP(F1220,Accesorio!A:C,3,),"")</f>
        <v/>
      </c>
    </row>
    <row r="1221" spans="1:14" x14ac:dyDescent="0.2">
      <c r="A1221" s="129"/>
      <c r="B1221" s="310"/>
      <c r="C1221" s="131"/>
      <c r="D1221" s="132"/>
      <c r="E1221" s="270"/>
      <c r="F1221" s="272"/>
      <c r="G1221" s="133"/>
      <c r="H1221" s="133"/>
      <c r="I1221" s="343"/>
      <c r="J1221" s="134"/>
      <c r="K1221" s="135"/>
      <c r="L1221" s="136">
        <v>5</v>
      </c>
      <c r="M1221" s="318" t="str">
        <f>IFERROR(ROUNDUP(VLOOKUP(F1221,Accesorio!A:E,IF(L1221&gt;5,L1221-2,L1221),)*E1221/IF(L1221&gt;5,1.21,1),0)," ")</f>
        <v xml:space="preserve"> </v>
      </c>
      <c r="N1221" s="319" t="str">
        <f>IFERROR(VLOOKUP(F1221,Accesorio!A:C,3,),"")</f>
        <v/>
      </c>
    </row>
    <row r="1222" spans="1:14" x14ac:dyDescent="0.2">
      <c r="A1222" s="129"/>
      <c r="B1222" s="310"/>
      <c r="C1222" s="131"/>
      <c r="D1222" s="132"/>
      <c r="E1222" s="270"/>
      <c r="F1222" s="272"/>
      <c r="G1222" s="133"/>
      <c r="H1222" s="133"/>
      <c r="I1222" s="343"/>
      <c r="J1222" s="134"/>
      <c r="K1222" s="135"/>
      <c r="L1222" s="136">
        <v>5</v>
      </c>
      <c r="M1222" s="318" t="str">
        <f>IFERROR(ROUNDUP(VLOOKUP(F1222,Accesorio!A:E,IF(L1222&gt;5,L1222-2,L1222),)*E1222/IF(L1222&gt;5,1.21,1),0)," ")</f>
        <v xml:space="preserve"> </v>
      </c>
      <c r="N1222" s="319" t="str">
        <f>IFERROR(VLOOKUP(F1222,Accesorio!A:C,3,),"")</f>
        <v/>
      </c>
    </row>
    <row r="1223" spans="1:14" x14ac:dyDescent="0.2">
      <c r="A1223" s="129"/>
      <c r="B1223" s="310"/>
      <c r="C1223" s="131"/>
      <c r="D1223" s="132"/>
      <c r="E1223" s="270"/>
      <c r="F1223" s="272"/>
      <c r="G1223" s="133"/>
      <c r="H1223" s="133"/>
      <c r="I1223" s="343"/>
      <c r="J1223" s="134"/>
      <c r="K1223" s="135"/>
      <c r="L1223" s="136">
        <v>5</v>
      </c>
      <c r="M1223" s="318" t="str">
        <f>IFERROR(ROUNDUP(VLOOKUP(F1223,Accesorio!A:E,IF(L1223&gt;5,L1223-2,L1223),)*E1223/IF(L1223&gt;5,1.21,1),0)," ")</f>
        <v xml:space="preserve"> </v>
      </c>
      <c r="N1223" s="319" t="str">
        <f>IFERROR(VLOOKUP(F1223,Accesorio!A:C,3,),"")</f>
        <v/>
      </c>
    </row>
    <row r="1224" spans="1:14" x14ac:dyDescent="0.2">
      <c r="A1224" s="129"/>
      <c r="B1224" s="310"/>
      <c r="C1224" s="131"/>
      <c r="D1224" s="132"/>
      <c r="E1224" s="270"/>
      <c r="F1224" s="272"/>
      <c r="G1224" s="133"/>
      <c r="H1224" s="133"/>
      <c r="I1224" s="343"/>
      <c r="J1224" s="134"/>
      <c r="K1224" s="135"/>
      <c r="L1224" s="136">
        <v>5</v>
      </c>
      <c r="M1224" s="318" t="str">
        <f>IFERROR(ROUNDUP(VLOOKUP(F1224,Accesorio!A:E,IF(L1224&gt;5,L1224-2,L1224),)*E1224/IF(L1224&gt;5,1.21,1),0)," ")</f>
        <v xml:space="preserve"> </v>
      </c>
      <c r="N1224" s="319" t="str">
        <f>IFERROR(VLOOKUP(F1224,Accesorio!A:C,3,),"")</f>
        <v/>
      </c>
    </row>
    <row r="1225" spans="1:14" x14ac:dyDescent="0.2">
      <c r="A1225" s="129"/>
      <c r="B1225" s="310"/>
      <c r="C1225" s="131"/>
      <c r="D1225" s="132"/>
      <c r="E1225" s="270"/>
      <c r="F1225" s="272"/>
      <c r="G1225" s="133"/>
      <c r="H1225" s="133"/>
      <c r="I1225" s="343"/>
      <c r="J1225" s="134"/>
      <c r="K1225" s="135"/>
      <c r="L1225" s="136">
        <v>5</v>
      </c>
      <c r="M1225" s="318" t="str">
        <f>IFERROR(ROUNDUP(VLOOKUP(F1225,Accesorio!A:E,IF(L1225&gt;5,L1225-2,L1225),)*E1225/IF(L1225&gt;5,1.21,1),0)," ")</f>
        <v xml:space="preserve"> </v>
      </c>
      <c r="N1225" s="319" t="str">
        <f>IFERROR(VLOOKUP(F1225,Accesorio!A:C,3,),"")</f>
        <v/>
      </c>
    </row>
    <row r="1226" spans="1:14" x14ac:dyDescent="0.2">
      <c r="A1226" s="129"/>
      <c r="B1226" s="310"/>
      <c r="C1226" s="131"/>
      <c r="D1226" s="132"/>
      <c r="E1226" s="270"/>
      <c r="F1226" s="272"/>
      <c r="G1226" s="133"/>
      <c r="H1226" s="133"/>
      <c r="I1226" s="343"/>
      <c r="J1226" s="134"/>
      <c r="K1226" s="135"/>
      <c r="L1226" s="136">
        <v>5</v>
      </c>
      <c r="M1226" s="318" t="str">
        <f>IFERROR(ROUNDUP(VLOOKUP(F1226,Accesorio!A:E,IF(L1226&gt;5,L1226-2,L1226),)*E1226/IF(L1226&gt;5,1.21,1),0)," ")</f>
        <v xml:space="preserve"> </v>
      </c>
      <c r="N1226" s="319" t="str">
        <f>IFERROR(VLOOKUP(F1226,Accesorio!A:C,3,),"")</f>
        <v/>
      </c>
    </row>
    <row r="1227" spans="1:14" x14ac:dyDescent="0.2">
      <c r="A1227" s="129"/>
      <c r="B1227" s="310"/>
      <c r="C1227" s="131"/>
      <c r="D1227" s="132"/>
      <c r="E1227" s="270"/>
      <c r="F1227" s="272"/>
      <c r="G1227" s="133"/>
      <c r="H1227" s="133"/>
      <c r="I1227" s="343"/>
      <c r="J1227" s="134"/>
      <c r="K1227" s="135"/>
      <c r="L1227" s="136">
        <v>5</v>
      </c>
      <c r="M1227" s="318" t="str">
        <f>IFERROR(ROUNDUP(VLOOKUP(F1227,Accesorio!A:E,IF(L1227&gt;5,L1227-2,L1227),)*E1227/IF(L1227&gt;5,1.21,1),0)," ")</f>
        <v xml:space="preserve"> </v>
      </c>
      <c r="N1227" s="319" t="str">
        <f>IFERROR(VLOOKUP(F1227,Accesorio!A:C,3,),"")</f>
        <v/>
      </c>
    </row>
    <row r="1228" spans="1:14" x14ac:dyDescent="0.2">
      <c r="A1228" s="129"/>
      <c r="B1228" s="310"/>
      <c r="C1228" s="131"/>
      <c r="D1228" s="132"/>
      <c r="E1228" s="270"/>
      <c r="F1228" s="272"/>
      <c r="G1228" s="133"/>
      <c r="H1228" s="133"/>
      <c r="I1228" s="343"/>
      <c r="J1228" s="134"/>
      <c r="K1228" s="135"/>
      <c r="L1228" s="136">
        <v>5</v>
      </c>
      <c r="M1228" s="318" t="str">
        <f>IFERROR(ROUNDUP(VLOOKUP(F1228,Accesorio!A:E,IF(L1228&gt;5,L1228-2,L1228),)*E1228/IF(L1228&gt;5,1.21,1),0)," ")</f>
        <v xml:space="preserve"> </v>
      </c>
      <c r="N1228" s="319" t="str">
        <f>IFERROR(VLOOKUP(F1228,Accesorio!A:C,3,),"")</f>
        <v/>
      </c>
    </row>
    <row r="1229" spans="1:14" x14ac:dyDescent="0.2">
      <c r="A1229" s="129"/>
      <c r="B1229" s="310"/>
      <c r="C1229" s="131"/>
      <c r="D1229" s="132"/>
      <c r="E1229" s="270"/>
      <c r="F1229" s="272"/>
      <c r="G1229" s="133"/>
      <c r="H1229" s="133"/>
      <c r="I1229" s="343"/>
      <c r="J1229" s="134"/>
      <c r="K1229" s="135"/>
      <c r="L1229" s="136">
        <v>5</v>
      </c>
      <c r="M1229" s="318" t="str">
        <f>IFERROR(ROUNDUP(VLOOKUP(F1229,Accesorio!A:E,IF(L1229&gt;5,L1229-2,L1229),)*E1229/IF(L1229&gt;5,1.21,1),0)," ")</f>
        <v xml:space="preserve"> </v>
      </c>
      <c r="N1229" s="319" t="str">
        <f>IFERROR(VLOOKUP(F1229,Accesorio!A:C,3,),"")</f>
        <v/>
      </c>
    </row>
    <row r="1230" spans="1:14" x14ac:dyDescent="0.2">
      <c r="A1230" s="129"/>
      <c r="B1230" s="310"/>
      <c r="C1230" s="131"/>
      <c r="D1230" s="132"/>
      <c r="E1230" s="270"/>
      <c r="F1230" s="272"/>
      <c r="G1230" s="133"/>
      <c r="H1230" s="133"/>
      <c r="I1230" s="343"/>
      <c r="J1230" s="134"/>
      <c r="K1230" s="135"/>
      <c r="L1230" s="136">
        <v>5</v>
      </c>
      <c r="M1230" s="318" t="str">
        <f>IFERROR(ROUNDUP(VLOOKUP(F1230,Accesorio!A:E,IF(L1230&gt;5,L1230-2,L1230),)*E1230/IF(L1230&gt;5,1.21,1),0)," ")</f>
        <v xml:space="preserve"> </v>
      </c>
      <c r="N1230" s="319" t="str">
        <f>IFERROR(VLOOKUP(F1230,Accesorio!A:C,3,),"")</f>
        <v/>
      </c>
    </row>
    <row r="1231" spans="1:14" x14ac:dyDescent="0.2">
      <c r="A1231" s="129"/>
      <c r="B1231" s="310"/>
      <c r="C1231" s="131"/>
      <c r="D1231" s="132"/>
      <c r="E1231" s="270"/>
      <c r="F1231" s="272"/>
      <c r="G1231" s="133"/>
      <c r="H1231" s="133"/>
      <c r="I1231" s="343"/>
      <c r="J1231" s="134"/>
      <c r="K1231" s="135"/>
      <c r="L1231" s="136">
        <v>5</v>
      </c>
      <c r="M1231" s="318" t="str">
        <f>IFERROR(ROUNDUP(VLOOKUP(F1231,Accesorio!A:E,IF(L1231&gt;5,L1231-2,L1231),)*E1231/IF(L1231&gt;5,1.21,1),0)," ")</f>
        <v xml:space="preserve"> </v>
      </c>
      <c r="N1231" s="319" t="str">
        <f>IFERROR(VLOOKUP(F1231,Accesorio!A:C,3,),"")</f>
        <v/>
      </c>
    </row>
    <row r="1232" spans="1:14" x14ac:dyDescent="0.2">
      <c r="A1232" s="129"/>
      <c r="B1232" s="310"/>
      <c r="C1232" s="131"/>
      <c r="D1232" s="132"/>
      <c r="E1232" s="270"/>
      <c r="F1232" s="272"/>
      <c r="G1232" s="133"/>
      <c r="H1232" s="133"/>
      <c r="I1232" s="343"/>
      <c r="J1232" s="134"/>
      <c r="K1232" s="135"/>
      <c r="L1232" s="136">
        <v>5</v>
      </c>
      <c r="M1232" s="318" t="str">
        <f>IFERROR(ROUNDUP(VLOOKUP(F1232,Accesorio!A:E,IF(L1232&gt;5,L1232-2,L1232),)*E1232/IF(L1232&gt;5,1.21,1),0)," ")</f>
        <v xml:space="preserve"> </v>
      </c>
      <c r="N1232" s="319" t="str">
        <f>IFERROR(VLOOKUP(F1232,Accesorio!A:C,3,),"")</f>
        <v/>
      </c>
    </row>
    <row r="1233" spans="1:14" x14ac:dyDescent="0.2">
      <c r="A1233" s="129"/>
      <c r="B1233" s="310"/>
      <c r="C1233" s="131"/>
      <c r="D1233" s="132"/>
      <c r="E1233" s="270"/>
      <c r="F1233" s="272"/>
      <c r="G1233" s="133"/>
      <c r="H1233" s="133"/>
      <c r="I1233" s="343"/>
      <c r="J1233" s="134"/>
      <c r="K1233" s="135"/>
      <c r="L1233" s="136">
        <v>5</v>
      </c>
      <c r="M1233" s="318" t="str">
        <f>IFERROR(ROUNDUP(VLOOKUP(F1233,Accesorio!A:E,IF(L1233&gt;5,L1233-2,L1233),)*E1233/IF(L1233&gt;5,1.21,1),0)," ")</f>
        <v xml:space="preserve"> </v>
      </c>
      <c r="N1233" s="319" t="str">
        <f>IFERROR(VLOOKUP(F1233,Accesorio!A:C,3,),"")</f>
        <v/>
      </c>
    </row>
    <row r="1234" spans="1:14" x14ac:dyDescent="0.2">
      <c r="A1234" s="129"/>
      <c r="B1234" s="310"/>
      <c r="C1234" s="131"/>
      <c r="D1234" s="132"/>
      <c r="E1234" s="270"/>
      <c r="F1234" s="272"/>
      <c r="G1234" s="133"/>
      <c r="H1234" s="133"/>
      <c r="I1234" s="343"/>
      <c r="J1234" s="134"/>
      <c r="K1234" s="135"/>
      <c r="L1234" s="136">
        <v>5</v>
      </c>
      <c r="M1234" s="318" t="str">
        <f>IFERROR(ROUNDUP(VLOOKUP(F1234,Accesorio!A:E,IF(L1234&gt;5,L1234-2,L1234),)*E1234/IF(L1234&gt;5,1.21,1),0)," ")</f>
        <v xml:space="preserve"> </v>
      </c>
      <c r="N1234" s="319" t="str">
        <f>IFERROR(VLOOKUP(F1234,Accesorio!A:C,3,),"")</f>
        <v/>
      </c>
    </row>
    <row r="1235" spans="1:14" x14ac:dyDescent="0.2">
      <c r="A1235" s="129"/>
      <c r="B1235" s="310"/>
      <c r="C1235" s="131"/>
      <c r="D1235" s="132"/>
      <c r="E1235" s="270"/>
      <c r="F1235" s="272"/>
      <c r="G1235" s="133"/>
      <c r="H1235" s="133"/>
      <c r="I1235" s="343"/>
      <c r="J1235" s="134"/>
      <c r="K1235" s="135"/>
      <c r="L1235" s="136">
        <v>5</v>
      </c>
      <c r="M1235" s="318" t="str">
        <f>IFERROR(ROUNDUP(VLOOKUP(F1235,Accesorio!A:E,IF(L1235&gt;5,L1235-2,L1235),)*E1235/IF(L1235&gt;5,1.21,1),0)," ")</f>
        <v xml:space="preserve"> </v>
      </c>
      <c r="N1235" s="319" t="str">
        <f>IFERROR(VLOOKUP(F1235,Accesorio!A:C,3,),"")</f>
        <v/>
      </c>
    </row>
    <row r="1236" spans="1:14" x14ac:dyDescent="0.2">
      <c r="A1236" s="129"/>
      <c r="B1236" s="310"/>
      <c r="C1236" s="131"/>
      <c r="D1236" s="132"/>
      <c r="E1236" s="270"/>
      <c r="F1236" s="272"/>
      <c r="G1236" s="133"/>
      <c r="H1236" s="133"/>
      <c r="I1236" s="343"/>
      <c r="J1236" s="134"/>
      <c r="K1236" s="135"/>
      <c r="L1236" s="136">
        <v>5</v>
      </c>
      <c r="M1236" s="318" t="str">
        <f>IFERROR(ROUNDUP(VLOOKUP(F1236,Accesorio!A:E,IF(L1236&gt;5,L1236-2,L1236),)*E1236/IF(L1236&gt;5,1.21,1),0)," ")</f>
        <v xml:space="preserve"> </v>
      </c>
      <c r="N1236" s="319" t="str">
        <f>IFERROR(VLOOKUP(F1236,Accesorio!A:C,3,),"")</f>
        <v/>
      </c>
    </row>
    <row r="1237" spans="1:14" x14ac:dyDescent="0.2">
      <c r="A1237" s="129"/>
      <c r="B1237" s="310"/>
      <c r="C1237" s="131"/>
      <c r="D1237" s="132"/>
      <c r="E1237" s="270"/>
      <c r="F1237" s="272"/>
      <c r="G1237" s="133"/>
      <c r="H1237" s="133"/>
      <c r="I1237" s="343"/>
      <c r="J1237" s="134"/>
      <c r="K1237" s="135"/>
      <c r="L1237" s="136">
        <v>5</v>
      </c>
      <c r="M1237" s="318" t="str">
        <f>IFERROR(ROUNDUP(VLOOKUP(F1237,Accesorio!A:E,IF(L1237&gt;5,L1237-2,L1237),)*E1237/IF(L1237&gt;5,1.21,1),0)," ")</f>
        <v xml:space="preserve"> </v>
      </c>
      <c r="N1237" s="319" t="str">
        <f>IFERROR(VLOOKUP(F1237,Accesorio!A:C,3,),"")</f>
        <v/>
      </c>
    </row>
    <row r="1238" spans="1:14" x14ac:dyDescent="0.2">
      <c r="A1238" s="129"/>
      <c r="B1238" s="310"/>
      <c r="C1238" s="131"/>
      <c r="D1238" s="132"/>
      <c r="E1238" s="270"/>
      <c r="F1238" s="272"/>
      <c r="G1238" s="133"/>
      <c r="H1238" s="133"/>
      <c r="I1238" s="343"/>
      <c r="J1238" s="134"/>
      <c r="K1238" s="135"/>
      <c r="L1238" s="136">
        <v>5</v>
      </c>
      <c r="M1238" s="318" t="str">
        <f>IFERROR(ROUNDUP(VLOOKUP(F1238,Accesorio!A:E,IF(L1238&gt;5,L1238-2,L1238),)*E1238/IF(L1238&gt;5,1.21,1),0)," ")</f>
        <v xml:space="preserve"> </v>
      </c>
      <c r="N1238" s="319" t="str">
        <f>IFERROR(VLOOKUP(F1238,Accesorio!A:C,3,),"")</f>
        <v/>
      </c>
    </row>
    <row r="1239" spans="1:14" x14ac:dyDescent="0.2">
      <c r="A1239" s="129"/>
      <c r="B1239" s="310"/>
      <c r="C1239" s="131"/>
      <c r="D1239" s="132"/>
      <c r="E1239" s="270"/>
      <c r="F1239" s="272"/>
      <c r="G1239" s="133"/>
      <c r="H1239" s="133"/>
      <c r="I1239" s="343"/>
      <c r="J1239" s="134"/>
      <c r="K1239" s="135"/>
      <c r="L1239" s="136">
        <v>5</v>
      </c>
      <c r="M1239" s="318" t="str">
        <f>IFERROR(ROUNDUP(VLOOKUP(F1239,Accesorio!A:E,IF(L1239&gt;5,L1239-2,L1239),)*E1239/IF(L1239&gt;5,1.21,1),0)," ")</f>
        <v xml:space="preserve"> </v>
      </c>
      <c r="N1239" s="319" t="str">
        <f>IFERROR(VLOOKUP(F1239,Accesorio!A:C,3,),"")</f>
        <v/>
      </c>
    </row>
    <row r="1240" spans="1:14" x14ac:dyDescent="0.2">
      <c r="A1240" s="129"/>
      <c r="B1240" s="310"/>
      <c r="C1240" s="131"/>
      <c r="D1240" s="132"/>
      <c r="E1240" s="270"/>
      <c r="F1240" s="272"/>
      <c r="G1240" s="133"/>
      <c r="H1240" s="133"/>
      <c r="I1240" s="343"/>
      <c r="J1240" s="134"/>
      <c r="K1240" s="135"/>
      <c r="L1240" s="136">
        <v>5</v>
      </c>
      <c r="M1240" s="318" t="str">
        <f>IFERROR(ROUNDUP(VLOOKUP(F1240,Accesorio!A:E,IF(L1240&gt;5,L1240-2,L1240),)*E1240/IF(L1240&gt;5,1.21,1),0)," ")</f>
        <v xml:space="preserve"> </v>
      </c>
      <c r="N1240" s="319" t="str">
        <f>IFERROR(VLOOKUP(F1240,Accesorio!A:C,3,),"")</f>
        <v/>
      </c>
    </row>
    <row r="1241" spans="1:14" x14ac:dyDescent="0.2">
      <c r="A1241" s="129"/>
      <c r="B1241" s="310"/>
      <c r="C1241" s="131"/>
      <c r="D1241" s="132"/>
      <c r="E1241" s="270"/>
      <c r="F1241" s="272"/>
      <c r="G1241" s="133"/>
      <c r="H1241" s="133"/>
      <c r="I1241" s="343"/>
      <c r="J1241" s="134"/>
      <c r="K1241" s="135"/>
      <c r="L1241" s="136">
        <v>5</v>
      </c>
      <c r="M1241" s="318" t="str">
        <f>IFERROR(ROUNDUP(VLOOKUP(F1241,Accesorio!A:E,IF(L1241&gt;5,L1241-2,L1241),)*E1241/IF(L1241&gt;5,1.21,1),0)," ")</f>
        <v xml:space="preserve"> </v>
      </c>
      <c r="N1241" s="319" t="str">
        <f>IFERROR(VLOOKUP(F1241,Accesorio!A:C,3,),"")</f>
        <v/>
      </c>
    </row>
    <row r="1242" spans="1:14" x14ac:dyDescent="0.2">
      <c r="A1242" s="129"/>
      <c r="B1242" s="310"/>
      <c r="C1242" s="131"/>
      <c r="D1242" s="132"/>
      <c r="E1242" s="270"/>
      <c r="F1242" s="272"/>
      <c r="G1242" s="133"/>
      <c r="H1242" s="133"/>
      <c r="I1242" s="343"/>
      <c r="J1242" s="134"/>
      <c r="K1242" s="135"/>
      <c r="L1242" s="136">
        <v>5</v>
      </c>
      <c r="M1242" s="318" t="str">
        <f>IFERROR(ROUNDUP(VLOOKUP(F1242,Accesorio!A:E,IF(L1242&gt;5,L1242-2,L1242),)*E1242/IF(L1242&gt;5,1.21,1),0)," ")</f>
        <v xml:space="preserve"> </v>
      </c>
      <c r="N1242" s="319" t="str">
        <f>IFERROR(VLOOKUP(F1242,Accesorio!A:C,3,),"")</f>
        <v/>
      </c>
    </row>
    <row r="1243" spans="1:14" x14ac:dyDescent="0.2">
      <c r="A1243" s="129"/>
      <c r="B1243" s="310"/>
      <c r="C1243" s="131"/>
      <c r="D1243" s="132"/>
      <c r="E1243" s="270"/>
      <c r="F1243" s="272"/>
      <c r="G1243" s="133"/>
      <c r="H1243" s="133"/>
      <c r="I1243" s="343"/>
      <c r="J1243" s="134"/>
      <c r="K1243" s="135"/>
      <c r="L1243" s="136">
        <v>5</v>
      </c>
      <c r="M1243" s="318" t="str">
        <f>IFERROR(ROUNDUP(VLOOKUP(F1243,Accesorio!A:E,IF(L1243&gt;5,L1243-2,L1243),)*E1243/IF(L1243&gt;5,1.21,1),0)," ")</f>
        <v xml:space="preserve"> </v>
      </c>
      <c r="N1243" s="319" t="str">
        <f>IFERROR(VLOOKUP(F1243,Accesorio!A:C,3,),"")</f>
        <v/>
      </c>
    </row>
    <row r="1244" spans="1:14" x14ac:dyDescent="0.2">
      <c r="A1244" s="129"/>
      <c r="B1244" s="310"/>
      <c r="C1244" s="131"/>
      <c r="D1244" s="132"/>
      <c r="E1244" s="270"/>
      <c r="F1244" s="272"/>
      <c r="G1244" s="133"/>
      <c r="H1244" s="133"/>
      <c r="I1244" s="343"/>
      <c r="J1244" s="134"/>
      <c r="K1244" s="135"/>
      <c r="L1244" s="136">
        <v>5</v>
      </c>
      <c r="M1244" s="318" t="str">
        <f>IFERROR(ROUNDUP(VLOOKUP(F1244,Accesorio!A:E,IF(L1244&gt;5,L1244-2,L1244),)*E1244/IF(L1244&gt;5,1.21,1),0)," ")</f>
        <v xml:space="preserve"> </v>
      </c>
      <c r="N1244" s="319" t="str">
        <f>IFERROR(VLOOKUP(F1244,Accesorio!A:C,3,),"")</f>
        <v/>
      </c>
    </row>
    <row r="1245" spans="1:14" x14ac:dyDescent="0.2">
      <c r="A1245" s="129"/>
      <c r="B1245" s="310"/>
      <c r="C1245" s="131"/>
      <c r="D1245" s="132"/>
      <c r="E1245" s="270"/>
      <c r="F1245" s="272"/>
      <c r="G1245" s="133"/>
      <c r="H1245" s="133"/>
      <c r="I1245" s="343"/>
      <c r="J1245" s="134"/>
      <c r="K1245" s="135"/>
      <c r="L1245" s="136">
        <v>5</v>
      </c>
      <c r="M1245" s="318" t="str">
        <f>IFERROR(ROUNDUP(VLOOKUP(F1245,Accesorio!A:E,IF(L1245&gt;5,L1245-2,L1245),)*E1245/IF(L1245&gt;5,1.21,1),0)," ")</f>
        <v xml:space="preserve"> </v>
      </c>
      <c r="N1245" s="319" t="str">
        <f>IFERROR(VLOOKUP(F1245,Accesorio!A:C,3,),"")</f>
        <v/>
      </c>
    </row>
    <row r="1246" spans="1:14" x14ac:dyDescent="0.2">
      <c r="A1246" s="129"/>
      <c r="B1246" s="310"/>
      <c r="C1246" s="137"/>
      <c r="D1246" s="132"/>
      <c r="E1246" s="270"/>
      <c r="F1246" s="272"/>
      <c r="G1246" s="133"/>
      <c r="H1246" s="133"/>
      <c r="I1246" s="343"/>
      <c r="J1246" s="134"/>
      <c r="K1246" s="135"/>
      <c r="L1246" s="136">
        <v>5</v>
      </c>
      <c r="M1246" s="318" t="str">
        <f>IFERROR(ROUNDUP(VLOOKUP(F1246,Accesorio!A:E,IF(L1246&gt;5,L1246-2,L1246),)*E1246/IF(L1246&gt;5,1.21,1),0)," ")</f>
        <v xml:space="preserve"> </v>
      </c>
      <c r="N1246" s="319" t="str">
        <f>IFERROR(VLOOKUP(F1246,Accesorio!A:C,3,),"")</f>
        <v/>
      </c>
    </row>
    <row r="1247" spans="1:14" x14ac:dyDescent="0.2">
      <c r="A1247" s="129"/>
      <c r="B1247" s="310"/>
      <c r="C1247" s="137"/>
      <c r="D1247" s="132"/>
      <c r="E1247" s="270"/>
      <c r="F1247" s="272"/>
      <c r="G1247" s="133"/>
      <c r="H1247" s="133"/>
      <c r="I1247" s="343"/>
      <c r="J1247" s="134"/>
      <c r="K1247" s="135"/>
      <c r="L1247" s="136">
        <v>5</v>
      </c>
      <c r="M1247" s="318" t="str">
        <f>IFERROR(ROUNDUP(VLOOKUP(F1247,Accesorio!A:E,IF(L1247&gt;5,L1247-2,L1247),)*E1247/IF(L1247&gt;5,1.21,1),0)," ")</f>
        <v xml:space="preserve"> </v>
      </c>
      <c r="N1247" s="319" t="str">
        <f>IFERROR(VLOOKUP(F1247,Accesorio!A:C,3,),"")</f>
        <v/>
      </c>
    </row>
    <row r="1248" spans="1:14" x14ac:dyDescent="0.2">
      <c r="A1248" s="129"/>
      <c r="B1248" s="310"/>
      <c r="C1248" s="137"/>
      <c r="D1248" s="132"/>
      <c r="E1248" s="270"/>
      <c r="F1248" s="272"/>
      <c r="G1248" s="133"/>
      <c r="H1248" s="133"/>
      <c r="I1248" s="343"/>
      <c r="J1248" s="134"/>
      <c r="K1248" s="135"/>
      <c r="L1248" s="136">
        <v>5</v>
      </c>
      <c r="M1248" s="318" t="str">
        <f>IFERROR(ROUNDUP(VLOOKUP(F1248,Accesorio!A:E,IF(L1248&gt;5,L1248-2,L1248),)*E1248/IF(L1248&gt;5,1.21,1),0)," ")</f>
        <v xml:space="preserve"> </v>
      </c>
      <c r="N1248" s="319" t="str">
        <f>IFERROR(VLOOKUP(F1248,Accesorio!A:C,3,),"")</f>
        <v/>
      </c>
    </row>
    <row r="1249" spans="1:14" x14ac:dyDescent="0.2">
      <c r="A1249" s="129"/>
      <c r="B1249" s="310"/>
      <c r="C1249" s="137"/>
      <c r="D1249" s="132"/>
      <c r="E1249" s="270"/>
      <c r="F1249" s="272"/>
      <c r="G1249" s="133"/>
      <c r="H1249" s="133"/>
      <c r="I1249" s="343"/>
      <c r="J1249" s="134"/>
      <c r="K1249" s="135"/>
      <c r="L1249" s="136">
        <v>5</v>
      </c>
      <c r="M1249" s="318" t="str">
        <f>IFERROR(ROUNDUP(VLOOKUP(F1249,Accesorio!A:E,IF(L1249&gt;5,L1249-2,L1249),)*E1249/IF(L1249&gt;5,1.21,1),0)," ")</f>
        <v xml:space="preserve"> </v>
      </c>
      <c r="N1249" s="319" t="str">
        <f>IFERROR(VLOOKUP(F1249,Accesorio!A:C,3,),"")</f>
        <v/>
      </c>
    </row>
    <row r="1250" spans="1:14" x14ac:dyDescent="0.2">
      <c r="A1250" s="129"/>
      <c r="B1250" s="310"/>
      <c r="C1250" s="137"/>
      <c r="D1250" s="132"/>
      <c r="E1250" s="270"/>
      <c r="F1250" s="272"/>
      <c r="G1250" s="133"/>
      <c r="H1250" s="133"/>
      <c r="I1250" s="343"/>
      <c r="J1250" s="134"/>
      <c r="K1250" s="135"/>
      <c r="L1250" s="136">
        <v>5</v>
      </c>
      <c r="M1250" s="318" t="str">
        <f>IFERROR(ROUNDUP(VLOOKUP(F1250,Accesorio!A:E,IF(L1250&gt;5,L1250-2,L1250),)*E1250/IF(L1250&gt;5,1.21,1),0)," ")</f>
        <v xml:space="preserve"> </v>
      </c>
      <c r="N1250" s="319" t="str">
        <f>IFERROR(VLOOKUP(F1250,Accesorio!A:C,3,),"")</f>
        <v/>
      </c>
    </row>
    <row r="1251" spans="1:14" x14ac:dyDescent="0.2">
      <c r="A1251" s="129"/>
      <c r="B1251" s="310"/>
      <c r="C1251" s="137"/>
      <c r="D1251" s="132"/>
      <c r="E1251" s="270"/>
      <c r="F1251" s="272"/>
      <c r="G1251" s="133"/>
      <c r="H1251" s="133"/>
      <c r="I1251" s="343"/>
      <c r="J1251" s="134"/>
      <c r="K1251" s="135"/>
      <c r="L1251" s="136">
        <v>5</v>
      </c>
      <c r="M1251" s="318" t="str">
        <f>IFERROR(ROUNDUP(VLOOKUP(F1251,Accesorio!A:E,IF(L1251&gt;5,L1251-2,L1251),)*E1251/IF(L1251&gt;5,1.21,1),0)," ")</f>
        <v xml:space="preserve"> </v>
      </c>
      <c r="N1251" s="319" t="str">
        <f>IFERROR(VLOOKUP(F1251,Accesorio!A:C,3,),"")</f>
        <v/>
      </c>
    </row>
    <row r="1252" spans="1:14" x14ac:dyDescent="0.2">
      <c r="A1252" s="129"/>
      <c r="B1252" s="310"/>
      <c r="C1252" s="137"/>
      <c r="D1252" s="132"/>
      <c r="E1252" s="270"/>
      <c r="F1252" s="272"/>
      <c r="G1252" s="133"/>
      <c r="H1252" s="133"/>
      <c r="I1252" s="343"/>
      <c r="J1252" s="134"/>
      <c r="K1252" s="135"/>
      <c r="L1252" s="136">
        <v>5</v>
      </c>
      <c r="M1252" s="318" t="str">
        <f>IFERROR(ROUNDUP(VLOOKUP(F1252,Accesorio!A:E,IF(L1252&gt;5,L1252-2,L1252),)*E1252/IF(L1252&gt;5,1.21,1),0)," ")</f>
        <v xml:space="preserve"> </v>
      </c>
      <c r="N1252" s="319" t="str">
        <f>IFERROR(VLOOKUP(F1252,Accesorio!A:C,3,),"")</f>
        <v/>
      </c>
    </row>
    <row r="1253" spans="1:14" x14ac:dyDescent="0.2">
      <c r="A1253" s="129"/>
      <c r="B1253" s="310"/>
      <c r="C1253" s="131"/>
      <c r="D1253" s="132"/>
      <c r="E1253" s="270"/>
      <c r="F1253" s="272"/>
      <c r="G1253" s="133"/>
      <c r="H1253" s="133"/>
      <c r="I1253" s="343"/>
      <c r="J1253" s="134"/>
      <c r="K1253" s="135"/>
      <c r="L1253" s="136">
        <v>5</v>
      </c>
      <c r="M1253" s="318" t="str">
        <f>IFERROR(ROUNDUP(VLOOKUP(F1253,Accesorio!A:E,IF(L1253&gt;5,L1253-2,L1253),)*E1253/IF(L1253&gt;5,1.21,1),0)," ")</f>
        <v xml:space="preserve"> </v>
      </c>
      <c r="N1253" s="319" t="str">
        <f>IFERROR(VLOOKUP(F1253,Accesorio!A:C,3,),"")</f>
        <v/>
      </c>
    </row>
    <row r="1254" spans="1:14" x14ac:dyDescent="0.2">
      <c r="A1254" s="129"/>
      <c r="B1254" s="310"/>
      <c r="C1254" s="131"/>
      <c r="D1254" s="132"/>
      <c r="E1254" s="270"/>
      <c r="F1254" s="272"/>
      <c r="G1254" s="133"/>
      <c r="H1254" s="133"/>
      <c r="I1254" s="343"/>
      <c r="J1254" s="134"/>
      <c r="K1254" s="135"/>
      <c r="L1254" s="136">
        <v>5</v>
      </c>
      <c r="M1254" s="318" t="str">
        <f>IFERROR(ROUNDUP(VLOOKUP(F1254,Accesorio!A:E,IF(L1254&gt;5,L1254-2,L1254),)*E1254/IF(L1254&gt;5,1.21,1),0)," ")</f>
        <v xml:space="preserve"> </v>
      </c>
      <c r="N1254" s="319" t="str">
        <f>IFERROR(VLOOKUP(F1254,Accesorio!A:C,3,),"")</f>
        <v/>
      </c>
    </row>
    <row r="1255" spans="1:14" x14ac:dyDescent="0.2">
      <c r="A1255" s="129"/>
      <c r="B1255" s="310"/>
      <c r="C1255" s="131"/>
      <c r="D1255" s="132"/>
      <c r="E1255" s="270"/>
      <c r="F1255" s="272"/>
      <c r="G1255" s="133"/>
      <c r="H1255" s="133"/>
      <c r="I1255" s="343"/>
      <c r="J1255" s="134"/>
      <c r="K1255" s="135"/>
      <c r="L1255" s="136">
        <v>5</v>
      </c>
      <c r="M1255" s="318" t="str">
        <f>IFERROR(ROUNDUP(VLOOKUP(F1255,Accesorio!A:E,IF(L1255&gt;5,L1255-2,L1255),)*E1255/IF(L1255&gt;5,1.21,1),0)," ")</f>
        <v xml:space="preserve"> </v>
      </c>
      <c r="N1255" s="319" t="str">
        <f>IFERROR(VLOOKUP(F1255,Accesorio!A:C,3,),"")</f>
        <v/>
      </c>
    </row>
    <row r="1256" spans="1:14" x14ac:dyDescent="0.2">
      <c r="A1256" s="129"/>
      <c r="B1256" s="310"/>
      <c r="C1256" s="131"/>
      <c r="D1256" s="132"/>
      <c r="E1256" s="270"/>
      <c r="F1256" s="272"/>
      <c r="G1256" s="133"/>
      <c r="H1256" s="133"/>
      <c r="I1256" s="343"/>
      <c r="J1256" s="134"/>
      <c r="K1256" s="135"/>
      <c r="L1256" s="136">
        <v>5</v>
      </c>
      <c r="M1256" s="318" t="str">
        <f>IFERROR(ROUNDUP(VLOOKUP(F1256,Accesorio!A:E,IF(L1256&gt;5,L1256-2,L1256),)*E1256/IF(L1256&gt;5,1.21,1),0)," ")</f>
        <v xml:space="preserve"> </v>
      </c>
      <c r="N1256" s="319" t="str">
        <f>IFERROR(VLOOKUP(F1256,Accesorio!A:C,3,),"")</f>
        <v/>
      </c>
    </row>
    <row r="1257" spans="1:14" x14ac:dyDescent="0.2">
      <c r="A1257" s="129"/>
      <c r="B1257" s="310"/>
      <c r="C1257" s="131"/>
      <c r="D1257" s="132"/>
      <c r="E1257" s="270"/>
      <c r="F1257" s="272"/>
      <c r="G1257" s="133"/>
      <c r="H1257" s="133"/>
      <c r="I1257" s="343"/>
      <c r="J1257" s="134"/>
      <c r="K1257" s="135"/>
      <c r="L1257" s="136">
        <v>5</v>
      </c>
      <c r="M1257" s="318" t="str">
        <f>IFERROR(ROUNDUP(VLOOKUP(F1257,Accesorio!A:E,IF(L1257&gt;5,L1257-2,L1257),)*E1257/IF(L1257&gt;5,1.21,1),0)," ")</f>
        <v xml:space="preserve"> </v>
      </c>
      <c r="N1257" s="319" t="str">
        <f>IFERROR(VLOOKUP(F1257,Accesorio!A:C,3,),"")</f>
        <v/>
      </c>
    </row>
    <row r="1258" spans="1:14" x14ac:dyDescent="0.2">
      <c r="A1258" s="129"/>
      <c r="B1258" s="310"/>
      <c r="C1258" s="131"/>
      <c r="D1258" s="132"/>
      <c r="E1258" s="270"/>
      <c r="F1258" s="272"/>
      <c r="G1258" s="133"/>
      <c r="H1258" s="133"/>
      <c r="I1258" s="343"/>
      <c r="J1258" s="134"/>
      <c r="K1258" s="135"/>
      <c r="L1258" s="136">
        <v>5</v>
      </c>
      <c r="M1258" s="318" t="str">
        <f>IFERROR(ROUNDUP(VLOOKUP(F1258,Accesorio!A:E,IF(L1258&gt;5,L1258-2,L1258),)*E1258/IF(L1258&gt;5,1.21,1),0)," ")</f>
        <v xml:space="preserve"> </v>
      </c>
      <c r="N1258" s="319" t="str">
        <f>IFERROR(VLOOKUP(F1258,Accesorio!A:C,3,),"")</f>
        <v/>
      </c>
    </row>
    <row r="1259" spans="1:14" x14ac:dyDescent="0.2">
      <c r="A1259" s="129"/>
      <c r="B1259" s="310"/>
      <c r="C1259" s="131"/>
      <c r="D1259" s="132"/>
      <c r="E1259" s="270"/>
      <c r="F1259" s="272"/>
      <c r="G1259" s="133"/>
      <c r="H1259" s="133"/>
      <c r="I1259" s="343"/>
      <c r="J1259" s="134"/>
      <c r="K1259" s="135"/>
      <c r="L1259" s="136">
        <v>5</v>
      </c>
      <c r="M1259" s="318" t="str">
        <f>IFERROR(ROUNDUP(VLOOKUP(F1259,Accesorio!A:E,IF(L1259&gt;5,L1259-2,L1259),)*E1259/IF(L1259&gt;5,1.21,1),0)," ")</f>
        <v xml:space="preserve"> </v>
      </c>
      <c r="N1259" s="319" t="str">
        <f>IFERROR(VLOOKUP(F1259,Accesorio!A:C,3,),"")</f>
        <v/>
      </c>
    </row>
    <row r="1260" spans="1:14" x14ac:dyDescent="0.2">
      <c r="A1260" s="129"/>
      <c r="B1260" s="310"/>
      <c r="C1260" s="131"/>
      <c r="D1260" s="132"/>
      <c r="E1260" s="270"/>
      <c r="F1260" s="272"/>
      <c r="G1260" s="133"/>
      <c r="H1260" s="133"/>
      <c r="I1260" s="343"/>
      <c r="J1260" s="134"/>
      <c r="K1260" s="135"/>
      <c r="L1260" s="136">
        <v>5</v>
      </c>
      <c r="M1260" s="318" t="str">
        <f>IFERROR(ROUNDUP(VLOOKUP(F1260,Accesorio!A:E,IF(L1260&gt;5,L1260-2,L1260),)*E1260/IF(L1260&gt;5,1.21,1),0)," ")</f>
        <v xml:space="preserve"> </v>
      </c>
      <c r="N1260" s="319" t="str">
        <f>IFERROR(VLOOKUP(F1260,Accesorio!A:C,3,),"")</f>
        <v/>
      </c>
    </row>
    <row r="1261" spans="1:14" x14ac:dyDescent="0.2">
      <c r="A1261" s="129"/>
      <c r="B1261" s="310"/>
      <c r="C1261" s="131"/>
      <c r="D1261" s="132"/>
      <c r="E1261" s="270"/>
      <c r="F1261" s="272"/>
      <c r="G1261" s="133"/>
      <c r="H1261" s="133"/>
      <c r="I1261" s="343"/>
      <c r="J1261" s="134"/>
      <c r="K1261" s="135"/>
      <c r="L1261" s="136">
        <v>5</v>
      </c>
      <c r="M1261" s="318" t="str">
        <f>IFERROR(ROUNDUP(VLOOKUP(F1261,Accesorio!A:E,IF(L1261&gt;5,L1261-2,L1261),)*E1261/IF(L1261&gt;5,1.21,1),0)," ")</f>
        <v xml:space="preserve"> </v>
      </c>
      <c r="N1261" s="319" t="str">
        <f>IFERROR(VLOOKUP(F1261,Accesorio!A:C,3,),"")</f>
        <v/>
      </c>
    </row>
    <row r="1262" spans="1:14" x14ac:dyDescent="0.2">
      <c r="A1262" s="129"/>
      <c r="B1262" s="310"/>
      <c r="C1262" s="131"/>
      <c r="D1262" s="132"/>
      <c r="E1262" s="270"/>
      <c r="F1262" s="272"/>
      <c r="G1262" s="133"/>
      <c r="H1262" s="133"/>
      <c r="I1262" s="343"/>
      <c r="J1262" s="134"/>
      <c r="K1262" s="135"/>
      <c r="L1262" s="136">
        <v>5</v>
      </c>
      <c r="M1262" s="318" t="str">
        <f>IFERROR(ROUNDUP(VLOOKUP(F1262,Accesorio!A:E,IF(L1262&gt;5,L1262-2,L1262),)*E1262/IF(L1262&gt;5,1.21,1),0)," ")</f>
        <v xml:space="preserve"> </v>
      </c>
      <c r="N1262" s="319" t="str">
        <f>IFERROR(VLOOKUP(F1262,Accesorio!A:C,3,),"")</f>
        <v/>
      </c>
    </row>
    <row r="1263" spans="1:14" x14ac:dyDescent="0.2">
      <c r="A1263" s="129"/>
      <c r="B1263" s="130"/>
      <c r="C1263" s="131"/>
      <c r="D1263" s="132"/>
      <c r="E1263" s="270"/>
      <c r="F1263" s="272"/>
      <c r="G1263" s="133"/>
      <c r="H1263" s="133"/>
      <c r="I1263" s="343"/>
      <c r="J1263" s="134"/>
      <c r="K1263" s="135"/>
      <c r="L1263" s="136">
        <v>5</v>
      </c>
      <c r="M1263" s="318" t="str">
        <f>IFERROR(ROUNDUP(VLOOKUP(F1263,Accesorio!A:E,IF(L1263&gt;5,L1263-2,L1263),)*E1263/IF(L1263&gt;5,1.21,1),0)," ")</f>
        <v xml:space="preserve"> </v>
      </c>
      <c r="N1263" s="319" t="str">
        <f>IFERROR(VLOOKUP(F1263,Accesorio!A:C,3,),"")</f>
        <v/>
      </c>
    </row>
    <row r="1264" spans="1:14" x14ac:dyDescent="0.2">
      <c r="A1264" s="129"/>
      <c r="B1264" s="130"/>
      <c r="C1264" s="131"/>
      <c r="D1264" s="132"/>
      <c r="E1264" s="270"/>
      <c r="F1264" s="272"/>
      <c r="G1264" s="133"/>
      <c r="H1264" s="133"/>
      <c r="I1264" s="343"/>
      <c r="J1264" s="134"/>
      <c r="K1264" s="135"/>
      <c r="L1264" s="136">
        <v>5</v>
      </c>
      <c r="M1264" s="318" t="str">
        <f>IFERROR(ROUNDUP(VLOOKUP(F1264,Accesorio!A:E,IF(L1264&gt;5,L1264-2,L1264),)*E1264/IF(L1264&gt;5,1.21,1),0)," ")</f>
        <v xml:space="preserve"> </v>
      </c>
      <c r="N1264" s="319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70"/>
      <c r="F1265" s="272"/>
      <c r="G1265" s="133"/>
      <c r="H1265" s="133"/>
      <c r="I1265" s="343"/>
      <c r="J1265" s="134"/>
      <c r="K1265" s="135"/>
      <c r="L1265" s="136">
        <v>5</v>
      </c>
      <c r="M1265" s="318" t="str">
        <f>IFERROR(ROUNDUP(VLOOKUP(F1265,Accesorio!A:E,IF(L1265&gt;5,L1265-2,L1265),)*E1265/IF(L1265&gt;5,1.21,1),0)," ")</f>
        <v xml:space="preserve"> </v>
      </c>
      <c r="N1265" s="319" t="str">
        <f>IFERROR(VLOOKUP(F1265,Accesorio!A:C,3,),"")</f>
        <v/>
      </c>
    </row>
    <row r="1266" spans="1:14" x14ac:dyDescent="0.2">
      <c r="A1266" s="129"/>
      <c r="B1266" s="130"/>
      <c r="C1266" s="131"/>
      <c r="D1266" s="132"/>
      <c r="E1266" s="270"/>
      <c r="F1266" s="272"/>
      <c r="G1266" s="133"/>
      <c r="H1266" s="133"/>
      <c r="I1266" s="343"/>
      <c r="J1266" s="134"/>
      <c r="K1266" s="135"/>
      <c r="L1266" s="136">
        <v>5</v>
      </c>
      <c r="M1266" s="318" t="str">
        <f>IFERROR(ROUNDUP(VLOOKUP(F1266,Accesorio!A:E,IF(L1266&gt;5,L1266-2,L1266),)*E1266/IF(L1266&gt;5,1.21,1),0)," ")</f>
        <v xml:space="preserve"> </v>
      </c>
      <c r="N1266" s="319" t="str">
        <f>IFERROR(VLOOKUP(F1266,Accesorio!A:C,3,),"")</f>
        <v/>
      </c>
    </row>
    <row r="1267" spans="1:14" x14ac:dyDescent="0.2">
      <c r="A1267" s="129"/>
      <c r="B1267" s="130"/>
      <c r="C1267" s="131"/>
      <c r="D1267" s="132"/>
      <c r="E1267" s="270"/>
      <c r="F1267" s="272"/>
      <c r="G1267" s="133"/>
      <c r="H1267" s="133"/>
      <c r="I1267" s="343"/>
      <c r="J1267" s="134"/>
      <c r="K1267" s="135"/>
      <c r="L1267" s="136">
        <v>5</v>
      </c>
      <c r="M1267" s="318" t="str">
        <f>IFERROR(ROUNDUP(VLOOKUP(F1267,Accesorio!A:E,IF(L1267&gt;5,L1267-2,L1267),)*E1267/IF(L1267&gt;5,1.21,1),0)," ")</f>
        <v xml:space="preserve"> </v>
      </c>
      <c r="N1267" s="319" t="str">
        <f>IFERROR(VLOOKUP(F1267,Accesorio!A:C,3,),"")</f>
        <v/>
      </c>
    </row>
    <row r="1268" spans="1:14" x14ac:dyDescent="0.2">
      <c r="A1268" s="129"/>
      <c r="B1268" s="130"/>
      <c r="C1268" s="131"/>
      <c r="D1268" s="132"/>
      <c r="E1268" s="270"/>
      <c r="F1268" s="272"/>
      <c r="G1268" s="133"/>
      <c r="H1268" s="133"/>
      <c r="I1268" s="343"/>
      <c r="J1268" s="134"/>
      <c r="K1268" s="135"/>
      <c r="L1268" s="136">
        <v>5</v>
      </c>
      <c r="M1268" s="318" t="str">
        <f>IFERROR(ROUNDUP(VLOOKUP(F1268,Accesorio!A:E,IF(L1268&gt;5,L1268-2,L1268),)*E1268/IF(L1268&gt;5,1.21,1),0)," ")</f>
        <v xml:space="preserve"> </v>
      </c>
      <c r="N1268" s="319" t="str">
        <f>IFERROR(VLOOKUP(F1268,Accesorio!A:C,3,),"")</f>
        <v/>
      </c>
    </row>
    <row r="1269" spans="1:14" x14ac:dyDescent="0.2">
      <c r="A1269" s="129"/>
      <c r="B1269" s="130"/>
      <c r="C1269" s="131"/>
      <c r="D1269" s="132"/>
      <c r="E1269" s="270"/>
      <c r="F1269" s="272"/>
      <c r="G1269" s="133"/>
      <c r="H1269" s="133"/>
      <c r="I1269" s="343"/>
      <c r="J1269" s="134"/>
      <c r="K1269" s="135"/>
      <c r="L1269" s="136">
        <v>5</v>
      </c>
      <c r="M1269" s="318" t="str">
        <f>IFERROR(ROUNDUP(VLOOKUP(F1269,Accesorio!A:E,IF(L1269&gt;5,L1269-2,L1269),)*E1269/IF(L1269&gt;5,1.21,1),0)," ")</f>
        <v xml:space="preserve"> </v>
      </c>
      <c r="N1269" s="319" t="str">
        <f>IFERROR(VLOOKUP(F1269,Accesorio!A:C,3,),"")</f>
        <v/>
      </c>
    </row>
    <row r="1270" spans="1:14" x14ac:dyDescent="0.2">
      <c r="A1270" s="129"/>
      <c r="B1270" s="130"/>
      <c r="C1270" s="131"/>
      <c r="D1270" s="132"/>
      <c r="E1270" s="270"/>
      <c r="F1270" s="272"/>
      <c r="G1270" s="133"/>
      <c r="H1270" s="133"/>
      <c r="I1270" s="343"/>
      <c r="J1270" s="134"/>
      <c r="K1270" s="135"/>
      <c r="L1270" s="136">
        <v>5</v>
      </c>
      <c r="M1270" s="318" t="str">
        <f>IFERROR(ROUNDUP(VLOOKUP(F1270,Accesorio!A:E,IF(L1270&gt;5,L1270-2,L1270),)*E1270/IF(L1270&gt;5,1.21,1),0)," ")</f>
        <v xml:space="preserve"> </v>
      </c>
      <c r="N1270" s="319" t="str">
        <f>IFERROR(VLOOKUP(F1270,Accesorio!A:C,3,),"")</f>
        <v/>
      </c>
    </row>
    <row r="1271" spans="1:14" x14ac:dyDescent="0.2">
      <c r="A1271" s="129"/>
      <c r="B1271" s="130"/>
      <c r="C1271" s="131"/>
      <c r="D1271" s="132"/>
      <c r="E1271" s="270"/>
      <c r="F1271" s="272"/>
      <c r="G1271" s="133"/>
      <c r="H1271" s="133"/>
      <c r="I1271" s="343"/>
      <c r="J1271" s="134"/>
      <c r="K1271" s="135"/>
      <c r="L1271" s="136">
        <v>5</v>
      </c>
      <c r="M1271" s="318" t="str">
        <f>IFERROR(ROUNDUP(VLOOKUP(F1271,Accesorio!A:E,IF(L1271&gt;5,L1271-2,L1271),)*E1271/IF(L1271&gt;5,1.21,1),0)," ")</f>
        <v xml:space="preserve"> </v>
      </c>
      <c r="N1271" s="319" t="str">
        <f>IFERROR(VLOOKUP(F1271,Accesorio!A:C,3,),"")</f>
        <v/>
      </c>
    </row>
    <row r="1272" spans="1:14" x14ac:dyDescent="0.2">
      <c r="A1272" s="129"/>
      <c r="B1272" s="130"/>
      <c r="C1272" s="131"/>
      <c r="D1272" s="132"/>
      <c r="E1272" s="270"/>
      <c r="F1272" s="272"/>
      <c r="G1272" s="133"/>
      <c r="H1272" s="133"/>
      <c r="I1272" s="343"/>
      <c r="J1272" s="134"/>
      <c r="K1272" s="135"/>
      <c r="L1272" s="136">
        <v>5</v>
      </c>
      <c r="M1272" s="318" t="str">
        <f>IFERROR(ROUNDUP(VLOOKUP(F1272,Accesorio!A:E,IF(L1272&gt;5,L1272-2,L1272),)*E1272/IF(L1272&gt;5,1.21,1),0)," ")</f>
        <v xml:space="preserve"> </v>
      </c>
      <c r="N1272" s="319" t="str">
        <f>IFERROR(VLOOKUP(F1272,Accesorio!A:C,3,),"")</f>
        <v/>
      </c>
    </row>
    <row r="1273" spans="1:14" x14ac:dyDescent="0.2">
      <c r="A1273" s="129"/>
      <c r="B1273" s="130"/>
      <c r="C1273" s="131"/>
      <c r="D1273" s="132"/>
      <c r="E1273" s="270"/>
      <c r="F1273" s="272"/>
      <c r="G1273" s="133"/>
      <c r="H1273" s="133"/>
      <c r="I1273" s="343"/>
      <c r="J1273" s="134"/>
      <c r="K1273" s="135"/>
      <c r="L1273" s="136">
        <v>5</v>
      </c>
      <c r="M1273" s="318" t="str">
        <f>IFERROR(ROUNDUP(VLOOKUP(F1273,Accesorio!A:E,IF(L1273&gt;5,L1273-2,L1273),)*E1273/IF(L1273&gt;5,1.21,1),0)," ")</f>
        <v xml:space="preserve"> </v>
      </c>
      <c r="N1273" s="319" t="str">
        <f>IFERROR(VLOOKUP(F1273,Accesorio!A:C,3,),"")</f>
        <v/>
      </c>
    </row>
    <row r="1274" spans="1:14" x14ac:dyDescent="0.2">
      <c r="A1274" s="129"/>
      <c r="B1274" s="130"/>
      <c r="C1274" s="131"/>
      <c r="D1274" s="132"/>
      <c r="E1274" s="270"/>
      <c r="F1274" s="272"/>
      <c r="G1274" s="133"/>
      <c r="H1274" s="133"/>
      <c r="I1274" s="343"/>
      <c r="J1274" s="134"/>
      <c r="K1274" s="135"/>
      <c r="L1274" s="136">
        <v>5</v>
      </c>
      <c r="M1274" s="318" t="str">
        <f>IFERROR(ROUNDUP(VLOOKUP(F1274,Accesorio!A:E,IF(L1274&gt;5,L1274-2,L1274),)*E1274/IF(L1274&gt;5,1.21,1),0)," ")</f>
        <v xml:space="preserve"> </v>
      </c>
      <c r="N1274" s="319" t="str">
        <f>IFERROR(VLOOKUP(F1274,Accesorio!A:C,3,),"")</f>
        <v/>
      </c>
    </row>
    <row r="1275" spans="1:14" x14ac:dyDescent="0.2">
      <c r="A1275" s="129"/>
      <c r="B1275" s="130"/>
      <c r="C1275" s="131"/>
      <c r="D1275" s="132"/>
      <c r="E1275" s="270"/>
      <c r="F1275" s="272"/>
      <c r="G1275" s="133"/>
      <c r="H1275" s="133"/>
      <c r="I1275" s="343"/>
      <c r="J1275" s="134"/>
      <c r="K1275" s="135"/>
      <c r="L1275" s="136">
        <v>5</v>
      </c>
      <c r="M1275" s="318" t="str">
        <f>IFERROR(ROUNDUP(VLOOKUP(F1275,Accesorio!A:E,IF(L1275&gt;5,L1275-2,L1275),)*E1275/IF(L1275&gt;5,1.21,1),0)," ")</f>
        <v xml:space="preserve"> </v>
      </c>
      <c r="N1275" s="319" t="str">
        <f>IFERROR(VLOOKUP(F1275,Accesorio!A:C,3,),"")</f>
        <v/>
      </c>
    </row>
    <row r="1276" spans="1:14" x14ac:dyDescent="0.2">
      <c r="A1276" s="129"/>
      <c r="B1276" s="130"/>
      <c r="C1276" s="131"/>
      <c r="D1276" s="132"/>
      <c r="E1276" s="270"/>
      <c r="F1276" s="272"/>
      <c r="G1276" s="133"/>
      <c r="H1276" s="133"/>
      <c r="I1276" s="343"/>
      <c r="J1276" s="134"/>
      <c r="K1276" s="135"/>
      <c r="L1276" s="136">
        <v>5</v>
      </c>
      <c r="M1276" s="318" t="str">
        <f>IFERROR(ROUNDUP(VLOOKUP(F1276,Accesorio!A:E,IF(L1276&gt;5,L1276-2,L1276),)*E1276/IF(L1276&gt;5,1.21,1),0)," ")</f>
        <v xml:space="preserve"> </v>
      </c>
      <c r="N1276" s="319" t="str">
        <f>IFERROR(VLOOKUP(F1276,Accesorio!A:C,3,),"")</f>
        <v/>
      </c>
    </row>
    <row r="1277" spans="1:14" x14ac:dyDescent="0.2">
      <c r="A1277" s="129"/>
      <c r="B1277" s="310"/>
      <c r="C1277" s="131"/>
      <c r="D1277" s="132"/>
      <c r="E1277" s="270"/>
      <c r="F1277" s="272"/>
      <c r="G1277" s="133"/>
      <c r="H1277" s="133"/>
      <c r="I1277" s="343"/>
      <c r="J1277" s="134"/>
      <c r="K1277" s="135"/>
      <c r="L1277" s="136">
        <v>5</v>
      </c>
      <c r="M1277" s="318" t="str">
        <f>IFERROR(ROUNDUP(VLOOKUP(F1277,Accesorio!A:E,IF(L1277&gt;5,L1277-2,L1277),)*E1277/IF(L1277&gt;5,1.21,1),0)," ")</f>
        <v xml:space="preserve"> </v>
      </c>
      <c r="N1277" s="319" t="str">
        <f>IFERROR(VLOOKUP(F1277,Accesorio!A:C,3,),"")</f>
        <v/>
      </c>
    </row>
    <row r="1278" spans="1:14" x14ac:dyDescent="0.2">
      <c r="A1278" s="129"/>
      <c r="B1278" s="310"/>
      <c r="C1278" s="131"/>
      <c r="D1278" s="132"/>
      <c r="E1278" s="270"/>
      <c r="F1278" s="272"/>
      <c r="G1278" s="133"/>
      <c r="H1278" s="133"/>
      <c r="I1278" s="343"/>
      <c r="J1278" s="134"/>
      <c r="K1278" s="135"/>
      <c r="L1278" s="136">
        <v>5</v>
      </c>
      <c r="M1278" s="318" t="str">
        <f>IFERROR(ROUNDUP(VLOOKUP(F1278,Accesorio!A:E,IF(L1278&gt;5,L1278-2,L1278),)*E1278/IF(L1278&gt;5,1.21,1),0)," ")</f>
        <v xml:space="preserve"> </v>
      </c>
      <c r="N1278" s="319" t="str">
        <f>IFERROR(VLOOKUP(F1278,Accesorio!A:C,3,),"")</f>
        <v/>
      </c>
    </row>
    <row r="1279" spans="1:14" x14ac:dyDescent="0.2">
      <c r="A1279" s="129"/>
      <c r="B1279" s="310"/>
      <c r="C1279" s="131"/>
      <c r="D1279" s="132"/>
      <c r="E1279" s="270"/>
      <c r="F1279" s="272"/>
      <c r="G1279" s="133"/>
      <c r="H1279" s="133"/>
      <c r="I1279" s="343"/>
      <c r="J1279" s="134"/>
      <c r="K1279" s="135"/>
      <c r="L1279" s="136">
        <v>5</v>
      </c>
      <c r="M1279" s="318" t="str">
        <f>IFERROR(ROUNDUP(VLOOKUP(F1279,Accesorio!A:E,IF(L1279&gt;5,L1279-2,L1279),)*E1279/IF(L1279&gt;5,1.21,1),0)," ")</f>
        <v xml:space="preserve"> </v>
      </c>
      <c r="N1279" s="319" t="str">
        <f>IFERROR(VLOOKUP(F1279,Accesorio!A:C,3,),"")</f>
        <v/>
      </c>
    </row>
    <row r="1280" spans="1:14" x14ac:dyDescent="0.2">
      <c r="A1280" s="129"/>
      <c r="B1280" s="310"/>
      <c r="C1280" s="131"/>
      <c r="D1280" s="132"/>
      <c r="E1280" s="270"/>
      <c r="F1280" s="272"/>
      <c r="G1280" s="133"/>
      <c r="H1280" s="133"/>
      <c r="I1280" s="343"/>
      <c r="J1280" s="134"/>
      <c r="K1280" s="135"/>
      <c r="L1280" s="136">
        <v>5</v>
      </c>
      <c r="M1280" s="318" t="str">
        <f>IFERROR(ROUNDUP(VLOOKUP(F1280,Accesorio!A:E,IF(L1280&gt;5,L1280-2,L1280),)*E1280/IF(L1280&gt;5,1.21,1),0)," ")</f>
        <v xml:space="preserve"> </v>
      </c>
      <c r="N1280" s="319" t="str">
        <f>IFERROR(VLOOKUP(F1280,Accesorio!A:C,3,),"")</f>
        <v/>
      </c>
    </row>
    <row r="1281" spans="1:14" x14ac:dyDescent="0.2">
      <c r="A1281" s="129"/>
      <c r="B1281" s="310"/>
      <c r="C1281" s="131"/>
      <c r="D1281" s="132"/>
      <c r="E1281" s="270"/>
      <c r="F1281" s="272"/>
      <c r="G1281" s="133"/>
      <c r="H1281" s="133"/>
      <c r="I1281" s="343"/>
      <c r="J1281" s="134"/>
      <c r="K1281" s="135"/>
      <c r="L1281" s="136">
        <v>5</v>
      </c>
      <c r="M1281" s="318" t="str">
        <f>IFERROR(ROUNDUP(VLOOKUP(F1281,Accesorio!A:E,IF(L1281&gt;5,L1281-2,L1281),)*E1281/IF(L1281&gt;5,1.21,1),0)," ")</f>
        <v xml:space="preserve"> </v>
      </c>
      <c r="N1281" s="319" t="str">
        <f>IFERROR(VLOOKUP(F1281,Accesorio!A:C,3,),"")</f>
        <v/>
      </c>
    </row>
    <row r="1282" spans="1:14" x14ac:dyDescent="0.2">
      <c r="A1282" s="129"/>
      <c r="B1282" s="310"/>
      <c r="C1282" s="131"/>
      <c r="D1282" s="132"/>
      <c r="E1282" s="270"/>
      <c r="F1282" s="272"/>
      <c r="G1282" s="133"/>
      <c r="H1282" s="133"/>
      <c r="I1282" s="343"/>
      <c r="J1282" s="134"/>
      <c r="K1282" s="135"/>
      <c r="L1282" s="136">
        <v>5</v>
      </c>
      <c r="M1282" s="318" t="str">
        <f>IFERROR(ROUNDUP(VLOOKUP(F1282,Accesorio!A:E,IF(L1282&gt;5,L1282-2,L1282),)*E1282/IF(L1282&gt;5,1.21,1),0)," ")</f>
        <v xml:space="preserve"> </v>
      </c>
      <c r="N1282" s="319" t="str">
        <f>IFERROR(VLOOKUP(F1282,Accesorio!A:C,3,),"")</f>
        <v/>
      </c>
    </row>
    <row r="1283" spans="1:14" x14ac:dyDescent="0.2">
      <c r="A1283" s="129"/>
      <c r="B1283" s="310"/>
      <c r="C1283" s="131"/>
      <c r="D1283" s="132"/>
      <c r="E1283" s="270"/>
      <c r="F1283" s="272"/>
      <c r="G1283" s="133"/>
      <c r="H1283" s="133"/>
      <c r="I1283" s="343"/>
      <c r="J1283" s="134"/>
      <c r="K1283" s="135"/>
      <c r="L1283" s="136">
        <v>5</v>
      </c>
      <c r="M1283" s="318" t="str">
        <f>IFERROR(ROUNDUP(VLOOKUP(F1283,Accesorio!A:E,IF(L1283&gt;5,L1283-2,L1283),)*E1283/IF(L1283&gt;5,1.21,1),0)," ")</f>
        <v xml:space="preserve"> </v>
      </c>
      <c r="N1283" s="319" t="str">
        <f>IFERROR(VLOOKUP(F1283,Accesorio!A:C,3,),"")</f>
        <v/>
      </c>
    </row>
    <row r="1284" spans="1:14" x14ac:dyDescent="0.2">
      <c r="A1284" s="129"/>
      <c r="B1284" s="310"/>
      <c r="C1284" s="131"/>
      <c r="D1284" s="132"/>
      <c r="E1284" s="270"/>
      <c r="F1284" s="272"/>
      <c r="G1284" s="133"/>
      <c r="H1284" s="133"/>
      <c r="I1284" s="343"/>
      <c r="J1284" s="134"/>
      <c r="K1284" s="135"/>
      <c r="L1284" s="136">
        <v>5</v>
      </c>
      <c r="M1284" s="318" t="str">
        <f>IFERROR(ROUNDUP(VLOOKUP(F1284,Accesorio!A:E,IF(L1284&gt;5,L1284-2,L1284),)*E1284/IF(L1284&gt;5,1.21,1),0)," ")</f>
        <v xml:space="preserve"> </v>
      </c>
      <c r="N1284" s="319" t="str">
        <f>IFERROR(VLOOKUP(F1284,Accesorio!A:C,3,),"")</f>
        <v/>
      </c>
    </row>
    <row r="1285" spans="1:14" x14ac:dyDescent="0.2">
      <c r="A1285" s="129"/>
      <c r="B1285" s="310"/>
      <c r="C1285" s="131"/>
      <c r="D1285" s="132"/>
      <c r="E1285" s="270"/>
      <c r="F1285" s="272"/>
      <c r="G1285" s="133"/>
      <c r="H1285" s="133"/>
      <c r="I1285" s="343"/>
      <c r="J1285" s="134"/>
      <c r="K1285" s="135"/>
      <c r="L1285" s="136">
        <v>5</v>
      </c>
      <c r="M1285" s="318" t="str">
        <f>IFERROR(ROUNDUP(VLOOKUP(F1285,Accesorio!A:E,IF(L1285&gt;5,L1285-2,L1285),)*E1285/IF(L1285&gt;5,1.21,1),0)," ")</f>
        <v xml:space="preserve"> </v>
      </c>
      <c r="N1285" s="319" t="str">
        <f>IFERROR(VLOOKUP(F1285,Accesorio!A:C,3,),"")</f>
        <v/>
      </c>
    </row>
    <row r="1286" spans="1:14" x14ac:dyDescent="0.2">
      <c r="A1286" s="129"/>
      <c r="B1286" s="310"/>
      <c r="C1286" s="131"/>
      <c r="D1286" s="132"/>
      <c r="E1286" s="270"/>
      <c r="F1286" s="272"/>
      <c r="G1286" s="133"/>
      <c r="H1286" s="133"/>
      <c r="I1286" s="343"/>
      <c r="J1286" s="134"/>
      <c r="K1286" s="135"/>
      <c r="L1286" s="136">
        <v>5</v>
      </c>
      <c r="M1286" s="318" t="str">
        <f>IFERROR(ROUNDUP(VLOOKUP(F1286,Accesorio!A:E,IF(L1286&gt;5,L1286-2,L1286),)*E1286/IF(L1286&gt;5,1.21,1),0)," ")</f>
        <v xml:space="preserve"> </v>
      </c>
      <c r="N1286" s="319" t="str">
        <f>IFERROR(VLOOKUP(F1286,Accesorio!A:C,3,),"")</f>
        <v/>
      </c>
    </row>
    <row r="1287" spans="1:14" x14ac:dyDescent="0.2">
      <c r="A1287" s="129"/>
      <c r="B1287" s="310"/>
      <c r="C1287" s="131"/>
      <c r="D1287" s="132"/>
      <c r="E1287" s="270"/>
      <c r="F1287" s="272"/>
      <c r="G1287" s="133"/>
      <c r="H1287" s="133"/>
      <c r="I1287" s="343"/>
      <c r="J1287" s="134"/>
      <c r="K1287" s="135"/>
      <c r="L1287" s="136">
        <v>5</v>
      </c>
      <c r="M1287" s="318" t="str">
        <f>IFERROR(ROUNDUP(VLOOKUP(F1287,Accesorio!A:E,IF(L1287&gt;5,L1287-2,L1287),)*E1287/IF(L1287&gt;5,1.21,1),0)," ")</f>
        <v xml:space="preserve"> </v>
      </c>
      <c r="N1287" s="319" t="str">
        <f>IFERROR(VLOOKUP(F1287,Accesorio!A:C,3,),"")</f>
        <v/>
      </c>
    </row>
    <row r="1288" spans="1:14" x14ac:dyDescent="0.2">
      <c r="A1288" s="129"/>
      <c r="B1288" s="310"/>
      <c r="C1288" s="131"/>
      <c r="D1288" s="132"/>
      <c r="E1288" s="270"/>
      <c r="F1288" s="272"/>
      <c r="G1288" s="133"/>
      <c r="H1288" s="133"/>
      <c r="I1288" s="343"/>
      <c r="J1288" s="134"/>
      <c r="K1288" s="135"/>
      <c r="L1288" s="136">
        <v>5</v>
      </c>
      <c r="M1288" s="318" t="str">
        <f>IFERROR(ROUNDUP(VLOOKUP(F1288,Accesorio!A:E,IF(L1288&gt;5,L1288-2,L1288),)*E1288/IF(L1288&gt;5,1.21,1),0)," ")</f>
        <v xml:space="preserve"> </v>
      </c>
      <c r="N1288" s="319" t="str">
        <f>IFERROR(VLOOKUP(F1288,Accesorio!A:C,3,),"")</f>
        <v/>
      </c>
    </row>
    <row r="1289" spans="1:14" x14ac:dyDescent="0.2">
      <c r="A1289" s="129"/>
      <c r="B1289" s="310"/>
      <c r="C1289" s="131"/>
      <c r="D1289" s="132"/>
      <c r="E1289" s="270"/>
      <c r="F1289" s="272"/>
      <c r="G1289" s="133"/>
      <c r="H1289" s="133"/>
      <c r="I1289" s="343"/>
      <c r="J1289" s="134"/>
      <c r="K1289" s="135"/>
      <c r="L1289" s="136">
        <v>5</v>
      </c>
      <c r="M1289" s="318" t="str">
        <f>IFERROR(ROUNDUP(VLOOKUP(F1289,Accesorio!A:E,IF(L1289&gt;5,L1289-2,L1289),)*E1289/IF(L1289&gt;5,1.21,1),0)," ")</f>
        <v xml:space="preserve"> </v>
      </c>
      <c r="N1289" s="319" t="str">
        <f>IFERROR(VLOOKUP(F1289,Accesorio!A:C,3,),"")</f>
        <v/>
      </c>
    </row>
    <row r="1290" spans="1:14" x14ac:dyDescent="0.2">
      <c r="A1290" s="129"/>
      <c r="B1290" s="310"/>
      <c r="C1290" s="131"/>
      <c r="D1290" s="132"/>
      <c r="E1290" s="270"/>
      <c r="F1290" s="272"/>
      <c r="G1290" s="133"/>
      <c r="H1290" s="133"/>
      <c r="I1290" s="343"/>
      <c r="J1290" s="134"/>
      <c r="K1290" s="135"/>
      <c r="L1290" s="136">
        <v>5</v>
      </c>
      <c r="M1290" s="318" t="str">
        <f>IFERROR(ROUNDUP(VLOOKUP(F1290,Accesorio!A:E,IF(L1290&gt;5,L1290-2,L1290),)*E1290/IF(L1290&gt;5,1.21,1),0)," ")</f>
        <v xml:space="preserve"> </v>
      </c>
      <c r="N1290" s="319" t="str">
        <f>IFERROR(VLOOKUP(F1290,Accesorio!A:C,3,),"")</f>
        <v/>
      </c>
    </row>
    <row r="1291" spans="1:14" x14ac:dyDescent="0.2">
      <c r="A1291" s="129"/>
      <c r="B1291" s="310"/>
      <c r="C1291" s="131"/>
      <c r="D1291" s="132"/>
      <c r="E1291" s="270"/>
      <c r="F1291" s="272"/>
      <c r="G1291" s="133"/>
      <c r="H1291" s="133"/>
      <c r="I1291" s="343"/>
      <c r="J1291" s="134"/>
      <c r="K1291" s="135"/>
      <c r="L1291" s="136">
        <v>5</v>
      </c>
      <c r="M1291" s="318" t="str">
        <f>IFERROR(ROUNDUP(VLOOKUP(F1291,Accesorio!A:E,IF(L1291&gt;5,L1291-2,L1291),)*E1291/IF(L1291&gt;5,1.21,1),0)," ")</f>
        <v xml:space="preserve"> </v>
      </c>
      <c r="N1291" s="319" t="str">
        <f>IFERROR(VLOOKUP(F1291,Accesorio!A:C,3,),"")</f>
        <v/>
      </c>
    </row>
    <row r="1292" spans="1:14" x14ac:dyDescent="0.2">
      <c r="A1292" s="129"/>
      <c r="B1292" s="310"/>
      <c r="C1292" s="131"/>
      <c r="D1292" s="132"/>
      <c r="E1292" s="270"/>
      <c r="F1292" s="272"/>
      <c r="G1292" s="133"/>
      <c r="H1292" s="133"/>
      <c r="I1292" s="343"/>
      <c r="J1292" s="134"/>
      <c r="K1292" s="135"/>
      <c r="L1292" s="136">
        <v>5</v>
      </c>
      <c r="M1292" s="318" t="str">
        <f>IFERROR(ROUNDUP(VLOOKUP(F1292,Accesorio!A:E,IF(L1292&gt;5,L1292-2,L1292),)*E1292/IF(L1292&gt;5,1.21,1),0)," ")</f>
        <v xml:space="preserve"> </v>
      </c>
      <c r="N1292" s="319" t="str">
        <f>IFERROR(VLOOKUP(F1292,Accesorio!A:C,3,),"")</f>
        <v/>
      </c>
    </row>
    <row r="1293" spans="1:14" x14ac:dyDescent="0.2">
      <c r="A1293" s="129"/>
      <c r="B1293" s="310"/>
      <c r="C1293" s="131"/>
      <c r="D1293" s="132"/>
      <c r="E1293" s="270"/>
      <c r="F1293" s="272"/>
      <c r="G1293" s="133"/>
      <c r="H1293" s="133"/>
      <c r="I1293" s="343"/>
      <c r="J1293" s="134"/>
      <c r="K1293" s="135"/>
      <c r="L1293" s="136">
        <v>5</v>
      </c>
      <c r="M1293" s="318" t="str">
        <f>IFERROR(ROUNDUP(VLOOKUP(F1293,Accesorio!A:E,IF(L1293&gt;5,L1293-2,L1293),)*E1293/IF(L1293&gt;5,1.21,1),0)," ")</f>
        <v xml:space="preserve"> </v>
      </c>
      <c r="N1293" s="319" t="str">
        <f>IFERROR(VLOOKUP(F1293,Accesorio!A:C,3,),"")</f>
        <v/>
      </c>
    </row>
    <row r="1294" spans="1:14" x14ac:dyDescent="0.2">
      <c r="A1294" s="129"/>
      <c r="B1294" s="310"/>
      <c r="C1294" s="131"/>
      <c r="D1294" s="132"/>
      <c r="E1294" s="270"/>
      <c r="F1294" s="272"/>
      <c r="G1294" s="133"/>
      <c r="H1294" s="133"/>
      <c r="I1294" s="343"/>
      <c r="J1294" s="134"/>
      <c r="K1294" s="135"/>
      <c r="L1294" s="136">
        <v>5</v>
      </c>
      <c r="M1294" s="318" t="str">
        <f>IFERROR(ROUNDUP(VLOOKUP(F1294,Accesorio!A:E,IF(L1294&gt;5,L1294-2,L1294),)*E1294/IF(L1294&gt;5,1.21,1),0)," ")</f>
        <v xml:space="preserve"> </v>
      </c>
      <c r="N1294" s="319" t="str">
        <f>IFERROR(VLOOKUP(F1294,Accesorio!A:C,3,),"")</f>
        <v/>
      </c>
    </row>
    <row r="1295" spans="1:14" x14ac:dyDescent="0.2">
      <c r="A1295" s="129"/>
      <c r="B1295" s="310"/>
      <c r="C1295" s="131"/>
      <c r="D1295" s="132"/>
      <c r="E1295" s="270"/>
      <c r="F1295" s="272"/>
      <c r="G1295" s="133"/>
      <c r="H1295" s="133"/>
      <c r="I1295" s="343"/>
      <c r="J1295" s="134"/>
      <c r="K1295" s="135"/>
      <c r="L1295" s="136">
        <v>5</v>
      </c>
      <c r="M1295" s="318" t="str">
        <f>IFERROR(ROUNDUP(VLOOKUP(F1295,Accesorio!A:E,IF(L1295&gt;5,L1295-2,L1295),)*E1295/IF(L1295&gt;5,1.21,1),0)," ")</f>
        <v xml:space="preserve"> </v>
      </c>
      <c r="N1295" s="319" t="str">
        <f>IFERROR(VLOOKUP(F1295,Accesorio!A:C,3,),"")</f>
        <v/>
      </c>
    </row>
    <row r="1296" spans="1:14" x14ac:dyDescent="0.2">
      <c r="A1296" s="129"/>
      <c r="B1296" s="310"/>
      <c r="C1296" s="131"/>
      <c r="D1296" s="132"/>
      <c r="E1296" s="270"/>
      <c r="F1296" s="272"/>
      <c r="G1296" s="133"/>
      <c r="H1296" s="133"/>
      <c r="I1296" s="343"/>
      <c r="J1296" s="134"/>
      <c r="K1296" s="135"/>
      <c r="L1296" s="136">
        <v>5</v>
      </c>
      <c r="M1296" s="318" t="str">
        <f>IFERROR(ROUNDUP(VLOOKUP(F1296,Accesorio!A:E,IF(L1296&gt;5,L1296-2,L1296),)*E1296/IF(L1296&gt;5,1.21,1),0)," ")</f>
        <v xml:space="preserve"> </v>
      </c>
      <c r="N1296" s="319" t="str">
        <f>IFERROR(VLOOKUP(F1296,Accesorio!A:C,3,),"")</f>
        <v/>
      </c>
    </row>
    <row r="1297" spans="1:14" x14ac:dyDescent="0.2">
      <c r="A1297" s="129"/>
      <c r="B1297" s="310"/>
      <c r="C1297" s="131"/>
      <c r="D1297" s="132"/>
      <c r="E1297" s="270"/>
      <c r="F1297" s="272"/>
      <c r="G1297" s="133"/>
      <c r="H1297" s="133"/>
      <c r="I1297" s="343"/>
      <c r="J1297" s="134"/>
      <c r="K1297" s="135"/>
      <c r="L1297" s="136">
        <v>5</v>
      </c>
      <c r="M1297" s="318" t="str">
        <f>IFERROR(ROUNDUP(VLOOKUP(F1297,Accesorio!A:E,IF(L1297&gt;5,L1297-2,L1297),)*E1297/IF(L1297&gt;5,1.21,1),0)," ")</f>
        <v xml:space="preserve"> </v>
      </c>
      <c r="N1297" s="319" t="str">
        <f>IFERROR(VLOOKUP(F1297,Accesorio!A:C,3,),"")</f>
        <v/>
      </c>
    </row>
    <row r="1298" spans="1:14" x14ac:dyDescent="0.2">
      <c r="A1298" s="129"/>
      <c r="B1298" s="310"/>
      <c r="C1298" s="131"/>
      <c r="D1298" s="132"/>
      <c r="E1298" s="270"/>
      <c r="F1298" s="272"/>
      <c r="G1298" s="133"/>
      <c r="H1298" s="133"/>
      <c r="I1298" s="343"/>
      <c r="J1298" s="134"/>
      <c r="K1298" s="135"/>
      <c r="L1298" s="136">
        <v>5</v>
      </c>
      <c r="M1298" s="318" t="str">
        <f>IFERROR(ROUNDUP(VLOOKUP(F1298,Accesorio!A:E,IF(L1298&gt;5,L1298-2,L1298),)*E1298/IF(L1298&gt;5,1.21,1),0)," ")</f>
        <v xml:space="preserve"> </v>
      </c>
      <c r="N1298" s="319" t="str">
        <f>IFERROR(VLOOKUP(F1298,Accesorio!A:C,3,),"")</f>
        <v/>
      </c>
    </row>
    <row r="1299" spans="1:14" x14ac:dyDescent="0.2">
      <c r="A1299" s="129"/>
      <c r="B1299" s="310"/>
      <c r="C1299" s="131"/>
      <c r="D1299" s="132"/>
      <c r="E1299" s="270"/>
      <c r="F1299" s="272"/>
      <c r="G1299" s="133"/>
      <c r="H1299" s="133"/>
      <c r="I1299" s="343"/>
      <c r="J1299" s="134"/>
      <c r="K1299" s="135"/>
      <c r="L1299" s="136">
        <v>5</v>
      </c>
      <c r="M1299" s="318" t="str">
        <f>IFERROR(ROUNDUP(VLOOKUP(F1299,Accesorio!A:E,IF(L1299&gt;5,L1299-2,L1299),)*E1299/IF(L1299&gt;5,1.21,1),0)," ")</f>
        <v xml:space="preserve"> </v>
      </c>
      <c r="N1299" s="319" t="str">
        <f>IFERROR(VLOOKUP(F1299,Accesorio!A:C,3,),"")</f>
        <v/>
      </c>
    </row>
    <row r="1300" spans="1:14" x14ac:dyDescent="0.2">
      <c r="A1300" s="129"/>
      <c r="B1300" s="310"/>
      <c r="C1300" s="131"/>
      <c r="D1300" s="132"/>
      <c r="E1300" s="270"/>
      <c r="F1300" s="272"/>
      <c r="G1300" s="133"/>
      <c r="H1300" s="133"/>
      <c r="I1300" s="343"/>
      <c r="J1300" s="134"/>
      <c r="K1300" s="135"/>
      <c r="L1300" s="136">
        <v>5</v>
      </c>
      <c r="M1300" s="318" t="str">
        <f>IFERROR(ROUNDUP(VLOOKUP(F1300,Accesorio!A:E,IF(L1300&gt;5,L1300-2,L1300),)*E1300/IF(L1300&gt;5,1.21,1),0)," ")</f>
        <v xml:space="preserve"> </v>
      </c>
      <c r="N1300" s="319" t="str">
        <f>IFERROR(VLOOKUP(F1300,Accesorio!A:C,3,),"")</f>
        <v/>
      </c>
    </row>
    <row r="1301" spans="1:14" x14ac:dyDescent="0.2">
      <c r="A1301" s="129"/>
      <c r="B1301" s="310"/>
      <c r="C1301" s="131"/>
      <c r="D1301" s="132"/>
      <c r="E1301" s="270"/>
      <c r="F1301" s="272"/>
      <c r="G1301" s="133"/>
      <c r="H1301" s="133"/>
      <c r="I1301" s="343"/>
      <c r="J1301" s="134"/>
      <c r="K1301" s="135"/>
      <c r="L1301" s="136">
        <v>5</v>
      </c>
      <c r="M1301" s="318" t="str">
        <f>IFERROR(ROUNDUP(VLOOKUP(F1301,Accesorio!A:E,IF(L1301&gt;5,L1301-2,L1301),)*E1301/IF(L1301&gt;5,1.21,1),0)," ")</f>
        <v xml:space="preserve"> </v>
      </c>
      <c r="N1301" s="319" t="str">
        <f>IFERROR(VLOOKUP(F1301,Accesorio!A:C,3,),"")</f>
        <v/>
      </c>
    </row>
    <row r="1302" spans="1:14" x14ac:dyDescent="0.2">
      <c r="A1302" s="129"/>
      <c r="B1302" s="310"/>
      <c r="C1302" s="131"/>
      <c r="D1302" s="132"/>
      <c r="E1302" s="270"/>
      <c r="F1302" s="272"/>
      <c r="G1302" s="133"/>
      <c r="H1302" s="133"/>
      <c r="I1302" s="343"/>
      <c r="J1302" s="134"/>
      <c r="K1302" s="135"/>
      <c r="L1302" s="136">
        <v>5</v>
      </c>
      <c r="M1302" s="318" t="str">
        <f>IFERROR(ROUNDUP(VLOOKUP(F1302,Accesorio!A:E,IF(L1302&gt;5,L1302-2,L1302),)*E1302/IF(L1302&gt;5,1.21,1),0)," ")</f>
        <v xml:space="preserve"> </v>
      </c>
      <c r="N1302" s="319" t="str">
        <f>IFERROR(VLOOKUP(F1302,Accesorio!A:C,3,),"")</f>
        <v/>
      </c>
    </row>
    <row r="1303" spans="1:14" x14ac:dyDescent="0.2">
      <c r="A1303" s="129"/>
      <c r="B1303" s="310"/>
      <c r="C1303" s="131"/>
      <c r="D1303" s="132"/>
      <c r="E1303" s="270"/>
      <c r="F1303" s="272"/>
      <c r="G1303" s="133"/>
      <c r="H1303" s="133"/>
      <c r="I1303" s="343"/>
      <c r="J1303" s="134"/>
      <c r="K1303" s="135"/>
      <c r="L1303" s="136">
        <v>5</v>
      </c>
      <c r="M1303" s="318" t="str">
        <f>IFERROR(ROUNDUP(VLOOKUP(F1303,Accesorio!A:E,IF(L1303&gt;5,L1303-2,L1303),)*E1303/IF(L1303&gt;5,1.21,1),0)," ")</f>
        <v xml:space="preserve"> </v>
      </c>
      <c r="N1303" s="319" t="str">
        <f>IFERROR(VLOOKUP(F1303,Accesorio!A:C,3,),"")</f>
        <v/>
      </c>
    </row>
    <row r="1304" spans="1:14" x14ac:dyDescent="0.2">
      <c r="A1304" s="129"/>
      <c r="B1304" s="310"/>
      <c r="C1304" s="131"/>
      <c r="D1304" s="132"/>
      <c r="E1304" s="270"/>
      <c r="F1304" s="272"/>
      <c r="G1304" s="133"/>
      <c r="H1304" s="133"/>
      <c r="I1304" s="343"/>
      <c r="J1304" s="134"/>
      <c r="K1304" s="135"/>
      <c r="L1304" s="136">
        <v>5</v>
      </c>
      <c r="M1304" s="318" t="str">
        <f>IFERROR(ROUNDUP(VLOOKUP(F1304,Accesorio!A:E,IF(L1304&gt;5,L1304-2,L1304),)*E1304/IF(L1304&gt;5,1.21,1),0)," ")</f>
        <v xml:space="preserve"> </v>
      </c>
      <c r="N1304" s="319" t="str">
        <f>IFERROR(VLOOKUP(F1304,Accesorio!A:C,3,),"")</f>
        <v/>
      </c>
    </row>
    <row r="1305" spans="1:14" x14ac:dyDescent="0.2">
      <c r="A1305" s="129"/>
      <c r="B1305" s="310"/>
      <c r="C1305" s="131"/>
      <c r="D1305" s="132"/>
      <c r="E1305" s="270"/>
      <c r="F1305" s="272"/>
      <c r="G1305" s="133"/>
      <c r="H1305" s="133"/>
      <c r="I1305" s="343"/>
      <c r="J1305" s="134"/>
      <c r="K1305" s="135"/>
      <c r="L1305" s="136">
        <v>5</v>
      </c>
      <c r="M1305" s="318" t="str">
        <f>IFERROR(ROUNDUP(VLOOKUP(F1305,Accesorio!A:E,IF(L1305&gt;5,L1305-2,L1305),)*E1305/IF(L1305&gt;5,1.21,1),0)," ")</f>
        <v xml:space="preserve"> </v>
      </c>
      <c r="N1305" s="319" t="str">
        <f>IFERROR(VLOOKUP(F1305,Accesorio!A:C,3,),"")</f>
        <v/>
      </c>
    </row>
    <row r="1306" spans="1:14" x14ac:dyDescent="0.2">
      <c r="A1306" s="129"/>
      <c r="B1306" s="310"/>
      <c r="C1306" s="131"/>
      <c r="D1306" s="132"/>
      <c r="E1306" s="270"/>
      <c r="F1306" s="272"/>
      <c r="G1306" s="133"/>
      <c r="H1306" s="133"/>
      <c r="I1306" s="343"/>
      <c r="J1306" s="134"/>
      <c r="K1306" s="135"/>
      <c r="L1306" s="136">
        <v>5</v>
      </c>
      <c r="M1306" s="318" t="str">
        <f>IFERROR(ROUNDUP(VLOOKUP(F1306,Accesorio!A:E,IF(L1306&gt;5,L1306-2,L1306),)*E1306/IF(L1306&gt;5,1.21,1),0)," ")</f>
        <v xml:space="preserve"> </v>
      </c>
      <c r="N1306" s="319" t="str">
        <f>IFERROR(VLOOKUP(F1306,Accesorio!A:C,3,),"")</f>
        <v/>
      </c>
    </row>
    <row r="1307" spans="1:14" x14ac:dyDescent="0.2">
      <c r="A1307" s="129"/>
      <c r="B1307" s="310"/>
      <c r="C1307" s="131"/>
      <c r="D1307" s="132"/>
      <c r="E1307" s="270"/>
      <c r="F1307" s="272"/>
      <c r="G1307" s="133"/>
      <c r="H1307" s="133"/>
      <c r="I1307" s="343"/>
      <c r="J1307" s="134"/>
      <c r="K1307" s="135"/>
      <c r="L1307" s="136">
        <v>5</v>
      </c>
      <c r="M1307" s="318" t="str">
        <f>IFERROR(ROUNDUP(VLOOKUP(F1307,Accesorio!A:E,IF(L1307&gt;5,L1307-2,L1307),)*E1307/IF(L1307&gt;5,1.21,1),0)," ")</f>
        <v xml:space="preserve"> </v>
      </c>
      <c r="N1307" s="319" t="str">
        <f>IFERROR(VLOOKUP(F1307,Accesorio!A:C,3,),"")</f>
        <v/>
      </c>
    </row>
    <row r="1308" spans="1:14" x14ac:dyDescent="0.2">
      <c r="A1308" s="129"/>
      <c r="B1308" s="310"/>
      <c r="C1308" s="131"/>
      <c r="D1308" s="132"/>
      <c r="E1308" s="270"/>
      <c r="F1308" s="272"/>
      <c r="G1308" s="133"/>
      <c r="H1308" s="133"/>
      <c r="I1308" s="343"/>
      <c r="J1308" s="134"/>
      <c r="K1308" s="135"/>
      <c r="L1308" s="136">
        <v>5</v>
      </c>
      <c r="M1308" s="318" t="str">
        <f>IFERROR(ROUNDUP(VLOOKUP(F1308,Accesorio!A:E,IF(L1308&gt;5,L1308-2,L1308),)*E1308/IF(L1308&gt;5,1.21,1),0)," ")</f>
        <v xml:space="preserve"> </v>
      </c>
      <c r="N1308" s="319" t="str">
        <f>IFERROR(VLOOKUP(F1308,Accesorio!A:C,3,),"")</f>
        <v/>
      </c>
    </row>
    <row r="1309" spans="1:14" x14ac:dyDescent="0.2">
      <c r="A1309" s="129"/>
      <c r="B1309" s="310"/>
      <c r="C1309" s="131"/>
      <c r="D1309" s="132"/>
      <c r="E1309" s="270"/>
      <c r="F1309" s="272"/>
      <c r="G1309" s="133"/>
      <c r="H1309" s="133"/>
      <c r="I1309" s="343"/>
      <c r="J1309" s="134"/>
      <c r="K1309" s="135"/>
      <c r="L1309" s="136">
        <v>5</v>
      </c>
      <c r="M1309" s="318" t="str">
        <f>IFERROR(ROUNDUP(VLOOKUP(F1309,Accesorio!A:E,IF(L1309&gt;5,L1309-2,L1309),)*E1309/IF(L1309&gt;5,1.21,1),0)," ")</f>
        <v xml:space="preserve"> </v>
      </c>
      <c r="N1309" s="319" t="str">
        <f>IFERROR(VLOOKUP(F1309,Accesorio!A:C,3,),"")</f>
        <v/>
      </c>
    </row>
    <row r="1310" spans="1:14" x14ac:dyDescent="0.2">
      <c r="A1310" s="129"/>
      <c r="B1310" s="310"/>
      <c r="C1310" s="131"/>
      <c r="D1310" s="132"/>
      <c r="E1310" s="270"/>
      <c r="F1310" s="272"/>
      <c r="G1310" s="133"/>
      <c r="H1310" s="133"/>
      <c r="I1310" s="343"/>
      <c r="J1310" s="134"/>
      <c r="K1310" s="135"/>
      <c r="L1310" s="136">
        <v>5</v>
      </c>
      <c r="M1310" s="318" t="str">
        <f>IFERROR(ROUNDUP(VLOOKUP(F1310,Accesorio!A:E,IF(L1310&gt;5,L1310-2,L1310),)*E1310/IF(L1310&gt;5,1.21,1),0)," ")</f>
        <v xml:space="preserve"> </v>
      </c>
      <c r="N1310" s="319" t="str">
        <f>IFERROR(VLOOKUP(F1310,Accesorio!A:C,3,),"")</f>
        <v/>
      </c>
    </row>
    <row r="1311" spans="1:14" x14ac:dyDescent="0.2">
      <c r="A1311" s="129"/>
      <c r="B1311" s="310"/>
      <c r="C1311" s="131"/>
      <c r="D1311" s="132"/>
      <c r="E1311" s="270"/>
      <c r="F1311" s="272"/>
      <c r="G1311" s="133"/>
      <c r="H1311" s="133"/>
      <c r="I1311" s="343"/>
      <c r="J1311" s="134"/>
      <c r="K1311" s="135"/>
      <c r="L1311" s="136">
        <v>5</v>
      </c>
      <c r="M1311" s="318" t="str">
        <f>IFERROR(ROUNDUP(VLOOKUP(F1311,Accesorio!A:E,IF(L1311&gt;5,L1311-2,L1311),)*E1311/IF(L1311&gt;5,1.21,1),0)," ")</f>
        <v xml:space="preserve"> </v>
      </c>
      <c r="N1311" s="319" t="str">
        <f>IFERROR(VLOOKUP(F1311,Accesorio!A:C,3,),"")</f>
        <v/>
      </c>
    </row>
    <row r="1312" spans="1:14" x14ac:dyDescent="0.2">
      <c r="A1312" s="129"/>
      <c r="B1312" s="130"/>
      <c r="C1312" s="131"/>
      <c r="D1312" s="132"/>
      <c r="E1312" s="270"/>
      <c r="F1312" s="272"/>
      <c r="G1312" s="133"/>
      <c r="H1312" s="133"/>
      <c r="I1312" s="343"/>
      <c r="J1312" s="134"/>
      <c r="K1312" s="135"/>
      <c r="L1312" s="136">
        <v>5</v>
      </c>
      <c r="M1312" s="318" t="str">
        <f>IFERROR(ROUNDUP(VLOOKUP(F1312,Accesorio!A:E,IF(L1312&gt;5,L1312-2,L1312),)*E1312/IF(L1312&gt;5,1.21,1),0)," ")</f>
        <v xml:space="preserve"> </v>
      </c>
      <c r="N1312" s="319" t="str">
        <f>IFERROR(VLOOKUP(F1312,Accesorio!A:C,3,),"")</f>
        <v/>
      </c>
    </row>
    <row r="1313" spans="1:14" x14ac:dyDescent="0.2">
      <c r="A1313" s="129"/>
      <c r="B1313" s="130"/>
      <c r="C1313" s="131"/>
      <c r="D1313" s="132"/>
      <c r="E1313" s="270"/>
      <c r="F1313" s="272"/>
      <c r="G1313" s="133"/>
      <c r="H1313" s="133"/>
      <c r="I1313" s="343"/>
      <c r="J1313" s="134"/>
      <c r="K1313" s="135"/>
      <c r="L1313" s="136">
        <v>5</v>
      </c>
      <c r="M1313" s="318" t="str">
        <f>IFERROR(ROUNDUP(VLOOKUP(F1313,Accesorio!A:E,IF(L1313&gt;5,L1313-2,L1313),)*E1313/IF(L1313&gt;5,1.21,1),0)," ")</f>
        <v xml:space="preserve"> </v>
      </c>
      <c r="N1313" s="319" t="str">
        <f>IFERROR(VLOOKUP(F1313,Accesorio!A:C,3,),"")</f>
        <v/>
      </c>
    </row>
    <row r="1314" spans="1:14" x14ac:dyDescent="0.2">
      <c r="A1314" s="129"/>
      <c r="B1314" s="130"/>
      <c r="C1314" s="131"/>
      <c r="D1314" s="132"/>
      <c r="E1314" s="270"/>
      <c r="F1314" s="272"/>
      <c r="G1314" s="133"/>
      <c r="H1314" s="133"/>
      <c r="I1314" s="343"/>
      <c r="J1314" s="134"/>
      <c r="K1314" s="135"/>
      <c r="L1314" s="136">
        <v>5</v>
      </c>
      <c r="M1314" s="318" t="str">
        <f>IFERROR(ROUNDUP(VLOOKUP(F1314,Accesorio!A:E,IF(L1314&gt;5,L1314-2,L1314),)*E1314/IF(L1314&gt;5,1.21,1),0)," ")</f>
        <v xml:space="preserve"> </v>
      </c>
      <c r="N1314" s="319" t="str">
        <f>IFERROR(VLOOKUP(F1314,Accesorio!A:C,3,),"")</f>
        <v/>
      </c>
    </row>
    <row r="1315" spans="1:14" x14ac:dyDescent="0.2">
      <c r="A1315" s="129"/>
      <c r="B1315" s="130"/>
      <c r="C1315" s="131"/>
      <c r="D1315" s="132"/>
      <c r="E1315" s="270"/>
      <c r="F1315" s="272"/>
      <c r="G1315" s="133"/>
      <c r="H1315" s="133"/>
      <c r="I1315" s="343"/>
      <c r="J1315" s="134"/>
      <c r="K1315" s="135"/>
      <c r="L1315" s="136">
        <v>5</v>
      </c>
      <c r="M1315" s="318" t="str">
        <f>IFERROR(ROUNDUP(VLOOKUP(F1315,Accesorio!A:E,IF(L1315&gt;5,L1315-2,L1315),)*E1315/IF(L1315&gt;5,1.21,1),0)," ")</f>
        <v xml:space="preserve"> </v>
      </c>
      <c r="N1315" s="319" t="str">
        <f>IFERROR(VLOOKUP(F1315,Accesorio!A:C,3,),"")</f>
        <v/>
      </c>
    </row>
    <row r="1316" spans="1:14" x14ac:dyDescent="0.2">
      <c r="A1316" s="129"/>
      <c r="B1316" s="130"/>
      <c r="C1316" s="131"/>
      <c r="D1316" s="132"/>
      <c r="E1316" s="270"/>
      <c r="F1316" s="272"/>
      <c r="G1316" s="133"/>
      <c r="H1316" s="133"/>
      <c r="I1316" s="343"/>
      <c r="J1316" s="134"/>
      <c r="K1316" s="135"/>
      <c r="L1316" s="136">
        <v>5</v>
      </c>
      <c r="M1316" s="318" t="str">
        <f>IFERROR(ROUNDUP(VLOOKUP(F1316,Accesorio!A:E,IF(L1316&gt;5,L1316-2,L1316),)*E1316/IF(L1316&gt;5,1.21,1),0)," ")</f>
        <v xml:space="preserve"> </v>
      </c>
      <c r="N1316" s="319" t="str">
        <f>IFERROR(VLOOKUP(F1316,Accesorio!A:C,3,),"")</f>
        <v/>
      </c>
    </row>
    <row r="1317" spans="1:14" x14ac:dyDescent="0.2">
      <c r="A1317" s="129"/>
      <c r="B1317" s="130"/>
      <c r="C1317" s="131"/>
      <c r="D1317" s="132"/>
      <c r="E1317" s="270"/>
      <c r="F1317" s="272"/>
      <c r="G1317" s="133"/>
      <c r="H1317" s="133"/>
      <c r="I1317" s="343"/>
      <c r="J1317" s="134"/>
      <c r="K1317" s="135"/>
      <c r="L1317" s="136">
        <v>5</v>
      </c>
      <c r="M1317" s="318" t="str">
        <f>IFERROR(ROUNDUP(VLOOKUP(F1317,Accesorio!A:E,IF(L1317&gt;5,L1317-2,L1317),)*E1317/IF(L1317&gt;5,1.21,1),0)," ")</f>
        <v xml:space="preserve"> </v>
      </c>
      <c r="N1317" s="319" t="str">
        <f>IFERROR(VLOOKUP(F1317,Accesorio!A:C,3,),"")</f>
        <v/>
      </c>
    </row>
    <row r="1318" spans="1:14" x14ac:dyDescent="0.2">
      <c r="A1318" s="129"/>
      <c r="B1318" s="130"/>
      <c r="C1318" s="131"/>
      <c r="D1318" s="132"/>
      <c r="E1318" s="270"/>
      <c r="F1318" s="272"/>
      <c r="G1318" s="133"/>
      <c r="H1318" s="133"/>
      <c r="I1318" s="343"/>
      <c r="J1318" s="134"/>
      <c r="K1318" s="135"/>
      <c r="L1318" s="136">
        <v>5</v>
      </c>
      <c r="M1318" s="318" t="str">
        <f>IFERROR(ROUNDUP(VLOOKUP(F1318,Accesorio!A:E,IF(L1318&gt;5,L1318-2,L1318),)*E1318/IF(L1318&gt;5,1.21,1),0)," ")</f>
        <v xml:space="preserve"> </v>
      </c>
      <c r="N1318" s="319" t="str">
        <f>IFERROR(VLOOKUP(F1318,Accesorio!A:C,3,),"")</f>
        <v/>
      </c>
    </row>
    <row r="1319" spans="1:14" x14ac:dyDescent="0.2">
      <c r="A1319" s="129"/>
      <c r="B1319" s="130"/>
      <c r="C1319" s="131"/>
      <c r="D1319" s="132"/>
      <c r="E1319" s="270"/>
      <c r="F1319" s="272"/>
      <c r="G1319" s="133"/>
      <c r="H1319" s="133"/>
      <c r="I1319" s="343"/>
      <c r="J1319" s="134"/>
      <c r="K1319" s="135"/>
      <c r="L1319" s="136">
        <v>5</v>
      </c>
      <c r="M1319" s="318" t="str">
        <f>IFERROR(ROUNDUP(VLOOKUP(F1319,Accesorio!A:E,IF(L1319&gt;5,L1319-2,L1319),)*E1319/IF(L1319&gt;5,1.21,1),0)," ")</f>
        <v xml:space="preserve"> </v>
      </c>
      <c r="N1319" s="319" t="str">
        <f>IFERROR(VLOOKUP(F1319,Accesorio!A:C,3,),"")</f>
        <v/>
      </c>
    </row>
    <row r="1320" spans="1:14" x14ac:dyDescent="0.2">
      <c r="A1320" s="129"/>
      <c r="B1320" s="130"/>
      <c r="C1320" s="131"/>
      <c r="D1320" s="132"/>
      <c r="E1320" s="270"/>
      <c r="F1320" s="272"/>
      <c r="G1320" s="133"/>
      <c r="H1320" s="133"/>
      <c r="I1320" s="343"/>
      <c r="J1320" s="134"/>
      <c r="K1320" s="135"/>
      <c r="L1320" s="136">
        <v>5</v>
      </c>
      <c r="M1320" s="318" t="str">
        <f>IFERROR(ROUNDUP(VLOOKUP(F1320,Accesorio!A:E,IF(L1320&gt;5,L1320-2,L1320),)*E1320/IF(L1320&gt;5,1.21,1),0)," ")</f>
        <v xml:space="preserve"> </v>
      </c>
      <c r="N1320" s="319" t="str">
        <f>IFERROR(VLOOKUP(F1320,Accesorio!A:C,3,),"")</f>
        <v/>
      </c>
    </row>
    <row r="1321" spans="1:14" x14ac:dyDescent="0.2">
      <c r="A1321" s="129"/>
      <c r="B1321" s="130"/>
      <c r="C1321" s="131"/>
      <c r="D1321" s="132"/>
      <c r="E1321" s="270"/>
      <c r="F1321" s="272"/>
      <c r="G1321" s="133"/>
      <c r="H1321" s="133"/>
      <c r="I1321" s="343"/>
      <c r="J1321" s="134"/>
      <c r="K1321" s="135"/>
      <c r="L1321" s="136">
        <v>5</v>
      </c>
      <c r="M1321" s="318" t="str">
        <f>IFERROR(ROUNDUP(VLOOKUP(F1321,Accesorio!A:E,IF(L1321&gt;5,L1321-2,L1321),)*E1321/IF(L1321&gt;5,1.21,1),0)," ")</f>
        <v xml:space="preserve"> </v>
      </c>
      <c r="N1321" s="319" t="str">
        <f>IFERROR(VLOOKUP(F1321,Accesorio!A:C,3,),"")</f>
        <v/>
      </c>
    </row>
    <row r="1322" spans="1:14" x14ac:dyDescent="0.2">
      <c r="A1322" s="129"/>
      <c r="B1322" s="130"/>
      <c r="C1322" s="131"/>
      <c r="D1322" s="132"/>
      <c r="E1322" s="270"/>
      <c r="F1322" s="272"/>
      <c r="G1322" s="133"/>
      <c r="H1322" s="133"/>
      <c r="I1322" s="343"/>
      <c r="J1322" s="134"/>
      <c r="K1322" s="135"/>
      <c r="L1322" s="136">
        <v>5</v>
      </c>
      <c r="M1322" s="318" t="str">
        <f>IFERROR(ROUNDUP(VLOOKUP(F1322,Accesorio!A:E,IF(L1322&gt;5,L1322-2,L1322),)*E1322/IF(L1322&gt;5,1.21,1),0)," ")</f>
        <v xml:space="preserve"> </v>
      </c>
      <c r="N1322" s="319" t="str">
        <f>IFERROR(VLOOKUP(F1322,Accesorio!A:C,3,),"")</f>
        <v/>
      </c>
    </row>
    <row r="1323" spans="1:14" x14ac:dyDescent="0.2">
      <c r="A1323" s="129"/>
      <c r="B1323" s="130"/>
      <c r="C1323" s="131"/>
      <c r="D1323" s="132"/>
      <c r="E1323" s="270"/>
      <c r="F1323" s="272"/>
      <c r="G1323" s="133"/>
      <c r="H1323" s="133"/>
      <c r="I1323" s="343"/>
      <c r="J1323" s="134"/>
      <c r="K1323" s="135"/>
      <c r="L1323" s="136">
        <v>5</v>
      </c>
      <c r="M1323" s="318" t="str">
        <f>IFERROR(ROUNDUP(VLOOKUP(F1323,Accesorio!A:E,IF(L1323&gt;5,L1323-2,L1323),)*E1323/IF(L1323&gt;5,1.21,1),0)," ")</f>
        <v xml:space="preserve"> </v>
      </c>
      <c r="N1323" s="319" t="str">
        <f>IFERROR(VLOOKUP(F1323,Accesorio!A:C,3,),"")</f>
        <v/>
      </c>
    </row>
    <row r="1324" spans="1:14" x14ac:dyDescent="0.2">
      <c r="A1324" s="129"/>
      <c r="B1324" s="130"/>
      <c r="C1324" s="131"/>
      <c r="D1324" s="132"/>
      <c r="E1324" s="270"/>
      <c r="F1324" s="272"/>
      <c r="G1324" s="133"/>
      <c r="H1324" s="133"/>
      <c r="I1324" s="343"/>
      <c r="J1324" s="134"/>
      <c r="K1324" s="135"/>
      <c r="L1324" s="136">
        <v>5</v>
      </c>
      <c r="M1324" s="318" t="str">
        <f>IFERROR(ROUNDUP(VLOOKUP(F1324,Accesorio!A:E,IF(L1324&gt;5,L1324-2,L1324),)*E1324/IF(L1324&gt;5,1.21,1),0)," ")</f>
        <v xml:space="preserve"> </v>
      </c>
      <c r="N1324" s="319" t="str">
        <f>IFERROR(VLOOKUP(F1324,Accesorio!A:C,3,),"")</f>
        <v/>
      </c>
    </row>
    <row r="1325" spans="1:14" x14ac:dyDescent="0.2">
      <c r="A1325" s="129"/>
      <c r="B1325" s="310"/>
      <c r="C1325" s="131"/>
      <c r="D1325" s="132"/>
      <c r="E1325" s="270"/>
      <c r="F1325" s="272"/>
      <c r="G1325" s="133"/>
      <c r="H1325" s="133"/>
      <c r="I1325" s="343"/>
      <c r="J1325" s="134"/>
      <c r="K1325" s="135"/>
      <c r="L1325" s="136">
        <v>5</v>
      </c>
      <c r="M1325" s="318" t="str">
        <f>IFERROR(ROUNDUP(VLOOKUP(F1325,Accesorio!A:E,IF(L1325&gt;5,L1325-2,L1325),)*E1325/IF(L1325&gt;5,1.21,1),0)," ")</f>
        <v xml:space="preserve"> </v>
      </c>
      <c r="N1325" s="319" t="str">
        <f>IFERROR(VLOOKUP(F1325,Accesorio!A:C,3,),"")</f>
        <v/>
      </c>
    </row>
    <row r="1326" spans="1:14" x14ac:dyDescent="0.2">
      <c r="A1326" s="129"/>
      <c r="B1326" s="310"/>
      <c r="C1326" s="131"/>
      <c r="D1326" s="132"/>
      <c r="E1326" s="270"/>
      <c r="F1326" s="272"/>
      <c r="G1326" s="133"/>
      <c r="H1326" s="133"/>
      <c r="I1326" s="343"/>
      <c r="J1326" s="134"/>
      <c r="K1326" s="135"/>
      <c r="L1326" s="136">
        <v>5</v>
      </c>
      <c r="M1326" s="318" t="str">
        <f>IFERROR(ROUNDUP(VLOOKUP(F1326,Accesorio!A:E,IF(L1326&gt;5,L1326-2,L1326),)*E1326/IF(L1326&gt;5,1.21,1),0)," ")</f>
        <v xml:space="preserve"> </v>
      </c>
      <c r="N1326" s="319" t="str">
        <f>IFERROR(VLOOKUP(F1326,Accesorio!A:C,3,),"")</f>
        <v/>
      </c>
    </row>
    <row r="1327" spans="1:14" x14ac:dyDescent="0.2">
      <c r="A1327" s="129"/>
      <c r="B1327" s="310"/>
      <c r="C1327" s="131"/>
      <c r="D1327" s="132"/>
      <c r="E1327" s="270"/>
      <c r="F1327" s="272"/>
      <c r="G1327" s="133"/>
      <c r="H1327" s="133"/>
      <c r="I1327" s="343"/>
      <c r="J1327" s="134"/>
      <c r="K1327" s="135"/>
      <c r="L1327" s="136">
        <v>5</v>
      </c>
      <c r="M1327" s="318" t="str">
        <f>IFERROR(ROUNDUP(VLOOKUP(F1327,Accesorio!A:E,IF(L1327&gt;5,L1327-2,L1327),)*E1327/IF(L1327&gt;5,1.21,1),0)," ")</f>
        <v xml:space="preserve"> </v>
      </c>
      <c r="N1327" s="319" t="str">
        <f>IFERROR(VLOOKUP(F1327,Accesorio!A:C,3,),"")</f>
        <v/>
      </c>
    </row>
    <row r="1328" spans="1:14" x14ac:dyDescent="0.2">
      <c r="A1328" s="129"/>
      <c r="B1328" s="310"/>
      <c r="C1328" s="131"/>
      <c r="D1328" s="132"/>
      <c r="E1328" s="270"/>
      <c r="F1328" s="272"/>
      <c r="G1328" s="133"/>
      <c r="H1328" s="133"/>
      <c r="I1328" s="343"/>
      <c r="J1328" s="134"/>
      <c r="K1328" s="135"/>
      <c r="L1328" s="136">
        <v>5</v>
      </c>
      <c r="M1328" s="318" t="str">
        <f>IFERROR(ROUNDUP(VLOOKUP(F1328,Accesorio!A:E,IF(L1328&gt;5,L1328-2,L1328),)*E1328/IF(L1328&gt;5,1.21,1),0)," ")</f>
        <v xml:space="preserve"> </v>
      </c>
      <c r="N1328" s="319" t="str">
        <f>IFERROR(VLOOKUP(F1328,Accesorio!A:C,3,),"")</f>
        <v/>
      </c>
    </row>
    <row r="1329" spans="1:14" x14ac:dyDescent="0.2">
      <c r="A1329" s="129"/>
      <c r="B1329" s="310"/>
      <c r="C1329" s="131"/>
      <c r="D1329" s="132"/>
      <c r="E1329" s="270"/>
      <c r="F1329" s="272"/>
      <c r="G1329" s="133"/>
      <c r="H1329" s="133"/>
      <c r="I1329" s="343"/>
      <c r="J1329" s="134"/>
      <c r="K1329" s="135"/>
      <c r="L1329" s="136">
        <v>5</v>
      </c>
      <c r="M1329" s="318" t="str">
        <f>IFERROR(ROUNDUP(VLOOKUP(F1329,Accesorio!A:E,IF(L1329&gt;5,L1329-2,L1329),)*E1329/IF(L1329&gt;5,1.21,1),0)," ")</f>
        <v xml:space="preserve"> </v>
      </c>
      <c r="N1329" s="319" t="str">
        <f>IFERROR(VLOOKUP(F1329,Accesorio!A:C,3,),"")</f>
        <v/>
      </c>
    </row>
    <row r="1330" spans="1:14" x14ac:dyDescent="0.2">
      <c r="A1330" s="129"/>
      <c r="B1330" s="310"/>
      <c r="C1330" s="131"/>
      <c r="D1330" s="132"/>
      <c r="E1330" s="270"/>
      <c r="F1330" s="272"/>
      <c r="G1330" s="133"/>
      <c r="H1330" s="133"/>
      <c r="I1330" s="343"/>
      <c r="J1330" s="134"/>
      <c r="K1330" s="135"/>
      <c r="L1330" s="136">
        <v>5</v>
      </c>
      <c r="M1330" s="318" t="str">
        <f>IFERROR(ROUNDUP(VLOOKUP(F1330,Accesorio!A:E,IF(L1330&gt;5,L1330-2,L1330),)*E1330/IF(L1330&gt;5,1.21,1),0)," ")</f>
        <v xml:space="preserve"> </v>
      </c>
      <c r="N1330" s="319" t="str">
        <f>IFERROR(VLOOKUP(F1330,Accesorio!A:C,3,),"")</f>
        <v/>
      </c>
    </row>
    <row r="1331" spans="1:14" x14ac:dyDescent="0.2">
      <c r="A1331" s="129"/>
      <c r="B1331" s="310"/>
      <c r="C1331" s="131"/>
      <c r="D1331" s="132"/>
      <c r="E1331" s="270"/>
      <c r="F1331" s="272"/>
      <c r="G1331" s="133"/>
      <c r="H1331" s="133"/>
      <c r="I1331" s="343"/>
      <c r="J1331" s="134"/>
      <c r="K1331" s="135"/>
      <c r="L1331" s="136">
        <v>5</v>
      </c>
      <c r="M1331" s="318" t="str">
        <f>IFERROR(ROUNDUP(VLOOKUP(F1331,Accesorio!A:E,IF(L1331&gt;5,L1331-2,L1331),)*E1331/IF(L1331&gt;5,1.21,1),0)," ")</f>
        <v xml:space="preserve"> </v>
      </c>
      <c r="N1331" s="319" t="str">
        <f>IFERROR(VLOOKUP(F1331,Accesorio!A:C,3,),"")</f>
        <v/>
      </c>
    </row>
    <row r="1332" spans="1:14" x14ac:dyDescent="0.2">
      <c r="A1332" s="129"/>
      <c r="B1332" s="310"/>
      <c r="C1332" s="131"/>
      <c r="D1332" s="132"/>
      <c r="E1332" s="270"/>
      <c r="F1332" s="272"/>
      <c r="G1332" s="133"/>
      <c r="H1332" s="133"/>
      <c r="I1332" s="343"/>
      <c r="J1332" s="134"/>
      <c r="K1332" s="135"/>
      <c r="L1332" s="136">
        <v>5</v>
      </c>
      <c r="M1332" s="318" t="str">
        <f>IFERROR(ROUNDUP(VLOOKUP(F1332,Accesorio!A:E,IF(L1332&gt;5,L1332-2,L1332),)*E1332/IF(L1332&gt;5,1.21,1),0)," ")</f>
        <v xml:space="preserve"> </v>
      </c>
      <c r="N1332" s="319" t="str">
        <f>IFERROR(VLOOKUP(F1332,Accesorio!A:C,3,),"")</f>
        <v/>
      </c>
    </row>
    <row r="1333" spans="1:14" x14ac:dyDescent="0.2">
      <c r="A1333" s="129"/>
      <c r="B1333" s="310"/>
      <c r="C1333" s="131"/>
      <c r="D1333" s="132"/>
      <c r="E1333" s="270"/>
      <c r="F1333" s="272"/>
      <c r="G1333" s="133"/>
      <c r="H1333" s="133"/>
      <c r="I1333" s="343"/>
      <c r="J1333" s="134"/>
      <c r="K1333" s="135"/>
      <c r="L1333" s="136">
        <v>5</v>
      </c>
      <c r="M1333" s="318" t="str">
        <f>IFERROR(ROUNDUP(VLOOKUP(F1333,Accesorio!A:E,IF(L1333&gt;5,L1333-2,L1333),)*E1333/IF(L1333&gt;5,1.21,1),0)," ")</f>
        <v xml:space="preserve"> </v>
      </c>
      <c r="N1333" s="319" t="str">
        <f>IFERROR(VLOOKUP(F1333,Accesorio!A:C,3,),"")</f>
        <v/>
      </c>
    </row>
    <row r="1334" spans="1:14" x14ac:dyDescent="0.2">
      <c r="A1334" s="129"/>
      <c r="B1334" s="310"/>
      <c r="C1334" s="131"/>
      <c r="D1334" s="132"/>
      <c r="E1334" s="270"/>
      <c r="F1334" s="272"/>
      <c r="G1334" s="133"/>
      <c r="H1334" s="133"/>
      <c r="I1334" s="343"/>
      <c r="J1334" s="134"/>
      <c r="K1334" s="135"/>
      <c r="L1334" s="136">
        <v>5</v>
      </c>
      <c r="M1334" s="318" t="str">
        <f>IFERROR(ROUNDUP(VLOOKUP(F1334,Accesorio!A:E,IF(L1334&gt;5,L1334-2,L1334),)*E1334/IF(L1334&gt;5,1.21,1),0)," ")</f>
        <v xml:space="preserve"> </v>
      </c>
      <c r="N1334" s="319" t="str">
        <f>IFERROR(VLOOKUP(F1334,Accesorio!A:C,3,),"")</f>
        <v/>
      </c>
    </row>
    <row r="1335" spans="1:14" x14ac:dyDescent="0.2">
      <c r="A1335" s="129"/>
      <c r="B1335" s="310"/>
      <c r="C1335" s="131"/>
      <c r="D1335" s="132"/>
      <c r="E1335" s="270"/>
      <c r="F1335" s="272"/>
      <c r="G1335" s="133"/>
      <c r="H1335" s="133"/>
      <c r="I1335" s="343"/>
      <c r="J1335" s="134"/>
      <c r="K1335" s="135"/>
      <c r="L1335" s="136">
        <v>5</v>
      </c>
      <c r="M1335" s="318" t="str">
        <f>IFERROR(ROUNDUP(VLOOKUP(F1335,Accesorio!A:E,IF(L1335&gt;5,L1335-2,L1335),)*E1335/IF(L1335&gt;5,1.21,1),0)," ")</f>
        <v xml:space="preserve"> </v>
      </c>
      <c r="N1335" s="319" t="str">
        <f>IFERROR(VLOOKUP(F1335,Accesorio!A:C,3,),"")</f>
        <v/>
      </c>
    </row>
    <row r="1336" spans="1:14" x14ac:dyDescent="0.2">
      <c r="A1336" s="129"/>
      <c r="B1336" s="310"/>
      <c r="C1336" s="131"/>
      <c r="D1336" s="132"/>
      <c r="E1336" s="270"/>
      <c r="F1336" s="272"/>
      <c r="G1336" s="133"/>
      <c r="H1336" s="133"/>
      <c r="I1336" s="343"/>
      <c r="J1336" s="134"/>
      <c r="K1336" s="135"/>
      <c r="L1336" s="136">
        <v>5</v>
      </c>
      <c r="M1336" s="318" t="str">
        <f>IFERROR(ROUNDUP(VLOOKUP(F1336,Accesorio!A:E,IF(L1336&gt;5,L1336-2,L1336),)*E1336/IF(L1336&gt;5,1.21,1),0)," ")</f>
        <v xml:space="preserve"> </v>
      </c>
      <c r="N1336" s="319" t="str">
        <f>IFERROR(VLOOKUP(F1336,Accesorio!A:C,3,),"")</f>
        <v/>
      </c>
    </row>
    <row r="1337" spans="1:14" x14ac:dyDescent="0.2">
      <c r="A1337" s="129"/>
      <c r="B1337" s="310"/>
      <c r="C1337" s="131"/>
      <c r="D1337" s="132"/>
      <c r="E1337" s="270"/>
      <c r="F1337" s="272"/>
      <c r="G1337" s="133"/>
      <c r="H1337" s="133"/>
      <c r="I1337" s="343"/>
      <c r="J1337" s="134"/>
      <c r="K1337" s="135"/>
      <c r="L1337" s="136">
        <v>5</v>
      </c>
      <c r="M1337" s="318" t="str">
        <f>IFERROR(ROUNDUP(VLOOKUP(F1337,Accesorio!A:E,IF(L1337&gt;5,L1337-2,L1337),)*E1337/IF(L1337&gt;5,1.21,1),0)," ")</f>
        <v xml:space="preserve"> </v>
      </c>
      <c r="N1337" s="319" t="str">
        <f>IFERROR(VLOOKUP(F1337,Accesorio!A:C,3,),"")</f>
        <v/>
      </c>
    </row>
    <row r="1338" spans="1:14" x14ac:dyDescent="0.2">
      <c r="A1338" s="129"/>
      <c r="B1338" s="310"/>
      <c r="C1338" s="131"/>
      <c r="D1338" s="132"/>
      <c r="E1338" s="270"/>
      <c r="F1338" s="272"/>
      <c r="G1338" s="133"/>
      <c r="H1338" s="133"/>
      <c r="I1338" s="343"/>
      <c r="J1338" s="134"/>
      <c r="K1338" s="135"/>
      <c r="L1338" s="136">
        <v>5</v>
      </c>
      <c r="M1338" s="318" t="str">
        <f>IFERROR(ROUNDUP(VLOOKUP(F1338,Accesorio!A:E,IF(L1338&gt;5,L1338-2,L1338),)*E1338/IF(L1338&gt;5,1.21,1),0)," ")</f>
        <v xml:space="preserve"> </v>
      </c>
      <c r="N1338" s="319" t="str">
        <f>IFERROR(VLOOKUP(F1338,Accesorio!A:C,3,),"")</f>
        <v/>
      </c>
    </row>
    <row r="1339" spans="1:14" x14ac:dyDescent="0.2">
      <c r="A1339" s="129"/>
      <c r="B1339" s="310"/>
      <c r="C1339" s="131"/>
      <c r="D1339" s="132"/>
      <c r="E1339" s="270"/>
      <c r="F1339" s="272"/>
      <c r="G1339" s="133"/>
      <c r="H1339" s="133"/>
      <c r="I1339" s="343"/>
      <c r="J1339" s="134"/>
      <c r="K1339" s="135"/>
      <c r="L1339" s="136">
        <v>5</v>
      </c>
      <c r="M1339" s="318" t="str">
        <f>IFERROR(ROUNDUP(VLOOKUP(F1339,Accesorio!A:E,IF(L1339&gt;5,L1339-2,L1339),)*E1339/IF(L1339&gt;5,1.21,1),0)," ")</f>
        <v xml:space="preserve"> </v>
      </c>
      <c r="N1339" s="319" t="str">
        <f>IFERROR(VLOOKUP(F1339,Accesorio!A:C,3,),"")</f>
        <v/>
      </c>
    </row>
    <row r="1340" spans="1:14" x14ac:dyDescent="0.2">
      <c r="A1340" s="129"/>
      <c r="B1340" s="310"/>
      <c r="C1340" s="131"/>
      <c r="D1340" s="132"/>
      <c r="E1340" s="270"/>
      <c r="F1340" s="272"/>
      <c r="G1340" s="133"/>
      <c r="H1340" s="133"/>
      <c r="I1340" s="343"/>
      <c r="J1340" s="134"/>
      <c r="K1340" s="135"/>
      <c r="L1340" s="136">
        <v>5</v>
      </c>
      <c r="M1340" s="318" t="str">
        <f>IFERROR(ROUNDUP(VLOOKUP(F1340,Accesorio!A:E,IF(L1340&gt;5,L1340-2,L1340),)*E1340/IF(L1340&gt;5,1.21,1),0)," ")</f>
        <v xml:space="preserve"> </v>
      </c>
      <c r="N1340" s="319" t="str">
        <f>IFERROR(VLOOKUP(F1340,Accesorio!A:C,3,),"")</f>
        <v/>
      </c>
    </row>
    <row r="1341" spans="1:14" x14ac:dyDescent="0.2">
      <c r="A1341" s="129"/>
      <c r="B1341" s="310"/>
      <c r="C1341" s="131"/>
      <c r="D1341" s="132"/>
      <c r="E1341" s="270"/>
      <c r="F1341" s="272"/>
      <c r="G1341" s="133"/>
      <c r="H1341" s="133"/>
      <c r="I1341" s="343"/>
      <c r="J1341" s="134"/>
      <c r="K1341" s="135"/>
      <c r="L1341" s="136">
        <v>5</v>
      </c>
      <c r="M1341" s="318" t="str">
        <f>IFERROR(ROUNDUP(VLOOKUP(F1341,Accesorio!A:E,IF(L1341&gt;5,L1341-2,L1341),)*E1341/IF(L1341&gt;5,1.21,1),0)," ")</f>
        <v xml:space="preserve"> </v>
      </c>
      <c r="N1341" s="319" t="str">
        <f>IFERROR(VLOOKUP(F1341,Accesorio!A:C,3,),"")</f>
        <v/>
      </c>
    </row>
    <row r="1342" spans="1:14" x14ac:dyDescent="0.2">
      <c r="A1342" s="129"/>
      <c r="B1342" s="310"/>
      <c r="C1342" s="131"/>
      <c r="D1342" s="132"/>
      <c r="E1342" s="270"/>
      <c r="F1342" s="272"/>
      <c r="G1342" s="133"/>
      <c r="H1342" s="133"/>
      <c r="I1342" s="343"/>
      <c r="J1342" s="134"/>
      <c r="K1342" s="135"/>
      <c r="L1342" s="136">
        <v>5</v>
      </c>
      <c r="M1342" s="318" t="str">
        <f>IFERROR(ROUNDUP(VLOOKUP(F1342,Accesorio!A:E,IF(L1342&gt;5,L1342-2,L1342),)*E1342/IF(L1342&gt;5,1.21,1),0)," ")</f>
        <v xml:space="preserve"> </v>
      </c>
      <c r="N1342" s="319" t="str">
        <f>IFERROR(VLOOKUP(F1342,Accesorio!A:C,3,),"")</f>
        <v/>
      </c>
    </row>
    <row r="1343" spans="1:14" x14ac:dyDescent="0.2">
      <c r="A1343" s="129"/>
      <c r="B1343" s="310"/>
      <c r="C1343" s="131"/>
      <c r="D1343" s="132"/>
      <c r="E1343" s="270"/>
      <c r="F1343" s="272"/>
      <c r="G1343" s="133"/>
      <c r="H1343" s="133"/>
      <c r="I1343" s="343"/>
      <c r="J1343" s="134"/>
      <c r="K1343" s="135"/>
      <c r="L1343" s="136">
        <v>5</v>
      </c>
      <c r="M1343" s="318" t="str">
        <f>IFERROR(ROUNDUP(VLOOKUP(F1343,Accesorio!A:E,IF(L1343&gt;5,L1343-2,L1343),)*E1343/IF(L1343&gt;5,1.21,1),0)," ")</f>
        <v xml:space="preserve"> </v>
      </c>
      <c r="N1343" s="319" t="str">
        <f>IFERROR(VLOOKUP(F1343,Accesorio!A:C,3,),"")</f>
        <v/>
      </c>
    </row>
    <row r="1344" spans="1:14" x14ac:dyDescent="0.2">
      <c r="A1344" s="129"/>
      <c r="B1344" s="310"/>
      <c r="C1344" s="131"/>
      <c r="D1344" s="132"/>
      <c r="E1344" s="270"/>
      <c r="F1344" s="272"/>
      <c r="G1344" s="133"/>
      <c r="H1344" s="133"/>
      <c r="I1344" s="343"/>
      <c r="J1344" s="134"/>
      <c r="K1344" s="135"/>
      <c r="L1344" s="136">
        <v>5</v>
      </c>
      <c r="M1344" s="318" t="str">
        <f>IFERROR(ROUNDUP(VLOOKUP(F1344,Accesorio!A:E,IF(L1344&gt;5,L1344-2,L1344),)*E1344/IF(L1344&gt;5,1.21,1),0)," ")</f>
        <v xml:space="preserve"> </v>
      </c>
      <c r="N1344" s="319" t="str">
        <f>IFERROR(VLOOKUP(F1344,Accesorio!A:C,3,),"")</f>
        <v/>
      </c>
    </row>
    <row r="1345" spans="1:14" x14ac:dyDescent="0.2">
      <c r="A1345" s="129"/>
      <c r="B1345" s="310"/>
      <c r="C1345" s="131"/>
      <c r="D1345" s="132"/>
      <c r="E1345" s="270"/>
      <c r="F1345" s="272"/>
      <c r="G1345" s="133"/>
      <c r="H1345" s="133"/>
      <c r="I1345" s="343"/>
      <c r="J1345" s="134"/>
      <c r="K1345" s="135"/>
      <c r="L1345" s="136">
        <v>5</v>
      </c>
      <c r="M1345" s="318" t="str">
        <f>IFERROR(ROUNDUP(VLOOKUP(F1345,Accesorio!A:E,IF(L1345&gt;5,L1345-2,L1345),)*E1345/IF(L1345&gt;5,1.21,1),0)," ")</f>
        <v xml:space="preserve"> </v>
      </c>
      <c r="N1345" s="319" t="str">
        <f>IFERROR(VLOOKUP(F1345,Accesorio!A:C,3,),"")</f>
        <v/>
      </c>
    </row>
    <row r="1346" spans="1:14" x14ac:dyDescent="0.2">
      <c r="A1346" s="129"/>
      <c r="B1346" s="310"/>
      <c r="C1346" s="131"/>
      <c r="D1346" s="132"/>
      <c r="E1346" s="270"/>
      <c r="F1346" s="272"/>
      <c r="G1346" s="133"/>
      <c r="H1346" s="133"/>
      <c r="I1346" s="343"/>
      <c r="J1346" s="134"/>
      <c r="K1346" s="135"/>
      <c r="L1346" s="136">
        <v>5</v>
      </c>
      <c r="M1346" s="318" t="str">
        <f>IFERROR(ROUNDUP(VLOOKUP(F1346,Accesorio!A:E,IF(L1346&gt;5,L1346-2,L1346),)*E1346/IF(L1346&gt;5,1.21,1),0)," ")</f>
        <v xml:space="preserve"> </v>
      </c>
      <c r="N1346" s="319" t="str">
        <f>IFERROR(VLOOKUP(F1346,Accesorio!A:C,3,),"")</f>
        <v/>
      </c>
    </row>
    <row r="1347" spans="1:14" x14ac:dyDescent="0.2">
      <c r="A1347" s="129"/>
      <c r="B1347" s="310"/>
      <c r="C1347" s="131"/>
      <c r="D1347" s="132"/>
      <c r="E1347" s="270"/>
      <c r="F1347" s="272"/>
      <c r="G1347" s="133"/>
      <c r="H1347" s="133"/>
      <c r="I1347" s="343"/>
      <c r="J1347" s="134"/>
      <c r="K1347" s="135"/>
      <c r="L1347" s="136">
        <v>5</v>
      </c>
      <c r="M1347" s="318" t="str">
        <f>IFERROR(ROUNDUP(VLOOKUP(F1347,Accesorio!A:E,IF(L1347&gt;5,L1347-2,L1347),)*E1347/IF(L1347&gt;5,1.21,1),0)," ")</f>
        <v xml:space="preserve"> </v>
      </c>
      <c r="N1347" s="319" t="str">
        <f>IFERROR(VLOOKUP(F1347,Accesorio!A:C,3,),"")</f>
        <v/>
      </c>
    </row>
    <row r="1348" spans="1:14" x14ac:dyDescent="0.2">
      <c r="A1348" s="129"/>
      <c r="B1348" s="310"/>
      <c r="C1348" s="131"/>
      <c r="D1348" s="132"/>
      <c r="E1348" s="270"/>
      <c r="F1348" s="272"/>
      <c r="G1348" s="133"/>
      <c r="H1348" s="133"/>
      <c r="I1348" s="343"/>
      <c r="J1348" s="134"/>
      <c r="K1348" s="135"/>
      <c r="L1348" s="136">
        <v>5</v>
      </c>
      <c r="M1348" s="318" t="str">
        <f>IFERROR(ROUNDUP(VLOOKUP(F1348,Accesorio!A:E,IF(L1348&gt;5,L1348-2,L1348),)*E1348/IF(L1348&gt;5,1.21,1),0)," ")</f>
        <v xml:space="preserve"> </v>
      </c>
      <c r="N1348" s="319" t="str">
        <f>IFERROR(VLOOKUP(F1348,Accesorio!A:C,3,),"")</f>
        <v/>
      </c>
    </row>
    <row r="1349" spans="1:14" x14ac:dyDescent="0.2">
      <c r="A1349" s="129"/>
      <c r="B1349" s="310"/>
      <c r="C1349" s="131"/>
      <c r="D1349" s="132"/>
      <c r="E1349" s="270"/>
      <c r="F1349" s="272"/>
      <c r="G1349" s="133"/>
      <c r="H1349" s="133"/>
      <c r="I1349" s="343"/>
      <c r="J1349" s="134"/>
      <c r="K1349" s="135"/>
      <c r="L1349" s="136">
        <v>5</v>
      </c>
      <c r="M1349" s="318" t="str">
        <f>IFERROR(ROUNDUP(VLOOKUP(F1349,Accesorio!A:E,IF(L1349&gt;5,L1349-2,L1349),)*E1349/IF(L1349&gt;5,1.21,1),0)," ")</f>
        <v xml:space="preserve"> </v>
      </c>
      <c r="N1349" s="319" t="str">
        <f>IFERROR(VLOOKUP(F1349,Accesorio!A:C,3,),"")</f>
        <v/>
      </c>
    </row>
    <row r="1350" spans="1:14" x14ac:dyDescent="0.2">
      <c r="A1350" s="129"/>
      <c r="B1350" s="310"/>
      <c r="C1350" s="131"/>
      <c r="D1350" s="132"/>
      <c r="E1350" s="270"/>
      <c r="F1350" s="272"/>
      <c r="G1350" s="133"/>
      <c r="H1350" s="133"/>
      <c r="I1350" s="343"/>
      <c r="J1350" s="134"/>
      <c r="K1350" s="135"/>
      <c r="L1350" s="136">
        <v>5</v>
      </c>
      <c r="M1350" s="318" t="str">
        <f>IFERROR(ROUNDUP(VLOOKUP(F1350,Accesorio!A:E,IF(L1350&gt;5,L1350-2,L1350),)*E1350/IF(L1350&gt;5,1.21,1),0)," ")</f>
        <v xml:space="preserve"> </v>
      </c>
      <c r="N1350" s="319" t="str">
        <f>IFERROR(VLOOKUP(F1350,Accesorio!A:C,3,),"")</f>
        <v/>
      </c>
    </row>
    <row r="1351" spans="1:14" x14ac:dyDescent="0.2">
      <c r="A1351" s="129"/>
      <c r="B1351" s="310"/>
      <c r="C1351" s="131"/>
      <c r="D1351" s="132"/>
      <c r="E1351" s="270"/>
      <c r="F1351" s="272"/>
      <c r="G1351" s="133"/>
      <c r="H1351" s="133"/>
      <c r="I1351" s="343"/>
      <c r="J1351" s="134"/>
      <c r="K1351" s="135"/>
      <c r="L1351" s="136">
        <v>5</v>
      </c>
      <c r="M1351" s="318" t="str">
        <f>IFERROR(ROUNDUP(VLOOKUP(F1351,Accesorio!A:E,IF(L1351&gt;5,L1351-2,L1351),)*E1351/IF(L1351&gt;5,1.21,1),0)," ")</f>
        <v xml:space="preserve"> </v>
      </c>
      <c r="N1351" s="319" t="str">
        <f>IFERROR(VLOOKUP(F1351,Accesorio!A:C,3,),"")</f>
        <v/>
      </c>
    </row>
    <row r="1352" spans="1:14" x14ac:dyDescent="0.2">
      <c r="A1352" s="129"/>
      <c r="B1352" s="310"/>
      <c r="C1352" s="131"/>
      <c r="D1352" s="132"/>
      <c r="E1352" s="270"/>
      <c r="F1352" s="272"/>
      <c r="G1352" s="133"/>
      <c r="H1352" s="133"/>
      <c r="I1352" s="343"/>
      <c r="J1352" s="134"/>
      <c r="K1352" s="135"/>
      <c r="L1352" s="136">
        <v>5</v>
      </c>
      <c r="M1352" s="318" t="str">
        <f>IFERROR(ROUNDUP(VLOOKUP(F1352,Accesorio!A:E,IF(L1352&gt;5,L1352-2,L1352),)*E1352/IF(L1352&gt;5,1.21,1),0)," ")</f>
        <v xml:space="preserve"> </v>
      </c>
      <c r="N1352" s="319" t="str">
        <f>IFERROR(VLOOKUP(F1352,Accesorio!A:C,3,),"")</f>
        <v/>
      </c>
    </row>
    <row r="1353" spans="1:14" x14ac:dyDescent="0.2">
      <c r="A1353" s="129"/>
      <c r="B1353" s="310"/>
      <c r="C1353" s="131"/>
      <c r="D1353" s="132"/>
      <c r="E1353" s="270"/>
      <c r="F1353" s="272"/>
      <c r="G1353" s="133"/>
      <c r="H1353" s="133"/>
      <c r="I1353" s="343"/>
      <c r="J1353" s="134"/>
      <c r="K1353" s="135"/>
      <c r="L1353" s="136">
        <v>5</v>
      </c>
      <c r="M1353" s="318" t="str">
        <f>IFERROR(ROUNDUP(VLOOKUP(F1353,Accesorio!A:E,IF(L1353&gt;5,L1353-2,L1353),)*E1353/IF(L1353&gt;5,1.21,1),0)," ")</f>
        <v xml:space="preserve"> </v>
      </c>
      <c r="N1353" s="319" t="str">
        <f>IFERROR(VLOOKUP(F1353,Accesorio!A:C,3,),"")</f>
        <v/>
      </c>
    </row>
    <row r="1354" spans="1:14" x14ac:dyDescent="0.2">
      <c r="A1354" s="129"/>
      <c r="B1354" s="310"/>
      <c r="C1354" s="131"/>
      <c r="D1354" s="132"/>
      <c r="E1354" s="270"/>
      <c r="F1354" s="272"/>
      <c r="G1354" s="133"/>
      <c r="H1354" s="133"/>
      <c r="I1354" s="343"/>
      <c r="J1354" s="134"/>
      <c r="K1354" s="135"/>
      <c r="L1354" s="136">
        <v>5</v>
      </c>
      <c r="M1354" s="318" t="str">
        <f>IFERROR(ROUNDUP(VLOOKUP(F1354,Accesorio!A:E,IF(L1354&gt;5,L1354-2,L1354),)*E1354/IF(L1354&gt;5,1.21,1),0)," ")</f>
        <v xml:space="preserve"> </v>
      </c>
      <c r="N1354" s="319" t="str">
        <f>IFERROR(VLOOKUP(F1354,Accesorio!A:C,3,),"")</f>
        <v/>
      </c>
    </row>
    <row r="1355" spans="1:14" x14ac:dyDescent="0.2">
      <c r="A1355" s="129"/>
      <c r="B1355" s="310"/>
      <c r="C1355" s="131"/>
      <c r="D1355" s="132"/>
      <c r="E1355" s="270"/>
      <c r="F1355" s="272"/>
      <c r="G1355" s="133"/>
      <c r="H1355" s="133"/>
      <c r="I1355" s="343"/>
      <c r="J1355" s="134"/>
      <c r="K1355" s="135"/>
      <c r="L1355" s="136">
        <v>5</v>
      </c>
      <c r="M1355" s="318" t="str">
        <f>IFERROR(ROUNDUP(VLOOKUP(F1355,Accesorio!A:E,IF(L1355&gt;5,L1355-2,L1355),)*E1355/IF(L1355&gt;5,1.21,1),0)," ")</f>
        <v xml:space="preserve"> </v>
      </c>
      <c r="N1355" s="319" t="str">
        <f>IFERROR(VLOOKUP(F1355,Accesorio!A:C,3,),"")</f>
        <v/>
      </c>
    </row>
    <row r="1356" spans="1:14" x14ac:dyDescent="0.2">
      <c r="A1356" s="129"/>
      <c r="B1356" s="130"/>
      <c r="C1356" s="131"/>
      <c r="D1356" s="132"/>
      <c r="E1356" s="270"/>
      <c r="F1356" s="272"/>
      <c r="G1356" s="133"/>
      <c r="H1356" s="133"/>
      <c r="I1356" s="343"/>
      <c r="J1356" s="134"/>
      <c r="K1356" s="135"/>
      <c r="L1356" s="136">
        <v>5</v>
      </c>
      <c r="M1356" s="318" t="str">
        <f>IFERROR(ROUNDUP(VLOOKUP(F1356,Accesorio!A:E,IF(L1356&gt;5,L1356-2,L1356),)*E1356/IF(L1356&gt;5,1.21,1),0)," ")</f>
        <v xml:space="preserve"> </v>
      </c>
      <c r="N1356" s="319" t="str">
        <f>IFERROR(VLOOKUP(F1356,Accesorio!A:C,3,),"")</f>
        <v/>
      </c>
    </row>
    <row r="1357" spans="1:14" x14ac:dyDescent="0.2">
      <c r="A1357" s="129"/>
      <c r="B1357" s="130"/>
      <c r="C1357" s="131"/>
      <c r="D1357" s="132"/>
      <c r="E1357" s="270"/>
      <c r="F1357" s="272"/>
      <c r="G1357" s="133"/>
      <c r="H1357" s="133"/>
      <c r="I1357" s="343"/>
      <c r="J1357" s="134"/>
      <c r="K1357" s="135"/>
      <c r="L1357" s="136">
        <v>5</v>
      </c>
      <c r="M1357" s="318" t="str">
        <f>IFERROR(ROUNDUP(VLOOKUP(F1357,Accesorio!A:E,IF(L1357&gt;5,L1357-2,L1357),)*E1357/IF(L1357&gt;5,1.21,1),0)," ")</f>
        <v xml:space="preserve"> </v>
      </c>
      <c r="N1357" s="319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70"/>
      <c r="F1358" s="272"/>
      <c r="G1358" s="133"/>
      <c r="H1358" s="133"/>
      <c r="I1358" s="343"/>
      <c r="J1358" s="134"/>
      <c r="K1358" s="135"/>
      <c r="L1358" s="136">
        <v>5</v>
      </c>
      <c r="M1358" s="318" t="str">
        <f>IFERROR(ROUNDUP(VLOOKUP(F1358,Accesorio!A:E,IF(L1358&gt;5,L1358-2,L1358),)*E1358/IF(L1358&gt;5,1.21,1),0)," ")</f>
        <v xml:space="preserve"> </v>
      </c>
      <c r="N1358" s="319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70"/>
      <c r="F1359" s="272"/>
      <c r="G1359" s="133"/>
      <c r="H1359" s="133"/>
      <c r="I1359" s="343"/>
      <c r="J1359" s="134"/>
      <c r="K1359" s="135"/>
      <c r="L1359" s="136">
        <v>5</v>
      </c>
      <c r="M1359" s="318" t="str">
        <f>IFERROR(ROUNDUP(VLOOKUP(F1359,Accesorio!A:E,IF(L1359&gt;5,L1359-2,L1359),)*E1359/IF(L1359&gt;5,1.21,1),0)," ")</f>
        <v xml:space="preserve"> </v>
      </c>
      <c r="N1359" s="319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70"/>
      <c r="F1360" s="272"/>
      <c r="G1360" s="133"/>
      <c r="H1360" s="133"/>
      <c r="I1360" s="343"/>
      <c r="J1360" s="134"/>
      <c r="K1360" s="135"/>
      <c r="L1360" s="136">
        <v>5</v>
      </c>
      <c r="M1360" s="318" t="str">
        <f>IFERROR(ROUNDUP(VLOOKUP(F1360,Accesorio!A:E,IF(L1360&gt;5,L1360-2,L1360),)*E1360/IF(L1360&gt;5,1.21,1),0)," ")</f>
        <v xml:space="preserve"> </v>
      </c>
      <c r="N1360" s="319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70"/>
      <c r="F1361" s="272"/>
      <c r="G1361" s="133"/>
      <c r="H1361" s="133"/>
      <c r="I1361" s="343"/>
      <c r="J1361" s="134"/>
      <c r="K1361" s="135"/>
      <c r="L1361" s="136">
        <v>5</v>
      </c>
      <c r="M1361" s="318" t="str">
        <f>IFERROR(ROUNDUP(VLOOKUP(F1361,Accesorio!A:E,IF(L1361&gt;5,L1361-2,L1361),)*E1361/IF(L1361&gt;5,1.21,1),0)," ")</f>
        <v xml:space="preserve"> </v>
      </c>
      <c r="N1361" s="319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70"/>
      <c r="F1362" s="272"/>
      <c r="G1362" s="133"/>
      <c r="H1362" s="133"/>
      <c r="I1362" s="343"/>
      <c r="J1362" s="134"/>
      <c r="K1362" s="135"/>
      <c r="L1362" s="136">
        <v>5</v>
      </c>
      <c r="M1362" s="318" t="str">
        <f>IFERROR(ROUNDUP(VLOOKUP(F1362,Accesorio!A:E,IF(L1362&gt;5,L1362-2,L1362),)*E1362/IF(L1362&gt;5,1.21,1),0)," ")</f>
        <v xml:space="preserve"> </v>
      </c>
      <c r="N1362" s="319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70"/>
      <c r="F1363" s="272"/>
      <c r="G1363" s="133"/>
      <c r="H1363" s="133"/>
      <c r="I1363" s="343"/>
      <c r="J1363" s="134"/>
      <c r="K1363" s="135"/>
      <c r="L1363" s="136">
        <v>5</v>
      </c>
      <c r="M1363" s="318" t="str">
        <f>IFERROR(ROUNDUP(VLOOKUP(F1363,Accesorio!A:E,IF(L1363&gt;5,L1363-2,L1363),)*E1363/IF(L1363&gt;5,1.21,1),0)," ")</f>
        <v xml:space="preserve"> </v>
      </c>
      <c r="N1363" s="319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70"/>
      <c r="F1364" s="272"/>
      <c r="G1364" s="133"/>
      <c r="H1364" s="133"/>
      <c r="I1364" s="343"/>
      <c r="J1364" s="134"/>
      <c r="K1364" s="135"/>
      <c r="L1364" s="136">
        <v>5</v>
      </c>
      <c r="M1364" s="318" t="str">
        <f>IFERROR(ROUNDUP(VLOOKUP(F1364,Accesorio!A:E,IF(L1364&gt;5,L1364-2,L1364),)*E1364/IF(L1364&gt;5,1.21,1),0)," ")</f>
        <v xml:space="preserve"> </v>
      </c>
      <c r="N1364" s="319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70"/>
      <c r="F1365" s="272"/>
      <c r="G1365" s="133"/>
      <c r="H1365" s="133"/>
      <c r="I1365" s="343"/>
      <c r="J1365" s="134"/>
      <c r="K1365" s="135"/>
      <c r="L1365" s="136">
        <v>5</v>
      </c>
      <c r="M1365" s="318" t="str">
        <f>IFERROR(ROUNDUP(VLOOKUP(F1365,Accesorio!A:E,IF(L1365&gt;5,L1365-2,L1365),)*E1365/IF(L1365&gt;5,1.21,1),0)," ")</f>
        <v xml:space="preserve"> </v>
      </c>
      <c r="N1365" s="319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70"/>
      <c r="F1366" s="272"/>
      <c r="G1366" s="133"/>
      <c r="H1366" s="133"/>
      <c r="I1366" s="343"/>
      <c r="J1366" s="134"/>
      <c r="K1366" s="135"/>
      <c r="L1366" s="136">
        <v>5</v>
      </c>
      <c r="M1366" s="318" t="str">
        <f>IFERROR(ROUNDUP(VLOOKUP(F1366,Accesorio!A:E,IF(L1366&gt;5,L1366-2,L1366),)*E1366/IF(L1366&gt;5,1.21,1),0)," ")</f>
        <v xml:space="preserve"> </v>
      </c>
      <c r="N1366" s="319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70"/>
      <c r="F1367" s="272"/>
      <c r="G1367" s="133"/>
      <c r="H1367" s="133"/>
      <c r="I1367" s="343"/>
      <c r="J1367" s="134"/>
      <c r="K1367" s="135"/>
      <c r="L1367" s="136">
        <v>5</v>
      </c>
      <c r="M1367" s="318" t="str">
        <f>IFERROR(ROUNDUP(VLOOKUP(F1367,Accesorio!A:E,IF(L1367&gt;5,L1367-2,L1367),)*E1367/IF(L1367&gt;5,1.21,1),0)," ")</f>
        <v xml:space="preserve"> </v>
      </c>
      <c r="N1367" s="319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70"/>
      <c r="F1368" s="272"/>
      <c r="G1368" s="133"/>
      <c r="H1368" s="133"/>
      <c r="I1368" s="343"/>
      <c r="J1368" s="134"/>
      <c r="K1368" s="135"/>
      <c r="L1368" s="136">
        <v>5</v>
      </c>
      <c r="M1368" s="318" t="str">
        <f>IFERROR(ROUNDUP(VLOOKUP(F1368,Accesorio!A:E,IF(L1368&gt;5,L1368-2,L1368),)*E1368/IF(L1368&gt;5,1.21,1),0)," ")</f>
        <v xml:space="preserve"> </v>
      </c>
      <c r="N1368" s="319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70"/>
      <c r="F1369" s="272"/>
      <c r="G1369" s="133"/>
      <c r="H1369" s="133"/>
      <c r="I1369" s="343"/>
      <c r="J1369" s="134"/>
      <c r="K1369" s="135"/>
      <c r="L1369" s="136">
        <v>5</v>
      </c>
      <c r="M1369" s="318" t="str">
        <f>IFERROR(ROUNDUP(VLOOKUP(F1369,Accesorio!A:E,IF(L1369&gt;5,L1369-2,L1369),)*E1369/IF(L1369&gt;5,1.21,1),0)," ")</f>
        <v xml:space="preserve"> </v>
      </c>
      <c r="N1369" s="319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70"/>
      <c r="F1370" s="272"/>
      <c r="G1370" s="133"/>
      <c r="H1370" s="133"/>
      <c r="I1370" s="343"/>
      <c r="J1370" s="134"/>
      <c r="K1370" s="135"/>
      <c r="L1370" s="136">
        <v>5</v>
      </c>
      <c r="M1370" s="318" t="str">
        <f>IFERROR(ROUNDUP(VLOOKUP(F1370,Accesorio!A:E,IF(L1370&gt;5,L1370-2,L1370),)*E1370/IF(L1370&gt;5,1.21,1),0)," ")</f>
        <v xml:space="preserve"> </v>
      </c>
      <c r="N1370" s="319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70"/>
      <c r="F1371" s="272"/>
      <c r="G1371" s="133"/>
      <c r="H1371" s="133"/>
      <c r="I1371" s="343"/>
      <c r="J1371" s="134"/>
      <c r="K1371" s="135"/>
      <c r="L1371" s="136">
        <v>5</v>
      </c>
      <c r="M1371" s="318" t="str">
        <f>IFERROR(ROUNDUP(VLOOKUP(F1371,Accesorio!A:E,IF(L1371&gt;5,L1371-2,L1371),)*E1371/IF(L1371&gt;5,1.21,1),0)," ")</f>
        <v xml:space="preserve"> </v>
      </c>
      <c r="N1371" s="319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70"/>
      <c r="F1372" s="272"/>
      <c r="G1372" s="133"/>
      <c r="H1372" s="133"/>
      <c r="I1372" s="343"/>
      <c r="J1372" s="134"/>
      <c r="K1372" s="135"/>
      <c r="L1372" s="136">
        <v>5</v>
      </c>
      <c r="M1372" s="318" t="str">
        <f>IFERROR(ROUNDUP(VLOOKUP(F1372,Accesorio!A:E,IF(L1372&gt;5,L1372-2,L1372),)*E1372/IF(L1372&gt;5,1.21,1),0)," ")</f>
        <v xml:space="preserve"> </v>
      </c>
      <c r="N1372" s="319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70"/>
      <c r="F1373" s="272"/>
      <c r="G1373" s="133"/>
      <c r="H1373" s="133"/>
      <c r="I1373" s="343"/>
      <c r="J1373" s="134"/>
      <c r="K1373" s="135"/>
      <c r="L1373" s="136">
        <v>5</v>
      </c>
      <c r="M1373" s="318" t="str">
        <f>IFERROR(ROUNDUP(VLOOKUP(F1373,Accesorio!A:E,IF(L1373&gt;5,L1373-2,L1373),)*E1373/IF(L1373&gt;5,1.21,1),0)," ")</f>
        <v xml:space="preserve"> </v>
      </c>
      <c r="N1373" s="319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70"/>
      <c r="F1374" s="272"/>
      <c r="G1374" s="133"/>
      <c r="H1374" s="133"/>
      <c r="I1374" s="343"/>
      <c r="J1374" s="134"/>
      <c r="K1374" s="135"/>
      <c r="L1374" s="136">
        <v>5</v>
      </c>
      <c r="M1374" s="318" t="str">
        <f>IFERROR(ROUNDUP(VLOOKUP(F1374,Accesorio!A:E,IF(L1374&gt;5,L1374-2,L1374),)*E1374/IF(L1374&gt;5,1.21,1),0)," ")</f>
        <v xml:space="preserve"> </v>
      </c>
      <c r="N1374" s="319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70"/>
      <c r="F1375" s="272"/>
      <c r="G1375" s="133"/>
      <c r="H1375" s="133"/>
      <c r="I1375" s="343"/>
      <c r="J1375" s="134"/>
      <c r="K1375" s="135"/>
      <c r="L1375" s="136">
        <v>5</v>
      </c>
      <c r="M1375" s="318" t="str">
        <f>IFERROR(ROUNDUP(VLOOKUP(F1375,Accesorio!A:E,IF(L1375&gt;5,L1375-2,L1375),)*E1375/IF(L1375&gt;5,1.21,1),0)," ")</f>
        <v xml:space="preserve"> </v>
      </c>
      <c r="N1375" s="319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70"/>
      <c r="F1376" s="272"/>
      <c r="G1376" s="133"/>
      <c r="H1376" s="133"/>
      <c r="I1376" s="343"/>
      <c r="J1376" s="134"/>
      <c r="K1376" s="135"/>
      <c r="L1376" s="136">
        <v>5</v>
      </c>
      <c r="M1376" s="318" t="str">
        <f>IFERROR(ROUNDUP(VLOOKUP(F1376,Accesorio!A:E,IF(L1376&gt;5,L1376-2,L1376),)*E1376/IF(L1376&gt;5,1.21,1),0)," ")</f>
        <v xml:space="preserve"> </v>
      </c>
      <c r="N1376" s="319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70"/>
      <c r="F1377" s="272"/>
      <c r="G1377" s="133"/>
      <c r="H1377" s="133"/>
      <c r="I1377" s="343"/>
      <c r="J1377" s="134"/>
      <c r="K1377" s="135"/>
      <c r="L1377" s="136">
        <v>5</v>
      </c>
      <c r="M1377" s="318" t="str">
        <f>IFERROR(ROUNDUP(VLOOKUP(F1377,Accesorio!A:E,IF(L1377&gt;5,L1377-2,L1377),)*E1377/IF(L1377&gt;5,1.21,1),0)," ")</f>
        <v xml:space="preserve"> </v>
      </c>
      <c r="N1377" s="319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70"/>
      <c r="F1378" s="272"/>
      <c r="G1378" s="133"/>
      <c r="H1378" s="133"/>
      <c r="I1378" s="343"/>
      <c r="J1378" s="134"/>
      <c r="K1378" s="135"/>
      <c r="L1378" s="136">
        <v>5</v>
      </c>
      <c r="M1378" s="318" t="str">
        <f>IFERROR(ROUNDUP(VLOOKUP(F1378,Accesorio!A:E,IF(L1378&gt;5,L1378-2,L1378),)*E1378/IF(L1378&gt;5,1.21,1),0)," ")</f>
        <v xml:space="preserve"> </v>
      </c>
      <c r="N1378" s="319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70"/>
      <c r="F1379" s="272"/>
      <c r="G1379" s="133"/>
      <c r="H1379" s="133"/>
      <c r="I1379" s="343"/>
      <c r="J1379" s="134"/>
      <c r="K1379" s="135"/>
      <c r="L1379" s="136">
        <v>5</v>
      </c>
      <c r="M1379" s="318" t="str">
        <f>IFERROR(ROUNDUP(VLOOKUP(F1379,Accesorio!A:E,IF(L1379&gt;5,L1379-2,L1379),)*E1379/IF(L1379&gt;5,1.21,1),0)," ")</f>
        <v xml:space="preserve"> </v>
      </c>
      <c r="N1379" s="319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70"/>
      <c r="F1380" s="272"/>
      <c r="G1380" s="133"/>
      <c r="H1380" s="133"/>
      <c r="I1380" s="343"/>
      <c r="J1380" s="134"/>
      <c r="K1380" s="135"/>
      <c r="L1380" s="136">
        <v>5</v>
      </c>
      <c r="M1380" s="318" t="str">
        <f>IFERROR(ROUNDUP(VLOOKUP(F1380,Accesorio!A:E,IF(L1380&gt;5,L1380-2,L1380),)*E1380/IF(L1380&gt;5,1.21,1),0)," ")</f>
        <v xml:space="preserve"> </v>
      </c>
      <c r="N1380" s="319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70"/>
      <c r="F1381" s="272"/>
      <c r="G1381" s="133"/>
      <c r="H1381" s="133"/>
      <c r="I1381" s="343"/>
      <c r="J1381" s="134"/>
      <c r="K1381" s="135"/>
      <c r="L1381" s="136">
        <v>5</v>
      </c>
      <c r="M1381" s="318" t="str">
        <f>IFERROR(ROUNDUP(VLOOKUP(F1381,Accesorio!A:E,IF(L1381&gt;5,L1381-2,L1381),)*E1381/IF(L1381&gt;5,1.21,1),0)," ")</f>
        <v xml:space="preserve"> </v>
      </c>
      <c r="N1381" s="319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70"/>
      <c r="F1382" s="272"/>
      <c r="G1382" s="133"/>
      <c r="H1382" s="133"/>
      <c r="I1382" s="343"/>
      <c r="J1382" s="134"/>
      <c r="K1382" s="135"/>
      <c r="L1382" s="136">
        <v>5</v>
      </c>
      <c r="M1382" s="318" t="str">
        <f>IFERROR(ROUNDUP(VLOOKUP(F1382,Accesorio!A:E,IF(L1382&gt;5,L1382-2,L1382),)*E1382/IF(L1382&gt;5,1.21,1),0)," ")</f>
        <v xml:space="preserve"> </v>
      </c>
      <c r="N1382" s="319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70"/>
      <c r="F1383" s="272"/>
      <c r="G1383" s="133"/>
      <c r="H1383" s="133"/>
      <c r="I1383" s="343"/>
      <c r="J1383" s="134"/>
      <c r="K1383" s="135"/>
      <c r="L1383" s="136">
        <v>5</v>
      </c>
      <c r="M1383" s="318" t="str">
        <f>IFERROR(ROUNDUP(VLOOKUP(F1383,Accesorio!A:E,IF(L1383&gt;5,L1383-2,L1383),)*E1383/IF(L1383&gt;5,1.21,1),0)," ")</f>
        <v xml:space="preserve"> </v>
      </c>
      <c r="N1383" s="319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70"/>
      <c r="F1384" s="272"/>
      <c r="G1384" s="133"/>
      <c r="H1384" s="133"/>
      <c r="I1384" s="343"/>
      <c r="J1384" s="134"/>
      <c r="K1384" s="135"/>
      <c r="L1384" s="136">
        <v>5</v>
      </c>
      <c r="M1384" s="318" t="str">
        <f>IFERROR(ROUNDUP(VLOOKUP(F1384,Accesorio!A:E,IF(L1384&gt;5,L1384-2,L1384),)*E1384/IF(L1384&gt;5,1.21,1),0)," ")</f>
        <v xml:space="preserve"> </v>
      </c>
      <c r="N1384" s="319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70"/>
      <c r="F1385" s="272"/>
      <c r="G1385" s="133"/>
      <c r="H1385" s="133"/>
      <c r="I1385" s="343"/>
      <c r="J1385" s="134"/>
      <c r="K1385" s="135"/>
      <c r="L1385" s="136">
        <v>5</v>
      </c>
      <c r="M1385" s="318" t="str">
        <f>IFERROR(ROUNDUP(VLOOKUP(F1385,Accesorio!A:E,IF(L1385&gt;5,L1385-2,L1385),)*E1385/IF(L1385&gt;5,1.21,1),0)," ")</f>
        <v xml:space="preserve"> </v>
      </c>
      <c r="N1385" s="319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70"/>
      <c r="F1386" s="272"/>
      <c r="G1386" s="133"/>
      <c r="H1386" s="133"/>
      <c r="I1386" s="343"/>
      <c r="J1386" s="134"/>
      <c r="K1386" s="135"/>
      <c r="L1386" s="136">
        <v>5</v>
      </c>
      <c r="M1386" s="318" t="str">
        <f>IFERROR(ROUNDUP(VLOOKUP(F1386,Accesorio!A:E,IF(L1386&gt;5,L1386-2,L1386),)*E1386/IF(L1386&gt;5,1.21,1),0)," ")</f>
        <v xml:space="preserve"> </v>
      </c>
      <c r="N1386" s="319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70"/>
      <c r="F1387" s="272"/>
      <c r="G1387" s="133"/>
      <c r="H1387" s="133"/>
      <c r="I1387" s="343"/>
      <c r="J1387" s="134"/>
      <c r="K1387" s="135"/>
      <c r="L1387" s="136">
        <v>5</v>
      </c>
      <c r="M1387" s="318" t="str">
        <f>IFERROR(ROUNDUP(VLOOKUP(F1387,Accesorio!A:E,IF(L1387&gt;5,L1387-2,L1387),)*E1387/IF(L1387&gt;5,1.21,1),0)," ")</f>
        <v xml:space="preserve"> </v>
      </c>
      <c r="N1387" s="319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70"/>
      <c r="F1388" s="272"/>
      <c r="G1388" s="133"/>
      <c r="H1388" s="133"/>
      <c r="I1388" s="343"/>
      <c r="J1388" s="134"/>
      <c r="K1388" s="135"/>
      <c r="L1388" s="136">
        <v>5</v>
      </c>
      <c r="M1388" s="318" t="str">
        <f>IFERROR(ROUNDUP(VLOOKUP(F1388,Accesorio!A:E,IF(L1388&gt;5,L1388-2,L1388),)*E1388/IF(L1388&gt;5,1.21,1),0)," ")</f>
        <v xml:space="preserve"> </v>
      </c>
      <c r="N1388" s="319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70"/>
      <c r="F1389" s="272"/>
      <c r="G1389" s="133"/>
      <c r="H1389" s="133"/>
      <c r="I1389" s="343"/>
      <c r="J1389" s="134"/>
      <c r="K1389" s="135"/>
      <c r="L1389" s="136">
        <v>5</v>
      </c>
      <c r="M1389" s="318" t="str">
        <f>IFERROR(ROUNDUP(VLOOKUP(F1389,Accesorio!A:E,IF(L1389&gt;5,L1389-2,L1389),)*E1389/IF(L1389&gt;5,1.21,1),0)," ")</f>
        <v xml:space="preserve"> </v>
      </c>
      <c r="N1389" s="319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70"/>
      <c r="F1390" s="272"/>
      <c r="G1390" s="133"/>
      <c r="H1390" s="133"/>
      <c r="I1390" s="343"/>
      <c r="J1390" s="134"/>
      <c r="K1390" s="135"/>
      <c r="L1390" s="136">
        <v>5</v>
      </c>
      <c r="M1390" s="318" t="str">
        <f>IFERROR(ROUNDUP(VLOOKUP(F1390,Accesorio!A:E,IF(L1390&gt;5,L1390-2,L1390),)*E1390/IF(L1390&gt;5,1.21,1),0)," ")</f>
        <v xml:space="preserve"> </v>
      </c>
      <c r="N1390" s="319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70"/>
      <c r="F1391" s="272"/>
      <c r="G1391" s="133"/>
      <c r="H1391" s="133"/>
      <c r="I1391" s="343"/>
      <c r="J1391" s="134"/>
      <c r="K1391" s="135"/>
      <c r="L1391" s="136">
        <v>5</v>
      </c>
      <c r="M1391" s="318" t="str">
        <f>IFERROR(ROUNDUP(VLOOKUP(F1391,Accesorio!A:E,IF(L1391&gt;5,L1391-2,L1391),)*E1391/IF(L1391&gt;5,1.21,1),0)," ")</f>
        <v xml:space="preserve"> </v>
      </c>
      <c r="N1391" s="319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70"/>
      <c r="F1392" s="272"/>
      <c r="G1392" s="133"/>
      <c r="H1392" s="133"/>
      <c r="I1392" s="343"/>
      <c r="J1392" s="134"/>
      <c r="K1392" s="135"/>
      <c r="L1392" s="136">
        <v>5</v>
      </c>
      <c r="M1392" s="318" t="str">
        <f>IFERROR(ROUNDUP(VLOOKUP(F1392,Accesorio!A:E,IF(L1392&gt;5,L1392-2,L1392),)*E1392/IF(L1392&gt;5,1.21,1),0)," ")</f>
        <v xml:space="preserve"> </v>
      </c>
      <c r="N1392" s="319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70"/>
      <c r="F1393" s="272"/>
      <c r="G1393" s="133"/>
      <c r="H1393" s="133"/>
      <c r="I1393" s="343"/>
      <c r="J1393" s="134"/>
      <c r="K1393" s="135"/>
      <c r="L1393" s="136">
        <v>5</v>
      </c>
      <c r="M1393" s="318" t="str">
        <f>IFERROR(ROUNDUP(VLOOKUP(F1393,Accesorio!A:E,IF(L1393&gt;5,L1393-2,L1393),)*E1393/IF(L1393&gt;5,1.21,1),0)," ")</f>
        <v xml:space="preserve"> </v>
      </c>
      <c r="N1393" s="319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70"/>
      <c r="F1394" s="272"/>
      <c r="G1394" s="133"/>
      <c r="H1394" s="133"/>
      <c r="I1394" s="343"/>
      <c r="J1394" s="134"/>
      <c r="K1394" s="135"/>
      <c r="L1394" s="136">
        <v>5</v>
      </c>
      <c r="M1394" s="318" t="str">
        <f>IFERROR(ROUNDUP(VLOOKUP(F1394,Accesorio!A:E,IF(L1394&gt;5,L1394-2,L1394),)*E1394/IF(L1394&gt;5,1.21,1),0)," ")</f>
        <v xml:space="preserve"> </v>
      </c>
      <c r="N1394" s="319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70"/>
      <c r="F1395" s="272"/>
      <c r="G1395" s="133"/>
      <c r="H1395" s="133"/>
      <c r="I1395" s="343"/>
      <c r="J1395" s="134"/>
      <c r="K1395" s="135"/>
      <c r="L1395" s="136">
        <v>5</v>
      </c>
      <c r="M1395" s="318" t="str">
        <f>IFERROR(ROUNDUP(VLOOKUP(F1395,Accesorio!A:E,IF(L1395&gt;5,L1395-2,L1395),)*E1395/IF(L1395&gt;5,1.21,1),0)," ")</f>
        <v xml:space="preserve"> </v>
      </c>
      <c r="N1395" s="319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70"/>
      <c r="F1396" s="272"/>
      <c r="G1396" s="133"/>
      <c r="H1396" s="133"/>
      <c r="I1396" s="343"/>
      <c r="J1396" s="134"/>
      <c r="K1396" s="135"/>
      <c r="L1396" s="136">
        <v>5</v>
      </c>
      <c r="M1396" s="318" t="str">
        <f>IFERROR(ROUNDUP(VLOOKUP(F1396,Accesorio!A:E,IF(L1396&gt;5,L1396-2,L1396),)*E1396/IF(L1396&gt;5,1.21,1),0)," ")</f>
        <v xml:space="preserve"> </v>
      </c>
      <c r="N1396" s="319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70"/>
      <c r="F1397" s="272"/>
      <c r="G1397" s="133"/>
      <c r="H1397" s="133"/>
      <c r="I1397" s="343"/>
      <c r="J1397" s="134"/>
      <c r="K1397" s="135"/>
      <c r="L1397" s="136">
        <v>5</v>
      </c>
      <c r="M1397" s="318" t="str">
        <f>IFERROR(ROUNDUP(VLOOKUP(F1397,Accesorio!A:E,IF(L1397&gt;5,L1397-2,L1397),)*E1397/IF(L1397&gt;5,1.21,1),0)," ")</f>
        <v xml:space="preserve"> </v>
      </c>
      <c r="N1397" s="319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70"/>
      <c r="F1398" s="272"/>
      <c r="G1398" s="133"/>
      <c r="H1398" s="133"/>
      <c r="I1398" s="343"/>
      <c r="J1398" s="134"/>
      <c r="K1398" s="135"/>
      <c r="L1398" s="136">
        <v>5</v>
      </c>
      <c r="M1398" s="318" t="str">
        <f>IFERROR(ROUNDUP(VLOOKUP(F1398,Accesorio!A:E,IF(L1398&gt;5,L1398-2,L1398),)*E1398/IF(L1398&gt;5,1.21,1),0)," ")</f>
        <v xml:space="preserve"> </v>
      </c>
      <c r="N1398" s="319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70"/>
      <c r="F1399" s="272"/>
      <c r="G1399" s="133"/>
      <c r="H1399" s="133"/>
      <c r="I1399" s="343"/>
      <c r="J1399" s="134"/>
      <c r="K1399" s="135"/>
      <c r="L1399" s="136">
        <v>5</v>
      </c>
      <c r="M1399" s="318" t="str">
        <f>IFERROR(ROUNDUP(VLOOKUP(F1399,Accesorio!A:E,IF(L1399&gt;5,L1399-2,L1399),)*E1399/IF(L1399&gt;5,1.21,1),0)," ")</f>
        <v xml:space="preserve"> </v>
      </c>
      <c r="N1399" s="319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70"/>
      <c r="F1400" s="272"/>
      <c r="G1400" s="133"/>
      <c r="H1400" s="133"/>
      <c r="I1400" s="343"/>
      <c r="J1400" s="134"/>
      <c r="K1400" s="135"/>
      <c r="L1400" s="136">
        <v>5</v>
      </c>
      <c r="M1400" s="318" t="str">
        <f>IFERROR(ROUNDUP(VLOOKUP(F1400,Accesorio!A:E,IF(L1400&gt;5,L1400-2,L1400),)*E1400/IF(L1400&gt;5,1.21,1),0)," ")</f>
        <v xml:space="preserve"> </v>
      </c>
      <c r="N1400" s="319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70"/>
      <c r="F1401" s="272"/>
      <c r="G1401" s="133"/>
      <c r="H1401" s="133"/>
      <c r="I1401" s="343"/>
      <c r="J1401" s="134"/>
      <c r="K1401" s="135"/>
      <c r="L1401" s="136">
        <v>5</v>
      </c>
      <c r="M1401" s="318" t="str">
        <f>IFERROR(ROUNDUP(VLOOKUP(F1401,Accesorio!A:E,IF(L1401&gt;5,L1401-2,L1401),)*E1401/IF(L1401&gt;5,1.21,1),0)," ")</f>
        <v xml:space="preserve"> </v>
      </c>
      <c r="N1401" s="319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70"/>
      <c r="F1402" s="272"/>
      <c r="G1402" s="133"/>
      <c r="H1402" s="133"/>
      <c r="I1402" s="343"/>
      <c r="J1402" s="134"/>
      <c r="K1402" s="135"/>
      <c r="L1402" s="136">
        <v>5</v>
      </c>
      <c r="M1402" s="318" t="str">
        <f>IFERROR(ROUNDUP(VLOOKUP(F1402,Accesorio!A:E,IF(L1402&gt;5,L1402-2,L1402),)*E1402/IF(L1402&gt;5,1.21,1),0)," ")</f>
        <v xml:space="preserve"> </v>
      </c>
      <c r="N1402" s="319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70"/>
      <c r="F1403" s="272"/>
      <c r="G1403" s="133"/>
      <c r="H1403" s="133"/>
      <c r="I1403" s="343"/>
      <c r="J1403" s="134"/>
      <c r="K1403" s="135"/>
      <c r="L1403" s="136">
        <v>5</v>
      </c>
      <c r="M1403" s="318" t="str">
        <f>IFERROR(ROUNDUP(VLOOKUP(F1403,Accesorio!A:E,IF(L1403&gt;5,L1403-2,L1403),)*E1403/IF(L1403&gt;5,1.21,1),0)," ")</f>
        <v xml:space="preserve"> </v>
      </c>
      <c r="N1403" s="319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70"/>
      <c r="F1404" s="272"/>
      <c r="G1404" s="133"/>
      <c r="H1404" s="133"/>
      <c r="I1404" s="343"/>
      <c r="J1404" s="134"/>
      <c r="K1404" s="135"/>
      <c r="L1404" s="136">
        <v>5</v>
      </c>
      <c r="M1404" s="318" t="str">
        <f>IFERROR(ROUNDUP(VLOOKUP(F1404,Accesorio!A:E,IF(L1404&gt;5,L1404-2,L1404),)*E1404/IF(L1404&gt;5,1.21,1),0)," ")</f>
        <v xml:space="preserve"> </v>
      </c>
      <c r="N1404" s="319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70"/>
      <c r="F1405" s="272"/>
      <c r="G1405" s="133"/>
      <c r="H1405" s="133"/>
      <c r="I1405" s="343"/>
      <c r="J1405" s="134"/>
      <c r="K1405" s="135"/>
      <c r="L1405" s="136">
        <v>5</v>
      </c>
      <c r="M1405" s="318" t="str">
        <f>IFERROR(ROUNDUP(VLOOKUP(F1405,Accesorio!A:E,IF(L1405&gt;5,L1405-2,L1405),)*E1405/IF(L1405&gt;5,1.21,1),0)," ")</f>
        <v xml:space="preserve"> </v>
      </c>
      <c r="N1405" s="319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70"/>
      <c r="F1406" s="272"/>
      <c r="G1406" s="133"/>
      <c r="H1406" s="133"/>
      <c r="I1406" s="343"/>
      <c r="J1406" s="134"/>
      <c r="K1406" s="135"/>
      <c r="L1406" s="136">
        <v>5</v>
      </c>
      <c r="M1406" s="318" t="str">
        <f>IFERROR(ROUNDUP(VLOOKUP(F1406,Accesorio!A:E,IF(L1406&gt;5,L1406-2,L1406),)*E1406/IF(L1406&gt;5,1.21,1),0)," ")</f>
        <v xml:space="preserve"> </v>
      </c>
      <c r="N1406" s="319" t="str">
        <f>IFERROR(VLOOKUP(F1406,Accesorio!A:C,3,),"")</f>
        <v/>
      </c>
    </row>
    <row r="1407" spans="1:14" x14ac:dyDescent="0.2">
      <c r="A1407" s="129"/>
      <c r="B1407" s="130"/>
      <c r="C1407" s="131"/>
      <c r="D1407" s="132"/>
      <c r="E1407" s="270"/>
      <c r="F1407" s="272"/>
      <c r="G1407" s="133"/>
      <c r="H1407" s="133"/>
      <c r="I1407" s="343"/>
      <c r="J1407" s="134"/>
      <c r="K1407" s="135"/>
      <c r="L1407" s="136">
        <v>5</v>
      </c>
      <c r="M1407" s="318" t="str">
        <f>IFERROR(ROUNDUP(VLOOKUP(F1407,Accesorio!A:E,IF(L1407&gt;5,L1407-2,L1407),)*E1407/IF(L1407&gt;5,1.21,1),0)," ")</f>
        <v xml:space="preserve"> </v>
      </c>
      <c r="N1407" s="319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70"/>
      <c r="F1408" s="272"/>
      <c r="G1408" s="133"/>
      <c r="H1408" s="133"/>
      <c r="I1408" s="343"/>
      <c r="J1408" s="134"/>
      <c r="K1408" s="135"/>
      <c r="L1408" s="136">
        <v>5</v>
      </c>
      <c r="M1408" s="318" t="str">
        <f>IFERROR(ROUNDUP(VLOOKUP(F1408,Accesorio!A:E,IF(L1408&gt;5,L1408-2,L1408),)*E1408/IF(L1408&gt;5,1.21,1),0)," ")</f>
        <v xml:space="preserve"> </v>
      </c>
      <c r="N1408" s="319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70"/>
      <c r="F1409" s="272"/>
      <c r="G1409" s="133"/>
      <c r="H1409" s="133"/>
      <c r="I1409" s="343"/>
      <c r="J1409" s="134"/>
      <c r="K1409" s="135"/>
      <c r="L1409" s="136">
        <v>5</v>
      </c>
      <c r="M1409" s="318" t="str">
        <f>IFERROR(ROUNDUP(VLOOKUP(F1409,Accesorio!A:E,IF(L1409&gt;5,L1409-2,L1409),)*E1409/IF(L1409&gt;5,1.21,1),0)," ")</f>
        <v xml:space="preserve"> </v>
      </c>
      <c r="N1409" s="319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70"/>
      <c r="F1410" s="272"/>
      <c r="G1410" s="133"/>
      <c r="H1410" s="133"/>
      <c r="I1410" s="343"/>
      <c r="J1410" s="134"/>
      <c r="K1410" s="135"/>
      <c r="L1410" s="136">
        <v>5</v>
      </c>
      <c r="M1410" s="318" t="str">
        <f>IFERROR(ROUNDUP(VLOOKUP(F1410,Accesorio!A:E,IF(L1410&gt;5,L1410-2,L1410),)*E1410/IF(L1410&gt;5,1.21,1),0)," ")</f>
        <v xml:space="preserve"> </v>
      </c>
      <c r="N1410" s="319" t="str">
        <f>IFERROR(VLOOKUP(F1410,Accesorio!A:C,3,),"")</f>
        <v/>
      </c>
    </row>
    <row r="1411" spans="1:14" x14ac:dyDescent="0.2">
      <c r="A1411" s="129"/>
      <c r="B1411" s="130"/>
      <c r="C1411" s="131"/>
      <c r="D1411" s="132"/>
      <c r="E1411" s="270"/>
      <c r="F1411" s="272"/>
      <c r="G1411" s="133"/>
      <c r="H1411" s="133"/>
      <c r="I1411" s="343"/>
      <c r="J1411" s="134"/>
      <c r="K1411" s="135"/>
      <c r="L1411" s="136">
        <v>5</v>
      </c>
      <c r="M1411" s="318" t="str">
        <f>IFERROR(ROUNDUP(VLOOKUP(F1411,Accesorio!A:E,IF(L1411&gt;5,L1411-2,L1411),)*E1411/IF(L1411&gt;5,1.21,1),0)," ")</f>
        <v xml:space="preserve"> </v>
      </c>
      <c r="N1411" s="319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70"/>
      <c r="F1412" s="272"/>
      <c r="G1412" s="133"/>
      <c r="H1412" s="133"/>
      <c r="I1412" s="343"/>
      <c r="J1412" s="134"/>
      <c r="K1412" s="135"/>
      <c r="L1412" s="136">
        <v>5</v>
      </c>
      <c r="M1412" s="318" t="str">
        <f>IFERROR(ROUNDUP(VLOOKUP(F1412,Accesorio!A:E,IF(L1412&gt;5,L1412-2,L1412),)*E1412/IF(L1412&gt;5,1.21,1),0)," ")</f>
        <v xml:space="preserve"> </v>
      </c>
      <c r="N1412" s="319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70"/>
      <c r="F1413" s="272"/>
      <c r="G1413" s="133"/>
      <c r="H1413" s="133"/>
      <c r="I1413" s="343"/>
      <c r="J1413" s="134"/>
      <c r="K1413" s="135"/>
      <c r="L1413" s="136">
        <v>5</v>
      </c>
      <c r="M1413" s="318" t="str">
        <f>IFERROR(ROUNDUP(VLOOKUP(F1413,Accesorio!A:E,IF(L1413&gt;5,L1413-2,L1413),)*E1413/IF(L1413&gt;5,1.21,1),0)," ")</f>
        <v xml:space="preserve"> </v>
      </c>
      <c r="N1413" s="319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70"/>
      <c r="F1414" s="272"/>
      <c r="G1414" s="133"/>
      <c r="H1414" s="133"/>
      <c r="I1414" s="343"/>
      <c r="J1414" s="134"/>
      <c r="K1414" s="135"/>
      <c r="L1414" s="136">
        <v>5</v>
      </c>
      <c r="M1414" s="318" t="str">
        <f>IFERROR(ROUNDUP(VLOOKUP(F1414,Accesorio!A:E,IF(L1414&gt;5,L1414-2,L1414),)*E1414/IF(L1414&gt;5,1.21,1),0)," ")</f>
        <v xml:space="preserve"> </v>
      </c>
      <c r="N1414" s="319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70"/>
      <c r="F1415" s="272"/>
      <c r="G1415" s="133"/>
      <c r="H1415" s="133"/>
      <c r="I1415" s="343"/>
      <c r="J1415" s="134"/>
      <c r="K1415" s="135"/>
      <c r="L1415" s="136">
        <v>5</v>
      </c>
      <c r="M1415" s="318" t="str">
        <f>IFERROR(ROUNDUP(VLOOKUP(F1415,Accesorio!A:E,IF(L1415&gt;5,L1415-2,L1415),)*E1415/IF(L1415&gt;5,1.21,1),0)," ")</f>
        <v xml:space="preserve"> </v>
      </c>
      <c r="N1415" s="319" t="str">
        <f>IFERROR(VLOOKUP(F1415,Accesorio!A:C,3,),"")</f>
        <v/>
      </c>
    </row>
    <row r="1416" spans="1:14" x14ac:dyDescent="0.2">
      <c r="A1416" s="129"/>
      <c r="B1416" s="130"/>
      <c r="C1416" s="131"/>
      <c r="D1416" s="132"/>
      <c r="E1416" s="270"/>
      <c r="F1416" s="272"/>
      <c r="G1416" s="133"/>
      <c r="H1416" s="133"/>
      <c r="I1416" s="343"/>
      <c r="J1416" s="134"/>
      <c r="K1416" s="135"/>
      <c r="L1416" s="136">
        <v>5</v>
      </c>
      <c r="M1416" s="318" t="str">
        <f>IFERROR(ROUNDUP(VLOOKUP(F1416,Accesorio!A:E,IF(L1416&gt;5,L1416-2,L1416),)*E1416/IF(L1416&gt;5,1.21,1),0)," ")</f>
        <v xml:space="preserve"> </v>
      </c>
      <c r="N1416" s="319" t="str">
        <f>IFERROR(VLOOKUP(F1416,Accesorio!A:C,3,),"")</f>
        <v/>
      </c>
    </row>
    <row r="1417" spans="1:14" x14ac:dyDescent="0.2">
      <c r="A1417" s="129"/>
      <c r="B1417" s="130"/>
      <c r="C1417" s="131"/>
      <c r="D1417" s="132"/>
      <c r="E1417" s="270"/>
      <c r="F1417" s="272"/>
      <c r="G1417" s="133"/>
      <c r="H1417" s="133"/>
      <c r="I1417" s="343"/>
      <c r="J1417" s="134"/>
      <c r="K1417" s="135"/>
      <c r="L1417" s="136">
        <v>5</v>
      </c>
      <c r="M1417" s="318" t="str">
        <f>IFERROR(ROUNDUP(VLOOKUP(F1417,Accesorio!A:E,IF(L1417&gt;5,L1417-2,L1417),)*E1417/IF(L1417&gt;5,1.21,1),0)," ")</f>
        <v xml:space="preserve"> </v>
      </c>
      <c r="N1417" s="319" t="str">
        <f>IFERROR(VLOOKUP(F1417,Accesorio!A:C,3,),"")</f>
        <v/>
      </c>
    </row>
    <row r="1418" spans="1:14" x14ac:dyDescent="0.2">
      <c r="A1418" s="129"/>
      <c r="B1418" s="130"/>
      <c r="C1418" s="137"/>
      <c r="D1418" s="132"/>
      <c r="E1418" s="270"/>
      <c r="F1418" s="272"/>
      <c r="G1418" s="133"/>
      <c r="H1418" s="133"/>
      <c r="I1418" s="343"/>
      <c r="J1418" s="134"/>
      <c r="K1418" s="135"/>
      <c r="L1418" s="136">
        <v>5</v>
      </c>
      <c r="M1418" s="318" t="str">
        <f>IFERROR(ROUNDUP(VLOOKUP(F1418,Accesorio!A:E,IF(L1418&gt;5,L1418-2,L1418),)*E1418/IF(L1418&gt;5,1.21,1),0)," ")</f>
        <v xml:space="preserve"> </v>
      </c>
      <c r="N1418" s="319" t="str">
        <f>IFERROR(VLOOKUP(F1418,Accesorio!A:C,3,),"")</f>
        <v/>
      </c>
    </row>
    <row r="1419" spans="1:14" x14ac:dyDescent="0.2">
      <c r="A1419" s="129"/>
      <c r="B1419" s="130"/>
      <c r="C1419" s="131"/>
      <c r="D1419" s="132"/>
      <c r="E1419" s="270"/>
      <c r="F1419" s="272"/>
      <c r="G1419" s="133"/>
      <c r="H1419" s="133"/>
      <c r="I1419" s="343"/>
      <c r="J1419" s="134"/>
      <c r="K1419" s="135"/>
      <c r="L1419" s="136">
        <v>5</v>
      </c>
      <c r="M1419" s="318" t="str">
        <f>IFERROR(ROUNDUP(VLOOKUP(F1419,Accesorio!A:E,IF(L1419&gt;5,L1419-2,L1419),)*E1419/IF(L1419&gt;5,1.21,1),0)," ")</f>
        <v xml:space="preserve"> </v>
      </c>
      <c r="N1419" s="319" t="str">
        <f>IFERROR(VLOOKUP(F1419,Accesorio!A:C,3,),"")</f>
        <v/>
      </c>
    </row>
    <row r="1420" spans="1:14" x14ac:dyDescent="0.2">
      <c r="A1420" s="129"/>
      <c r="B1420" s="130"/>
      <c r="C1420" s="131"/>
      <c r="D1420" s="132"/>
      <c r="E1420" s="270"/>
      <c r="F1420" s="272"/>
      <c r="G1420" s="133"/>
      <c r="H1420" s="133"/>
      <c r="I1420" s="343"/>
      <c r="J1420" s="134"/>
      <c r="K1420" s="135"/>
      <c r="L1420" s="136">
        <v>5</v>
      </c>
      <c r="M1420" s="318" t="str">
        <f>IFERROR(ROUNDUP(VLOOKUP(F1420,Accesorio!A:E,IF(L1420&gt;5,L1420-2,L1420),)*E1420/IF(L1420&gt;5,1.21,1),0)," ")</f>
        <v xml:space="preserve"> </v>
      </c>
      <c r="N1420" s="319" t="str">
        <f>IFERROR(VLOOKUP(F1420,Accesorio!A:C,3,),"")</f>
        <v/>
      </c>
    </row>
    <row r="1421" spans="1:14" x14ac:dyDescent="0.2">
      <c r="A1421" s="129"/>
      <c r="B1421" s="130"/>
      <c r="C1421" s="131"/>
      <c r="D1421" s="132"/>
      <c r="E1421" s="270"/>
      <c r="F1421" s="272"/>
      <c r="G1421" s="133"/>
      <c r="H1421" s="133"/>
      <c r="I1421" s="343"/>
      <c r="J1421" s="134"/>
      <c r="K1421" s="135"/>
      <c r="L1421" s="136">
        <v>5</v>
      </c>
      <c r="M1421" s="318" t="str">
        <f>IFERROR(ROUNDUP(VLOOKUP(F1421,Accesorio!A:E,IF(L1421&gt;5,L1421-2,L1421),)*E1421/IF(L1421&gt;5,1.21,1),0)," ")</f>
        <v xml:space="preserve"> </v>
      </c>
      <c r="N1421" s="319" t="str">
        <f>IFERROR(VLOOKUP(F1421,Accesorio!A:C,3,),"")</f>
        <v/>
      </c>
    </row>
    <row r="1422" spans="1:14" x14ac:dyDescent="0.2">
      <c r="A1422" s="129"/>
      <c r="B1422" s="130"/>
      <c r="C1422" s="131"/>
      <c r="D1422" s="132"/>
      <c r="E1422" s="270"/>
      <c r="F1422" s="272"/>
      <c r="G1422" s="133"/>
      <c r="H1422" s="133"/>
      <c r="I1422" s="343"/>
      <c r="J1422" s="134"/>
      <c r="K1422" s="135"/>
      <c r="L1422" s="136">
        <v>5</v>
      </c>
      <c r="M1422" s="318" t="str">
        <f>IFERROR(ROUNDUP(VLOOKUP(F1422,Accesorio!A:E,IF(L1422&gt;5,L1422-2,L1422),)*E1422/IF(L1422&gt;5,1.21,1),0)," ")</f>
        <v xml:space="preserve"> </v>
      </c>
      <c r="N1422" s="319" t="str">
        <f>IFERROR(VLOOKUP(F1422,Accesorio!A:C,3,),"")</f>
        <v/>
      </c>
    </row>
    <row r="1423" spans="1:14" x14ac:dyDescent="0.2">
      <c r="A1423" s="129"/>
      <c r="B1423" s="130"/>
      <c r="C1423" s="131"/>
      <c r="D1423" s="132"/>
      <c r="E1423" s="270"/>
      <c r="F1423" s="272"/>
      <c r="G1423" s="133"/>
      <c r="H1423" s="133"/>
      <c r="I1423" s="343"/>
      <c r="J1423" s="134"/>
      <c r="K1423" s="135"/>
      <c r="L1423" s="136">
        <v>5</v>
      </c>
      <c r="M1423" s="318" t="str">
        <f>IFERROR(ROUNDUP(VLOOKUP(F1423,Accesorio!A:E,IF(L1423&gt;5,L1423-2,L1423),)*E1423/IF(L1423&gt;5,1.21,1),0)," ")</f>
        <v xml:space="preserve"> </v>
      </c>
      <c r="N1423" s="319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70"/>
      <c r="F1424" s="272"/>
      <c r="G1424" s="133"/>
      <c r="H1424" s="133"/>
      <c r="I1424" s="343"/>
      <c r="J1424" s="134"/>
      <c r="K1424" s="135"/>
      <c r="L1424" s="136">
        <v>5</v>
      </c>
      <c r="M1424" s="318" t="str">
        <f>IFERROR(ROUNDUP(VLOOKUP(F1424,Accesorio!A:E,IF(L1424&gt;5,L1424-2,L1424),)*E1424/IF(L1424&gt;5,1.21,1),0)," ")</f>
        <v xml:space="preserve"> </v>
      </c>
      <c r="N1424" s="319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70"/>
      <c r="F1425" s="272"/>
      <c r="G1425" s="133"/>
      <c r="H1425" s="133"/>
      <c r="I1425" s="343"/>
      <c r="J1425" s="134"/>
      <c r="K1425" s="135"/>
      <c r="L1425" s="136">
        <v>5</v>
      </c>
      <c r="M1425" s="318" t="str">
        <f>IFERROR(ROUNDUP(VLOOKUP(F1425,Accesorio!A:E,IF(L1425&gt;5,L1425-2,L1425),)*E1425/IF(L1425&gt;5,1.21,1),0)," ")</f>
        <v xml:space="preserve"> </v>
      </c>
      <c r="N1425" s="319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70"/>
      <c r="F1426" s="272"/>
      <c r="G1426" s="133"/>
      <c r="H1426" s="133"/>
      <c r="I1426" s="343"/>
      <c r="J1426" s="134"/>
      <c r="K1426" s="135"/>
      <c r="L1426" s="136">
        <v>5</v>
      </c>
      <c r="M1426" s="318" t="str">
        <f>IFERROR(ROUNDUP(VLOOKUP(F1426,Accesorio!A:E,IF(L1426&gt;5,L1426-2,L1426),)*E1426/IF(L1426&gt;5,1.21,1),0)," ")</f>
        <v xml:space="preserve"> </v>
      </c>
      <c r="N1426" s="319" t="str">
        <f>IFERROR(VLOOKUP(F1426,Accesorio!A:C,3,),"")</f>
        <v/>
      </c>
    </row>
    <row r="1427" spans="1:14" x14ac:dyDescent="0.2">
      <c r="A1427" s="129"/>
      <c r="B1427" s="130"/>
      <c r="C1427" s="137"/>
      <c r="D1427" s="132"/>
      <c r="E1427" s="270"/>
      <c r="F1427" s="272"/>
      <c r="G1427" s="133"/>
      <c r="H1427" s="133"/>
      <c r="I1427" s="343"/>
      <c r="J1427" s="134"/>
      <c r="K1427" s="135"/>
      <c r="L1427" s="136">
        <v>5</v>
      </c>
      <c r="M1427" s="318" t="str">
        <f>IFERROR(ROUNDUP(VLOOKUP(F1427,Accesorio!A:E,IF(L1427&gt;5,L1427-2,L1427),)*E1427/IF(L1427&gt;5,1.21,1),0)," ")</f>
        <v xml:space="preserve"> </v>
      </c>
      <c r="N1427" s="319" t="str">
        <f>IFERROR(VLOOKUP(F1427,Accesorio!A:C,3,),"")</f>
        <v/>
      </c>
    </row>
    <row r="1428" spans="1:14" x14ac:dyDescent="0.2">
      <c r="A1428" s="129"/>
      <c r="B1428" s="130"/>
      <c r="C1428" s="137"/>
      <c r="D1428" s="132"/>
      <c r="E1428" s="270"/>
      <c r="F1428" s="272"/>
      <c r="G1428" s="133"/>
      <c r="H1428" s="133"/>
      <c r="I1428" s="343"/>
      <c r="J1428" s="134"/>
      <c r="K1428" s="135"/>
      <c r="L1428" s="136">
        <v>5</v>
      </c>
      <c r="M1428" s="318" t="str">
        <f>IFERROR(ROUNDUP(VLOOKUP(F1428,Accesorio!A:E,IF(L1428&gt;5,L1428-2,L1428),)*E1428/IF(L1428&gt;5,1.21,1),0)," ")</f>
        <v xml:space="preserve"> </v>
      </c>
      <c r="N1428" s="319" t="str">
        <f>IFERROR(VLOOKUP(F1428,Accesorio!A:C,3,),"")</f>
        <v/>
      </c>
    </row>
    <row r="1429" spans="1:14" x14ac:dyDescent="0.2">
      <c r="A1429" s="129"/>
      <c r="B1429" s="130"/>
      <c r="C1429" s="137"/>
      <c r="D1429" s="132"/>
      <c r="E1429" s="270"/>
      <c r="F1429" s="272"/>
      <c r="G1429" s="133"/>
      <c r="H1429" s="133"/>
      <c r="I1429" s="343"/>
      <c r="J1429" s="134"/>
      <c r="K1429" s="135"/>
      <c r="L1429" s="136">
        <v>5</v>
      </c>
      <c r="M1429" s="318" t="str">
        <f>IFERROR(ROUNDUP(VLOOKUP(F1429,Accesorio!A:E,IF(L1429&gt;5,L1429-2,L1429),)*E1429/IF(L1429&gt;5,1.21,1),0)," ")</f>
        <v xml:space="preserve"> </v>
      </c>
      <c r="N1429" s="319" t="str">
        <f>IFERROR(VLOOKUP(F1429,Accesorio!A:C,3,),"")</f>
        <v/>
      </c>
    </row>
    <row r="1430" spans="1:14" x14ac:dyDescent="0.2">
      <c r="A1430" s="129"/>
      <c r="B1430" s="130"/>
      <c r="C1430" s="137"/>
      <c r="D1430" s="132"/>
      <c r="E1430" s="270"/>
      <c r="F1430" s="272"/>
      <c r="G1430" s="133"/>
      <c r="H1430" s="133"/>
      <c r="I1430" s="343"/>
      <c r="J1430" s="134"/>
      <c r="K1430" s="135"/>
      <c r="L1430" s="136">
        <v>5</v>
      </c>
      <c r="M1430" s="318" t="str">
        <f>IFERROR(ROUNDUP(VLOOKUP(F1430,Accesorio!A:E,IF(L1430&gt;5,L1430-2,L1430),)*E1430/IF(L1430&gt;5,1.21,1),0)," ")</f>
        <v xml:space="preserve"> </v>
      </c>
      <c r="N1430" s="319" t="str">
        <f>IFERROR(VLOOKUP(F1430,Accesorio!A:C,3,),"")</f>
        <v/>
      </c>
    </row>
    <row r="1431" spans="1:14" x14ac:dyDescent="0.2">
      <c r="A1431" s="129"/>
      <c r="B1431" s="130"/>
      <c r="C1431" s="131"/>
      <c r="D1431" s="132"/>
      <c r="E1431" s="270"/>
      <c r="F1431" s="272"/>
      <c r="G1431" s="133"/>
      <c r="H1431" s="133"/>
      <c r="I1431" s="343"/>
      <c r="J1431" s="134"/>
      <c r="K1431" s="135"/>
      <c r="L1431" s="136">
        <v>5</v>
      </c>
      <c r="M1431" s="318" t="str">
        <f>IFERROR(ROUNDUP(VLOOKUP(F1431,Accesorio!A:E,IF(L1431&gt;5,L1431-2,L1431),)*E1431/IF(L1431&gt;5,1.21,1),0)," ")</f>
        <v xml:space="preserve"> </v>
      </c>
      <c r="N1431" s="319" t="str">
        <f>IFERROR(VLOOKUP(F1431,Accesorio!A:C,3,),"")</f>
        <v/>
      </c>
    </row>
    <row r="1432" spans="1:14" x14ac:dyDescent="0.2">
      <c r="A1432" s="129"/>
      <c r="B1432" s="130"/>
      <c r="C1432" s="131"/>
      <c r="D1432" s="132"/>
      <c r="E1432" s="270"/>
      <c r="F1432" s="272"/>
      <c r="G1432" s="133"/>
      <c r="H1432" s="133"/>
      <c r="I1432" s="343"/>
      <c r="J1432" s="134"/>
      <c r="K1432" s="135"/>
      <c r="L1432" s="136">
        <v>5</v>
      </c>
      <c r="M1432" s="318" t="str">
        <f>IFERROR(ROUNDUP(VLOOKUP(F1432,Accesorio!A:E,IF(L1432&gt;5,L1432-2,L1432),)*E1432/IF(L1432&gt;5,1.21,1),0)," ")</f>
        <v xml:space="preserve"> </v>
      </c>
      <c r="N1432" s="319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70"/>
      <c r="F1433" s="272"/>
      <c r="G1433" s="133"/>
      <c r="H1433" s="133"/>
      <c r="I1433" s="343"/>
      <c r="J1433" s="134"/>
      <c r="K1433" s="135"/>
      <c r="L1433" s="136">
        <v>5</v>
      </c>
      <c r="M1433" s="318" t="str">
        <f>IFERROR(ROUNDUP(VLOOKUP(F1433,Accesorio!A:E,IF(L1433&gt;5,L1433-2,L1433),)*E1433/IF(L1433&gt;5,1.21,1),0)," ")</f>
        <v xml:space="preserve"> </v>
      </c>
      <c r="N1433" s="319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70"/>
      <c r="F1434" s="272"/>
      <c r="G1434" s="133"/>
      <c r="H1434" s="133"/>
      <c r="I1434" s="343"/>
      <c r="J1434" s="134"/>
      <c r="K1434" s="135"/>
      <c r="L1434" s="136">
        <v>5</v>
      </c>
      <c r="M1434" s="318" t="str">
        <f>IFERROR(ROUNDUP(VLOOKUP(F1434,Accesorio!A:E,IF(L1434&gt;5,L1434-2,L1434),)*E1434/IF(L1434&gt;5,1.21,1),0)," ")</f>
        <v xml:space="preserve"> </v>
      </c>
      <c r="N1434" s="319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70"/>
      <c r="F1435" s="272"/>
      <c r="G1435" s="133"/>
      <c r="H1435" s="133"/>
      <c r="I1435" s="343"/>
      <c r="J1435" s="134"/>
      <c r="K1435" s="135"/>
      <c r="L1435" s="136">
        <v>5</v>
      </c>
      <c r="M1435" s="318" t="str">
        <f>IFERROR(ROUNDUP(VLOOKUP(F1435,Accesorio!A:E,IF(L1435&gt;5,L1435-2,L1435),)*E1435/IF(L1435&gt;5,1.21,1),0)," ")</f>
        <v xml:space="preserve"> </v>
      </c>
      <c r="N1435" s="319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70"/>
      <c r="F1436" s="272"/>
      <c r="G1436" s="133"/>
      <c r="H1436" s="133"/>
      <c r="I1436" s="343"/>
      <c r="J1436" s="134"/>
      <c r="K1436" s="135"/>
      <c r="L1436" s="136">
        <v>5</v>
      </c>
      <c r="M1436" s="318" t="str">
        <f>IFERROR(ROUNDUP(VLOOKUP(F1436,Accesorio!A:E,IF(L1436&gt;5,L1436-2,L1436),)*E1436/IF(L1436&gt;5,1.21,1),0)," ")</f>
        <v xml:space="preserve"> </v>
      </c>
      <c r="N1436" s="319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70"/>
      <c r="F1437" s="272"/>
      <c r="G1437" s="133"/>
      <c r="H1437" s="133"/>
      <c r="I1437" s="343"/>
      <c r="J1437" s="134"/>
      <c r="K1437" s="135"/>
      <c r="L1437" s="136">
        <v>5</v>
      </c>
      <c r="M1437" s="318" t="str">
        <f>IFERROR(ROUNDUP(VLOOKUP(F1437,Accesorio!A:E,IF(L1437&gt;5,L1437-2,L1437),)*E1437/IF(L1437&gt;5,1.21,1),0)," ")</f>
        <v xml:space="preserve"> </v>
      </c>
      <c r="N1437" s="319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70"/>
      <c r="F1438" s="272"/>
      <c r="G1438" s="133"/>
      <c r="H1438" s="133"/>
      <c r="I1438" s="343"/>
      <c r="J1438" s="134"/>
      <c r="K1438" s="135"/>
      <c r="L1438" s="136">
        <v>5</v>
      </c>
      <c r="M1438" s="318" t="str">
        <f>IFERROR(ROUNDUP(VLOOKUP(F1438,Accesorio!A:E,IF(L1438&gt;5,L1438-2,L1438),)*E1438/IF(L1438&gt;5,1.21,1),0)," ")</f>
        <v xml:space="preserve"> </v>
      </c>
      <c r="N1438" s="319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70"/>
      <c r="F1439" s="272"/>
      <c r="G1439" s="133"/>
      <c r="H1439" s="133"/>
      <c r="I1439" s="343"/>
      <c r="J1439" s="134"/>
      <c r="K1439" s="135"/>
      <c r="L1439" s="136">
        <v>5</v>
      </c>
      <c r="M1439" s="318" t="str">
        <f>IFERROR(ROUNDUP(VLOOKUP(F1439,Accesorio!A:E,IF(L1439&gt;5,L1439-2,L1439),)*E1439/IF(L1439&gt;5,1.21,1),0)," ")</f>
        <v xml:space="preserve"> </v>
      </c>
      <c r="N1439" s="319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70"/>
      <c r="F1440" s="272"/>
      <c r="G1440" s="133"/>
      <c r="H1440" s="133"/>
      <c r="I1440" s="343"/>
      <c r="J1440" s="134"/>
      <c r="K1440" s="135"/>
      <c r="L1440" s="136">
        <v>5</v>
      </c>
      <c r="M1440" s="318" t="str">
        <f>IFERROR(ROUNDUP(VLOOKUP(F1440,Accesorio!A:E,IF(L1440&gt;5,L1440-2,L1440),)*E1440/IF(L1440&gt;5,1.21,1),0)," ")</f>
        <v xml:space="preserve"> </v>
      </c>
      <c r="N1440" s="319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70"/>
      <c r="F1441" s="272"/>
      <c r="G1441" s="133"/>
      <c r="H1441" s="133"/>
      <c r="I1441" s="343"/>
      <c r="J1441" s="134"/>
      <c r="K1441" s="135"/>
      <c r="L1441" s="136">
        <v>5</v>
      </c>
      <c r="M1441" s="318" t="str">
        <f>IFERROR(ROUNDUP(VLOOKUP(F1441,Accesorio!A:E,IF(L1441&gt;5,L1441-2,L1441),)*E1441/IF(L1441&gt;5,1.21,1),0)," ")</f>
        <v xml:space="preserve"> </v>
      </c>
      <c r="N1441" s="319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70"/>
      <c r="F1442" s="272"/>
      <c r="G1442" s="133"/>
      <c r="H1442" s="133"/>
      <c r="I1442" s="343"/>
      <c r="J1442" s="134"/>
      <c r="K1442" s="135"/>
      <c r="L1442" s="136">
        <v>5</v>
      </c>
      <c r="M1442" s="318" t="str">
        <f>IFERROR(ROUNDUP(VLOOKUP(F1442,Accesorio!A:E,IF(L1442&gt;5,L1442-2,L1442),)*E1442/IF(L1442&gt;5,1.21,1),0)," ")</f>
        <v xml:space="preserve"> </v>
      </c>
      <c r="N1442" s="319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70"/>
      <c r="F1443" s="272"/>
      <c r="G1443" s="133"/>
      <c r="H1443" s="133"/>
      <c r="I1443" s="343"/>
      <c r="J1443" s="134"/>
      <c r="K1443" s="135"/>
      <c r="L1443" s="136">
        <v>5</v>
      </c>
      <c r="M1443" s="318" t="str">
        <f>IFERROR(ROUNDUP(VLOOKUP(F1443,Accesorio!A:E,IF(L1443&gt;5,L1443-2,L1443),)*E1443/IF(L1443&gt;5,1.21,1),0)," ")</f>
        <v xml:space="preserve"> </v>
      </c>
      <c r="N1443" s="319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70"/>
      <c r="F1444" s="272"/>
      <c r="G1444" s="133"/>
      <c r="H1444" s="133"/>
      <c r="I1444" s="343"/>
      <c r="J1444" s="134"/>
      <c r="K1444" s="135"/>
      <c r="L1444" s="136">
        <v>5</v>
      </c>
      <c r="M1444" s="318" t="str">
        <f>IFERROR(ROUNDUP(VLOOKUP(F1444,Accesorio!A:E,IF(L1444&gt;5,L1444-2,L1444),)*E1444/IF(L1444&gt;5,1.21,1),0)," ")</f>
        <v xml:space="preserve"> </v>
      </c>
      <c r="N1444" s="319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70"/>
      <c r="F1445" s="272"/>
      <c r="G1445" s="133"/>
      <c r="H1445" s="133"/>
      <c r="I1445" s="343"/>
      <c r="J1445" s="134"/>
      <c r="K1445" s="135"/>
      <c r="L1445" s="136">
        <v>5</v>
      </c>
      <c r="M1445" s="318" t="str">
        <f>IFERROR(ROUNDUP(VLOOKUP(F1445,Accesorio!A:E,IF(L1445&gt;5,L1445-2,L1445),)*E1445/IF(L1445&gt;5,1.21,1),0)," ")</f>
        <v xml:space="preserve"> </v>
      </c>
      <c r="N1445" s="319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70"/>
      <c r="F1446" s="272"/>
      <c r="G1446" s="133"/>
      <c r="H1446" s="133"/>
      <c r="I1446" s="343"/>
      <c r="J1446" s="134"/>
      <c r="K1446" s="135"/>
      <c r="L1446" s="136">
        <v>5</v>
      </c>
      <c r="M1446" s="318" t="str">
        <f>IFERROR(ROUNDUP(VLOOKUP(F1446,Accesorio!A:E,IF(L1446&gt;5,L1446-2,L1446),)*E1446/IF(L1446&gt;5,1.21,1),0)," ")</f>
        <v xml:space="preserve"> </v>
      </c>
      <c r="N1446" s="319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70"/>
      <c r="F1447" s="272"/>
      <c r="G1447" s="133"/>
      <c r="H1447" s="133"/>
      <c r="I1447" s="343"/>
      <c r="J1447" s="134"/>
      <c r="K1447" s="135"/>
      <c r="L1447" s="136">
        <v>5</v>
      </c>
      <c r="M1447" s="318" t="str">
        <f>IFERROR(ROUNDUP(VLOOKUP(F1447,Accesorio!A:E,IF(L1447&gt;5,L1447-2,L1447),)*E1447/IF(L1447&gt;5,1.21,1),0)," ")</f>
        <v xml:space="preserve"> </v>
      </c>
      <c r="N1447" s="319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70"/>
      <c r="F1448" s="272"/>
      <c r="G1448" s="133"/>
      <c r="H1448" s="133"/>
      <c r="I1448" s="343"/>
      <c r="J1448" s="134"/>
      <c r="K1448" s="135"/>
      <c r="L1448" s="136">
        <v>5</v>
      </c>
      <c r="M1448" s="318" t="str">
        <f>IFERROR(ROUNDUP(VLOOKUP(F1448,Accesorio!A:E,IF(L1448&gt;5,L1448-2,L1448),)*E1448/IF(L1448&gt;5,1.21,1),0)," ")</f>
        <v xml:space="preserve"> </v>
      </c>
      <c r="N1448" s="319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70"/>
      <c r="F1449" s="272"/>
      <c r="G1449" s="133"/>
      <c r="H1449" s="133"/>
      <c r="I1449" s="343"/>
      <c r="J1449" s="134"/>
      <c r="K1449" s="135"/>
      <c r="L1449" s="136">
        <v>5</v>
      </c>
      <c r="M1449" s="318" t="str">
        <f>IFERROR(ROUNDUP(VLOOKUP(F1449,Accesorio!A:E,IF(L1449&gt;5,L1449-2,L1449),)*E1449/IF(L1449&gt;5,1.21,1),0)," ")</f>
        <v xml:space="preserve"> </v>
      </c>
      <c r="N1449" s="319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70"/>
      <c r="F1450" s="272"/>
      <c r="G1450" s="133"/>
      <c r="H1450" s="133"/>
      <c r="I1450" s="343"/>
      <c r="J1450" s="134"/>
      <c r="K1450" s="135"/>
      <c r="L1450" s="136">
        <v>5</v>
      </c>
      <c r="M1450" s="318" t="str">
        <f>IFERROR(ROUNDUP(VLOOKUP(F1450,Accesorio!A:E,IF(L1450&gt;5,L1450-2,L1450),)*E1450/IF(L1450&gt;5,1.21,1),0)," ")</f>
        <v xml:space="preserve"> </v>
      </c>
      <c r="N1450" s="319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70"/>
      <c r="F1451" s="272"/>
      <c r="G1451" s="133"/>
      <c r="H1451" s="133"/>
      <c r="I1451" s="343"/>
      <c r="J1451" s="134"/>
      <c r="K1451" s="135"/>
      <c r="L1451" s="136">
        <v>5</v>
      </c>
      <c r="M1451" s="318" t="str">
        <f>IFERROR(ROUNDUP(VLOOKUP(F1451,Accesorio!A:E,IF(L1451&gt;5,L1451-2,L1451),)*E1451/IF(L1451&gt;5,1.21,1),0)," ")</f>
        <v xml:space="preserve"> </v>
      </c>
      <c r="N1451" s="319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70"/>
      <c r="F1452" s="272"/>
      <c r="G1452" s="133"/>
      <c r="H1452" s="133"/>
      <c r="I1452" s="343"/>
      <c r="J1452" s="134"/>
      <c r="K1452" s="135"/>
      <c r="L1452" s="136">
        <v>5</v>
      </c>
      <c r="M1452" s="318" t="str">
        <f>IFERROR(ROUNDUP(VLOOKUP(F1452,Accesorio!A:E,IF(L1452&gt;5,L1452-2,L1452),)*E1452/IF(L1452&gt;5,1.21,1),0)," ")</f>
        <v xml:space="preserve"> </v>
      </c>
      <c r="N1452" s="319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70"/>
      <c r="F1453" s="272"/>
      <c r="G1453" s="133"/>
      <c r="H1453" s="133"/>
      <c r="I1453" s="343"/>
      <c r="J1453" s="134"/>
      <c r="K1453" s="135"/>
      <c r="L1453" s="136">
        <v>5</v>
      </c>
      <c r="M1453" s="318" t="str">
        <f>IFERROR(ROUNDUP(VLOOKUP(F1453,Accesorio!A:E,IF(L1453&gt;5,L1453-2,L1453),)*E1453/IF(L1453&gt;5,1.21,1),0)," ")</f>
        <v xml:space="preserve"> </v>
      </c>
      <c r="N1453" s="319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70"/>
      <c r="F1454" s="272"/>
      <c r="G1454" s="133"/>
      <c r="H1454" s="133"/>
      <c r="I1454" s="343"/>
      <c r="J1454" s="134"/>
      <c r="K1454" s="135"/>
      <c r="L1454" s="136">
        <v>5</v>
      </c>
      <c r="M1454" s="318" t="str">
        <f>IFERROR(ROUNDUP(VLOOKUP(F1454,Accesorio!A:E,IF(L1454&gt;5,L1454-2,L1454),)*E1454/IF(L1454&gt;5,1.21,1),0)," ")</f>
        <v xml:space="preserve"> </v>
      </c>
      <c r="N1454" s="319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70"/>
      <c r="F1455" s="272"/>
      <c r="G1455" s="133"/>
      <c r="H1455" s="133"/>
      <c r="I1455" s="343"/>
      <c r="J1455" s="134"/>
      <c r="K1455" s="135"/>
      <c r="L1455" s="136">
        <v>5</v>
      </c>
      <c r="M1455" s="318" t="str">
        <f>IFERROR(ROUNDUP(VLOOKUP(F1455,Accesorio!A:E,IF(L1455&gt;5,L1455-2,L1455),)*E1455/IF(L1455&gt;5,1.21,1),0)," ")</f>
        <v xml:space="preserve"> </v>
      </c>
      <c r="N1455" s="319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70"/>
      <c r="F1456" s="272"/>
      <c r="G1456" s="133"/>
      <c r="H1456" s="133"/>
      <c r="I1456" s="343"/>
      <c r="J1456" s="134"/>
      <c r="K1456" s="135"/>
      <c r="L1456" s="136">
        <v>5</v>
      </c>
      <c r="M1456" s="318" t="str">
        <f>IFERROR(ROUNDUP(VLOOKUP(F1456,Accesorio!A:E,IF(L1456&gt;5,L1456-2,L1456),)*E1456/IF(L1456&gt;5,1.21,1),0)," ")</f>
        <v xml:space="preserve"> </v>
      </c>
      <c r="N1456" s="319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70"/>
      <c r="F1457" s="272"/>
      <c r="G1457" s="133"/>
      <c r="H1457" s="133"/>
      <c r="I1457" s="343"/>
      <c r="J1457" s="134"/>
      <c r="K1457" s="135"/>
      <c r="L1457" s="136">
        <v>5</v>
      </c>
      <c r="M1457" s="318" t="str">
        <f>IFERROR(ROUNDUP(VLOOKUP(F1457,Accesorio!A:E,IF(L1457&gt;5,L1457-2,L1457),)*E1457/IF(L1457&gt;5,1.21,1),0)," ")</f>
        <v xml:space="preserve"> </v>
      </c>
      <c r="N1457" s="319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70"/>
      <c r="F1458" s="272"/>
      <c r="G1458" s="133"/>
      <c r="H1458" s="133"/>
      <c r="I1458" s="343"/>
      <c r="J1458" s="134"/>
      <c r="K1458" s="135"/>
      <c r="L1458" s="136">
        <v>5</v>
      </c>
      <c r="M1458" s="318" t="str">
        <f>IFERROR(ROUNDUP(VLOOKUP(F1458,Accesorio!A:E,IF(L1458&gt;5,L1458-2,L1458),)*E1458/IF(L1458&gt;5,1.21,1),0)," ")</f>
        <v xml:space="preserve"> </v>
      </c>
      <c r="N1458" s="319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70"/>
      <c r="F1459" s="272"/>
      <c r="G1459" s="133"/>
      <c r="H1459" s="133"/>
      <c r="I1459" s="343"/>
      <c r="J1459" s="134"/>
      <c r="K1459" s="135"/>
      <c r="L1459" s="136">
        <v>5</v>
      </c>
      <c r="M1459" s="318" t="str">
        <f>IFERROR(ROUNDUP(VLOOKUP(F1459,Accesorio!A:E,IF(L1459&gt;5,L1459-2,L1459),)*E1459/IF(L1459&gt;5,1.21,1),0)," ")</f>
        <v xml:space="preserve"> </v>
      </c>
      <c r="N1459" s="319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70"/>
      <c r="F1460" s="272"/>
      <c r="G1460" s="133"/>
      <c r="H1460" s="133"/>
      <c r="I1460" s="343"/>
      <c r="J1460" s="134"/>
      <c r="K1460" s="135"/>
      <c r="L1460" s="136">
        <v>5</v>
      </c>
      <c r="M1460" s="318" t="str">
        <f>IFERROR(ROUNDUP(VLOOKUP(F1460,Accesorio!A:E,IF(L1460&gt;5,L1460-2,L1460),)*E1460/IF(L1460&gt;5,1.21,1),0)," ")</f>
        <v xml:space="preserve"> </v>
      </c>
      <c r="N1460" s="319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70"/>
      <c r="F1461" s="272"/>
      <c r="G1461" s="133"/>
      <c r="H1461" s="133"/>
      <c r="I1461" s="343"/>
      <c r="J1461" s="134"/>
      <c r="K1461" s="135"/>
      <c r="L1461" s="136">
        <v>5</v>
      </c>
      <c r="M1461" s="318" t="str">
        <f>IFERROR(ROUNDUP(VLOOKUP(F1461,Accesorio!A:E,IF(L1461&gt;5,L1461-2,L1461),)*E1461/IF(L1461&gt;5,1.21,1),0)," ")</f>
        <v xml:space="preserve"> </v>
      </c>
      <c r="N1461" s="319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70"/>
      <c r="F1462" s="272"/>
      <c r="G1462" s="133"/>
      <c r="H1462" s="133"/>
      <c r="I1462" s="343"/>
      <c r="J1462" s="134"/>
      <c r="K1462" s="135"/>
      <c r="L1462" s="136">
        <v>5</v>
      </c>
      <c r="M1462" s="318" t="str">
        <f>IFERROR(ROUNDUP(VLOOKUP(F1462,Accesorio!A:E,IF(L1462&gt;5,L1462-2,L1462),)*E1462/IF(L1462&gt;5,1.21,1),0)," ")</f>
        <v xml:space="preserve"> </v>
      </c>
      <c r="N1462" s="319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70"/>
      <c r="F1463" s="272"/>
      <c r="G1463" s="133"/>
      <c r="H1463" s="133"/>
      <c r="I1463" s="343"/>
      <c r="J1463" s="134"/>
      <c r="K1463" s="135"/>
      <c r="L1463" s="136">
        <v>5</v>
      </c>
      <c r="M1463" s="318" t="str">
        <f>IFERROR(ROUNDUP(VLOOKUP(F1463,Accesorio!A:E,IF(L1463&gt;5,L1463-2,L1463),)*E1463/IF(L1463&gt;5,1.21,1),0)," ")</f>
        <v xml:space="preserve"> </v>
      </c>
      <c r="N1463" s="319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70"/>
      <c r="F1464" s="272"/>
      <c r="G1464" s="133"/>
      <c r="H1464" s="133"/>
      <c r="I1464" s="343"/>
      <c r="J1464" s="134"/>
      <c r="K1464" s="135"/>
      <c r="L1464" s="136">
        <v>5</v>
      </c>
      <c r="M1464" s="318" t="str">
        <f>IFERROR(ROUNDUP(VLOOKUP(F1464,Accesorio!A:E,IF(L1464&gt;5,L1464-2,L1464),)*E1464/IF(L1464&gt;5,1.21,1),0)," ")</f>
        <v xml:space="preserve"> </v>
      </c>
      <c r="N1464" s="319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70"/>
      <c r="F1465" s="272"/>
      <c r="G1465" s="133"/>
      <c r="H1465" s="133"/>
      <c r="I1465" s="343"/>
      <c r="J1465" s="134"/>
      <c r="K1465" s="135"/>
      <c r="L1465" s="136">
        <v>5</v>
      </c>
      <c r="M1465" s="318" t="str">
        <f>IFERROR(ROUNDUP(VLOOKUP(F1465,Accesorio!A:E,IF(L1465&gt;5,L1465-2,L1465),)*E1465/IF(L1465&gt;5,1.21,1),0)," ")</f>
        <v xml:space="preserve"> </v>
      </c>
      <c r="N1465" s="319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70"/>
      <c r="F1466" s="272"/>
      <c r="G1466" s="133"/>
      <c r="H1466" s="133"/>
      <c r="I1466" s="343"/>
      <c r="J1466" s="134"/>
      <c r="K1466" s="135"/>
      <c r="L1466" s="136">
        <v>5</v>
      </c>
      <c r="M1466" s="318" t="str">
        <f>IFERROR(ROUNDUP(VLOOKUP(F1466,Accesorio!A:E,IF(L1466&gt;5,L1466-2,L1466),)*E1466/IF(L1466&gt;5,1.21,1),0)," ")</f>
        <v xml:space="preserve"> </v>
      </c>
      <c r="N1466" s="319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70"/>
      <c r="F1467" s="272"/>
      <c r="G1467" s="133"/>
      <c r="H1467" s="133"/>
      <c r="I1467" s="343"/>
      <c r="J1467" s="134"/>
      <c r="K1467" s="135"/>
      <c r="L1467" s="136">
        <v>5</v>
      </c>
      <c r="M1467" s="318" t="str">
        <f>IFERROR(ROUNDUP(VLOOKUP(F1467,Accesorio!A:E,IF(L1467&gt;5,L1467-2,L1467),)*E1467/IF(L1467&gt;5,1.21,1),0)," ")</f>
        <v xml:space="preserve"> </v>
      </c>
      <c r="N1467" s="319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70"/>
      <c r="F1468" s="272"/>
      <c r="G1468" s="133"/>
      <c r="H1468" s="133"/>
      <c r="I1468" s="343"/>
      <c r="J1468" s="134"/>
      <c r="K1468" s="135"/>
      <c r="L1468" s="136">
        <v>5</v>
      </c>
      <c r="M1468" s="318" t="str">
        <f>IFERROR(ROUNDUP(VLOOKUP(F1468,Accesorio!A:E,IF(L1468&gt;5,L1468-2,L1468),)*E1468/IF(L1468&gt;5,1.21,1),0)," ")</f>
        <v xml:space="preserve"> </v>
      </c>
      <c r="N1468" s="319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70"/>
      <c r="F1469" s="272"/>
      <c r="G1469" s="133"/>
      <c r="H1469" s="133"/>
      <c r="I1469" s="343"/>
      <c r="J1469" s="134"/>
      <c r="K1469" s="135"/>
      <c r="L1469" s="136">
        <v>5</v>
      </c>
      <c r="M1469" s="318" t="str">
        <f>IFERROR(ROUNDUP(VLOOKUP(F1469,Accesorio!A:E,IF(L1469&gt;5,L1469-2,L1469),)*E1469/IF(L1469&gt;5,1.21,1),0)," ")</f>
        <v xml:space="preserve"> </v>
      </c>
      <c r="N1469" s="319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70"/>
      <c r="F1470" s="272"/>
      <c r="G1470" s="133"/>
      <c r="H1470" s="133"/>
      <c r="I1470" s="343"/>
      <c r="J1470" s="134"/>
      <c r="K1470" s="135"/>
      <c r="L1470" s="136">
        <v>5</v>
      </c>
      <c r="M1470" s="318" t="str">
        <f>IFERROR(ROUNDUP(VLOOKUP(F1470,Accesorio!A:E,IF(L1470&gt;5,L1470-2,L1470),)*E1470/IF(L1470&gt;5,1.21,1),0)," ")</f>
        <v xml:space="preserve"> </v>
      </c>
      <c r="N1470" s="319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70"/>
      <c r="F1471" s="272"/>
      <c r="G1471" s="133"/>
      <c r="H1471" s="133"/>
      <c r="I1471" s="343"/>
      <c r="J1471" s="134"/>
      <c r="K1471" s="135"/>
      <c r="L1471" s="136">
        <v>5</v>
      </c>
      <c r="M1471" s="318" t="str">
        <f>IFERROR(ROUNDUP(VLOOKUP(F1471,Accesorio!A:E,IF(L1471&gt;5,L1471-2,L1471),)*E1471/IF(L1471&gt;5,1.21,1),0)," ")</f>
        <v xml:space="preserve"> </v>
      </c>
      <c r="N1471" s="319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70"/>
      <c r="F1472" s="272"/>
      <c r="G1472" s="133"/>
      <c r="H1472" s="133"/>
      <c r="I1472" s="343"/>
      <c r="J1472" s="134"/>
      <c r="K1472" s="135"/>
      <c r="L1472" s="136">
        <v>5</v>
      </c>
      <c r="M1472" s="318" t="str">
        <f>IFERROR(ROUNDUP(VLOOKUP(F1472,Accesorio!A:E,IF(L1472&gt;5,L1472-2,L1472),)*E1472/IF(L1472&gt;5,1.21,1),0)," ")</f>
        <v xml:space="preserve"> </v>
      </c>
      <c r="N1472" s="319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70"/>
      <c r="F1473" s="272"/>
      <c r="G1473" s="133"/>
      <c r="H1473" s="133"/>
      <c r="I1473" s="343"/>
      <c r="J1473" s="134"/>
      <c r="K1473" s="135"/>
      <c r="L1473" s="136">
        <v>5</v>
      </c>
      <c r="M1473" s="318" t="str">
        <f>IFERROR(ROUNDUP(VLOOKUP(F1473,Accesorio!A:E,IF(L1473&gt;5,L1473-2,L1473),)*E1473/IF(L1473&gt;5,1.21,1),0)," ")</f>
        <v xml:space="preserve"> </v>
      </c>
      <c r="N1473" s="319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70"/>
      <c r="F1474" s="272"/>
      <c r="G1474" s="133"/>
      <c r="H1474" s="133"/>
      <c r="I1474" s="343"/>
      <c r="J1474" s="134"/>
      <c r="K1474" s="135"/>
      <c r="L1474" s="136">
        <v>5</v>
      </c>
      <c r="M1474" s="318" t="str">
        <f>IFERROR(ROUNDUP(VLOOKUP(F1474,Accesorio!A:E,IF(L1474&gt;5,L1474-2,L1474),)*E1474/IF(L1474&gt;5,1.21,1),0)," ")</f>
        <v xml:space="preserve"> </v>
      </c>
      <c r="N1474" s="319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70"/>
      <c r="F1475" s="272"/>
      <c r="G1475" s="133"/>
      <c r="H1475" s="133"/>
      <c r="I1475" s="343"/>
      <c r="J1475" s="134"/>
      <c r="K1475" s="135"/>
      <c r="L1475" s="136">
        <v>5</v>
      </c>
      <c r="M1475" s="318" t="str">
        <f>IFERROR(ROUNDUP(VLOOKUP(F1475,Accesorio!A:E,IF(L1475&gt;5,L1475-2,L1475),)*E1475/IF(L1475&gt;5,1.21,1),0)," ")</f>
        <v xml:space="preserve"> </v>
      </c>
      <c r="N1475" s="319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70"/>
      <c r="F1476" s="272"/>
      <c r="G1476" s="133"/>
      <c r="H1476" s="133"/>
      <c r="I1476" s="343"/>
      <c r="J1476" s="134"/>
      <c r="K1476" s="135"/>
      <c r="L1476" s="136">
        <v>5</v>
      </c>
      <c r="M1476" s="318" t="str">
        <f>IFERROR(ROUNDUP(VLOOKUP(F1476,Accesorio!A:E,IF(L1476&gt;5,L1476-2,L1476),)*E1476/IF(L1476&gt;5,1.21,1),0)," ")</f>
        <v xml:space="preserve"> </v>
      </c>
      <c r="N1476" s="319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70"/>
      <c r="F1477" s="272"/>
      <c r="G1477" s="133"/>
      <c r="H1477" s="133"/>
      <c r="I1477" s="343"/>
      <c r="J1477" s="134"/>
      <c r="K1477" s="135"/>
      <c r="L1477" s="136">
        <v>5</v>
      </c>
      <c r="M1477" s="318" t="str">
        <f>IFERROR(ROUNDUP(VLOOKUP(F1477,Accesorio!A:E,IF(L1477&gt;5,L1477-2,L1477),)*E1477/IF(L1477&gt;5,1.21,1),0)," ")</f>
        <v xml:space="preserve"> </v>
      </c>
      <c r="N1477" s="319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70"/>
      <c r="F1478" s="272"/>
      <c r="G1478" s="133"/>
      <c r="H1478" s="133"/>
      <c r="I1478" s="343"/>
      <c r="J1478" s="134"/>
      <c r="K1478" s="135"/>
      <c r="L1478" s="136">
        <v>5</v>
      </c>
      <c r="M1478" s="318" t="str">
        <f>IFERROR(ROUNDUP(VLOOKUP(F1478,Accesorio!A:E,IF(L1478&gt;5,L1478-2,L1478),)*E1478/IF(L1478&gt;5,1.21,1),0)," ")</f>
        <v xml:space="preserve"> </v>
      </c>
      <c r="N1478" s="319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70"/>
      <c r="F1479" s="272"/>
      <c r="G1479" s="133"/>
      <c r="H1479" s="133"/>
      <c r="I1479" s="343"/>
      <c r="J1479" s="134"/>
      <c r="K1479" s="135"/>
      <c r="L1479" s="136">
        <v>5</v>
      </c>
      <c r="M1479" s="318" t="str">
        <f>IFERROR(ROUNDUP(VLOOKUP(F1479,Accesorio!A:E,IF(L1479&gt;5,L1479-2,L1479),)*E1479/IF(L1479&gt;5,1.21,1),0)," ")</f>
        <v xml:space="preserve"> </v>
      </c>
      <c r="N1479" s="319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70"/>
      <c r="F1480" s="272"/>
      <c r="G1480" s="133"/>
      <c r="H1480" s="133"/>
      <c r="I1480" s="343"/>
      <c r="J1480" s="134"/>
      <c r="K1480" s="135"/>
      <c r="L1480" s="136">
        <v>5</v>
      </c>
      <c r="M1480" s="318" t="str">
        <f>IFERROR(ROUNDUP(VLOOKUP(F1480,Accesorio!A:E,IF(L1480&gt;5,L1480-2,L1480),)*E1480/IF(L1480&gt;5,1.21,1),0)," ")</f>
        <v xml:space="preserve"> </v>
      </c>
      <c r="N1480" s="319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70"/>
      <c r="F1481" s="272"/>
      <c r="G1481" s="133"/>
      <c r="H1481" s="133"/>
      <c r="I1481" s="343"/>
      <c r="J1481" s="134"/>
      <c r="K1481" s="135"/>
      <c r="L1481" s="136">
        <v>5</v>
      </c>
      <c r="M1481" s="318" t="str">
        <f>IFERROR(ROUNDUP(VLOOKUP(F1481,Accesorio!A:E,IF(L1481&gt;5,L1481-2,L1481),)*E1481/IF(L1481&gt;5,1.21,1),0)," ")</f>
        <v xml:space="preserve"> </v>
      </c>
      <c r="N1481" s="319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70"/>
      <c r="F1482" s="272"/>
      <c r="G1482" s="133"/>
      <c r="H1482" s="133"/>
      <c r="I1482" s="343"/>
      <c r="J1482" s="134"/>
      <c r="K1482" s="135"/>
      <c r="L1482" s="136">
        <v>5</v>
      </c>
      <c r="M1482" s="318" t="str">
        <f>IFERROR(ROUNDUP(VLOOKUP(F1482,Accesorio!A:E,IF(L1482&gt;5,L1482-2,L1482),)*E1482/IF(L1482&gt;5,1.21,1),0)," ")</f>
        <v xml:space="preserve"> </v>
      </c>
      <c r="N1482" s="319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70"/>
      <c r="F1483" s="272"/>
      <c r="G1483" s="133"/>
      <c r="H1483" s="133"/>
      <c r="I1483" s="343"/>
      <c r="J1483" s="134"/>
      <c r="K1483" s="135"/>
      <c r="L1483" s="136">
        <v>5</v>
      </c>
      <c r="M1483" s="318" t="str">
        <f>IFERROR(ROUNDUP(VLOOKUP(F1483,Accesorio!A:E,IF(L1483&gt;5,L1483-2,L1483),)*E1483/IF(L1483&gt;5,1.21,1),0)," ")</f>
        <v xml:space="preserve"> </v>
      </c>
      <c r="N1483" s="319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70"/>
      <c r="F1484" s="272"/>
      <c r="G1484" s="133"/>
      <c r="H1484" s="133"/>
      <c r="I1484" s="343"/>
      <c r="J1484" s="134"/>
      <c r="K1484" s="135"/>
      <c r="L1484" s="136">
        <v>5</v>
      </c>
      <c r="M1484" s="318" t="str">
        <f>IFERROR(ROUNDUP(VLOOKUP(F1484,Accesorio!A:E,IF(L1484&gt;5,L1484-2,L1484),)*E1484/IF(L1484&gt;5,1.21,1),0)," ")</f>
        <v xml:space="preserve"> </v>
      </c>
      <c r="N1484" s="319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70"/>
      <c r="F1485" s="272"/>
      <c r="G1485" s="133"/>
      <c r="H1485" s="133"/>
      <c r="I1485" s="343"/>
      <c r="J1485" s="134"/>
      <c r="K1485" s="135"/>
      <c r="L1485" s="136">
        <v>5</v>
      </c>
      <c r="M1485" s="318" t="str">
        <f>IFERROR(ROUNDUP(VLOOKUP(F1485,Accesorio!A:E,IF(L1485&gt;5,L1485-2,L1485),)*E1485/IF(L1485&gt;5,1.21,1),0)," ")</f>
        <v xml:space="preserve"> </v>
      </c>
      <c r="N1485" s="319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70"/>
      <c r="F1486" s="272"/>
      <c r="G1486" s="133"/>
      <c r="H1486" s="133"/>
      <c r="I1486" s="343"/>
      <c r="J1486" s="134"/>
      <c r="K1486" s="135"/>
      <c r="L1486" s="136">
        <v>5</v>
      </c>
      <c r="M1486" s="318" t="str">
        <f>IFERROR(ROUNDUP(VLOOKUP(F1486,Accesorio!A:E,IF(L1486&gt;5,L1486-2,L1486),)*E1486/IF(L1486&gt;5,1.21,1),0)," ")</f>
        <v xml:space="preserve"> </v>
      </c>
      <c r="N1486" s="319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70"/>
      <c r="F1487" s="272"/>
      <c r="G1487" s="133"/>
      <c r="H1487" s="133"/>
      <c r="I1487" s="343"/>
      <c r="J1487" s="134"/>
      <c r="K1487" s="135"/>
      <c r="L1487" s="136">
        <v>5</v>
      </c>
      <c r="M1487" s="318" t="str">
        <f>IFERROR(ROUNDUP(VLOOKUP(F1487,Accesorio!A:E,IF(L1487&gt;5,L1487-2,L1487),)*E1487/IF(L1487&gt;5,1.21,1),0)," ")</f>
        <v xml:space="preserve"> </v>
      </c>
      <c r="N1487" s="319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70"/>
      <c r="F1488" s="272"/>
      <c r="G1488" s="133"/>
      <c r="H1488" s="133"/>
      <c r="I1488" s="343"/>
      <c r="J1488" s="134"/>
      <c r="K1488" s="135"/>
      <c r="L1488" s="136">
        <v>5</v>
      </c>
      <c r="M1488" s="318" t="str">
        <f>IFERROR(ROUNDUP(VLOOKUP(F1488,Accesorio!A:E,IF(L1488&gt;5,L1488-2,L1488),)*E1488/IF(L1488&gt;5,1.21,1),0)," ")</f>
        <v xml:space="preserve"> </v>
      </c>
      <c r="N1488" s="319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70"/>
      <c r="F1489" s="272"/>
      <c r="G1489" s="133"/>
      <c r="H1489" s="133"/>
      <c r="I1489" s="343"/>
      <c r="J1489" s="134"/>
      <c r="K1489" s="135"/>
      <c r="L1489" s="136">
        <v>5</v>
      </c>
      <c r="M1489" s="318" t="str">
        <f>IFERROR(ROUNDUP(VLOOKUP(F1489,Accesorio!A:E,IF(L1489&gt;5,L1489-2,L1489),)*E1489/IF(L1489&gt;5,1.21,1),0)," ")</f>
        <v xml:space="preserve"> </v>
      </c>
      <c r="N1489" s="319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70"/>
      <c r="F1490" s="272"/>
      <c r="G1490" s="133"/>
      <c r="H1490" s="133"/>
      <c r="I1490" s="343"/>
      <c r="J1490" s="134"/>
      <c r="K1490" s="135"/>
      <c r="L1490" s="136">
        <v>5</v>
      </c>
      <c r="M1490" s="318" t="str">
        <f>IFERROR(ROUNDUP(VLOOKUP(F1490,Accesorio!A:E,IF(L1490&gt;5,L1490-2,L1490),)*E1490/IF(L1490&gt;5,1.21,1),0)," ")</f>
        <v xml:space="preserve"> </v>
      </c>
      <c r="N1490" s="319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70"/>
      <c r="F1491" s="272"/>
      <c r="G1491" s="133"/>
      <c r="H1491" s="133"/>
      <c r="I1491" s="343"/>
      <c r="J1491" s="134"/>
      <c r="K1491" s="135"/>
      <c r="L1491" s="136">
        <v>5</v>
      </c>
      <c r="M1491" s="318" t="str">
        <f>IFERROR(ROUNDUP(VLOOKUP(F1491,Accesorio!A:E,IF(L1491&gt;5,L1491-2,L1491),)*E1491/IF(L1491&gt;5,1.21,1),0)," ")</f>
        <v xml:space="preserve"> </v>
      </c>
      <c r="N1491" s="319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70"/>
      <c r="F1492" s="272"/>
      <c r="G1492" s="133"/>
      <c r="H1492" s="133"/>
      <c r="I1492" s="343"/>
      <c r="J1492" s="134"/>
      <c r="K1492" s="135"/>
      <c r="L1492" s="136">
        <v>5</v>
      </c>
      <c r="M1492" s="318" t="str">
        <f>IFERROR(ROUNDUP(VLOOKUP(F1492,Accesorio!A:E,IF(L1492&gt;5,L1492-2,L1492),)*E1492/IF(L1492&gt;5,1.21,1),0)," ")</f>
        <v xml:space="preserve"> </v>
      </c>
      <c r="N1492" s="319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70"/>
      <c r="F1493" s="272"/>
      <c r="G1493" s="133"/>
      <c r="H1493" s="133"/>
      <c r="I1493" s="343"/>
      <c r="J1493" s="134"/>
      <c r="K1493" s="135"/>
      <c r="L1493" s="136">
        <v>5</v>
      </c>
      <c r="M1493" s="318" t="str">
        <f>IFERROR(ROUNDUP(VLOOKUP(F1493,Accesorio!A:E,IF(L1493&gt;5,L1493-2,L1493),)*E1493/IF(L1493&gt;5,1.21,1),0)," ")</f>
        <v xml:space="preserve"> </v>
      </c>
      <c r="N1493" s="319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70"/>
      <c r="F1494" s="272"/>
      <c r="G1494" s="133"/>
      <c r="H1494" s="133"/>
      <c r="I1494" s="343"/>
      <c r="J1494" s="134"/>
      <c r="K1494" s="135"/>
      <c r="L1494" s="136">
        <v>5</v>
      </c>
      <c r="M1494" s="318" t="str">
        <f>IFERROR(ROUNDUP(VLOOKUP(F1494,Accesorio!A:E,IF(L1494&gt;5,L1494-2,L1494),)*E1494/IF(L1494&gt;5,1.21,1),0)," ")</f>
        <v xml:space="preserve"> </v>
      </c>
      <c r="N1494" s="319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70"/>
      <c r="F1495" s="272"/>
      <c r="G1495" s="133"/>
      <c r="H1495" s="133"/>
      <c r="I1495" s="343"/>
      <c r="J1495" s="134"/>
      <c r="K1495" s="135"/>
      <c r="L1495" s="136">
        <v>5</v>
      </c>
      <c r="M1495" s="318" t="str">
        <f>IFERROR(ROUNDUP(VLOOKUP(F1495,Accesorio!A:E,IF(L1495&gt;5,L1495-2,L1495),)*E1495/IF(L1495&gt;5,1.21,1),0)," ")</f>
        <v xml:space="preserve"> </v>
      </c>
      <c r="N1495" s="319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70"/>
      <c r="F1496" s="272"/>
      <c r="G1496" s="133"/>
      <c r="H1496" s="133"/>
      <c r="I1496" s="343"/>
      <c r="J1496" s="134"/>
      <c r="K1496" s="135"/>
      <c r="L1496" s="136">
        <v>5</v>
      </c>
      <c r="M1496" s="318" t="str">
        <f>IFERROR(ROUNDUP(VLOOKUP(F1496,Accesorio!A:E,IF(L1496&gt;5,L1496-2,L1496),)*E1496/IF(L1496&gt;5,1.21,1),0)," ")</f>
        <v xml:space="preserve"> </v>
      </c>
      <c r="N1496" s="319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70"/>
      <c r="F1497" s="272"/>
      <c r="G1497" s="133"/>
      <c r="H1497" s="133"/>
      <c r="I1497" s="343"/>
      <c r="J1497" s="134"/>
      <c r="K1497" s="135"/>
      <c r="L1497" s="136">
        <v>5</v>
      </c>
      <c r="M1497" s="318" t="str">
        <f>IFERROR(ROUNDUP(VLOOKUP(F1497,Accesorio!A:E,IF(L1497&gt;5,L1497-2,L1497),)*E1497/IF(L1497&gt;5,1.21,1),0)," ")</f>
        <v xml:space="preserve"> </v>
      </c>
      <c r="N1497" s="319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70"/>
      <c r="F1498" s="272"/>
      <c r="G1498" s="133"/>
      <c r="H1498" s="133"/>
      <c r="I1498" s="343"/>
      <c r="J1498" s="134"/>
      <c r="K1498" s="135"/>
      <c r="L1498" s="136">
        <v>5</v>
      </c>
      <c r="M1498" s="318" t="str">
        <f>IFERROR(ROUNDUP(VLOOKUP(F1498,Accesorio!A:E,IF(L1498&gt;5,L1498-2,L1498),)*E1498/IF(L1498&gt;5,1.21,1),0)," ")</f>
        <v xml:space="preserve"> </v>
      </c>
      <c r="N1498" s="319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70"/>
      <c r="F1499" s="272"/>
      <c r="G1499" s="133"/>
      <c r="H1499" s="133"/>
      <c r="I1499" s="343"/>
      <c r="J1499" s="134"/>
      <c r="K1499" s="135"/>
      <c r="L1499" s="136">
        <v>5</v>
      </c>
      <c r="M1499" s="318" t="str">
        <f>IFERROR(ROUNDUP(VLOOKUP(F1499,Accesorio!A:E,IF(L1499&gt;5,L1499-2,L1499),)*E1499/IF(L1499&gt;5,1.21,1),0)," ")</f>
        <v xml:space="preserve"> </v>
      </c>
      <c r="N1499" s="319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70"/>
      <c r="F1500" s="272"/>
      <c r="G1500" s="133"/>
      <c r="H1500" s="133"/>
      <c r="I1500" s="343"/>
      <c r="J1500" s="134"/>
      <c r="K1500" s="135"/>
      <c r="L1500" s="136">
        <v>5</v>
      </c>
      <c r="M1500" s="318" t="str">
        <f>IFERROR(ROUNDUP(VLOOKUP(F1500,Accesorio!A:E,IF(L1500&gt;5,L1500-2,L1500),)*E1500/IF(L1500&gt;5,1.21,1),0)," ")</f>
        <v xml:space="preserve"> </v>
      </c>
      <c r="N1500" s="319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70"/>
      <c r="F1501" s="272"/>
      <c r="G1501" s="133"/>
      <c r="H1501" s="133"/>
      <c r="I1501" s="343"/>
      <c r="J1501" s="134"/>
      <c r="K1501" s="135"/>
      <c r="L1501" s="136">
        <v>5</v>
      </c>
      <c r="M1501" s="318" t="str">
        <f>IFERROR(ROUNDUP(VLOOKUP(F1501,Accesorio!A:E,IF(L1501&gt;5,L1501-2,L1501),)*E1501/IF(L1501&gt;5,1.21,1),0)," ")</f>
        <v xml:space="preserve"> </v>
      </c>
      <c r="N1501" s="319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70"/>
      <c r="F1502" s="272"/>
      <c r="G1502" s="133"/>
      <c r="H1502" s="133"/>
      <c r="I1502" s="343"/>
      <c r="J1502" s="134"/>
      <c r="K1502" s="135"/>
      <c r="L1502" s="136">
        <v>5</v>
      </c>
      <c r="M1502" s="318" t="str">
        <f>IFERROR(ROUNDUP(VLOOKUP(F1502,Accesorio!A:E,IF(L1502&gt;5,L1502-2,L1502),)*E1502/IF(L1502&gt;5,1.21,1),0)," ")</f>
        <v xml:space="preserve"> </v>
      </c>
      <c r="N1502" s="319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70"/>
      <c r="F1503" s="272"/>
      <c r="G1503" s="133"/>
      <c r="H1503" s="133"/>
      <c r="I1503" s="343"/>
      <c r="J1503" s="134"/>
      <c r="K1503" s="135"/>
      <c r="L1503" s="136">
        <v>5</v>
      </c>
      <c r="M1503" s="318" t="str">
        <f>IFERROR(ROUNDUP(VLOOKUP(F1503,Accesorio!A:E,IF(L1503&gt;5,L1503-2,L1503),)*E1503/IF(L1503&gt;5,1.21,1),0)," ")</f>
        <v xml:space="preserve"> </v>
      </c>
      <c r="N1503" s="319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70"/>
      <c r="F1504" s="272"/>
      <c r="G1504" s="133"/>
      <c r="H1504" s="133"/>
      <c r="I1504" s="343"/>
      <c r="J1504" s="134"/>
      <c r="K1504" s="135"/>
      <c r="L1504" s="136">
        <v>5</v>
      </c>
      <c r="M1504" s="318" t="str">
        <f>IFERROR(ROUNDUP(VLOOKUP(F1504,Accesorio!A:E,IF(L1504&gt;5,L1504-2,L1504),)*E1504/IF(L1504&gt;5,1.21,1),0)," ")</f>
        <v xml:space="preserve"> </v>
      </c>
      <c r="N1504" s="319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70"/>
      <c r="F1505" s="272"/>
      <c r="G1505" s="133"/>
      <c r="H1505" s="133"/>
      <c r="I1505" s="343"/>
      <c r="J1505" s="134"/>
      <c r="K1505" s="135"/>
      <c r="L1505" s="136">
        <v>5</v>
      </c>
      <c r="M1505" s="318" t="str">
        <f>IFERROR(ROUNDUP(VLOOKUP(F1505,Accesorio!A:E,IF(L1505&gt;5,L1505-2,L1505),)*E1505/IF(L1505&gt;5,1.21,1),0)," ")</f>
        <v xml:space="preserve"> </v>
      </c>
      <c r="N1505" s="319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70"/>
      <c r="F1506" s="272"/>
      <c r="G1506" s="133"/>
      <c r="H1506" s="133"/>
      <c r="I1506" s="343"/>
      <c r="J1506" s="134"/>
      <c r="K1506" s="135"/>
      <c r="L1506" s="136">
        <v>5</v>
      </c>
      <c r="M1506" s="318" t="str">
        <f>IFERROR(ROUNDUP(VLOOKUP(F1506,Accesorio!A:E,IF(L1506&gt;5,L1506-2,L1506),)*E1506/IF(L1506&gt;5,1.21,1),0)," ")</f>
        <v xml:space="preserve"> </v>
      </c>
      <c r="N1506" s="319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70"/>
      <c r="F1507" s="272"/>
      <c r="G1507" s="133"/>
      <c r="H1507" s="133"/>
      <c r="I1507" s="343"/>
      <c r="J1507" s="134"/>
      <c r="K1507" s="135"/>
      <c r="L1507" s="136">
        <v>5</v>
      </c>
      <c r="M1507" s="318" t="str">
        <f>IFERROR(ROUNDUP(VLOOKUP(F1507,Accesorio!A:E,IF(L1507&gt;5,L1507-2,L1507),)*E1507/IF(L1507&gt;5,1.21,1),0)," ")</f>
        <v xml:space="preserve"> </v>
      </c>
      <c r="N1507" s="319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70"/>
      <c r="F1508" s="272"/>
      <c r="G1508" s="133"/>
      <c r="H1508" s="133"/>
      <c r="I1508" s="343"/>
      <c r="J1508" s="134"/>
      <c r="K1508" s="135"/>
      <c r="L1508" s="136">
        <v>5</v>
      </c>
      <c r="M1508" s="318" t="str">
        <f>IFERROR(ROUNDUP(VLOOKUP(F1508,Accesorio!A:E,IF(L1508&gt;5,L1508-2,L1508),)*E1508/IF(L1508&gt;5,1.21,1),0)," ")</f>
        <v xml:space="preserve"> </v>
      </c>
      <c r="N1508" s="319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70"/>
      <c r="F1509" s="272"/>
      <c r="G1509" s="133"/>
      <c r="H1509" s="133"/>
      <c r="I1509" s="343"/>
      <c r="J1509" s="134"/>
      <c r="K1509" s="135"/>
      <c r="L1509" s="136">
        <v>5</v>
      </c>
      <c r="M1509" s="318" t="str">
        <f>IFERROR(ROUNDUP(VLOOKUP(F1509,Accesorio!A:E,IF(L1509&gt;5,L1509-2,L1509),)*E1509/IF(L1509&gt;5,1.21,1),0)," ")</f>
        <v xml:space="preserve"> </v>
      </c>
      <c r="N1509" s="319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70"/>
      <c r="F1510" s="272"/>
      <c r="G1510" s="133"/>
      <c r="H1510" s="133"/>
      <c r="I1510" s="343"/>
      <c r="J1510" s="134"/>
      <c r="K1510" s="135"/>
      <c r="L1510" s="136">
        <v>5</v>
      </c>
      <c r="M1510" s="318" t="str">
        <f>IFERROR(ROUNDUP(VLOOKUP(F1510,Accesorio!A:E,IF(L1510&gt;5,L1510-2,L1510),)*E1510/IF(L1510&gt;5,1.21,1),0)," ")</f>
        <v xml:space="preserve"> </v>
      </c>
      <c r="N1510" s="319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70"/>
      <c r="F1511" s="272"/>
      <c r="G1511" s="133"/>
      <c r="H1511" s="133"/>
      <c r="I1511" s="343"/>
      <c r="J1511" s="134"/>
      <c r="K1511" s="135"/>
      <c r="L1511" s="136">
        <v>5</v>
      </c>
      <c r="M1511" s="318" t="str">
        <f>IFERROR(ROUNDUP(VLOOKUP(F1511,Accesorio!A:E,IF(L1511&gt;5,L1511-2,L1511),)*E1511/IF(L1511&gt;5,1.21,1),0)," ")</f>
        <v xml:space="preserve"> </v>
      </c>
      <c r="N1511" s="319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70"/>
      <c r="F1512" s="272"/>
      <c r="G1512" s="133"/>
      <c r="H1512" s="133"/>
      <c r="I1512" s="343"/>
      <c r="J1512" s="134"/>
      <c r="K1512" s="135"/>
      <c r="L1512" s="136">
        <v>5</v>
      </c>
      <c r="M1512" s="318" t="str">
        <f>IFERROR(ROUNDUP(VLOOKUP(F1512,Accesorio!A:E,IF(L1512&gt;5,L1512-2,L1512),)*E1512/IF(L1512&gt;5,1.21,1),0)," ")</f>
        <v xml:space="preserve"> </v>
      </c>
      <c r="N1512" s="319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70"/>
      <c r="F1513" s="272"/>
      <c r="G1513" s="133"/>
      <c r="H1513" s="133"/>
      <c r="I1513" s="343"/>
      <c r="J1513" s="134"/>
      <c r="K1513" s="135"/>
      <c r="L1513" s="136">
        <v>5</v>
      </c>
      <c r="M1513" s="318" t="str">
        <f>IFERROR(ROUNDUP(VLOOKUP(F1513,Accesorio!A:E,IF(L1513&gt;5,L1513-2,L1513),)*E1513/IF(L1513&gt;5,1.21,1),0)," ")</f>
        <v xml:space="preserve"> </v>
      </c>
      <c r="N1513" s="319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70"/>
      <c r="F1514" s="272"/>
      <c r="G1514" s="133"/>
      <c r="H1514" s="133"/>
      <c r="I1514" s="343"/>
      <c r="J1514" s="134"/>
      <c r="K1514" s="135"/>
      <c r="L1514" s="136">
        <v>5</v>
      </c>
      <c r="M1514" s="318" t="str">
        <f>IFERROR(ROUNDUP(VLOOKUP(F1514,Accesorio!A:E,IF(L1514&gt;5,L1514-2,L1514),)*E1514/IF(L1514&gt;5,1.21,1),0)," ")</f>
        <v xml:space="preserve"> </v>
      </c>
      <c r="N1514" s="319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70"/>
      <c r="F1515" s="272"/>
      <c r="G1515" s="133"/>
      <c r="H1515" s="133"/>
      <c r="I1515" s="343"/>
      <c r="J1515" s="134"/>
      <c r="K1515" s="135"/>
      <c r="L1515" s="136">
        <v>5</v>
      </c>
      <c r="M1515" s="318" t="str">
        <f>IFERROR(ROUNDUP(VLOOKUP(F1515,Accesorio!A:E,IF(L1515&gt;5,L1515-2,L1515),)*E1515/IF(L1515&gt;5,1.21,1),0)," ")</f>
        <v xml:space="preserve"> </v>
      </c>
      <c r="N1515" s="319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70"/>
      <c r="F1516" s="272"/>
      <c r="G1516" s="133"/>
      <c r="H1516" s="133"/>
      <c r="I1516" s="343"/>
      <c r="J1516" s="134"/>
      <c r="K1516" s="135"/>
      <c r="L1516" s="136">
        <v>5</v>
      </c>
      <c r="M1516" s="318" t="str">
        <f>IFERROR(ROUNDUP(VLOOKUP(F1516,Accesorio!A:E,IF(L1516&gt;5,L1516-2,L1516),)*E1516/IF(L1516&gt;5,1.21,1),0)," ")</f>
        <v xml:space="preserve"> </v>
      </c>
      <c r="N1516" s="319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70"/>
      <c r="F1517" s="272"/>
      <c r="G1517" s="133"/>
      <c r="H1517" s="133"/>
      <c r="I1517" s="343"/>
      <c r="J1517" s="134"/>
      <c r="K1517" s="135"/>
      <c r="L1517" s="136">
        <v>5</v>
      </c>
      <c r="M1517" s="318" t="str">
        <f>IFERROR(ROUNDUP(VLOOKUP(F1517,Accesorio!A:E,IF(L1517&gt;5,L1517-2,L1517),)*E1517/IF(L1517&gt;5,1.21,1),0)," ")</f>
        <v xml:space="preserve"> </v>
      </c>
      <c r="N1517" s="319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70"/>
      <c r="F1518" s="272"/>
      <c r="G1518" s="133"/>
      <c r="H1518" s="133"/>
      <c r="I1518" s="343"/>
      <c r="J1518" s="134"/>
      <c r="K1518" s="135"/>
      <c r="L1518" s="136">
        <v>5</v>
      </c>
      <c r="M1518" s="318" t="str">
        <f>IFERROR(ROUNDUP(VLOOKUP(F1518,Accesorio!A:E,IF(L1518&gt;5,L1518-2,L1518),)*E1518/IF(L1518&gt;5,1.21,1),0)," ")</f>
        <v xml:space="preserve"> </v>
      </c>
      <c r="N1518" s="319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70"/>
      <c r="F1519" s="272"/>
      <c r="G1519" s="133"/>
      <c r="H1519" s="133"/>
      <c r="I1519" s="343"/>
      <c r="J1519" s="134"/>
      <c r="K1519" s="135"/>
      <c r="L1519" s="136">
        <v>5</v>
      </c>
      <c r="M1519" s="318" t="str">
        <f>IFERROR(ROUNDUP(VLOOKUP(F1519,Accesorio!A:E,IF(L1519&gt;5,L1519-2,L1519),)*E1519/IF(L1519&gt;5,1.21,1),0)," ")</f>
        <v xml:space="preserve"> </v>
      </c>
      <c r="N1519" s="319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70"/>
      <c r="F1520" s="272"/>
      <c r="G1520" s="133"/>
      <c r="H1520" s="133"/>
      <c r="I1520" s="343"/>
      <c r="J1520" s="134"/>
      <c r="K1520" s="135"/>
      <c r="L1520" s="136">
        <v>5</v>
      </c>
      <c r="M1520" s="318" t="str">
        <f>IFERROR(ROUNDUP(VLOOKUP(F1520,Accesorio!A:E,IF(L1520&gt;5,L1520-2,L1520),)*E1520/IF(L1520&gt;5,1.21,1),0)," ")</f>
        <v xml:space="preserve"> </v>
      </c>
      <c r="N1520" s="319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70"/>
      <c r="F1521" s="272"/>
      <c r="G1521" s="133"/>
      <c r="H1521" s="133"/>
      <c r="I1521" s="343"/>
      <c r="J1521" s="134"/>
      <c r="K1521" s="135"/>
      <c r="L1521" s="136">
        <v>5</v>
      </c>
      <c r="M1521" s="318" t="str">
        <f>IFERROR(ROUNDUP(VLOOKUP(F1521,Accesorio!A:E,IF(L1521&gt;5,L1521-2,L1521),)*E1521/IF(L1521&gt;5,1.21,1),0)," ")</f>
        <v xml:space="preserve"> </v>
      </c>
      <c r="N1521" s="319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70"/>
      <c r="F1522" s="272"/>
      <c r="G1522" s="133"/>
      <c r="H1522" s="133"/>
      <c r="I1522" s="343"/>
      <c r="J1522" s="134"/>
      <c r="K1522" s="135"/>
      <c r="L1522" s="136">
        <v>5</v>
      </c>
      <c r="M1522" s="318" t="str">
        <f>IFERROR(ROUNDUP(VLOOKUP(F1522,Accesorio!A:E,IF(L1522&gt;5,L1522-2,L1522),)*E1522/IF(L1522&gt;5,1.21,1),0)," ")</f>
        <v xml:space="preserve"> </v>
      </c>
      <c r="N1522" s="319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70"/>
      <c r="F1523" s="272"/>
      <c r="G1523" s="133"/>
      <c r="H1523" s="133"/>
      <c r="I1523" s="343"/>
      <c r="J1523" s="134"/>
      <c r="K1523" s="135"/>
      <c r="L1523" s="136">
        <v>5</v>
      </c>
      <c r="M1523" s="318" t="str">
        <f>IFERROR(ROUNDUP(VLOOKUP(F1523,Accesorio!A:E,IF(L1523&gt;5,L1523-2,L1523),)*E1523/IF(L1523&gt;5,1.21,1),0)," ")</f>
        <v xml:space="preserve"> </v>
      </c>
      <c r="N1523" s="319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70"/>
      <c r="F1524" s="272"/>
      <c r="G1524" s="133"/>
      <c r="H1524" s="133"/>
      <c r="I1524" s="343"/>
      <c r="J1524" s="134"/>
      <c r="K1524" s="135"/>
      <c r="L1524" s="136">
        <v>5</v>
      </c>
      <c r="M1524" s="318" t="str">
        <f>IFERROR(ROUNDUP(VLOOKUP(F1524,Accesorio!A:E,IF(L1524&gt;5,L1524-2,L1524),)*E1524/IF(L1524&gt;5,1.21,1),0)," ")</f>
        <v xml:space="preserve"> </v>
      </c>
      <c r="N1524" s="319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70"/>
      <c r="F1525" s="272"/>
      <c r="G1525" s="133"/>
      <c r="H1525" s="133"/>
      <c r="I1525" s="343"/>
      <c r="J1525" s="134"/>
      <c r="K1525" s="135"/>
      <c r="L1525" s="136">
        <v>5</v>
      </c>
      <c r="M1525" s="318" t="str">
        <f>IFERROR(ROUNDUP(VLOOKUP(F1525,Accesorio!A:E,IF(L1525&gt;5,L1525-2,L1525),)*E1525/IF(L1525&gt;5,1.21,1),0)," ")</f>
        <v xml:space="preserve"> </v>
      </c>
      <c r="N1525" s="319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70"/>
      <c r="F1526" s="272"/>
      <c r="G1526" s="133"/>
      <c r="H1526" s="133"/>
      <c r="I1526" s="343"/>
      <c r="J1526" s="134"/>
      <c r="K1526" s="135"/>
      <c r="L1526" s="136">
        <v>5</v>
      </c>
      <c r="M1526" s="318" t="str">
        <f>IFERROR(ROUNDUP(VLOOKUP(F1526,Accesorio!A:E,IF(L1526&gt;5,L1526-2,L1526),)*E1526/IF(L1526&gt;5,1.21,1),0)," ")</f>
        <v xml:space="preserve"> </v>
      </c>
      <c r="N1526" s="319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70"/>
      <c r="F1527" s="272"/>
      <c r="G1527" s="133"/>
      <c r="H1527" s="133"/>
      <c r="I1527" s="343"/>
      <c r="J1527" s="134"/>
      <c r="K1527" s="135"/>
      <c r="L1527" s="136">
        <v>5</v>
      </c>
      <c r="M1527" s="318" t="str">
        <f>IFERROR(ROUNDUP(VLOOKUP(F1527,Accesorio!A:E,IF(L1527&gt;5,L1527-2,L1527),)*E1527/IF(L1527&gt;5,1.21,1),0)," ")</f>
        <v xml:space="preserve"> </v>
      </c>
      <c r="N1527" s="319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70"/>
      <c r="F1528" s="272"/>
      <c r="G1528" s="133"/>
      <c r="H1528" s="133"/>
      <c r="I1528" s="343"/>
      <c r="J1528" s="134"/>
      <c r="K1528" s="135"/>
      <c r="L1528" s="136">
        <v>5</v>
      </c>
      <c r="M1528" s="318" t="str">
        <f>IFERROR(ROUNDUP(VLOOKUP(F1528,Accesorio!A:E,IF(L1528&gt;5,L1528-2,L1528),)*E1528/IF(L1528&gt;5,1.21,1),0)," ")</f>
        <v xml:space="preserve"> </v>
      </c>
      <c r="N1528" s="319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70"/>
      <c r="F1529" s="272"/>
      <c r="G1529" s="133"/>
      <c r="H1529" s="133"/>
      <c r="I1529" s="343"/>
      <c r="J1529" s="134"/>
      <c r="K1529" s="135"/>
      <c r="L1529" s="136">
        <v>5</v>
      </c>
      <c r="M1529" s="318" t="str">
        <f>IFERROR(ROUNDUP(VLOOKUP(F1529,Accesorio!A:E,IF(L1529&gt;5,L1529-2,L1529),)*E1529/IF(L1529&gt;5,1.21,1),0)," ")</f>
        <v xml:space="preserve"> </v>
      </c>
      <c r="N1529" s="319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70"/>
      <c r="F1530" s="272"/>
      <c r="G1530" s="133"/>
      <c r="H1530" s="133"/>
      <c r="I1530" s="343"/>
      <c r="J1530" s="134"/>
      <c r="K1530" s="135"/>
      <c r="L1530" s="136">
        <v>5</v>
      </c>
      <c r="M1530" s="318" t="str">
        <f>IFERROR(ROUNDUP(VLOOKUP(F1530,Accesorio!A:E,IF(L1530&gt;5,L1530-2,L1530),)*E1530/IF(L1530&gt;5,1.21,1),0)," ")</f>
        <v xml:space="preserve"> </v>
      </c>
      <c r="N1530" s="319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70"/>
      <c r="F1531" s="272"/>
      <c r="G1531" s="133"/>
      <c r="H1531" s="133"/>
      <c r="I1531" s="343"/>
      <c r="J1531" s="134"/>
      <c r="K1531" s="135"/>
      <c r="L1531" s="136">
        <v>5</v>
      </c>
      <c r="M1531" s="318" t="str">
        <f>IFERROR(ROUNDUP(VLOOKUP(F1531,Accesorio!A:E,IF(L1531&gt;5,L1531-2,L1531),)*E1531/IF(L1531&gt;5,1.21,1),0)," ")</f>
        <v xml:space="preserve"> </v>
      </c>
      <c r="N1531" s="319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70"/>
      <c r="F1532" s="272"/>
      <c r="G1532" s="133"/>
      <c r="H1532" s="133"/>
      <c r="I1532" s="343"/>
      <c r="J1532" s="134"/>
      <c r="K1532" s="135"/>
      <c r="L1532" s="136">
        <v>5</v>
      </c>
      <c r="M1532" s="318" t="str">
        <f>IFERROR(ROUNDUP(VLOOKUP(F1532,Accesorio!A:E,IF(L1532&gt;5,L1532-2,L1532),)*E1532/IF(L1532&gt;5,1.21,1),0)," ")</f>
        <v xml:space="preserve"> </v>
      </c>
      <c r="N1532" s="319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70"/>
      <c r="F1533" s="272"/>
      <c r="G1533" s="133"/>
      <c r="H1533" s="133"/>
      <c r="I1533" s="343"/>
      <c r="J1533" s="134"/>
      <c r="K1533" s="135"/>
      <c r="L1533" s="136">
        <v>5</v>
      </c>
      <c r="M1533" s="318" t="str">
        <f>IFERROR(ROUNDUP(VLOOKUP(F1533,Accesorio!A:E,IF(L1533&gt;5,L1533-2,L1533),)*E1533/IF(L1533&gt;5,1.21,1),0)," ")</f>
        <v xml:space="preserve"> </v>
      </c>
      <c r="N1533" s="319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70"/>
      <c r="F1534" s="272"/>
      <c r="G1534" s="133"/>
      <c r="H1534" s="133"/>
      <c r="I1534" s="343"/>
      <c r="J1534" s="134"/>
      <c r="K1534" s="135"/>
      <c r="L1534" s="136">
        <v>5</v>
      </c>
      <c r="M1534" s="318" t="str">
        <f>IFERROR(ROUNDUP(VLOOKUP(F1534,Accesorio!A:E,IF(L1534&gt;5,L1534-2,L1534),)*E1534/IF(L1534&gt;5,1.21,1),0)," ")</f>
        <v xml:space="preserve"> </v>
      </c>
      <c r="N1534" s="319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70"/>
      <c r="F1535" s="272"/>
      <c r="G1535" s="133"/>
      <c r="H1535" s="133"/>
      <c r="I1535" s="343"/>
      <c r="J1535" s="134"/>
      <c r="K1535" s="135"/>
      <c r="L1535" s="136">
        <v>5</v>
      </c>
      <c r="M1535" s="318" t="str">
        <f>IFERROR(ROUNDUP(VLOOKUP(F1535,Accesorio!A:E,IF(L1535&gt;5,L1535-2,L1535),)*E1535/IF(L1535&gt;5,1.21,1),0)," ")</f>
        <v xml:space="preserve"> </v>
      </c>
      <c r="N1535" s="319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70"/>
      <c r="F1536" s="272"/>
      <c r="G1536" s="133"/>
      <c r="H1536" s="133"/>
      <c r="I1536" s="343"/>
      <c r="J1536" s="134"/>
      <c r="K1536" s="135"/>
      <c r="L1536" s="136">
        <v>5</v>
      </c>
      <c r="M1536" s="318" t="str">
        <f>IFERROR(ROUNDUP(VLOOKUP(F1536,Accesorio!A:E,IF(L1536&gt;5,L1536-2,L1536),)*E1536/IF(L1536&gt;5,1.21,1),0)," ")</f>
        <v xml:space="preserve"> </v>
      </c>
      <c r="N1536" s="319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70"/>
      <c r="F1537" s="272"/>
      <c r="G1537" s="133"/>
      <c r="H1537" s="133"/>
      <c r="I1537" s="343"/>
      <c r="J1537" s="134"/>
      <c r="K1537" s="135"/>
      <c r="L1537" s="136">
        <v>5</v>
      </c>
      <c r="M1537" s="318" t="str">
        <f>IFERROR(ROUNDUP(VLOOKUP(F1537,Accesorio!A:E,IF(L1537&gt;5,L1537-2,L1537),)*E1537/IF(L1537&gt;5,1.21,1),0)," ")</f>
        <v xml:space="preserve"> </v>
      </c>
      <c r="N1537" s="319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70"/>
      <c r="F1538" s="272"/>
      <c r="G1538" s="133"/>
      <c r="H1538" s="133"/>
      <c r="I1538" s="343"/>
      <c r="J1538" s="134"/>
      <c r="K1538" s="135"/>
      <c r="L1538" s="136">
        <v>5</v>
      </c>
      <c r="M1538" s="318" t="str">
        <f>IFERROR(ROUNDUP(VLOOKUP(F1538,Accesorio!A:E,IF(L1538&gt;5,L1538-2,L1538),)*E1538/IF(L1538&gt;5,1.21,1),0)," ")</f>
        <v xml:space="preserve"> </v>
      </c>
      <c r="N1538" s="319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70"/>
      <c r="F1539" s="272"/>
      <c r="G1539" s="133"/>
      <c r="H1539" s="133"/>
      <c r="I1539" s="343"/>
      <c r="J1539" s="134"/>
      <c r="K1539" s="135"/>
      <c r="L1539" s="136">
        <v>5</v>
      </c>
      <c r="M1539" s="318" t="str">
        <f>IFERROR(ROUNDUP(VLOOKUP(F1539,Accesorio!A:E,IF(L1539&gt;5,L1539-2,L1539),)*E1539/IF(L1539&gt;5,1.21,1),0)," ")</f>
        <v xml:space="preserve"> </v>
      </c>
      <c r="N1539" s="319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70"/>
      <c r="F1540" s="272"/>
      <c r="G1540" s="133"/>
      <c r="H1540" s="133"/>
      <c r="I1540" s="343"/>
      <c r="J1540" s="134"/>
      <c r="K1540" s="135"/>
      <c r="L1540" s="136">
        <v>5</v>
      </c>
      <c r="M1540" s="318" t="str">
        <f>IFERROR(ROUNDUP(VLOOKUP(F1540,Accesorio!A:E,IF(L1540&gt;5,L1540-2,L1540),)*E1540/IF(L1540&gt;5,1.21,1),0)," ")</f>
        <v xml:space="preserve"> </v>
      </c>
      <c r="N1540" s="319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70"/>
      <c r="F1541" s="272"/>
      <c r="G1541" s="133"/>
      <c r="H1541" s="133"/>
      <c r="I1541" s="343"/>
      <c r="J1541" s="134"/>
      <c r="K1541" s="135"/>
      <c r="L1541" s="136">
        <v>5</v>
      </c>
      <c r="M1541" s="318" t="str">
        <f>IFERROR(ROUNDUP(VLOOKUP(F1541,Accesorio!A:E,IF(L1541&gt;5,L1541-2,L1541),)*E1541/IF(L1541&gt;5,1.21,1),0)," ")</f>
        <v xml:space="preserve"> </v>
      </c>
      <c r="N1541" s="319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70"/>
      <c r="F1542" s="272"/>
      <c r="G1542" s="133"/>
      <c r="H1542" s="133"/>
      <c r="I1542" s="343"/>
      <c r="J1542" s="134"/>
      <c r="K1542" s="135"/>
      <c r="L1542" s="136">
        <v>5</v>
      </c>
      <c r="M1542" s="318" t="str">
        <f>IFERROR(ROUNDUP(VLOOKUP(F1542,Accesorio!A:E,IF(L1542&gt;5,L1542-2,L1542),)*E1542/IF(L1542&gt;5,1.21,1),0)," ")</f>
        <v xml:space="preserve"> </v>
      </c>
      <c r="N1542" s="319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70"/>
      <c r="F1543" s="272"/>
      <c r="G1543" s="133"/>
      <c r="H1543" s="133"/>
      <c r="I1543" s="343"/>
      <c r="J1543" s="134"/>
      <c r="K1543" s="135"/>
      <c r="L1543" s="136">
        <v>5</v>
      </c>
      <c r="M1543" s="318" t="str">
        <f>IFERROR(ROUNDUP(VLOOKUP(F1543,Accesorio!A:E,IF(L1543&gt;5,L1543-2,L1543),)*E1543/IF(L1543&gt;5,1.21,1),0)," ")</f>
        <v xml:space="preserve"> </v>
      </c>
      <c r="N1543" s="319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70"/>
      <c r="F1544" s="272"/>
      <c r="G1544" s="133"/>
      <c r="H1544" s="133"/>
      <c r="I1544" s="343"/>
      <c r="J1544" s="134"/>
      <c r="K1544" s="135"/>
      <c r="L1544" s="136">
        <v>5</v>
      </c>
      <c r="M1544" s="318" t="str">
        <f>IFERROR(ROUNDUP(VLOOKUP(F1544,Accesorio!A:E,IF(L1544&gt;5,L1544-2,L1544),)*E1544/IF(L1544&gt;5,1.21,1),0)," ")</f>
        <v xml:space="preserve"> </v>
      </c>
      <c r="N1544" s="319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70"/>
      <c r="F1545" s="272"/>
      <c r="G1545" s="133"/>
      <c r="H1545" s="133"/>
      <c r="I1545" s="343"/>
      <c r="J1545" s="134"/>
      <c r="K1545" s="135"/>
      <c r="L1545" s="136">
        <v>5</v>
      </c>
      <c r="M1545" s="318" t="str">
        <f>IFERROR(ROUNDUP(VLOOKUP(F1545,Accesorio!A:E,IF(L1545&gt;5,L1545-2,L1545),)*E1545/IF(L1545&gt;5,1.21,1),0)," ")</f>
        <v xml:space="preserve"> </v>
      </c>
      <c r="N1545" s="319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70"/>
      <c r="F1546" s="272"/>
      <c r="G1546" s="133"/>
      <c r="H1546" s="133"/>
      <c r="I1546" s="343"/>
      <c r="J1546" s="134"/>
      <c r="K1546" s="135"/>
      <c r="L1546" s="136">
        <v>5</v>
      </c>
      <c r="M1546" s="318" t="str">
        <f>IFERROR(ROUNDUP(VLOOKUP(F1546,Accesorio!A:E,IF(L1546&gt;5,L1546-2,L1546),)*E1546/IF(L1546&gt;5,1.21,1),0)," ")</f>
        <v xml:space="preserve"> </v>
      </c>
      <c r="N1546" s="319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70"/>
      <c r="F1547" s="272"/>
      <c r="G1547" s="133"/>
      <c r="H1547" s="133"/>
      <c r="I1547" s="343"/>
      <c r="J1547" s="134"/>
      <c r="K1547" s="135"/>
      <c r="L1547" s="136">
        <v>5</v>
      </c>
      <c r="M1547" s="318" t="str">
        <f>IFERROR(ROUNDUP(VLOOKUP(F1547,Accesorio!A:E,IF(L1547&gt;5,L1547-2,L1547),)*E1547/IF(L1547&gt;5,1.21,1),0)," ")</f>
        <v xml:space="preserve"> </v>
      </c>
      <c r="N1547" s="319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70"/>
      <c r="F1548" s="272"/>
      <c r="G1548" s="133"/>
      <c r="H1548" s="133"/>
      <c r="I1548" s="343"/>
      <c r="J1548" s="134"/>
      <c r="K1548" s="135"/>
      <c r="L1548" s="136">
        <v>5</v>
      </c>
      <c r="M1548" s="318" t="str">
        <f>IFERROR(ROUNDUP(VLOOKUP(F1548,Accesorio!A:E,IF(L1548&gt;5,L1548-2,L1548),)*E1548/IF(L1548&gt;5,1.21,1),0)," ")</f>
        <v xml:space="preserve"> </v>
      </c>
      <c r="N1548" s="319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70"/>
      <c r="F1549" s="272"/>
      <c r="G1549" s="133"/>
      <c r="H1549" s="133"/>
      <c r="I1549" s="343"/>
      <c r="J1549" s="134"/>
      <c r="K1549" s="135"/>
      <c r="L1549" s="136">
        <v>5</v>
      </c>
      <c r="M1549" s="318" t="str">
        <f>IFERROR(ROUNDUP(VLOOKUP(F1549,Accesorio!A:E,IF(L1549&gt;5,L1549-2,L1549),)*E1549/IF(L1549&gt;5,1.21,1),0)," ")</f>
        <v xml:space="preserve"> </v>
      </c>
      <c r="N1549" s="319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70"/>
      <c r="F1550" s="272"/>
      <c r="G1550" s="133"/>
      <c r="H1550" s="133"/>
      <c r="I1550" s="343"/>
      <c r="J1550" s="134"/>
      <c r="K1550" s="135"/>
      <c r="L1550" s="136">
        <v>5</v>
      </c>
      <c r="M1550" s="318" t="str">
        <f>IFERROR(ROUNDUP(VLOOKUP(F1550,Accesorio!A:E,IF(L1550&gt;5,L1550-2,L1550),)*E1550/IF(L1550&gt;5,1.21,1),0)," ")</f>
        <v xml:space="preserve"> </v>
      </c>
      <c r="N1550" s="319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70"/>
      <c r="F1551" s="272"/>
      <c r="G1551" s="133"/>
      <c r="H1551" s="133"/>
      <c r="I1551" s="343"/>
      <c r="J1551" s="134"/>
      <c r="K1551" s="135"/>
      <c r="L1551" s="136">
        <v>5</v>
      </c>
      <c r="M1551" s="318" t="str">
        <f>IFERROR(ROUNDUP(VLOOKUP(F1551,Accesorio!A:E,IF(L1551&gt;5,L1551-2,L1551),)*E1551/IF(L1551&gt;5,1.21,1),0)," ")</f>
        <v xml:space="preserve"> </v>
      </c>
      <c r="N1551" s="319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70"/>
      <c r="F1552" s="272"/>
      <c r="G1552" s="133"/>
      <c r="H1552" s="133"/>
      <c r="I1552" s="343"/>
      <c r="J1552" s="134"/>
      <c r="K1552" s="135"/>
      <c r="L1552" s="136">
        <v>5</v>
      </c>
      <c r="M1552" s="318" t="str">
        <f>IFERROR(ROUNDUP(VLOOKUP(F1552,Accesorio!A:E,IF(L1552&gt;5,L1552-2,L1552),)*E1552/IF(L1552&gt;5,1.21,1),0)," ")</f>
        <v xml:space="preserve"> </v>
      </c>
      <c r="N1552" s="319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70"/>
      <c r="F1553" s="272"/>
      <c r="G1553" s="133"/>
      <c r="H1553" s="133"/>
      <c r="I1553" s="343"/>
      <c r="J1553" s="134"/>
      <c r="K1553" s="135"/>
      <c r="L1553" s="136">
        <v>5</v>
      </c>
      <c r="M1553" s="318" t="str">
        <f>IFERROR(ROUNDUP(VLOOKUP(F1553,Accesorio!A:E,IF(L1553&gt;5,L1553-2,L1553),)*E1553/IF(L1553&gt;5,1.21,1),0)," ")</f>
        <v xml:space="preserve"> </v>
      </c>
      <c r="N1553" s="319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70"/>
      <c r="F1554" s="272"/>
      <c r="G1554" s="133"/>
      <c r="H1554" s="133"/>
      <c r="I1554" s="343"/>
      <c r="J1554" s="134"/>
      <c r="K1554" s="135"/>
      <c r="L1554" s="136">
        <v>5</v>
      </c>
      <c r="M1554" s="318" t="str">
        <f>IFERROR(ROUNDUP(VLOOKUP(F1554,Accesorio!A:E,IF(L1554&gt;5,L1554-2,L1554),)*E1554/IF(L1554&gt;5,1.21,1),0)," ")</f>
        <v xml:space="preserve"> </v>
      </c>
      <c r="N1554" s="319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70"/>
      <c r="F1555" s="272"/>
      <c r="G1555" s="133"/>
      <c r="H1555" s="133"/>
      <c r="I1555" s="343"/>
      <c r="J1555" s="134"/>
      <c r="K1555" s="135"/>
      <c r="L1555" s="136">
        <v>5</v>
      </c>
      <c r="M1555" s="318" t="str">
        <f>IFERROR(ROUNDUP(VLOOKUP(F1555,Accesorio!A:E,IF(L1555&gt;5,L1555-2,L1555),)*E1555/IF(L1555&gt;5,1.21,1),0)," ")</f>
        <v xml:space="preserve"> </v>
      </c>
      <c r="N1555" s="319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70"/>
      <c r="F1556" s="272"/>
      <c r="G1556" s="133"/>
      <c r="H1556" s="133"/>
      <c r="I1556" s="343"/>
      <c r="J1556" s="134"/>
      <c r="K1556" s="135"/>
      <c r="L1556" s="136">
        <v>5</v>
      </c>
      <c r="M1556" s="318" t="str">
        <f>IFERROR(ROUNDUP(VLOOKUP(F1556,Accesorio!A:E,IF(L1556&gt;5,L1556-2,L1556),)*E1556/IF(L1556&gt;5,1.21,1),0)," ")</f>
        <v xml:space="preserve"> </v>
      </c>
      <c r="N1556" s="319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70"/>
      <c r="F1557" s="272"/>
      <c r="G1557" s="133"/>
      <c r="H1557" s="133"/>
      <c r="I1557" s="343"/>
      <c r="J1557" s="134"/>
      <c r="K1557" s="135"/>
      <c r="L1557" s="136">
        <v>5</v>
      </c>
      <c r="M1557" s="318" t="str">
        <f>IFERROR(ROUNDUP(VLOOKUP(F1557,Accesorio!A:E,IF(L1557&gt;5,L1557-2,L1557),)*E1557/IF(L1557&gt;5,1.21,1),0)," ")</f>
        <v xml:space="preserve"> </v>
      </c>
      <c r="N1557" s="319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70"/>
      <c r="F1558" s="272"/>
      <c r="G1558" s="133"/>
      <c r="H1558" s="133"/>
      <c r="I1558" s="343"/>
      <c r="J1558" s="134"/>
      <c r="K1558" s="135"/>
      <c r="L1558" s="136">
        <v>5</v>
      </c>
      <c r="M1558" s="318" t="str">
        <f>IFERROR(ROUNDUP(VLOOKUP(F1558,Accesorio!A:E,IF(L1558&gt;5,L1558-2,L1558),)*E1558/IF(L1558&gt;5,1.21,1),0)," ")</f>
        <v xml:space="preserve"> </v>
      </c>
      <c r="N1558" s="319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70"/>
      <c r="F1559" s="272"/>
      <c r="G1559" s="133"/>
      <c r="H1559" s="133"/>
      <c r="I1559" s="343"/>
      <c r="J1559" s="134"/>
      <c r="K1559" s="135"/>
      <c r="L1559" s="136">
        <v>5</v>
      </c>
      <c r="M1559" s="318" t="str">
        <f>IFERROR(ROUNDUP(VLOOKUP(F1559,Accesorio!A:E,IF(L1559&gt;5,L1559-2,L1559),)*E1559/IF(L1559&gt;5,1.21,1),0)," ")</f>
        <v xml:space="preserve"> </v>
      </c>
      <c r="N1559" s="319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70"/>
      <c r="F1560" s="272"/>
      <c r="G1560" s="133"/>
      <c r="H1560" s="133"/>
      <c r="I1560" s="343"/>
      <c r="J1560" s="134"/>
      <c r="K1560" s="135"/>
      <c r="L1560" s="136">
        <v>5</v>
      </c>
      <c r="M1560" s="318" t="str">
        <f>IFERROR(ROUNDUP(VLOOKUP(F1560,Accesorio!A:E,IF(L1560&gt;5,L1560-2,L1560),)*E1560/IF(L1560&gt;5,1.21,1),0)," ")</f>
        <v xml:space="preserve"> </v>
      </c>
      <c r="N1560" s="319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70"/>
      <c r="F1561" s="272"/>
      <c r="G1561" s="133"/>
      <c r="H1561" s="133"/>
      <c r="I1561" s="343"/>
      <c r="J1561" s="134"/>
      <c r="K1561" s="135"/>
      <c r="L1561" s="136">
        <v>5</v>
      </c>
      <c r="M1561" s="318" t="str">
        <f>IFERROR(ROUNDUP(VLOOKUP(F1561,Accesorio!A:E,IF(L1561&gt;5,L1561-2,L1561),)*E1561/IF(L1561&gt;5,1.21,1),0)," ")</f>
        <v xml:space="preserve"> </v>
      </c>
      <c r="N1561" s="319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70"/>
      <c r="F1562" s="272"/>
      <c r="G1562" s="133"/>
      <c r="H1562" s="133"/>
      <c r="I1562" s="343"/>
      <c r="J1562" s="134"/>
      <c r="K1562" s="135"/>
      <c r="L1562" s="136">
        <v>5</v>
      </c>
      <c r="M1562" s="318" t="str">
        <f>IFERROR(ROUNDUP(VLOOKUP(F1562,Accesorio!A:E,IF(L1562&gt;5,L1562-2,L1562),)*E1562/IF(L1562&gt;5,1.21,1),0)," ")</f>
        <v xml:space="preserve"> </v>
      </c>
      <c r="N1562" s="319" t="str">
        <f>IFERROR(VLOOKUP(F1562,Accesorio!A:C,3,),"")</f>
        <v/>
      </c>
    </row>
    <row r="1563" spans="1:14" x14ac:dyDescent="0.2">
      <c r="A1563" s="129"/>
      <c r="B1563" s="130"/>
      <c r="C1563" s="131"/>
      <c r="D1563" s="132"/>
      <c r="E1563" s="270"/>
      <c r="F1563" s="272"/>
      <c r="G1563" s="133"/>
      <c r="H1563" s="133"/>
      <c r="I1563" s="343"/>
      <c r="J1563" s="134"/>
      <c r="K1563" s="135"/>
      <c r="L1563" s="136">
        <v>5</v>
      </c>
      <c r="M1563" s="318" t="str">
        <f>IFERROR(ROUNDUP(VLOOKUP(F1563,Accesorio!A:E,IF(L1563&gt;5,L1563-2,L1563),)*E1563/IF(L1563&gt;5,1.21,1),0)," ")</f>
        <v xml:space="preserve"> </v>
      </c>
      <c r="N1563" s="319" t="str">
        <f>IFERROR(VLOOKUP(F1563,Accesorio!A:C,3,),"")</f>
        <v/>
      </c>
    </row>
    <row r="1564" spans="1:14" x14ac:dyDescent="0.2">
      <c r="A1564" s="129"/>
      <c r="B1564" s="130"/>
      <c r="C1564" s="131"/>
      <c r="D1564" s="132"/>
      <c r="E1564" s="270"/>
      <c r="F1564" s="272"/>
      <c r="G1564" s="133"/>
      <c r="H1564" s="133"/>
      <c r="I1564" s="343"/>
      <c r="J1564" s="134"/>
      <c r="K1564" s="135"/>
      <c r="L1564" s="136">
        <v>5</v>
      </c>
      <c r="M1564" s="318" t="str">
        <f>IFERROR(ROUNDUP(VLOOKUP(F1564,Accesorio!A:E,IF(L1564&gt;5,L1564-2,L1564),)*E1564/IF(L1564&gt;5,1.21,1),0)," ")</f>
        <v xml:space="preserve"> </v>
      </c>
      <c r="N1564" s="319" t="str">
        <f>IFERROR(VLOOKUP(F1564,Accesorio!A:C,3,),"")</f>
        <v/>
      </c>
    </row>
    <row r="1565" spans="1:14" x14ac:dyDescent="0.2">
      <c r="A1565" s="129"/>
      <c r="B1565" s="130"/>
      <c r="C1565" s="131"/>
      <c r="D1565" s="132"/>
      <c r="E1565" s="270"/>
      <c r="F1565" s="272"/>
      <c r="G1565" s="133"/>
      <c r="H1565" s="133"/>
      <c r="I1565" s="343"/>
      <c r="J1565" s="134"/>
      <c r="K1565" s="135"/>
      <c r="L1565" s="136">
        <v>5</v>
      </c>
      <c r="M1565" s="318" t="str">
        <f>IFERROR(ROUNDUP(VLOOKUP(F1565,Accesorio!A:E,IF(L1565&gt;5,L1565-2,L1565),)*E1565/IF(L1565&gt;5,1.21,1),0)," ")</f>
        <v xml:space="preserve"> </v>
      </c>
      <c r="N1565" s="319" t="str">
        <f>IFERROR(VLOOKUP(F1565,Accesorio!A:C,3,),"")</f>
        <v/>
      </c>
    </row>
    <row r="1566" spans="1:14" x14ac:dyDescent="0.2">
      <c r="A1566" s="129"/>
      <c r="B1566" s="130"/>
      <c r="C1566" s="131"/>
      <c r="D1566" s="132"/>
      <c r="E1566" s="270"/>
      <c r="F1566" s="272"/>
      <c r="G1566" s="133"/>
      <c r="H1566" s="133"/>
      <c r="I1566" s="343"/>
      <c r="J1566" s="134"/>
      <c r="K1566" s="135"/>
      <c r="L1566" s="136">
        <v>5</v>
      </c>
      <c r="M1566" s="318" t="str">
        <f>IFERROR(ROUNDUP(VLOOKUP(F1566,Accesorio!A:E,IF(L1566&gt;5,L1566-2,L1566),)*E1566/IF(L1566&gt;5,1.21,1),0)," ")</f>
        <v xml:space="preserve"> </v>
      </c>
      <c r="N1566" s="319" t="str">
        <f>IFERROR(VLOOKUP(F1566,Accesorio!A:C,3,),"")</f>
        <v/>
      </c>
    </row>
    <row r="1567" spans="1:14" x14ac:dyDescent="0.2">
      <c r="A1567" s="129"/>
      <c r="B1567" s="130"/>
      <c r="C1567" s="131"/>
      <c r="D1567" s="132"/>
      <c r="E1567" s="270"/>
      <c r="F1567" s="272"/>
      <c r="G1567" s="133"/>
      <c r="H1567" s="133"/>
      <c r="I1567" s="343"/>
      <c r="J1567" s="134"/>
      <c r="K1567" s="135"/>
      <c r="L1567" s="136">
        <v>5</v>
      </c>
      <c r="M1567" s="318" t="str">
        <f>IFERROR(ROUNDUP(VLOOKUP(F1567,Accesorio!A:E,IF(L1567&gt;5,L1567-2,L1567),)*E1567/IF(L1567&gt;5,1.21,1),0)," ")</f>
        <v xml:space="preserve"> </v>
      </c>
      <c r="N1567" s="319" t="str">
        <f>IFERROR(VLOOKUP(F1567,Accesorio!A:C,3,),"")</f>
        <v/>
      </c>
    </row>
    <row r="1568" spans="1:14" x14ac:dyDescent="0.2">
      <c r="A1568" s="129"/>
      <c r="B1568" s="130"/>
      <c r="C1568" s="131"/>
      <c r="D1568" s="132"/>
      <c r="E1568" s="270"/>
      <c r="F1568" s="272"/>
      <c r="G1568" s="133"/>
      <c r="H1568" s="133"/>
      <c r="I1568" s="343"/>
      <c r="J1568" s="134"/>
      <c r="K1568" s="135"/>
      <c r="L1568" s="136">
        <v>5</v>
      </c>
      <c r="M1568" s="318" t="str">
        <f>IFERROR(ROUNDUP(VLOOKUP(F1568,Accesorio!A:E,IF(L1568&gt;5,L1568-2,L1568),)*E1568/IF(L1568&gt;5,1.21,1),0)," ")</f>
        <v xml:space="preserve"> </v>
      </c>
      <c r="N1568" s="319" t="str">
        <f>IFERROR(VLOOKUP(F1568,Accesorio!A:C,3,),"")</f>
        <v/>
      </c>
    </row>
    <row r="1569" spans="1:14" x14ac:dyDescent="0.2">
      <c r="A1569" s="129"/>
      <c r="B1569" s="130"/>
      <c r="C1569" s="131"/>
      <c r="D1569" s="132"/>
      <c r="E1569" s="270"/>
      <c r="F1569" s="272"/>
      <c r="G1569" s="133"/>
      <c r="H1569" s="133"/>
      <c r="I1569" s="343"/>
      <c r="J1569" s="134"/>
      <c r="K1569" s="135"/>
      <c r="L1569" s="136">
        <v>5</v>
      </c>
      <c r="M1569" s="318" t="str">
        <f>IFERROR(ROUNDUP(VLOOKUP(F1569,Accesorio!A:E,IF(L1569&gt;5,L1569-2,L1569),)*E1569/IF(L1569&gt;5,1.21,1),0)," ")</f>
        <v xml:space="preserve"> </v>
      </c>
      <c r="N1569" s="319" t="str">
        <f>IFERROR(VLOOKUP(F1569,Accesorio!A:C,3,),"")</f>
        <v/>
      </c>
    </row>
    <row r="1570" spans="1:14" x14ac:dyDescent="0.2">
      <c r="A1570" s="129"/>
      <c r="B1570" s="130"/>
      <c r="C1570" s="131"/>
      <c r="D1570" s="132"/>
      <c r="E1570" s="270"/>
      <c r="F1570" s="272"/>
      <c r="G1570" s="133"/>
      <c r="H1570" s="133"/>
      <c r="I1570" s="343"/>
      <c r="J1570" s="134"/>
      <c r="K1570" s="135"/>
      <c r="L1570" s="136">
        <v>5</v>
      </c>
      <c r="M1570" s="318" t="str">
        <f>IFERROR(ROUNDUP(VLOOKUP(F1570,Accesorio!A:E,IF(L1570&gt;5,L1570-2,L1570),)*E1570/IF(L1570&gt;5,1.21,1),0)," ")</f>
        <v xml:space="preserve"> </v>
      </c>
      <c r="N1570" s="319" t="str">
        <f>IFERROR(VLOOKUP(F1570,Accesorio!A:C,3,),"")</f>
        <v/>
      </c>
    </row>
    <row r="1571" spans="1:14" x14ac:dyDescent="0.2">
      <c r="A1571" s="129"/>
      <c r="B1571" s="130"/>
      <c r="C1571" s="131"/>
      <c r="D1571" s="132"/>
      <c r="E1571" s="270"/>
      <c r="F1571" s="272"/>
      <c r="G1571" s="133"/>
      <c r="H1571" s="133"/>
      <c r="I1571" s="343"/>
      <c r="J1571" s="134"/>
      <c r="K1571" s="135"/>
      <c r="L1571" s="136">
        <v>5</v>
      </c>
      <c r="M1571" s="318" t="str">
        <f>IFERROR(ROUNDUP(VLOOKUP(F1571,Accesorio!A:E,IF(L1571&gt;5,L1571-2,L1571),)*E1571/IF(L1571&gt;5,1.21,1),0)," ")</f>
        <v xml:space="preserve"> </v>
      </c>
      <c r="N1571" s="319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70"/>
      <c r="F1572" s="272"/>
      <c r="G1572" s="133"/>
      <c r="H1572" s="133"/>
      <c r="I1572" s="343"/>
      <c r="J1572" s="134"/>
      <c r="K1572" s="135"/>
      <c r="L1572" s="136">
        <v>5</v>
      </c>
      <c r="M1572" s="318" t="str">
        <f>IFERROR(ROUNDUP(VLOOKUP(F1572,Accesorio!A:E,IF(L1572&gt;5,L1572-2,L1572),)*E1572/IF(L1572&gt;5,1.21,1),0)," ")</f>
        <v xml:space="preserve"> </v>
      </c>
      <c r="N1572" s="319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70"/>
      <c r="F1573" s="272"/>
      <c r="G1573" s="133"/>
      <c r="H1573" s="133"/>
      <c r="I1573" s="343"/>
      <c r="J1573" s="134"/>
      <c r="K1573" s="135"/>
      <c r="L1573" s="136">
        <v>5</v>
      </c>
      <c r="M1573" s="318" t="str">
        <f>IFERROR(ROUNDUP(VLOOKUP(F1573,Accesorio!A:E,IF(L1573&gt;5,L1573-2,L1573),)*E1573/IF(L1573&gt;5,1.21,1),0)," ")</f>
        <v xml:space="preserve"> </v>
      </c>
      <c r="N1573" s="319" t="str">
        <f>IFERROR(VLOOKUP(F1573,Accesorio!A:C,3,),"")</f>
        <v/>
      </c>
    </row>
    <row r="1574" spans="1:14" x14ac:dyDescent="0.2">
      <c r="A1574" s="129"/>
      <c r="B1574" s="130"/>
      <c r="C1574" s="137"/>
      <c r="D1574" s="132"/>
      <c r="E1574" s="270"/>
      <c r="F1574" s="272"/>
      <c r="G1574" s="133"/>
      <c r="H1574" s="133"/>
      <c r="I1574" s="343"/>
      <c r="J1574" s="134"/>
      <c r="K1574" s="135"/>
      <c r="L1574" s="136">
        <v>5</v>
      </c>
      <c r="M1574" s="318" t="str">
        <f>IFERROR(ROUNDUP(VLOOKUP(F1574,Accesorio!A:E,IF(L1574&gt;5,L1574-2,L1574),)*E1574/IF(L1574&gt;5,1.21,1),0)," ")</f>
        <v xml:space="preserve"> </v>
      </c>
      <c r="N1574" s="319" t="str">
        <f>IFERROR(VLOOKUP(F1574,Accesorio!A:C,3,),"")</f>
        <v/>
      </c>
    </row>
    <row r="1575" spans="1:14" x14ac:dyDescent="0.2">
      <c r="A1575" s="129"/>
      <c r="B1575" s="130"/>
      <c r="C1575" s="137"/>
      <c r="D1575" s="132"/>
      <c r="E1575" s="270"/>
      <c r="F1575" s="272"/>
      <c r="G1575" s="133"/>
      <c r="H1575" s="133"/>
      <c r="I1575" s="343"/>
      <c r="J1575" s="134"/>
      <c r="K1575" s="135"/>
      <c r="L1575" s="136">
        <v>5</v>
      </c>
      <c r="M1575" s="318" t="str">
        <f>IFERROR(ROUNDUP(VLOOKUP(F1575,Accesorio!A:E,IF(L1575&gt;5,L1575-2,L1575),)*E1575/IF(L1575&gt;5,1.21,1),0)," ")</f>
        <v xml:space="preserve"> </v>
      </c>
      <c r="N1575" s="319" t="str">
        <f>IFERROR(VLOOKUP(F1575,Accesorio!A:C,3,),"")</f>
        <v/>
      </c>
    </row>
    <row r="1576" spans="1:14" x14ac:dyDescent="0.2">
      <c r="A1576" s="129"/>
      <c r="B1576" s="130"/>
      <c r="C1576" s="137"/>
      <c r="D1576" s="132"/>
      <c r="E1576" s="270"/>
      <c r="F1576" s="272"/>
      <c r="G1576" s="133"/>
      <c r="H1576" s="133"/>
      <c r="I1576" s="343"/>
      <c r="J1576" s="134"/>
      <c r="K1576" s="135"/>
      <c r="L1576" s="136">
        <v>5</v>
      </c>
      <c r="M1576" s="318" t="str">
        <f>IFERROR(ROUNDUP(VLOOKUP(F1576,Accesorio!A:E,IF(L1576&gt;5,L1576-2,L1576),)*E1576/IF(L1576&gt;5,1.21,1),0)," ")</f>
        <v xml:space="preserve"> </v>
      </c>
      <c r="N1576" s="319" t="str">
        <f>IFERROR(VLOOKUP(F1576,Accesorio!A:C,3,),"")</f>
        <v/>
      </c>
    </row>
    <row r="1577" spans="1:14" x14ac:dyDescent="0.2">
      <c r="A1577" s="129"/>
      <c r="B1577" s="130"/>
      <c r="C1577" s="137"/>
      <c r="D1577" s="132"/>
      <c r="E1577" s="270"/>
      <c r="F1577" s="272"/>
      <c r="G1577" s="133"/>
      <c r="H1577" s="133"/>
      <c r="I1577" s="343"/>
      <c r="J1577" s="134"/>
      <c r="K1577" s="135"/>
      <c r="L1577" s="136">
        <v>5</v>
      </c>
      <c r="M1577" s="318" t="str">
        <f>IFERROR(ROUNDUP(VLOOKUP(F1577,Accesorio!A:E,IF(L1577&gt;5,L1577-2,L1577),)*E1577/IF(L1577&gt;5,1.21,1),0)," ")</f>
        <v xml:space="preserve"> </v>
      </c>
      <c r="N1577" s="319" t="str">
        <f>IFERROR(VLOOKUP(F1577,Accesorio!A:C,3,),"")</f>
        <v/>
      </c>
    </row>
    <row r="1578" spans="1:14" x14ac:dyDescent="0.2">
      <c r="A1578" s="129"/>
      <c r="B1578" s="130"/>
      <c r="C1578" s="137"/>
      <c r="D1578" s="132"/>
      <c r="E1578" s="270"/>
      <c r="F1578" s="272"/>
      <c r="G1578" s="133"/>
      <c r="H1578" s="133"/>
      <c r="I1578" s="343"/>
      <c r="J1578" s="134"/>
      <c r="K1578" s="135"/>
      <c r="L1578" s="136">
        <v>5</v>
      </c>
      <c r="M1578" s="318" t="str">
        <f>IFERROR(ROUNDUP(VLOOKUP(F1578,Accesorio!A:E,IF(L1578&gt;5,L1578-2,L1578),)*E1578/IF(L1578&gt;5,1.21,1),0)," ")</f>
        <v xml:space="preserve"> </v>
      </c>
      <c r="N1578" s="319" t="str">
        <f>IFERROR(VLOOKUP(F1578,Accesorio!A:C,3,),"")</f>
        <v/>
      </c>
    </row>
    <row r="1579" spans="1:14" x14ac:dyDescent="0.2">
      <c r="A1579" s="129"/>
      <c r="B1579" s="130"/>
      <c r="C1579" s="131"/>
      <c r="D1579" s="132"/>
      <c r="E1579" s="270"/>
      <c r="F1579" s="272"/>
      <c r="G1579" s="133"/>
      <c r="H1579" s="133"/>
      <c r="I1579" s="343"/>
      <c r="J1579" s="134"/>
      <c r="K1579" s="135"/>
      <c r="L1579" s="136">
        <v>5</v>
      </c>
      <c r="M1579" s="318" t="str">
        <f>IFERROR(ROUNDUP(VLOOKUP(F1579,Accesorio!A:E,IF(L1579&gt;5,L1579-2,L1579),)*E1579/IF(L1579&gt;5,1.21,1),0)," ")</f>
        <v xml:space="preserve"> </v>
      </c>
      <c r="N1579" s="319" t="str">
        <f>IFERROR(VLOOKUP(F1579,Accesorio!A:C,3,),"")</f>
        <v/>
      </c>
    </row>
    <row r="1580" spans="1:14" x14ac:dyDescent="0.2">
      <c r="A1580" s="129"/>
      <c r="B1580" s="130"/>
      <c r="C1580" s="131"/>
      <c r="D1580" s="132"/>
      <c r="E1580" s="270"/>
      <c r="F1580" s="272"/>
      <c r="G1580" s="133"/>
      <c r="H1580" s="133"/>
      <c r="I1580" s="343"/>
      <c r="J1580" s="134"/>
      <c r="K1580" s="135"/>
      <c r="L1580" s="136">
        <v>5</v>
      </c>
      <c r="M1580" s="318" t="str">
        <f>IFERROR(ROUNDUP(VLOOKUP(F1580,Accesorio!A:E,IF(L1580&gt;5,L1580-2,L1580),)*E1580/IF(L1580&gt;5,1.21,1),0)," ")</f>
        <v xml:space="preserve"> </v>
      </c>
      <c r="N1580" s="319" t="str">
        <f>IFERROR(VLOOKUP(F1580,Accesorio!A:C,3,),"")</f>
        <v/>
      </c>
    </row>
    <row r="1581" spans="1:14" x14ac:dyDescent="0.2">
      <c r="A1581" s="129"/>
      <c r="B1581" s="130"/>
      <c r="C1581" s="137"/>
      <c r="D1581" s="132"/>
      <c r="E1581" s="270"/>
      <c r="F1581" s="272"/>
      <c r="G1581" s="133"/>
      <c r="H1581" s="133"/>
      <c r="I1581" s="343"/>
      <c r="J1581" s="134"/>
      <c r="K1581" s="135"/>
      <c r="L1581" s="136">
        <v>5</v>
      </c>
      <c r="M1581" s="318" t="str">
        <f>IFERROR(ROUNDUP(VLOOKUP(F1581,Accesorio!A:E,IF(L1581&gt;5,L1581-2,L1581),)*E1581/IF(L1581&gt;5,1.21,1),0)," ")</f>
        <v xml:space="preserve"> </v>
      </c>
      <c r="N1581" s="319" t="str">
        <f>IFERROR(VLOOKUP(F1581,Accesorio!A:C,3,),"")</f>
        <v/>
      </c>
    </row>
    <row r="1582" spans="1:14" x14ac:dyDescent="0.2">
      <c r="A1582" s="129"/>
      <c r="B1582" s="130"/>
      <c r="C1582" s="131"/>
      <c r="D1582" s="132"/>
      <c r="E1582" s="270"/>
      <c r="F1582" s="272"/>
      <c r="G1582" s="133"/>
      <c r="H1582" s="133"/>
      <c r="I1582" s="343"/>
      <c r="J1582" s="134"/>
      <c r="K1582" s="135"/>
      <c r="L1582" s="136">
        <v>5</v>
      </c>
      <c r="M1582" s="318" t="str">
        <f>IFERROR(ROUNDUP(VLOOKUP(F1582,Accesorio!A:E,IF(L1582&gt;5,L1582-2,L1582),)*E1582/IF(L1582&gt;5,1.21,1),0)," ")</f>
        <v xml:space="preserve"> </v>
      </c>
      <c r="N1582" s="319" t="str">
        <f>IFERROR(VLOOKUP(F1582,Accesorio!A:C,3,),"")</f>
        <v/>
      </c>
    </row>
    <row r="1583" spans="1:14" x14ac:dyDescent="0.2">
      <c r="A1583" s="129"/>
      <c r="B1583" s="130"/>
      <c r="C1583" s="131"/>
      <c r="D1583" s="132"/>
      <c r="E1583" s="270"/>
      <c r="F1583" s="272"/>
      <c r="G1583" s="133"/>
      <c r="H1583" s="133"/>
      <c r="I1583" s="343"/>
      <c r="J1583" s="134"/>
      <c r="K1583" s="135"/>
      <c r="L1583" s="136">
        <v>5</v>
      </c>
      <c r="M1583" s="318" t="str">
        <f>IFERROR(ROUNDUP(VLOOKUP(F1583,Accesorio!A:E,IF(L1583&gt;5,L1583-2,L1583),)*E1583/IF(L1583&gt;5,1.21,1),0)," ")</f>
        <v xml:space="preserve"> </v>
      </c>
      <c r="N1583" s="319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70"/>
      <c r="F1584" s="272"/>
      <c r="G1584" s="133"/>
      <c r="H1584" s="133"/>
      <c r="I1584" s="343"/>
      <c r="J1584" s="134"/>
      <c r="K1584" s="135"/>
      <c r="L1584" s="136">
        <v>5</v>
      </c>
      <c r="M1584" s="318" t="str">
        <f>IFERROR(ROUNDUP(VLOOKUP(F1584,Accesorio!A:E,IF(L1584&gt;5,L1584-2,L1584),)*E1584/IF(L1584&gt;5,1.21,1),0)," ")</f>
        <v xml:space="preserve"> </v>
      </c>
      <c r="N1584" s="319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70"/>
      <c r="F1585" s="272"/>
      <c r="G1585" s="133"/>
      <c r="H1585" s="133"/>
      <c r="I1585" s="343"/>
      <c r="J1585" s="134"/>
      <c r="K1585" s="135"/>
      <c r="L1585" s="136">
        <v>5</v>
      </c>
      <c r="M1585" s="318" t="str">
        <f>IFERROR(ROUNDUP(VLOOKUP(F1585,Accesorio!A:E,IF(L1585&gt;5,L1585-2,L1585),)*E1585/IF(L1585&gt;5,1.21,1),0)," ")</f>
        <v xml:space="preserve"> </v>
      </c>
      <c r="N1585" s="319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70"/>
      <c r="F1586" s="272"/>
      <c r="G1586" s="133"/>
      <c r="H1586" s="133"/>
      <c r="I1586" s="343"/>
      <c r="J1586" s="134"/>
      <c r="K1586" s="135"/>
      <c r="L1586" s="136">
        <v>5</v>
      </c>
      <c r="M1586" s="318" t="str">
        <f>IFERROR(ROUNDUP(VLOOKUP(F1586,Accesorio!A:E,IF(L1586&gt;5,L1586-2,L1586),)*E1586/IF(L1586&gt;5,1.21,1),0)," ")</f>
        <v xml:space="preserve"> </v>
      </c>
      <c r="N1586" s="319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70"/>
      <c r="F1587" s="272"/>
      <c r="G1587" s="133"/>
      <c r="H1587" s="133"/>
      <c r="I1587" s="343"/>
      <c r="J1587" s="134"/>
      <c r="K1587" s="135"/>
      <c r="L1587" s="136">
        <v>5</v>
      </c>
      <c r="M1587" s="318" t="str">
        <f>IFERROR(ROUNDUP(VLOOKUP(F1587,Accesorio!A:E,IF(L1587&gt;5,L1587-2,L1587),)*E1587/IF(L1587&gt;5,1.21,1),0)," ")</f>
        <v xml:space="preserve"> </v>
      </c>
      <c r="N1587" s="319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70"/>
      <c r="F1588" s="272"/>
      <c r="G1588" s="133"/>
      <c r="H1588" s="133"/>
      <c r="I1588" s="343"/>
      <c r="J1588" s="134"/>
      <c r="K1588" s="135"/>
      <c r="L1588" s="136">
        <v>5</v>
      </c>
      <c r="M1588" s="318" t="str">
        <f>IFERROR(ROUNDUP(VLOOKUP(F1588,Accesorio!A:E,IF(L1588&gt;5,L1588-2,L1588),)*E1588/IF(L1588&gt;5,1.21,1),0)," ")</f>
        <v xml:space="preserve"> </v>
      </c>
      <c r="N1588" s="319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70"/>
      <c r="F1589" s="272"/>
      <c r="G1589" s="133"/>
      <c r="H1589" s="133"/>
      <c r="I1589" s="343"/>
      <c r="J1589" s="134"/>
      <c r="K1589" s="135"/>
      <c r="L1589" s="136">
        <v>5</v>
      </c>
      <c r="M1589" s="318" t="str">
        <f>IFERROR(ROUNDUP(VLOOKUP(F1589,Accesorio!A:E,IF(L1589&gt;5,L1589-2,L1589),)*E1589/IF(L1589&gt;5,1.21,1),0)," ")</f>
        <v xml:space="preserve"> </v>
      </c>
      <c r="N1589" s="319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70"/>
      <c r="F1590" s="272"/>
      <c r="G1590" s="133"/>
      <c r="H1590" s="133"/>
      <c r="I1590" s="343"/>
      <c r="J1590" s="134"/>
      <c r="K1590" s="135"/>
      <c r="L1590" s="136">
        <v>5</v>
      </c>
      <c r="M1590" s="318" t="str">
        <f>IFERROR(ROUNDUP(VLOOKUP(F1590,Accesorio!A:E,IF(L1590&gt;5,L1590-2,L1590),)*E1590/IF(L1590&gt;5,1.21,1),0)," ")</f>
        <v xml:space="preserve"> </v>
      </c>
      <c r="N1590" s="319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70"/>
      <c r="F1591" s="272"/>
      <c r="G1591" s="133"/>
      <c r="H1591" s="133"/>
      <c r="I1591" s="343"/>
      <c r="J1591" s="134"/>
      <c r="K1591" s="135"/>
      <c r="L1591" s="136">
        <v>5</v>
      </c>
      <c r="M1591" s="318" t="str">
        <f>IFERROR(ROUNDUP(VLOOKUP(F1591,Accesorio!A:E,IF(L1591&gt;5,L1591-2,L1591),)*E1591/IF(L1591&gt;5,1.21,1),0)," ")</f>
        <v xml:space="preserve"> </v>
      </c>
      <c r="N1591" s="319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70"/>
      <c r="F1592" s="272"/>
      <c r="G1592" s="133"/>
      <c r="H1592" s="133"/>
      <c r="I1592" s="343"/>
      <c r="J1592" s="134"/>
      <c r="K1592" s="135"/>
      <c r="L1592" s="136">
        <v>5</v>
      </c>
      <c r="M1592" s="318" t="str">
        <f>IFERROR(ROUNDUP(VLOOKUP(F1592,Accesorio!A:E,IF(L1592&gt;5,L1592-2,L1592),)*E1592/IF(L1592&gt;5,1.21,1),0)," ")</f>
        <v xml:space="preserve"> </v>
      </c>
      <c r="N1592" s="319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70"/>
      <c r="F1593" s="272"/>
      <c r="G1593" s="133"/>
      <c r="H1593" s="133"/>
      <c r="I1593" s="343"/>
      <c r="J1593" s="134"/>
      <c r="K1593" s="135"/>
      <c r="L1593" s="136">
        <v>5</v>
      </c>
      <c r="M1593" s="318" t="str">
        <f>IFERROR(ROUNDUP(VLOOKUP(F1593,Accesorio!A:E,IF(L1593&gt;5,L1593-2,L1593),)*E1593/IF(L1593&gt;5,1.21,1),0)," ")</f>
        <v xml:space="preserve"> </v>
      </c>
      <c r="N1593" s="319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70"/>
      <c r="F1594" s="272"/>
      <c r="G1594" s="133"/>
      <c r="H1594" s="133"/>
      <c r="I1594" s="343"/>
      <c r="J1594" s="134"/>
      <c r="K1594" s="135"/>
      <c r="L1594" s="136">
        <v>5</v>
      </c>
      <c r="M1594" s="318" t="str">
        <f>IFERROR(ROUNDUP(VLOOKUP(F1594,Accesorio!A:E,IF(L1594&gt;5,L1594-2,L1594),)*E1594/IF(L1594&gt;5,1.21,1),0)," ")</f>
        <v xml:space="preserve"> </v>
      </c>
      <c r="N1594" s="319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70"/>
      <c r="F1595" s="272"/>
      <c r="G1595" s="133"/>
      <c r="H1595" s="133"/>
      <c r="I1595" s="343"/>
      <c r="J1595" s="134"/>
      <c r="K1595" s="135"/>
      <c r="L1595" s="136">
        <v>5</v>
      </c>
      <c r="M1595" s="318" t="str">
        <f>IFERROR(ROUNDUP(VLOOKUP(F1595,Accesorio!A:E,IF(L1595&gt;5,L1595-2,L1595),)*E1595/IF(L1595&gt;5,1.21,1),0)," ")</f>
        <v xml:space="preserve"> </v>
      </c>
      <c r="N1595" s="319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70"/>
      <c r="F1596" s="272"/>
      <c r="G1596" s="133"/>
      <c r="H1596" s="133"/>
      <c r="I1596" s="343"/>
      <c r="J1596" s="134"/>
      <c r="K1596" s="135"/>
      <c r="L1596" s="136">
        <v>5</v>
      </c>
      <c r="M1596" s="318" t="str">
        <f>IFERROR(ROUNDUP(VLOOKUP(F1596,Accesorio!A:E,IF(L1596&gt;5,L1596-2,L1596),)*E1596/IF(L1596&gt;5,1.21,1),0)," ")</f>
        <v xml:space="preserve"> </v>
      </c>
      <c r="N1596" s="319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70"/>
      <c r="F1597" s="272"/>
      <c r="G1597" s="133"/>
      <c r="H1597" s="133"/>
      <c r="I1597" s="343"/>
      <c r="J1597" s="134"/>
      <c r="K1597" s="135"/>
      <c r="L1597" s="136">
        <v>5</v>
      </c>
      <c r="M1597" s="318" t="str">
        <f>IFERROR(ROUNDUP(VLOOKUP(F1597,Accesorio!A:E,IF(L1597&gt;5,L1597-2,L1597),)*E1597/IF(L1597&gt;5,1.21,1),0)," ")</f>
        <v xml:space="preserve"> </v>
      </c>
      <c r="N1597" s="319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70"/>
      <c r="F1598" s="272"/>
      <c r="G1598" s="133"/>
      <c r="H1598" s="133"/>
      <c r="I1598" s="343"/>
      <c r="J1598" s="134"/>
      <c r="K1598" s="135"/>
      <c r="L1598" s="136">
        <v>5</v>
      </c>
      <c r="M1598" s="318" t="str">
        <f>IFERROR(ROUNDUP(VLOOKUP(F1598,Accesorio!A:E,IF(L1598&gt;5,L1598-2,L1598),)*E1598/IF(L1598&gt;5,1.21,1),0)," ")</f>
        <v xml:space="preserve"> </v>
      </c>
      <c r="N1598" s="319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70"/>
      <c r="F1599" s="272"/>
      <c r="G1599" s="133"/>
      <c r="H1599" s="133"/>
      <c r="I1599" s="343"/>
      <c r="J1599" s="134"/>
      <c r="K1599" s="135"/>
      <c r="L1599" s="136">
        <v>5</v>
      </c>
      <c r="M1599" s="318" t="str">
        <f>IFERROR(ROUNDUP(VLOOKUP(F1599,Accesorio!A:E,IF(L1599&gt;5,L1599-2,L1599),)*E1599/IF(L1599&gt;5,1.21,1),0)," ")</f>
        <v xml:space="preserve"> </v>
      </c>
      <c r="N1599" s="319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70"/>
      <c r="F1600" s="272"/>
      <c r="G1600" s="133"/>
      <c r="H1600" s="133"/>
      <c r="I1600" s="343"/>
      <c r="J1600" s="134"/>
      <c r="K1600" s="135"/>
      <c r="L1600" s="136">
        <v>5</v>
      </c>
      <c r="M1600" s="318" t="str">
        <f>IFERROR(ROUNDUP(VLOOKUP(F1600,Accesorio!A:E,IF(L1600&gt;5,L1600-2,L1600),)*E1600/IF(L1600&gt;5,1.21,1),0)," ")</f>
        <v xml:space="preserve"> </v>
      </c>
      <c r="N1600" s="319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70"/>
      <c r="F1601" s="272"/>
      <c r="G1601" s="133"/>
      <c r="H1601" s="133"/>
      <c r="I1601" s="343"/>
      <c r="J1601" s="134"/>
      <c r="K1601" s="135"/>
      <c r="L1601" s="136">
        <v>5</v>
      </c>
      <c r="M1601" s="318" t="str">
        <f>IFERROR(ROUNDUP(VLOOKUP(F1601,Accesorio!A:E,IF(L1601&gt;5,L1601-2,L1601),)*E1601/IF(L1601&gt;5,1.21,1),0)," ")</f>
        <v xml:space="preserve"> </v>
      </c>
      <c r="N1601" s="319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70"/>
      <c r="F1602" s="272"/>
      <c r="G1602" s="133"/>
      <c r="H1602" s="133"/>
      <c r="I1602" s="343"/>
      <c r="J1602" s="134"/>
      <c r="K1602" s="135"/>
      <c r="L1602" s="136">
        <v>5</v>
      </c>
      <c r="M1602" s="318" t="str">
        <f>IFERROR(ROUNDUP(VLOOKUP(F1602,Accesorio!A:E,IF(L1602&gt;5,L1602-2,L1602),)*E1602/IF(L1602&gt;5,1.21,1),0)," ")</f>
        <v xml:space="preserve"> </v>
      </c>
      <c r="N1602" s="319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70"/>
      <c r="F1603" s="272"/>
      <c r="G1603" s="133"/>
      <c r="H1603" s="133"/>
      <c r="I1603" s="343"/>
      <c r="J1603" s="134"/>
      <c r="K1603" s="135"/>
      <c r="L1603" s="136">
        <v>5</v>
      </c>
      <c r="M1603" s="318" t="str">
        <f>IFERROR(ROUNDUP(VLOOKUP(F1603,Accesorio!A:E,IF(L1603&gt;5,L1603-2,L1603),)*E1603/IF(L1603&gt;5,1.21,1),0)," ")</f>
        <v xml:space="preserve"> </v>
      </c>
      <c r="N1603" s="319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70"/>
      <c r="F1604" s="272"/>
      <c r="G1604" s="133"/>
      <c r="H1604" s="133"/>
      <c r="I1604" s="343"/>
      <c r="J1604" s="134"/>
      <c r="K1604" s="135"/>
      <c r="L1604" s="136">
        <v>5</v>
      </c>
      <c r="M1604" s="318" t="str">
        <f>IFERROR(ROUNDUP(VLOOKUP(F1604,Accesorio!A:E,IF(L1604&gt;5,L1604-2,L1604),)*E1604/IF(L1604&gt;5,1.21,1),0)," ")</f>
        <v xml:space="preserve"> </v>
      </c>
      <c r="N1604" s="319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70"/>
      <c r="F1605" s="272"/>
      <c r="G1605" s="133"/>
      <c r="H1605" s="133"/>
      <c r="I1605" s="343"/>
      <c r="J1605" s="134"/>
      <c r="K1605" s="135"/>
      <c r="L1605" s="136">
        <v>5</v>
      </c>
      <c r="M1605" s="318" t="str">
        <f>IFERROR(ROUNDUP(VLOOKUP(F1605,Accesorio!A:E,IF(L1605&gt;5,L1605-2,L1605),)*E1605/IF(L1605&gt;5,1.21,1),0)," ")</f>
        <v xml:space="preserve"> </v>
      </c>
      <c r="N1605" s="319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70"/>
      <c r="F1606" s="272"/>
      <c r="G1606" s="133"/>
      <c r="H1606" s="133"/>
      <c r="I1606" s="343"/>
      <c r="J1606" s="134"/>
      <c r="K1606" s="135"/>
      <c r="L1606" s="136">
        <v>5</v>
      </c>
      <c r="M1606" s="318" t="str">
        <f>IFERROR(ROUNDUP(VLOOKUP(F1606,Accesorio!A:E,IF(L1606&gt;5,L1606-2,L1606),)*E1606/IF(L1606&gt;5,1.21,1),0)," ")</f>
        <v xml:space="preserve"> </v>
      </c>
      <c r="N1606" s="319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70"/>
      <c r="F1607" s="272"/>
      <c r="G1607" s="133"/>
      <c r="H1607" s="133"/>
      <c r="I1607" s="343"/>
      <c r="J1607" s="134"/>
      <c r="K1607" s="135"/>
      <c r="L1607" s="136">
        <v>5</v>
      </c>
      <c r="M1607" s="318" t="str">
        <f>IFERROR(ROUNDUP(VLOOKUP(F1607,Accesorio!A:E,IF(L1607&gt;5,L1607-2,L1607),)*E1607/IF(L1607&gt;5,1.21,1),0)," ")</f>
        <v xml:space="preserve"> </v>
      </c>
      <c r="N1607" s="319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70"/>
      <c r="F1608" s="272"/>
      <c r="G1608" s="133"/>
      <c r="H1608" s="133"/>
      <c r="I1608" s="343"/>
      <c r="J1608" s="134"/>
      <c r="K1608" s="135"/>
      <c r="L1608" s="136">
        <v>5</v>
      </c>
      <c r="M1608" s="318" t="str">
        <f>IFERROR(ROUNDUP(VLOOKUP(F1608,Accesorio!A:E,IF(L1608&gt;5,L1608-2,L1608),)*E1608/IF(L1608&gt;5,1.21,1),0)," ")</f>
        <v xml:space="preserve"> </v>
      </c>
      <c r="N1608" s="319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70"/>
      <c r="F1609" s="272"/>
      <c r="G1609" s="133"/>
      <c r="H1609" s="133"/>
      <c r="I1609" s="343"/>
      <c r="J1609" s="134"/>
      <c r="K1609" s="135"/>
      <c r="L1609" s="136">
        <v>5</v>
      </c>
      <c r="M1609" s="318" t="str">
        <f>IFERROR(ROUNDUP(VLOOKUP(F1609,Accesorio!A:E,IF(L1609&gt;5,L1609-2,L1609),)*E1609/IF(L1609&gt;5,1.21,1),0)," ")</f>
        <v xml:space="preserve"> </v>
      </c>
      <c r="N1609" s="319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70"/>
      <c r="F1610" s="272"/>
      <c r="G1610" s="133"/>
      <c r="H1610" s="133"/>
      <c r="I1610" s="343"/>
      <c r="J1610" s="134"/>
      <c r="K1610" s="135"/>
      <c r="L1610" s="136">
        <v>5</v>
      </c>
      <c r="M1610" s="318" t="str">
        <f>IFERROR(ROUNDUP(VLOOKUP(F1610,Accesorio!A:E,IF(L1610&gt;5,L1610-2,L1610),)*E1610/IF(L1610&gt;5,1.21,1),0)," ")</f>
        <v xml:space="preserve"> </v>
      </c>
      <c r="N1610" s="319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70"/>
      <c r="F1611" s="272"/>
      <c r="G1611" s="133"/>
      <c r="H1611" s="133"/>
      <c r="I1611" s="343"/>
      <c r="J1611" s="134"/>
      <c r="K1611" s="135"/>
      <c r="L1611" s="136">
        <v>5</v>
      </c>
      <c r="M1611" s="318" t="str">
        <f>IFERROR(ROUNDUP(VLOOKUP(F1611,Accesorio!A:E,IF(L1611&gt;5,L1611-2,L1611),)*E1611/IF(L1611&gt;5,1.21,1),0)," ")</f>
        <v xml:space="preserve"> </v>
      </c>
      <c r="N1611" s="319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70"/>
      <c r="F1612" s="272"/>
      <c r="G1612" s="133"/>
      <c r="H1612" s="133"/>
      <c r="I1612" s="343"/>
      <c r="J1612" s="134"/>
      <c r="K1612" s="135"/>
      <c r="L1612" s="136">
        <v>5</v>
      </c>
      <c r="M1612" s="318" t="str">
        <f>IFERROR(ROUNDUP(VLOOKUP(F1612,Accesorio!A:E,IF(L1612&gt;5,L1612-2,L1612),)*E1612/IF(L1612&gt;5,1.21,1),0)," ")</f>
        <v xml:space="preserve"> </v>
      </c>
      <c r="N1612" s="319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70"/>
      <c r="F1613" s="272"/>
      <c r="G1613" s="133"/>
      <c r="H1613" s="133"/>
      <c r="I1613" s="343"/>
      <c r="J1613" s="134"/>
      <c r="K1613" s="135"/>
      <c r="L1613" s="136">
        <v>5</v>
      </c>
      <c r="M1613" s="318" t="str">
        <f>IFERROR(ROUNDUP(VLOOKUP(F1613,Accesorio!A:E,IF(L1613&gt;5,L1613-2,L1613),)*E1613/IF(L1613&gt;5,1.21,1),0)," ")</f>
        <v xml:space="preserve"> </v>
      </c>
      <c r="N1613" s="319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70"/>
      <c r="F1614" s="272"/>
      <c r="G1614" s="133"/>
      <c r="H1614" s="133"/>
      <c r="I1614" s="343"/>
      <c r="J1614" s="134"/>
      <c r="K1614" s="135"/>
      <c r="L1614" s="136">
        <v>5</v>
      </c>
      <c r="M1614" s="318" t="str">
        <f>IFERROR(ROUNDUP(VLOOKUP(F1614,Accesorio!A:E,IF(L1614&gt;5,L1614-2,L1614),)*E1614/IF(L1614&gt;5,1.21,1),0)," ")</f>
        <v xml:space="preserve"> </v>
      </c>
      <c r="N1614" s="319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70"/>
      <c r="F1615" s="272"/>
      <c r="G1615" s="133"/>
      <c r="H1615" s="133"/>
      <c r="I1615" s="343"/>
      <c r="J1615" s="134"/>
      <c r="K1615" s="135"/>
      <c r="L1615" s="136">
        <v>5</v>
      </c>
      <c r="M1615" s="318" t="str">
        <f>IFERROR(ROUNDUP(VLOOKUP(F1615,Accesorio!A:E,IF(L1615&gt;5,L1615-2,L1615),)*E1615/IF(L1615&gt;5,1.21,1),0)," ")</f>
        <v xml:space="preserve"> </v>
      </c>
      <c r="N1615" s="319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70"/>
      <c r="F1616" s="272"/>
      <c r="G1616" s="133"/>
      <c r="H1616" s="133"/>
      <c r="I1616" s="343"/>
      <c r="J1616" s="134"/>
      <c r="K1616" s="135"/>
      <c r="L1616" s="136">
        <v>5</v>
      </c>
      <c r="M1616" s="318" t="str">
        <f>IFERROR(ROUNDUP(VLOOKUP(F1616,Accesorio!A:E,IF(L1616&gt;5,L1616-2,L1616),)*E1616/IF(L1616&gt;5,1.21,1),0)," ")</f>
        <v xml:space="preserve"> </v>
      </c>
      <c r="N1616" s="319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70"/>
      <c r="F1617" s="272"/>
      <c r="G1617" s="133"/>
      <c r="H1617" s="133"/>
      <c r="I1617" s="343"/>
      <c r="J1617" s="134"/>
      <c r="K1617" s="135"/>
      <c r="L1617" s="136">
        <v>5</v>
      </c>
      <c r="M1617" s="318" t="str">
        <f>IFERROR(ROUNDUP(VLOOKUP(F1617,Accesorio!A:E,IF(L1617&gt;5,L1617-2,L1617),)*E1617/IF(L1617&gt;5,1.21,1),0)," ")</f>
        <v xml:space="preserve"> </v>
      </c>
      <c r="N1617" s="319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70"/>
      <c r="F1618" s="272"/>
      <c r="G1618" s="133"/>
      <c r="H1618" s="133"/>
      <c r="I1618" s="343"/>
      <c r="J1618" s="134"/>
      <c r="K1618" s="135"/>
      <c r="L1618" s="136">
        <v>5</v>
      </c>
      <c r="M1618" s="318" t="str">
        <f>IFERROR(ROUNDUP(VLOOKUP(F1618,Accesorio!A:E,IF(L1618&gt;5,L1618-2,L1618),)*E1618/IF(L1618&gt;5,1.21,1),0)," ")</f>
        <v xml:space="preserve"> </v>
      </c>
      <c r="N1618" s="319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70"/>
      <c r="F1619" s="272"/>
      <c r="G1619" s="133"/>
      <c r="H1619" s="133"/>
      <c r="I1619" s="343"/>
      <c r="J1619" s="134"/>
      <c r="K1619" s="135"/>
      <c r="L1619" s="136">
        <v>5</v>
      </c>
      <c r="M1619" s="318" t="str">
        <f>IFERROR(ROUNDUP(VLOOKUP(F1619,Accesorio!A:E,IF(L1619&gt;5,L1619-2,L1619),)*E1619/IF(L1619&gt;5,1.21,1),0)," ")</f>
        <v xml:space="preserve"> </v>
      </c>
      <c r="N1619" s="319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70"/>
      <c r="F1620" s="272"/>
      <c r="G1620" s="133"/>
      <c r="H1620" s="133"/>
      <c r="I1620" s="343"/>
      <c r="J1620" s="134"/>
      <c r="K1620" s="135"/>
      <c r="L1620" s="136">
        <v>5</v>
      </c>
      <c r="M1620" s="318" t="str">
        <f>IFERROR(ROUNDUP(VLOOKUP(F1620,Accesorio!A:E,IF(L1620&gt;5,L1620-2,L1620),)*E1620/IF(L1620&gt;5,1.21,1),0)," ")</f>
        <v xml:space="preserve"> </v>
      </c>
      <c r="N1620" s="319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70"/>
      <c r="F1621" s="272"/>
      <c r="G1621" s="133"/>
      <c r="H1621" s="133"/>
      <c r="I1621" s="343"/>
      <c r="J1621" s="134"/>
      <c r="K1621" s="135"/>
      <c r="L1621" s="136">
        <v>5</v>
      </c>
      <c r="M1621" s="318" t="str">
        <f>IFERROR(ROUNDUP(VLOOKUP(F1621,Accesorio!A:E,IF(L1621&gt;5,L1621-2,L1621),)*E1621/IF(L1621&gt;5,1.21,1),0)," ")</f>
        <v xml:space="preserve"> </v>
      </c>
      <c r="N1621" s="319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70"/>
      <c r="F1622" s="272"/>
      <c r="G1622" s="133"/>
      <c r="H1622" s="133"/>
      <c r="I1622" s="343"/>
      <c r="J1622" s="134"/>
      <c r="K1622" s="135"/>
      <c r="L1622" s="136">
        <v>5</v>
      </c>
      <c r="M1622" s="318" t="str">
        <f>IFERROR(ROUNDUP(VLOOKUP(F1622,Accesorio!A:E,IF(L1622&gt;5,L1622-2,L1622),)*E1622/IF(L1622&gt;5,1.21,1),0)," ")</f>
        <v xml:space="preserve"> </v>
      </c>
      <c r="N1622" s="319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70"/>
      <c r="F1623" s="272"/>
      <c r="G1623" s="133"/>
      <c r="H1623" s="133"/>
      <c r="I1623" s="343"/>
      <c r="J1623" s="134"/>
      <c r="K1623" s="135"/>
      <c r="L1623" s="136">
        <v>5</v>
      </c>
      <c r="M1623" s="318" t="str">
        <f>IFERROR(ROUNDUP(VLOOKUP(F1623,Accesorio!A:E,IF(L1623&gt;5,L1623-2,L1623),)*E1623/IF(L1623&gt;5,1.21,1),0)," ")</f>
        <v xml:space="preserve"> </v>
      </c>
      <c r="N1623" s="319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70"/>
      <c r="F1624" s="272"/>
      <c r="G1624" s="133"/>
      <c r="H1624" s="133"/>
      <c r="I1624" s="343"/>
      <c r="J1624" s="134"/>
      <c r="K1624" s="135"/>
      <c r="L1624" s="136">
        <v>5</v>
      </c>
      <c r="M1624" s="318" t="str">
        <f>IFERROR(ROUNDUP(VLOOKUP(F1624,Accesorio!A:E,IF(L1624&gt;5,L1624-2,L1624),)*E1624/IF(L1624&gt;5,1.21,1),0)," ")</f>
        <v xml:space="preserve"> </v>
      </c>
      <c r="N1624" s="319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70"/>
      <c r="F1625" s="272"/>
      <c r="G1625" s="133"/>
      <c r="H1625" s="133"/>
      <c r="I1625" s="343"/>
      <c r="J1625" s="134"/>
      <c r="K1625" s="135"/>
      <c r="L1625" s="136">
        <v>5</v>
      </c>
      <c r="M1625" s="318" t="str">
        <f>IFERROR(ROUNDUP(VLOOKUP(F1625,Accesorio!A:E,IF(L1625&gt;5,L1625-2,L1625),)*E1625/IF(L1625&gt;5,1.21,1),0)," ")</f>
        <v xml:space="preserve"> </v>
      </c>
      <c r="N1625" s="319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70"/>
      <c r="F1626" s="272"/>
      <c r="G1626" s="133"/>
      <c r="H1626" s="133"/>
      <c r="I1626" s="343"/>
      <c r="J1626" s="134"/>
      <c r="K1626" s="135"/>
      <c r="L1626" s="136">
        <v>5</v>
      </c>
      <c r="M1626" s="318" t="str">
        <f>IFERROR(ROUNDUP(VLOOKUP(F1626,Accesorio!A:E,IF(L1626&gt;5,L1626-2,L1626),)*E1626/IF(L1626&gt;5,1.21,1),0)," ")</f>
        <v xml:space="preserve"> </v>
      </c>
      <c r="N1626" s="319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70"/>
      <c r="F1627" s="272"/>
      <c r="G1627" s="133"/>
      <c r="H1627" s="133"/>
      <c r="I1627" s="343"/>
      <c r="J1627" s="134"/>
      <c r="K1627" s="135"/>
      <c r="L1627" s="136">
        <v>5</v>
      </c>
      <c r="M1627" s="318" t="str">
        <f>IFERROR(ROUNDUP(VLOOKUP(F1627,Accesorio!A:E,IF(L1627&gt;5,L1627-2,L1627),)*E1627/IF(L1627&gt;5,1.21,1),0)," ")</f>
        <v xml:space="preserve"> </v>
      </c>
      <c r="N1627" s="319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70"/>
      <c r="F1628" s="272"/>
      <c r="G1628" s="133"/>
      <c r="H1628" s="133"/>
      <c r="I1628" s="343"/>
      <c r="J1628" s="134"/>
      <c r="K1628" s="135"/>
      <c r="L1628" s="136">
        <v>5</v>
      </c>
      <c r="M1628" s="318" t="str">
        <f>IFERROR(ROUNDUP(VLOOKUP(F1628,Accesorio!A:E,IF(L1628&gt;5,L1628-2,L1628),)*E1628/IF(L1628&gt;5,1.21,1),0)," ")</f>
        <v xml:space="preserve"> </v>
      </c>
      <c r="N1628" s="319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70"/>
      <c r="F1629" s="272"/>
      <c r="G1629" s="133"/>
      <c r="H1629" s="133"/>
      <c r="I1629" s="343"/>
      <c r="J1629" s="134"/>
      <c r="K1629" s="135"/>
      <c r="L1629" s="136">
        <v>5</v>
      </c>
      <c r="M1629" s="318" t="str">
        <f>IFERROR(ROUNDUP(VLOOKUP(F1629,Accesorio!A:E,IF(L1629&gt;5,L1629-2,L1629),)*E1629/IF(L1629&gt;5,1.21,1),0)," ")</f>
        <v xml:space="preserve"> </v>
      </c>
      <c r="N1629" s="319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70"/>
      <c r="F1630" s="272"/>
      <c r="G1630" s="133"/>
      <c r="H1630" s="133"/>
      <c r="I1630" s="343"/>
      <c r="J1630" s="134"/>
      <c r="K1630" s="135"/>
      <c r="L1630" s="136">
        <v>5</v>
      </c>
      <c r="M1630" s="318" t="str">
        <f>IFERROR(ROUNDUP(VLOOKUP(F1630,Accesorio!A:E,IF(L1630&gt;5,L1630-2,L1630),)*E1630/IF(L1630&gt;5,1.21,1),0)," ")</f>
        <v xml:space="preserve"> </v>
      </c>
      <c r="N1630" s="319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70"/>
      <c r="F1631" s="272"/>
      <c r="G1631" s="133"/>
      <c r="H1631" s="133"/>
      <c r="I1631" s="343"/>
      <c r="J1631" s="134"/>
      <c r="K1631" s="135"/>
      <c r="L1631" s="136">
        <v>5</v>
      </c>
      <c r="M1631" s="318" t="str">
        <f>IFERROR(ROUNDUP(VLOOKUP(F1631,Accesorio!A:E,IF(L1631&gt;5,L1631-2,L1631),)*E1631/IF(L1631&gt;5,1.21,1),0)," ")</f>
        <v xml:space="preserve"> </v>
      </c>
      <c r="N1631" s="319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70"/>
      <c r="F1632" s="272"/>
      <c r="G1632" s="133"/>
      <c r="H1632" s="133"/>
      <c r="I1632" s="343"/>
      <c r="J1632" s="134"/>
      <c r="K1632" s="135"/>
      <c r="L1632" s="136">
        <v>5</v>
      </c>
      <c r="M1632" s="318" t="str">
        <f>IFERROR(ROUNDUP(VLOOKUP(F1632,Accesorio!A:E,IF(L1632&gt;5,L1632-2,L1632),)*E1632/IF(L1632&gt;5,1.21,1),0)," ")</f>
        <v xml:space="preserve"> </v>
      </c>
      <c r="N1632" s="319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70"/>
      <c r="F1633" s="272"/>
      <c r="G1633" s="133"/>
      <c r="H1633" s="133"/>
      <c r="I1633" s="343"/>
      <c r="J1633" s="134"/>
      <c r="K1633" s="135"/>
      <c r="L1633" s="136">
        <v>5</v>
      </c>
      <c r="M1633" s="318" t="str">
        <f>IFERROR(ROUNDUP(VLOOKUP(F1633,Accesorio!A:E,IF(L1633&gt;5,L1633-2,L1633),)*E1633/IF(L1633&gt;5,1.21,1),0)," ")</f>
        <v xml:space="preserve"> </v>
      </c>
      <c r="N1633" s="319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70"/>
      <c r="F1634" s="272"/>
      <c r="G1634" s="133"/>
      <c r="H1634" s="133"/>
      <c r="I1634" s="343"/>
      <c r="J1634" s="134"/>
      <c r="K1634" s="135"/>
      <c r="L1634" s="136">
        <v>5</v>
      </c>
      <c r="M1634" s="318" t="str">
        <f>IFERROR(ROUNDUP(VLOOKUP(F1634,Accesorio!A:E,IF(L1634&gt;5,L1634-2,L1634),)*E1634/IF(L1634&gt;5,1.21,1),0)," ")</f>
        <v xml:space="preserve"> </v>
      </c>
      <c r="N1634" s="319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70"/>
      <c r="F1635" s="272"/>
      <c r="G1635" s="133"/>
      <c r="H1635" s="133"/>
      <c r="I1635" s="343"/>
      <c r="J1635" s="134"/>
      <c r="K1635" s="135"/>
      <c r="L1635" s="136">
        <v>5</v>
      </c>
      <c r="M1635" s="318" t="str">
        <f>IFERROR(ROUNDUP(VLOOKUP(F1635,Accesorio!A:E,IF(L1635&gt;5,L1635-2,L1635),)*E1635/IF(L1635&gt;5,1.21,1),0)," ")</f>
        <v xml:space="preserve"> </v>
      </c>
      <c r="N1635" s="319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70"/>
      <c r="F1636" s="272"/>
      <c r="G1636" s="133"/>
      <c r="H1636" s="133"/>
      <c r="I1636" s="343"/>
      <c r="J1636" s="134"/>
      <c r="K1636" s="135"/>
      <c r="L1636" s="136">
        <v>5</v>
      </c>
      <c r="M1636" s="318" t="str">
        <f>IFERROR(ROUNDUP(VLOOKUP(F1636,Accesorio!A:E,IF(L1636&gt;5,L1636-2,L1636),)*E1636/IF(L1636&gt;5,1.21,1),0)," ")</f>
        <v xml:space="preserve"> </v>
      </c>
      <c r="N1636" s="319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70"/>
      <c r="F1637" s="272"/>
      <c r="G1637" s="133"/>
      <c r="H1637" s="133"/>
      <c r="I1637" s="343"/>
      <c r="J1637" s="134"/>
      <c r="K1637" s="135"/>
      <c r="L1637" s="136">
        <v>5</v>
      </c>
      <c r="M1637" s="318" t="str">
        <f>IFERROR(ROUNDUP(VLOOKUP(F1637,Accesorio!A:E,IF(L1637&gt;5,L1637-2,L1637),)*E1637/IF(L1637&gt;5,1.21,1),0)," ")</f>
        <v xml:space="preserve"> </v>
      </c>
      <c r="N1637" s="319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70"/>
      <c r="F1638" s="272"/>
      <c r="G1638" s="133"/>
      <c r="H1638" s="133"/>
      <c r="I1638" s="343"/>
      <c r="J1638" s="134"/>
      <c r="K1638" s="135"/>
      <c r="L1638" s="136">
        <v>5</v>
      </c>
      <c r="M1638" s="318" t="str">
        <f>IFERROR(ROUNDUP(VLOOKUP(F1638,Accesorio!A:E,IF(L1638&gt;5,L1638-2,L1638),)*E1638/IF(L1638&gt;5,1.21,1),0)," ")</f>
        <v xml:space="preserve"> </v>
      </c>
      <c r="N1638" s="319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70"/>
      <c r="F1639" s="272"/>
      <c r="G1639" s="133"/>
      <c r="H1639" s="133"/>
      <c r="I1639" s="343"/>
      <c r="J1639" s="134"/>
      <c r="K1639" s="135"/>
      <c r="L1639" s="136">
        <v>5</v>
      </c>
      <c r="M1639" s="318" t="str">
        <f>IFERROR(ROUNDUP(VLOOKUP(F1639,Accesorio!A:E,IF(L1639&gt;5,L1639-2,L1639),)*E1639/IF(L1639&gt;5,1.21,1),0)," ")</f>
        <v xml:space="preserve"> </v>
      </c>
      <c r="N1639" s="319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70"/>
      <c r="F1640" s="272"/>
      <c r="G1640" s="133"/>
      <c r="H1640" s="133"/>
      <c r="I1640" s="343"/>
      <c r="J1640" s="134"/>
      <c r="K1640" s="135"/>
      <c r="L1640" s="136">
        <v>5</v>
      </c>
      <c r="M1640" s="318" t="str">
        <f>IFERROR(ROUNDUP(VLOOKUP(F1640,Accesorio!A:E,IF(L1640&gt;5,L1640-2,L1640),)*E1640/IF(L1640&gt;5,1.21,1),0)," ")</f>
        <v xml:space="preserve"> </v>
      </c>
      <c r="N1640" s="319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70"/>
      <c r="F1641" s="272"/>
      <c r="G1641" s="133"/>
      <c r="H1641" s="133"/>
      <c r="I1641" s="343"/>
      <c r="J1641" s="134"/>
      <c r="K1641" s="135"/>
      <c r="L1641" s="136">
        <v>5</v>
      </c>
      <c r="M1641" s="318" t="str">
        <f>IFERROR(ROUNDUP(VLOOKUP(F1641,Accesorio!A:E,IF(L1641&gt;5,L1641-2,L1641),)*E1641/IF(L1641&gt;5,1.21,1),0)," ")</f>
        <v xml:space="preserve"> </v>
      </c>
      <c r="N1641" s="319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70"/>
      <c r="F1642" s="272"/>
      <c r="G1642" s="133"/>
      <c r="H1642" s="133"/>
      <c r="I1642" s="343"/>
      <c r="J1642" s="134"/>
      <c r="K1642" s="135"/>
      <c r="L1642" s="136">
        <v>5</v>
      </c>
      <c r="M1642" s="318" t="str">
        <f>IFERROR(ROUNDUP(VLOOKUP(F1642,Accesorio!A:E,IF(L1642&gt;5,L1642-2,L1642),)*E1642/IF(L1642&gt;5,1.21,1),0)," ")</f>
        <v xml:space="preserve"> </v>
      </c>
      <c r="N1642" s="319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70"/>
      <c r="F1643" s="272"/>
      <c r="G1643" s="133"/>
      <c r="H1643" s="133"/>
      <c r="I1643" s="343"/>
      <c r="J1643" s="134"/>
      <c r="K1643" s="135"/>
      <c r="L1643" s="136">
        <v>5</v>
      </c>
      <c r="M1643" s="318" t="str">
        <f>IFERROR(ROUNDUP(VLOOKUP(F1643,Accesorio!A:E,IF(L1643&gt;5,L1643-2,L1643),)*E1643/IF(L1643&gt;5,1.21,1),0)," ")</f>
        <v xml:space="preserve"> </v>
      </c>
      <c r="N1643" s="319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70"/>
      <c r="F1644" s="272"/>
      <c r="G1644" s="133"/>
      <c r="H1644" s="133"/>
      <c r="I1644" s="343"/>
      <c r="J1644" s="134"/>
      <c r="K1644" s="135"/>
      <c r="L1644" s="136">
        <v>5</v>
      </c>
      <c r="M1644" s="318" t="str">
        <f>IFERROR(ROUNDUP(VLOOKUP(F1644,Accesorio!A:E,IF(L1644&gt;5,L1644-2,L1644),)*E1644/IF(L1644&gt;5,1.21,1),0)," ")</f>
        <v xml:space="preserve"> </v>
      </c>
      <c r="N1644" s="319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70"/>
      <c r="F1645" s="272"/>
      <c r="G1645" s="133"/>
      <c r="H1645" s="133"/>
      <c r="I1645" s="343"/>
      <c r="J1645" s="134"/>
      <c r="K1645" s="135"/>
      <c r="L1645" s="136">
        <v>5</v>
      </c>
      <c r="M1645" s="318" t="str">
        <f>IFERROR(ROUNDUP(VLOOKUP(F1645,Accesorio!A:E,IF(L1645&gt;5,L1645-2,L1645),)*E1645/IF(L1645&gt;5,1.21,1),0)," ")</f>
        <v xml:space="preserve"> </v>
      </c>
      <c r="N1645" s="319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70"/>
      <c r="F1646" s="272"/>
      <c r="G1646" s="133"/>
      <c r="H1646" s="133"/>
      <c r="I1646" s="343"/>
      <c r="J1646" s="134"/>
      <c r="K1646" s="135"/>
      <c r="L1646" s="136">
        <v>5</v>
      </c>
      <c r="M1646" s="318" t="str">
        <f>IFERROR(ROUNDUP(VLOOKUP(F1646,Accesorio!A:E,IF(L1646&gt;5,L1646-2,L1646),)*E1646/IF(L1646&gt;5,1.21,1),0)," ")</f>
        <v xml:space="preserve"> </v>
      </c>
      <c r="N1646" s="319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70"/>
      <c r="F1647" s="272"/>
      <c r="G1647" s="133"/>
      <c r="H1647" s="133"/>
      <c r="I1647" s="343"/>
      <c r="J1647" s="134"/>
      <c r="K1647" s="135"/>
      <c r="L1647" s="136">
        <v>5</v>
      </c>
      <c r="M1647" s="318" t="str">
        <f>IFERROR(ROUNDUP(VLOOKUP(F1647,Accesorio!A:E,IF(L1647&gt;5,L1647-2,L1647),)*E1647/IF(L1647&gt;5,1.21,1),0)," ")</f>
        <v xml:space="preserve"> </v>
      </c>
      <c r="N1647" s="319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70"/>
      <c r="F1648" s="272"/>
      <c r="G1648" s="133"/>
      <c r="H1648" s="133"/>
      <c r="I1648" s="343"/>
      <c r="J1648" s="134"/>
      <c r="K1648" s="135"/>
      <c r="L1648" s="136">
        <v>5</v>
      </c>
      <c r="M1648" s="318" t="str">
        <f>IFERROR(ROUNDUP(VLOOKUP(F1648,Accesorio!A:E,IF(L1648&gt;5,L1648-2,L1648),)*E1648/IF(L1648&gt;5,1.21,1),0)," ")</f>
        <v xml:space="preserve"> </v>
      </c>
      <c r="N1648" s="319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70"/>
      <c r="F1649" s="272"/>
      <c r="G1649" s="133"/>
      <c r="H1649" s="133"/>
      <c r="I1649" s="343"/>
      <c r="J1649" s="134"/>
      <c r="K1649" s="135"/>
      <c r="L1649" s="136">
        <v>5</v>
      </c>
      <c r="M1649" s="318" t="str">
        <f>IFERROR(ROUNDUP(VLOOKUP(F1649,Accesorio!A:E,IF(L1649&gt;5,L1649-2,L1649),)*E1649/IF(L1649&gt;5,1.21,1),0)," ")</f>
        <v xml:space="preserve"> </v>
      </c>
      <c r="N1649" s="319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70"/>
      <c r="F1650" s="272"/>
      <c r="G1650" s="133"/>
      <c r="H1650" s="133"/>
      <c r="I1650" s="343"/>
      <c r="J1650" s="134"/>
      <c r="K1650" s="135"/>
      <c r="L1650" s="136">
        <v>5</v>
      </c>
      <c r="M1650" s="318" t="str">
        <f>IFERROR(ROUNDUP(VLOOKUP(F1650,Accesorio!A:E,IF(L1650&gt;5,L1650-2,L1650),)*E1650/IF(L1650&gt;5,1.21,1),0)," ")</f>
        <v xml:space="preserve"> </v>
      </c>
      <c r="N1650" s="319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70"/>
      <c r="F1651" s="272"/>
      <c r="G1651" s="133"/>
      <c r="H1651" s="133"/>
      <c r="I1651" s="343"/>
      <c r="J1651" s="134"/>
      <c r="K1651" s="135"/>
      <c r="L1651" s="136">
        <v>5</v>
      </c>
      <c r="M1651" s="318" t="str">
        <f>IFERROR(ROUNDUP(VLOOKUP(F1651,Accesorio!A:E,IF(L1651&gt;5,L1651-2,L1651),)*E1651/IF(L1651&gt;5,1.21,1),0)," ")</f>
        <v xml:space="preserve"> </v>
      </c>
      <c r="N1651" s="319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70"/>
      <c r="F1652" s="272"/>
      <c r="G1652" s="133"/>
      <c r="H1652" s="133"/>
      <c r="I1652" s="343"/>
      <c r="J1652" s="134"/>
      <c r="K1652" s="135"/>
      <c r="L1652" s="136">
        <v>5</v>
      </c>
      <c r="M1652" s="318" t="str">
        <f>IFERROR(ROUNDUP(VLOOKUP(F1652,Accesorio!A:E,IF(L1652&gt;5,L1652-2,L1652),)*E1652/IF(L1652&gt;5,1.21,1),0)," ")</f>
        <v xml:space="preserve"> </v>
      </c>
      <c r="N1652" s="319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70"/>
      <c r="F1653" s="272"/>
      <c r="G1653" s="133"/>
      <c r="H1653" s="133"/>
      <c r="I1653" s="343"/>
      <c r="J1653" s="134"/>
      <c r="K1653" s="135"/>
      <c r="L1653" s="136">
        <v>5</v>
      </c>
      <c r="M1653" s="318" t="str">
        <f>IFERROR(ROUNDUP(VLOOKUP(F1653,Accesorio!A:E,IF(L1653&gt;5,L1653-2,L1653),)*E1653/IF(L1653&gt;5,1.21,1),0)," ")</f>
        <v xml:space="preserve"> </v>
      </c>
      <c r="N1653" s="319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70"/>
      <c r="F1654" s="272"/>
      <c r="G1654" s="133"/>
      <c r="H1654" s="133"/>
      <c r="I1654" s="343"/>
      <c r="J1654" s="134"/>
      <c r="K1654" s="135"/>
      <c r="L1654" s="136">
        <v>5</v>
      </c>
      <c r="M1654" s="318" t="str">
        <f>IFERROR(ROUNDUP(VLOOKUP(F1654,Accesorio!A:E,IF(L1654&gt;5,L1654-2,L1654),)*E1654/IF(L1654&gt;5,1.21,1),0)," ")</f>
        <v xml:space="preserve"> </v>
      </c>
      <c r="N1654" s="319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70"/>
      <c r="F1655" s="272"/>
      <c r="G1655" s="133"/>
      <c r="H1655" s="133"/>
      <c r="I1655" s="343"/>
      <c r="J1655" s="134"/>
      <c r="K1655" s="135"/>
      <c r="L1655" s="136">
        <v>5</v>
      </c>
      <c r="M1655" s="318" t="str">
        <f>IFERROR(ROUNDUP(VLOOKUP(F1655,Accesorio!A:E,IF(L1655&gt;5,L1655-2,L1655),)*E1655/IF(L1655&gt;5,1.21,1),0)," ")</f>
        <v xml:space="preserve"> </v>
      </c>
      <c r="N1655" s="319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70"/>
      <c r="F1656" s="272"/>
      <c r="G1656" s="133"/>
      <c r="H1656" s="133"/>
      <c r="I1656" s="343"/>
      <c r="J1656" s="134"/>
      <c r="K1656" s="135"/>
      <c r="L1656" s="136">
        <v>5</v>
      </c>
      <c r="M1656" s="318" t="str">
        <f>IFERROR(ROUNDUP(VLOOKUP(F1656,Accesorio!A:E,IF(L1656&gt;5,L1656-2,L1656),)*E1656/IF(L1656&gt;5,1.21,1),0)," ")</f>
        <v xml:space="preserve"> </v>
      </c>
      <c r="N1656" s="319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70"/>
      <c r="F1657" s="272"/>
      <c r="G1657" s="133"/>
      <c r="H1657" s="133"/>
      <c r="I1657" s="343"/>
      <c r="J1657" s="134"/>
      <c r="K1657" s="135"/>
      <c r="L1657" s="136">
        <v>5</v>
      </c>
      <c r="M1657" s="318" t="str">
        <f>IFERROR(ROUNDUP(VLOOKUP(F1657,Accesorio!A:E,IF(L1657&gt;5,L1657-2,L1657),)*E1657/IF(L1657&gt;5,1.21,1),0)," ")</f>
        <v xml:space="preserve"> </v>
      </c>
      <c r="N1657" s="319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70"/>
      <c r="F1658" s="272"/>
      <c r="G1658" s="133"/>
      <c r="H1658" s="133"/>
      <c r="I1658" s="343"/>
      <c r="J1658" s="134"/>
      <c r="K1658" s="135"/>
      <c r="L1658" s="136">
        <v>5</v>
      </c>
      <c r="M1658" s="318" t="str">
        <f>IFERROR(ROUNDUP(VLOOKUP(F1658,Accesorio!A:E,IF(L1658&gt;5,L1658-2,L1658),)*E1658/IF(L1658&gt;5,1.21,1),0)," ")</f>
        <v xml:space="preserve"> </v>
      </c>
      <c r="N1658" s="319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70"/>
      <c r="F1659" s="272"/>
      <c r="G1659" s="133"/>
      <c r="H1659" s="133"/>
      <c r="I1659" s="343"/>
      <c r="J1659" s="134"/>
      <c r="K1659" s="135"/>
      <c r="L1659" s="136">
        <v>5</v>
      </c>
      <c r="M1659" s="318" t="str">
        <f>IFERROR(ROUNDUP(VLOOKUP(F1659,Accesorio!A:E,IF(L1659&gt;5,L1659-2,L1659),)*E1659/IF(L1659&gt;5,1.21,1),0)," ")</f>
        <v xml:space="preserve"> </v>
      </c>
      <c r="N1659" s="319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70"/>
      <c r="F1660" s="272"/>
      <c r="G1660" s="133"/>
      <c r="H1660" s="133"/>
      <c r="I1660" s="343"/>
      <c r="J1660" s="134"/>
      <c r="K1660" s="135"/>
      <c r="L1660" s="136">
        <v>5</v>
      </c>
      <c r="M1660" s="318" t="str">
        <f>IFERROR(ROUNDUP(VLOOKUP(F1660,Accesorio!A:E,IF(L1660&gt;5,L1660-2,L1660),)*E1660/IF(L1660&gt;5,1.21,1),0)," ")</f>
        <v xml:space="preserve"> </v>
      </c>
      <c r="N1660" s="319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70"/>
      <c r="F1661" s="272"/>
      <c r="G1661" s="133"/>
      <c r="H1661" s="133"/>
      <c r="I1661" s="343"/>
      <c r="J1661" s="134"/>
      <c r="K1661" s="135"/>
      <c r="L1661" s="136">
        <v>5</v>
      </c>
      <c r="M1661" s="318" t="str">
        <f>IFERROR(ROUNDUP(VLOOKUP(F1661,Accesorio!A:E,IF(L1661&gt;5,L1661-2,L1661),)*E1661/IF(L1661&gt;5,1.21,1),0)," ")</f>
        <v xml:space="preserve"> </v>
      </c>
      <c r="N1661" s="319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70"/>
      <c r="F1662" s="272"/>
      <c r="G1662" s="133"/>
      <c r="H1662" s="133"/>
      <c r="I1662" s="343"/>
      <c r="J1662" s="134"/>
      <c r="K1662" s="135"/>
      <c r="L1662" s="136">
        <v>5</v>
      </c>
      <c r="M1662" s="318" t="str">
        <f>IFERROR(ROUNDUP(VLOOKUP(F1662,Accesorio!A:E,IF(L1662&gt;5,L1662-2,L1662),)*E1662/IF(L1662&gt;5,1.21,1),0)," ")</f>
        <v xml:space="preserve"> </v>
      </c>
      <c r="N1662" s="319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70"/>
      <c r="F1663" s="272"/>
      <c r="G1663" s="133"/>
      <c r="H1663" s="133"/>
      <c r="I1663" s="343"/>
      <c r="J1663" s="134"/>
      <c r="K1663" s="135"/>
      <c r="L1663" s="136">
        <v>5</v>
      </c>
      <c r="M1663" s="318" t="str">
        <f>IFERROR(ROUNDUP(VLOOKUP(F1663,Accesorio!A:E,IF(L1663&gt;5,L1663-2,L1663),)*E1663/IF(L1663&gt;5,1.21,1),0)," ")</f>
        <v xml:space="preserve"> </v>
      </c>
      <c r="N1663" s="319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70"/>
      <c r="F1664" s="272"/>
      <c r="G1664" s="133"/>
      <c r="H1664" s="133"/>
      <c r="I1664" s="343"/>
      <c r="J1664" s="134"/>
      <c r="K1664" s="135"/>
      <c r="L1664" s="136">
        <v>5</v>
      </c>
      <c r="M1664" s="318" t="str">
        <f>IFERROR(ROUNDUP(VLOOKUP(F1664,Accesorio!A:E,IF(L1664&gt;5,L1664-2,L1664),)*E1664/IF(L1664&gt;5,1.21,1),0)," ")</f>
        <v xml:space="preserve"> </v>
      </c>
      <c r="N1664" s="319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70"/>
      <c r="F1665" s="272"/>
      <c r="G1665" s="133"/>
      <c r="H1665" s="133"/>
      <c r="I1665" s="343"/>
      <c r="J1665" s="134"/>
      <c r="K1665" s="135"/>
      <c r="L1665" s="136">
        <v>5</v>
      </c>
      <c r="M1665" s="318" t="str">
        <f>IFERROR(ROUNDUP(VLOOKUP(F1665,Accesorio!A:E,IF(L1665&gt;5,L1665-2,L1665),)*E1665/IF(L1665&gt;5,1.21,1),0)," ")</f>
        <v xml:space="preserve"> </v>
      </c>
      <c r="N1665" s="319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70"/>
      <c r="F1666" s="272"/>
      <c r="G1666" s="133"/>
      <c r="H1666" s="133"/>
      <c r="I1666" s="343"/>
      <c r="J1666" s="134"/>
      <c r="K1666" s="135"/>
      <c r="L1666" s="136">
        <v>5</v>
      </c>
      <c r="M1666" s="318" t="str">
        <f>IFERROR(ROUNDUP(VLOOKUP(F1666,Accesorio!A:E,IF(L1666&gt;5,L1666-2,L1666),)*E1666/IF(L1666&gt;5,1.21,1),0)," ")</f>
        <v xml:space="preserve"> </v>
      </c>
      <c r="N1666" s="319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70"/>
      <c r="F1667" s="272"/>
      <c r="G1667" s="133"/>
      <c r="H1667" s="133"/>
      <c r="I1667" s="343"/>
      <c r="J1667" s="134"/>
      <c r="K1667" s="135"/>
      <c r="L1667" s="136">
        <v>5</v>
      </c>
      <c r="M1667" s="318" t="str">
        <f>IFERROR(ROUNDUP(VLOOKUP(F1667,Accesorio!A:E,IF(L1667&gt;5,L1667-2,L1667),)*E1667/IF(L1667&gt;5,1.21,1),0)," ")</f>
        <v xml:space="preserve"> </v>
      </c>
      <c r="N1667" s="319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70"/>
      <c r="F1668" s="272"/>
      <c r="G1668" s="133"/>
      <c r="H1668" s="133"/>
      <c r="I1668" s="343"/>
      <c r="J1668" s="134"/>
      <c r="K1668" s="135"/>
      <c r="L1668" s="136">
        <v>5</v>
      </c>
      <c r="M1668" s="318" t="str">
        <f>IFERROR(ROUNDUP(VLOOKUP(F1668,Accesorio!A:E,IF(L1668&gt;5,L1668-2,L1668),)*E1668/IF(L1668&gt;5,1.21,1),0)," ")</f>
        <v xml:space="preserve"> </v>
      </c>
      <c r="N1668" s="319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70"/>
      <c r="F1669" s="272"/>
      <c r="G1669" s="133"/>
      <c r="H1669" s="133"/>
      <c r="I1669" s="343"/>
      <c r="J1669" s="134"/>
      <c r="K1669" s="135"/>
      <c r="L1669" s="136">
        <v>5</v>
      </c>
      <c r="M1669" s="318" t="str">
        <f>IFERROR(ROUNDUP(VLOOKUP(F1669,Accesorio!A:E,IF(L1669&gt;5,L1669-2,L1669),)*E1669/IF(L1669&gt;5,1.21,1),0)," ")</f>
        <v xml:space="preserve"> </v>
      </c>
      <c r="N1669" s="319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70"/>
      <c r="F1670" s="272"/>
      <c r="G1670" s="133"/>
      <c r="H1670" s="133"/>
      <c r="I1670" s="343"/>
      <c r="J1670" s="134"/>
      <c r="K1670" s="135"/>
      <c r="L1670" s="136">
        <v>5</v>
      </c>
      <c r="M1670" s="318" t="str">
        <f>IFERROR(ROUNDUP(VLOOKUP(F1670,Accesorio!A:E,IF(L1670&gt;5,L1670-2,L1670),)*E1670/IF(L1670&gt;5,1.21,1),0)," ")</f>
        <v xml:space="preserve"> </v>
      </c>
      <c r="N1670" s="319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70"/>
      <c r="F1671" s="272"/>
      <c r="G1671" s="133"/>
      <c r="H1671" s="133"/>
      <c r="I1671" s="343"/>
      <c r="J1671" s="134"/>
      <c r="K1671" s="135"/>
      <c r="L1671" s="136">
        <v>5</v>
      </c>
      <c r="M1671" s="318" t="str">
        <f>IFERROR(ROUNDUP(VLOOKUP(F1671,Accesorio!A:E,IF(L1671&gt;5,L1671-2,L1671),)*E1671/IF(L1671&gt;5,1.21,1),0)," ")</f>
        <v xml:space="preserve"> </v>
      </c>
      <c r="N1671" s="319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70"/>
      <c r="F1672" s="272"/>
      <c r="G1672" s="133"/>
      <c r="H1672" s="133"/>
      <c r="I1672" s="343"/>
      <c r="J1672" s="134"/>
      <c r="K1672" s="135"/>
      <c r="L1672" s="136">
        <v>5</v>
      </c>
      <c r="M1672" s="318" t="str">
        <f>IFERROR(ROUNDUP(VLOOKUP(F1672,Accesorio!A:E,IF(L1672&gt;5,L1672-2,L1672),)*E1672/IF(L1672&gt;5,1.21,1),0)," ")</f>
        <v xml:space="preserve"> </v>
      </c>
      <c r="N1672" s="319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70"/>
      <c r="F1673" s="272"/>
      <c r="G1673" s="133"/>
      <c r="H1673" s="133"/>
      <c r="I1673" s="343"/>
      <c r="J1673" s="134"/>
      <c r="K1673" s="135"/>
      <c r="L1673" s="136">
        <v>5</v>
      </c>
      <c r="M1673" s="318" t="str">
        <f>IFERROR(ROUNDUP(VLOOKUP(F1673,Accesorio!A:E,IF(L1673&gt;5,L1673-2,L1673),)*E1673/IF(L1673&gt;5,1.21,1),0)," ")</f>
        <v xml:space="preserve"> </v>
      </c>
      <c r="N1673" s="319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70"/>
      <c r="F1674" s="272"/>
      <c r="G1674" s="133"/>
      <c r="H1674" s="133"/>
      <c r="I1674" s="343"/>
      <c r="J1674" s="134"/>
      <c r="K1674" s="135"/>
      <c r="L1674" s="136">
        <v>5</v>
      </c>
      <c r="M1674" s="318" t="str">
        <f>IFERROR(ROUNDUP(VLOOKUP(F1674,Accesorio!A:E,IF(L1674&gt;5,L1674-2,L1674),)*E1674/IF(L1674&gt;5,1.21,1),0)," ")</f>
        <v xml:space="preserve"> </v>
      </c>
      <c r="N1674" s="319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70"/>
      <c r="F1675" s="272"/>
      <c r="G1675" s="133"/>
      <c r="H1675" s="133"/>
      <c r="I1675" s="343"/>
      <c r="J1675" s="134"/>
      <c r="K1675" s="135"/>
      <c r="L1675" s="136">
        <v>5</v>
      </c>
      <c r="M1675" s="318" t="str">
        <f>IFERROR(ROUNDUP(VLOOKUP(F1675,Accesorio!A:E,IF(L1675&gt;5,L1675-2,L1675),)*E1675/IF(L1675&gt;5,1.21,1),0)," ")</f>
        <v xml:space="preserve"> </v>
      </c>
      <c r="N1675" s="319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70"/>
      <c r="F1676" s="272"/>
      <c r="G1676" s="133"/>
      <c r="H1676" s="133"/>
      <c r="I1676" s="343"/>
      <c r="J1676" s="134"/>
      <c r="K1676" s="135"/>
      <c r="L1676" s="136">
        <v>5</v>
      </c>
      <c r="M1676" s="318" t="str">
        <f>IFERROR(ROUNDUP(VLOOKUP(F1676,Accesorio!A:E,IF(L1676&gt;5,L1676-2,L1676),)*E1676/IF(L1676&gt;5,1.21,1),0)," ")</f>
        <v xml:space="preserve"> </v>
      </c>
      <c r="N1676" s="319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70"/>
      <c r="F1677" s="272"/>
      <c r="G1677" s="133"/>
      <c r="H1677" s="133"/>
      <c r="I1677" s="343"/>
      <c r="J1677" s="134"/>
      <c r="K1677" s="135"/>
      <c r="L1677" s="136">
        <v>5</v>
      </c>
      <c r="M1677" s="318" t="str">
        <f>IFERROR(ROUNDUP(VLOOKUP(F1677,Accesorio!A:E,IF(L1677&gt;5,L1677-2,L1677),)*E1677/IF(L1677&gt;5,1.21,1),0)," ")</f>
        <v xml:space="preserve"> </v>
      </c>
      <c r="N1677" s="319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70"/>
      <c r="F1678" s="272"/>
      <c r="G1678" s="133"/>
      <c r="H1678" s="133"/>
      <c r="I1678" s="343"/>
      <c r="J1678" s="134"/>
      <c r="K1678" s="135"/>
      <c r="L1678" s="136">
        <v>5</v>
      </c>
      <c r="M1678" s="318" t="str">
        <f>IFERROR(ROUNDUP(VLOOKUP(F1678,Accesorio!A:E,IF(L1678&gt;5,L1678-2,L1678),)*E1678/IF(L1678&gt;5,1.21,1),0)," ")</f>
        <v xml:space="preserve"> </v>
      </c>
      <c r="N1678" s="319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70"/>
      <c r="F1679" s="272"/>
      <c r="G1679" s="133"/>
      <c r="H1679" s="133"/>
      <c r="I1679" s="343"/>
      <c r="J1679" s="134"/>
      <c r="K1679" s="135"/>
      <c r="L1679" s="136">
        <v>5</v>
      </c>
      <c r="M1679" s="318" t="str">
        <f>IFERROR(ROUNDUP(VLOOKUP(F1679,Accesorio!A:E,IF(L1679&gt;5,L1679-2,L1679),)*E1679/IF(L1679&gt;5,1.21,1),0)," ")</f>
        <v xml:space="preserve"> </v>
      </c>
      <c r="N1679" s="319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70"/>
      <c r="F1680" s="272"/>
      <c r="G1680" s="133"/>
      <c r="H1680" s="133"/>
      <c r="I1680" s="343"/>
      <c r="J1680" s="134"/>
      <c r="K1680" s="135"/>
      <c r="L1680" s="136">
        <v>5</v>
      </c>
      <c r="M1680" s="318" t="str">
        <f>IFERROR(ROUNDUP(VLOOKUP(F1680,Accesorio!A:E,IF(L1680&gt;5,L1680-2,L1680),)*E1680/IF(L1680&gt;5,1.21,1),0)," ")</f>
        <v xml:space="preserve"> </v>
      </c>
      <c r="N1680" s="319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70"/>
      <c r="F1681" s="272"/>
      <c r="G1681" s="133"/>
      <c r="H1681" s="133"/>
      <c r="I1681" s="343"/>
      <c r="J1681" s="134"/>
      <c r="K1681" s="135"/>
      <c r="L1681" s="136">
        <v>5</v>
      </c>
      <c r="M1681" s="318" t="str">
        <f>IFERROR(ROUNDUP(VLOOKUP(F1681,Accesorio!A:E,IF(L1681&gt;5,L1681-2,L1681),)*E1681/IF(L1681&gt;5,1.21,1),0)," ")</f>
        <v xml:space="preserve"> </v>
      </c>
      <c r="N1681" s="319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70"/>
      <c r="F1682" s="272"/>
      <c r="G1682" s="133"/>
      <c r="H1682" s="133"/>
      <c r="I1682" s="343"/>
      <c r="J1682" s="134"/>
      <c r="K1682" s="135"/>
      <c r="L1682" s="136">
        <v>5</v>
      </c>
      <c r="M1682" s="318" t="str">
        <f>IFERROR(ROUNDUP(VLOOKUP(F1682,Accesorio!A:E,IF(L1682&gt;5,L1682-2,L1682),)*E1682/IF(L1682&gt;5,1.21,1),0)," ")</f>
        <v xml:space="preserve"> </v>
      </c>
      <c r="N1682" s="319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70"/>
      <c r="F1683" s="272"/>
      <c r="G1683" s="133"/>
      <c r="H1683" s="133"/>
      <c r="I1683" s="343"/>
      <c r="J1683" s="134"/>
      <c r="K1683" s="135"/>
      <c r="L1683" s="136">
        <v>5</v>
      </c>
      <c r="M1683" s="318" t="str">
        <f>IFERROR(ROUNDUP(VLOOKUP(F1683,Accesorio!A:E,IF(L1683&gt;5,L1683-2,L1683),)*E1683/IF(L1683&gt;5,1.21,1),0)," ")</f>
        <v xml:space="preserve"> </v>
      </c>
      <c r="N1683" s="319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70"/>
      <c r="F1684" s="272"/>
      <c r="G1684" s="133"/>
      <c r="H1684" s="133"/>
      <c r="I1684" s="343"/>
      <c r="J1684" s="134"/>
      <c r="K1684" s="135"/>
      <c r="L1684" s="136">
        <v>5</v>
      </c>
      <c r="M1684" s="318" t="str">
        <f>IFERROR(ROUNDUP(VLOOKUP(F1684,Accesorio!A:E,IF(L1684&gt;5,L1684-2,L1684),)*E1684/IF(L1684&gt;5,1.21,1),0)," ")</f>
        <v xml:space="preserve"> </v>
      </c>
      <c r="N1684" s="319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70"/>
      <c r="F1685" s="272"/>
      <c r="G1685" s="133"/>
      <c r="H1685" s="133"/>
      <c r="I1685" s="343"/>
      <c r="J1685" s="134"/>
      <c r="K1685" s="135"/>
      <c r="L1685" s="136">
        <v>5</v>
      </c>
      <c r="M1685" s="318" t="str">
        <f>IFERROR(ROUNDUP(VLOOKUP(F1685,Accesorio!A:E,IF(L1685&gt;5,L1685-2,L1685),)*E1685/IF(L1685&gt;5,1.21,1),0)," ")</f>
        <v xml:space="preserve"> </v>
      </c>
      <c r="N1685" s="319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70"/>
      <c r="F1686" s="272"/>
      <c r="G1686" s="133"/>
      <c r="H1686" s="133"/>
      <c r="I1686" s="343"/>
      <c r="J1686" s="134"/>
      <c r="K1686" s="135"/>
      <c r="L1686" s="136">
        <v>5</v>
      </c>
      <c r="M1686" s="318" t="str">
        <f>IFERROR(ROUNDUP(VLOOKUP(F1686,Accesorio!A:E,IF(L1686&gt;5,L1686-2,L1686),)*E1686/IF(L1686&gt;5,1.21,1),0)," ")</f>
        <v xml:space="preserve"> </v>
      </c>
      <c r="N1686" s="319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70"/>
      <c r="F1687" s="272"/>
      <c r="G1687" s="133"/>
      <c r="H1687" s="133"/>
      <c r="I1687" s="343"/>
      <c r="J1687" s="134"/>
      <c r="K1687" s="135"/>
      <c r="L1687" s="136">
        <v>5</v>
      </c>
      <c r="M1687" s="318" t="str">
        <f>IFERROR(ROUNDUP(VLOOKUP(F1687,Accesorio!A:E,IF(L1687&gt;5,L1687-2,L1687),)*E1687/IF(L1687&gt;5,1.21,1),0)," ")</f>
        <v xml:space="preserve"> </v>
      </c>
      <c r="N1687" s="319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70"/>
      <c r="F1688" s="272"/>
      <c r="G1688" s="133"/>
      <c r="H1688" s="133"/>
      <c r="I1688" s="343"/>
      <c r="J1688" s="134"/>
      <c r="K1688" s="135"/>
      <c r="L1688" s="136">
        <v>5</v>
      </c>
      <c r="M1688" s="318" t="str">
        <f>IFERROR(ROUNDUP(VLOOKUP(F1688,Accesorio!A:E,IF(L1688&gt;5,L1688-2,L1688),)*E1688/IF(L1688&gt;5,1.21,1),0)," ")</f>
        <v xml:space="preserve"> </v>
      </c>
      <c r="N1688" s="319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70"/>
      <c r="F1689" s="272"/>
      <c r="G1689" s="133"/>
      <c r="H1689" s="133"/>
      <c r="I1689" s="343"/>
      <c r="J1689" s="134"/>
      <c r="K1689" s="135"/>
      <c r="L1689" s="136">
        <v>5</v>
      </c>
      <c r="M1689" s="318" t="str">
        <f>IFERROR(ROUNDUP(VLOOKUP(F1689,Accesorio!A:E,IF(L1689&gt;5,L1689-2,L1689),)*E1689/IF(L1689&gt;5,1.21,1),0)," ")</f>
        <v xml:space="preserve"> </v>
      </c>
      <c r="N1689" s="319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70"/>
      <c r="F1690" s="272"/>
      <c r="G1690" s="133"/>
      <c r="H1690" s="133"/>
      <c r="I1690" s="343"/>
      <c r="J1690" s="134"/>
      <c r="K1690" s="135"/>
      <c r="L1690" s="136">
        <v>5</v>
      </c>
      <c r="M1690" s="318" t="str">
        <f>IFERROR(ROUNDUP(VLOOKUP(F1690,Accesorio!A:E,IF(L1690&gt;5,L1690-2,L1690),)*E1690/IF(L1690&gt;5,1.21,1),0)," ")</f>
        <v xml:space="preserve"> </v>
      </c>
      <c r="N1690" s="319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70"/>
      <c r="F1691" s="272"/>
      <c r="G1691" s="133"/>
      <c r="H1691" s="133"/>
      <c r="I1691" s="343"/>
      <c r="J1691" s="134"/>
      <c r="K1691" s="135"/>
      <c r="L1691" s="136">
        <v>5</v>
      </c>
      <c r="M1691" s="318" t="str">
        <f>IFERROR(ROUNDUP(VLOOKUP(F1691,Accesorio!A:E,IF(L1691&gt;5,L1691-2,L1691),)*E1691/IF(L1691&gt;5,1.21,1),0)," ")</f>
        <v xml:space="preserve"> </v>
      </c>
      <c r="N1691" s="319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70"/>
      <c r="F1692" s="272"/>
      <c r="G1692" s="133"/>
      <c r="H1692" s="133"/>
      <c r="I1692" s="343"/>
      <c r="J1692" s="134"/>
      <c r="K1692" s="135"/>
      <c r="L1692" s="136">
        <v>5</v>
      </c>
      <c r="M1692" s="318" t="str">
        <f>IFERROR(ROUNDUP(VLOOKUP(F1692,Accesorio!A:E,IF(L1692&gt;5,L1692-2,L1692),)*E1692/IF(L1692&gt;5,1.21,1),0)," ")</f>
        <v xml:space="preserve"> </v>
      </c>
      <c r="N1692" s="319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70"/>
      <c r="F1693" s="272"/>
      <c r="G1693" s="133"/>
      <c r="H1693" s="133"/>
      <c r="I1693" s="343"/>
      <c r="J1693" s="134"/>
      <c r="K1693" s="135"/>
      <c r="L1693" s="136">
        <v>5</v>
      </c>
      <c r="M1693" s="318" t="str">
        <f>IFERROR(ROUNDUP(VLOOKUP(F1693,Accesorio!A:E,IF(L1693&gt;5,L1693-2,L1693),)*E1693/IF(L1693&gt;5,1.21,1),0)," ")</f>
        <v xml:space="preserve"> </v>
      </c>
      <c r="N1693" s="319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70"/>
      <c r="F1694" s="272"/>
      <c r="G1694" s="133"/>
      <c r="H1694" s="133"/>
      <c r="I1694" s="343"/>
      <c r="J1694" s="134"/>
      <c r="K1694" s="135"/>
      <c r="L1694" s="136">
        <v>5</v>
      </c>
      <c r="M1694" s="318" t="str">
        <f>IFERROR(ROUNDUP(VLOOKUP(F1694,Accesorio!A:E,IF(L1694&gt;5,L1694-2,L1694),)*E1694/IF(L1694&gt;5,1.21,1),0)," ")</f>
        <v xml:space="preserve"> </v>
      </c>
      <c r="N1694" s="319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70"/>
      <c r="F1695" s="272"/>
      <c r="G1695" s="133"/>
      <c r="H1695" s="133"/>
      <c r="I1695" s="343"/>
      <c r="J1695" s="134"/>
      <c r="K1695" s="135"/>
      <c r="L1695" s="136">
        <v>5</v>
      </c>
      <c r="M1695" s="318" t="str">
        <f>IFERROR(ROUNDUP(VLOOKUP(F1695,Accesorio!A:E,IF(L1695&gt;5,L1695-2,L1695),)*E1695/IF(L1695&gt;5,1.21,1),0)," ")</f>
        <v xml:space="preserve"> </v>
      </c>
      <c r="N1695" s="319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70"/>
      <c r="F1696" s="272"/>
      <c r="G1696" s="133"/>
      <c r="H1696" s="133"/>
      <c r="I1696" s="343"/>
      <c r="J1696" s="134"/>
      <c r="K1696" s="135"/>
      <c r="L1696" s="136">
        <v>5</v>
      </c>
      <c r="M1696" s="318" t="str">
        <f>IFERROR(ROUNDUP(VLOOKUP(F1696,Accesorio!A:E,IF(L1696&gt;5,L1696-2,L1696),)*E1696/IF(L1696&gt;5,1.21,1),0)," ")</f>
        <v xml:space="preserve"> </v>
      </c>
      <c r="N1696" s="319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70"/>
      <c r="F1697" s="272"/>
      <c r="G1697" s="133"/>
      <c r="H1697" s="133"/>
      <c r="I1697" s="343"/>
      <c r="J1697" s="134"/>
      <c r="K1697" s="135"/>
      <c r="L1697" s="136">
        <v>5</v>
      </c>
      <c r="M1697" s="318" t="str">
        <f>IFERROR(ROUNDUP(VLOOKUP(F1697,Accesorio!A:E,IF(L1697&gt;5,L1697-2,L1697),)*E1697/IF(L1697&gt;5,1.21,1),0)," ")</f>
        <v xml:space="preserve"> </v>
      </c>
      <c r="N1697" s="319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70"/>
      <c r="F1698" s="272"/>
      <c r="G1698" s="133"/>
      <c r="H1698" s="133"/>
      <c r="I1698" s="343"/>
      <c r="J1698" s="134"/>
      <c r="K1698" s="135"/>
      <c r="L1698" s="136">
        <v>5</v>
      </c>
      <c r="M1698" s="318" t="str">
        <f>IFERROR(ROUNDUP(VLOOKUP(F1698,Accesorio!A:E,IF(L1698&gt;5,L1698-2,L1698),)*E1698/IF(L1698&gt;5,1.21,1),0)," ")</f>
        <v xml:space="preserve"> </v>
      </c>
      <c r="N1698" s="319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70"/>
      <c r="F1699" s="272"/>
      <c r="G1699" s="133"/>
      <c r="H1699" s="133"/>
      <c r="I1699" s="343"/>
      <c r="J1699" s="134"/>
      <c r="K1699" s="135"/>
      <c r="L1699" s="136">
        <v>5</v>
      </c>
      <c r="M1699" s="318" t="str">
        <f>IFERROR(ROUNDUP(VLOOKUP(F1699,Accesorio!A:E,IF(L1699&gt;5,L1699-2,L1699),)*E1699/IF(L1699&gt;5,1.21,1),0)," ")</f>
        <v xml:space="preserve"> </v>
      </c>
      <c r="N1699" s="319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70"/>
      <c r="F1700" s="272"/>
      <c r="G1700" s="133"/>
      <c r="H1700" s="133"/>
      <c r="I1700" s="343"/>
      <c r="J1700" s="134"/>
      <c r="K1700" s="135"/>
      <c r="L1700" s="136">
        <v>5</v>
      </c>
      <c r="M1700" s="318" t="str">
        <f>IFERROR(ROUNDUP(VLOOKUP(F1700,Accesorio!A:E,IF(L1700&gt;5,L1700-2,L1700),)*E1700/IF(L1700&gt;5,1.21,1),0)," ")</f>
        <v xml:space="preserve"> </v>
      </c>
      <c r="N1700" s="319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70"/>
      <c r="F1701" s="272"/>
      <c r="G1701" s="133"/>
      <c r="H1701" s="133"/>
      <c r="I1701" s="343"/>
      <c r="J1701" s="134"/>
      <c r="K1701" s="135"/>
      <c r="L1701" s="136">
        <v>5</v>
      </c>
      <c r="M1701" s="318" t="str">
        <f>IFERROR(ROUNDUP(VLOOKUP(F1701,Accesorio!A:E,IF(L1701&gt;5,L1701-2,L1701),)*E1701/IF(L1701&gt;5,1.21,1),0)," ")</f>
        <v xml:space="preserve"> </v>
      </c>
      <c r="N1701" s="319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70"/>
      <c r="F1702" s="272"/>
      <c r="G1702" s="133"/>
      <c r="H1702" s="133"/>
      <c r="I1702" s="343"/>
      <c r="J1702" s="134"/>
      <c r="K1702" s="135"/>
      <c r="L1702" s="136">
        <v>5</v>
      </c>
      <c r="M1702" s="318" t="str">
        <f>IFERROR(ROUNDUP(VLOOKUP(F1702,Accesorio!A:E,IF(L1702&gt;5,L1702-2,L1702),)*E1702/IF(L1702&gt;5,1.21,1),0)," ")</f>
        <v xml:space="preserve"> </v>
      </c>
      <c r="N1702" s="319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70"/>
      <c r="F1703" s="272"/>
      <c r="G1703" s="133"/>
      <c r="H1703" s="133"/>
      <c r="I1703" s="343"/>
      <c r="J1703" s="134"/>
      <c r="K1703" s="135"/>
      <c r="L1703" s="136">
        <v>5</v>
      </c>
      <c r="M1703" s="318" t="str">
        <f>IFERROR(ROUNDUP(VLOOKUP(F1703,Accesorio!A:E,IF(L1703&gt;5,L1703-2,L1703),)*E1703/IF(L1703&gt;5,1.21,1),0)," ")</f>
        <v xml:space="preserve"> </v>
      </c>
      <c r="N1703" s="319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70"/>
      <c r="F1704" s="272"/>
      <c r="G1704" s="133"/>
      <c r="H1704" s="133"/>
      <c r="I1704" s="343"/>
      <c r="J1704" s="134"/>
      <c r="K1704" s="135"/>
      <c r="L1704" s="136">
        <v>5</v>
      </c>
      <c r="M1704" s="318" t="str">
        <f>IFERROR(ROUNDUP(VLOOKUP(F1704,Accesorio!A:E,IF(L1704&gt;5,L1704-2,L1704),)*E1704/IF(L1704&gt;5,1.21,1),0)," ")</f>
        <v xml:space="preserve"> </v>
      </c>
      <c r="N1704" s="319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70"/>
      <c r="F1705" s="272"/>
      <c r="G1705" s="133"/>
      <c r="H1705" s="133"/>
      <c r="I1705" s="343"/>
      <c r="J1705" s="134"/>
      <c r="K1705" s="135"/>
      <c r="L1705" s="136">
        <v>5</v>
      </c>
      <c r="M1705" s="318" t="str">
        <f>IFERROR(ROUNDUP(VLOOKUP(F1705,Accesorio!A:E,IF(L1705&gt;5,L1705-2,L1705),)*E1705/IF(L1705&gt;5,1.21,1),0)," ")</f>
        <v xml:space="preserve"> </v>
      </c>
      <c r="N1705" s="319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70"/>
      <c r="F1706" s="272"/>
      <c r="G1706" s="133"/>
      <c r="H1706" s="133"/>
      <c r="I1706" s="343"/>
      <c r="J1706" s="134"/>
      <c r="K1706" s="135"/>
      <c r="L1706" s="136">
        <v>5</v>
      </c>
      <c r="M1706" s="318" t="str">
        <f>IFERROR(ROUNDUP(VLOOKUP(F1706,Accesorio!A:E,IF(L1706&gt;5,L1706-2,L1706),)*E1706/IF(L1706&gt;5,1.21,1),0)," ")</f>
        <v xml:space="preserve"> </v>
      </c>
      <c r="N1706" s="319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70"/>
      <c r="F1707" s="272"/>
      <c r="G1707" s="133"/>
      <c r="H1707" s="133"/>
      <c r="I1707" s="343"/>
      <c r="J1707" s="134"/>
      <c r="K1707" s="135"/>
      <c r="L1707" s="136">
        <v>5</v>
      </c>
      <c r="M1707" s="318" t="str">
        <f>IFERROR(ROUNDUP(VLOOKUP(F1707,Accesorio!A:E,IF(L1707&gt;5,L1707-2,L1707),)*E1707/IF(L1707&gt;5,1.21,1),0)," ")</f>
        <v xml:space="preserve"> </v>
      </c>
      <c r="N1707" s="319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70"/>
      <c r="F1708" s="272"/>
      <c r="G1708" s="133"/>
      <c r="H1708" s="133"/>
      <c r="I1708" s="343"/>
      <c r="J1708" s="134"/>
      <c r="K1708" s="135"/>
      <c r="L1708" s="136">
        <v>5</v>
      </c>
      <c r="M1708" s="318" t="str">
        <f>IFERROR(ROUNDUP(VLOOKUP(F1708,Accesorio!A:E,IF(L1708&gt;5,L1708-2,L1708),)*E1708/IF(L1708&gt;5,1.21,1),0)," ")</f>
        <v xml:space="preserve"> </v>
      </c>
      <c r="N1708" s="319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70"/>
      <c r="F1709" s="272"/>
      <c r="G1709" s="133"/>
      <c r="H1709" s="133"/>
      <c r="I1709" s="343"/>
      <c r="J1709" s="134"/>
      <c r="K1709" s="135"/>
      <c r="L1709" s="136">
        <v>5</v>
      </c>
      <c r="M1709" s="318" t="str">
        <f>IFERROR(ROUNDUP(VLOOKUP(F1709,Accesorio!A:E,IF(L1709&gt;5,L1709-2,L1709),)*E1709/IF(L1709&gt;5,1.21,1),0)," ")</f>
        <v xml:space="preserve"> </v>
      </c>
      <c r="N1709" s="319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70"/>
      <c r="F1710" s="272"/>
      <c r="G1710" s="133"/>
      <c r="H1710" s="133"/>
      <c r="I1710" s="343"/>
      <c r="J1710" s="134"/>
      <c r="K1710" s="135"/>
      <c r="L1710" s="136">
        <v>5</v>
      </c>
      <c r="M1710" s="318" t="str">
        <f>IFERROR(ROUNDUP(VLOOKUP(F1710,Accesorio!A:E,IF(L1710&gt;5,L1710-2,L1710),)*E1710/IF(L1710&gt;5,1.21,1),0)," ")</f>
        <v xml:space="preserve"> </v>
      </c>
      <c r="N1710" s="319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70"/>
      <c r="F1711" s="272"/>
      <c r="G1711" s="133"/>
      <c r="H1711" s="133"/>
      <c r="I1711" s="343"/>
      <c r="J1711" s="134"/>
      <c r="K1711" s="135"/>
      <c r="L1711" s="136">
        <v>5</v>
      </c>
      <c r="M1711" s="318" t="str">
        <f>IFERROR(ROUNDUP(VLOOKUP(F1711,Accesorio!A:E,IF(L1711&gt;5,L1711-2,L1711),)*E1711/IF(L1711&gt;5,1.21,1),0)," ")</f>
        <v xml:space="preserve"> </v>
      </c>
      <c r="N1711" s="319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70"/>
      <c r="F1712" s="272"/>
      <c r="G1712" s="133"/>
      <c r="H1712" s="133"/>
      <c r="I1712" s="343"/>
      <c r="J1712" s="134"/>
      <c r="K1712" s="135"/>
      <c r="L1712" s="136">
        <v>5</v>
      </c>
      <c r="M1712" s="318" t="str">
        <f>IFERROR(ROUNDUP(VLOOKUP(F1712,Accesorio!A:E,IF(L1712&gt;5,L1712-2,L1712),)*E1712/IF(L1712&gt;5,1.21,1),0)," ")</f>
        <v xml:space="preserve"> </v>
      </c>
      <c r="N1712" s="319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70"/>
      <c r="F1713" s="272"/>
      <c r="G1713" s="133"/>
      <c r="H1713" s="133"/>
      <c r="I1713" s="343"/>
      <c r="J1713" s="134"/>
      <c r="K1713" s="135"/>
      <c r="L1713" s="136">
        <v>5</v>
      </c>
      <c r="M1713" s="318" t="str">
        <f>IFERROR(ROUNDUP(VLOOKUP(F1713,Accesorio!A:E,IF(L1713&gt;5,L1713-2,L1713),)*E1713/IF(L1713&gt;5,1.21,1),0)," ")</f>
        <v xml:space="preserve"> </v>
      </c>
      <c r="N1713" s="319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70"/>
      <c r="F1714" s="272"/>
      <c r="G1714" s="133"/>
      <c r="H1714" s="133"/>
      <c r="I1714" s="343"/>
      <c r="J1714" s="134"/>
      <c r="K1714" s="135"/>
      <c r="L1714" s="136">
        <v>5</v>
      </c>
      <c r="M1714" s="318" t="str">
        <f>IFERROR(ROUNDUP(VLOOKUP(F1714,Accesorio!A:E,IF(L1714&gt;5,L1714-2,L1714),)*E1714/IF(L1714&gt;5,1.21,1),0)," ")</f>
        <v xml:space="preserve"> </v>
      </c>
      <c r="N1714" s="319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70"/>
      <c r="F1715" s="272"/>
      <c r="G1715" s="133"/>
      <c r="H1715" s="133"/>
      <c r="I1715" s="343"/>
      <c r="J1715" s="134"/>
      <c r="K1715" s="135"/>
      <c r="L1715" s="136">
        <v>5</v>
      </c>
      <c r="M1715" s="318" t="str">
        <f>IFERROR(ROUNDUP(VLOOKUP(F1715,Accesorio!A:E,IF(L1715&gt;5,L1715-2,L1715),)*E1715/IF(L1715&gt;5,1.21,1),0)," ")</f>
        <v xml:space="preserve"> </v>
      </c>
      <c r="N1715" s="319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70"/>
      <c r="F1716" s="272"/>
      <c r="G1716" s="133"/>
      <c r="H1716" s="133"/>
      <c r="I1716" s="343"/>
      <c r="J1716" s="134"/>
      <c r="K1716" s="135"/>
      <c r="L1716" s="136">
        <v>5</v>
      </c>
      <c r="M1716" s="318" t="str">
        <f>IFERROR(ROUNDUP(VLOOKUP(F1716,Accesorio!A:E,IF(L1716&gt;5,L1716-2,L1716),)*E1716/IF(L1716&gt;5,1.21,1),0)," ")</f>
        <v xml:space="preserve"> </v>
      </c>
      <c r="N1716" s="319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70"/>
      <c r="F1717" s="272"/>
      <c r="G1717" s="133"/>
      <c r="H1717" s="133"/>
      <c r="I1717" s="343"/>
      <c r="J1717" s="134"/>
      <c r="K1717" s="135"/>
      <c r="L1717" s="136">
        <v>5</v>
      </c>
      <c r="M1717" s="318" t="str">
        <f>IFERROR(ROUNDUP(VLOOKUP(F1717,Accesorio!A:E,IF(L1717&gt;5,L1717-2,L1717),)*E1717/IF(L1717&gt;5,1.21,1),0)," ")</f>
        <v xml:space="preserve"> </v>
      </c>
      <c r="N1717" s="319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70"/>
      <c r="F1718" s="272"/>
      <c r="G1718" s="133"/>
      <c r="H1718" s="133"/>
      <c r="I1718" s="343"/>
      <c r="J1718" s="134"/>
      <c r="K1718" s="135"/>
      <c r="L1718" s="136">
        <v>5</v>
      </c>
      <c r="M1718" s="318" t="str">
        <f>IFERROR(ROUNDUP(VLOOKUP(F1718,Accesorio!A:E,IF(L1718&gt;5,L1718-2,L1718),)*E1718/IF(L1718&gt;5,1.21,1),0)," ")</f>
        <v xml:space="preserve"> </v>
      </c>
      <c r="N1718" s="319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70"/>
      <c r="F1719" s="272"/>
      <c r="G1719" s="133"/>
      <c r="H1719" s="133"/>
      <c r="I1719" s="343"/>
      <c r="J1719" s="134"/>
      <c r="K1719" s="135"/>
      <c r="L1719" s="136">
        <v>5</v>
      </c>
      <c r="M1719" s="318" t="str">
        <f>IFERROR(ROUNDUP(VLOOKUP(F1719,Accesorio!A:E,IF(L1719&gt;5,L1719-2,L1719),)*E1719/IF(L1719&gt;5,1.21,1),0)," ")</f>
        <v xml:space="preserve"> </v>
      </c>
      <c r="N1719" s="319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70"/>
      <c r="F1720" s="272"/>
      <c r="G1720" s="133"/>
      <c r="H1720" s="133"/>
      <c r="I1720" s="343"/>
      <c r="J1720" s="134"/>
      <c r="K1720" s="135"/>
      <c r="L1720" s="136">
        <v>5</v>
      </c>
      <c r="M1720" s="318" t="str">
        <f>IFERROR(ROUNDUP(VLOOKUP(F1720,Accesorio!A:E,IF(L1720&gt;5,L1720-2,L1720),)*E1720/IF(L1720&gt;5,1.21,1),0)," ")</f>
        <v xml:space="preserve"> </v>
      </c>
      <c r="N1720" s="319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70"/>
      <c r="F1721" s="272"/>
      <c r="G1721" s="133"/>
      <c r="H1721" s="133"/>
      <c r="I1721" s="343"/>
      <c r="J1721" s="134"/>
      <c r="K1721" s="135"/>
      <c r="L1721" s="136">
        <v>5</v>
      </c>
      <c r="M1721" s="318" t="str">
        <f>IFERROR(ROUNDUP(VLOOKUP(F1721,Accesorio!A:E,IF(L1721&gt;5,L1721-2,L1721),)*E1721/IF(L1721&gt;5,1.21,1),0)," ")</f>
        <v xml:space="preserve"> </v>
      </c>
      <c r="N1721" s="319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70"/>
      <c r="F1722" s="272"/>
      <c r="G1722" s="133"/>
      <c r="H1722" s="133"/>
      <c r="I1722" s="343"/>
      <c r="J1722" s="134"/>
      <c r="K1722" s="135"/>
      <c r="L1722" s="136">
        <v>5</v>
      </c>
      <c r="M1722" s="318" t="str">
        <f>IFERROR(ROUNDUP(VLOOKUP(F1722,Accesorio!A:E,IF(L1722&gt;5,L1722-2,L1722),)*E1722/IF(L1722&gt;5,1.21,1),0)," ")</f>
        <v xml:space="preserve"> </v>
      </c>
      <c r="N1722" s="319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70"/>
      <c r="F1723" s="272"/>
      <c r="G1723" s="133"/>
      <c r="H1723" s="133"/>
      <c r="I1723" s="343"/>
      <c r="J1723" s="134"/>
      <c r="K1723" s="135"/>
      <c r="L1723" s="136">
        <v>5</v>
      </c>
      <c r="M1723" s="318" t="str">
        <f>IFERROR(ROUNDUP(VLOOKUP(F1723,Accesorio!A:E,IF(L1723&gt;5,L1723-2,L1723),)*E1723/IF(L1723&gt;5,1.21,1),0)," ")</f>
        <v xml:space="preserve"> </v>
      </c>
      <c r="N1723" s="319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70"/>
      <c r="F1724" s="272"/>
      <c r="G1724" s="133"/>
      <c r="H1724" s="133"/>
      <c r="I1724" s="343"/>
      <c r="J1724" s="134"/>
      <c r="K1724" s="135"/>
      <c r="L1724" s="136">
        <v>5</v>
      </c>
      <c r="M1724" s="318" t="str">
        <f>IFERROR(ROUNDUP(VLOOKUP(F1724,Accesorio!A:E,IF(L1724&gt;5,L1724-2,L1724),)*E1724/IF(L1724&gt;5,1.21,1),0)," ")</f>
        <v xml:space="preserve"> </v>
      </c>
      <c r="N1724" s="319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70"/>
      <c r="F1725" s="272"/>
      <c r="G1725" s="133"/>
      <c r="H1725" s="133"/>
      <c r="I1725" s="343"/>
      <c r="J1725" s="134"/>
      <c r="K1725" s="135"/>
      <c r="L1725" s="136">
        <v>5</v>
      </c>
      <c r="M1725" s="318" t="str">
        <f>IFERROR(ROUNDUP(VLOOKUP(F1725,Accesorio!A:E,IF(L1725&gt;5,L1725-2,L1725),)*E1725/IF(L1725&gt;5,1.21,1),0)," ")</f>
        <v xml:space="preserve"> </v>
      </c>
      <c r="N1725" s="319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70"/>
      <c r="F1726" s="272"/>
      <c r="G1726" s="133"/>
      <c r="H1726" s="133"/>
      <c r="I1726" s="343"/>
      <c r="J1726" s="134"/>
      <c r="K1726" s="135"/>
      <c r="L1726" s="136">
        <v>5</v>
      </c>
      <c r="M1726" s="318" t="str">
        <f>IFERROR(ROUNDUP(VLOOKUP(F1726,Accesorio!A:E,IF(L1726&gt;5,L1726-2,L1726),)*E1726/IF(L1726&gt;5,1.21,1),0)," ")</f>
        <v xml:space="preserve"> </v>
      </c>
      <c r="N1726" s="319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70"/>
      <c r="F1727" s="272"/>
      <c r="G1727" s="133"/>
      <c r="H1727" s="133"/>
      <c r="I1727" s="343"/>
      <c r="J1727" s="134"/>
      <c r="K1727" s="135"/>
      <c r="L1727" s="136">
        <v>5</v>
      </c>
      <c r="M1727" s="318" t="str">
        <f>IFERROR(ROUNDUP(VLOOKUP(F1727,Accesorio!A:E,IF(L1727&gt;5,L1727-2,L1727),)*E1727/IF(L1727&gt;5,1.21,1),0)," ")</f>
        <v xml:space="preserve"> </v>
      </c>
      <c r="N1727" s="319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70"/>
      <c r="F1728" s="272"/>
      <c r="G1728" s="133"/>
      <c r="H1728" s="133"/>
      <c r="I1728" s="343"/>
      <c r="J1728" s="134"/>
      <c r="K1728" s="135"/>
      <c r="L1728" s="136">
        <v>5</v>
      </c>
      <c r="M1728" s="318" t="str">
        <f>IFERROR(ROUNDUP(VLOOKUP(F1728,Accesorio!A:E,IF(L1728&gt;5,L1728-2,L1728),)*E1728/IF(L1728&gt;5,1.21,1),0)," ")</f>
        <v xml:space="preserve"> </v>
      </c>
      <c r="N1728" s="319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70"/>
      <c r="F1729" s="272"/>
      <c r="G1729" s="133"/>
      <c r="H1729" s="133"/>
      <c r="I1729" s="343"/>
      <c r="J1729" s="134"/>
      <c r="K1729" s="135"/>
      <c r="L1729" s="136">
        <v>5</v>
      </c>
      <c r="M1729" s="318" t="str">
        <f>IFERROR(ROUNDUP(VLOOKUP(F1729,Accesorio!A:E,IF(L1729&gt;5,L1729-2,L1729),)*E1729/IF(L1729&gt;5,1.21,1),0)," ")</f>
        <v xml:space="preserve"> </v>
      </c>
      <c r="N1729" s="319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70"/>
      <c r="F1730" s="272"/>
      <c r="G1730" s="133"/>
      <c r="H1730" s="133"/>
      <c r="I1730" s="343"/>
      <c r="J1730" s="134"/>
      <c r="K1730" s="135"/>
      <c r="L1730" s="136">
        <v>5</v>
      </c>
      <c r="M1730" s="318" t="str">
        <f>IFERROR(ROUNDUP(VLOOKUP(F1730,Accesorio!A:E,IF(L1730&gt;5,L1730-2,L1730),)*E1730/IF(L1730&gt;5,1.21,1),0)," ")</f>
        <v xml:space="preserve"> </v>
      </c>
      <c r="N1730" s="319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70"/>
      <c r="F1731" s="272"/>
      <c r="G1731" s="133"/>
      <c r="H1731" s="133"/>
      <c r="I1731" s="343"/>
      <c r="J1731" s="134"/>
      <c r="K1731" s="135"/>
      <c r="L1731" s="136">
        <v>5</v>
      </c>
      <c r="M1731" s="318" t="str">
        <f>IFERROR(ROUNDUP(VLOOKUP(F1731,Accesorio!A:E,IF(L1731&gt;5,L1731-2,L1731),)*E1731/IF(L1731&gt;5,1.21,1),0)," ")</f>
        <v xml:space="preserve"> </v>
      </c>
      <c r="N1731" s="319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70"/>
      <c r="F1732" s="272"/>
      <c r="G1732" s="133"/>
      <c r="H1732" s="133"/>
      <c r="I1732" s="343"/>
      <c r="J1732" s="134"/>
      <c r="K1732" s="135"/>
      <c r="L1732" s="136">
        <v>5</v>
      </c>
      <c r="M1732" s="318" t="str">
        <f>IFERROR(ROUNDUP(VLOOKUP(F1732,Accesorio!A:E,IF(L1732&gt;5,L1732-2,L1732),)*E1732/IF(L1732&gt;5,1.21,1),0)," ")</f>
        <v xml:space="preserve"> </v>
      </c>
      <c r="N1732" s="319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70"/>
      <c r="F1733" s="272"/>
      <c r="G1733" s="133"/>
      <c r="H1733" s="133"/>
      <c r="I1733" s="343"/>
      <c r="J1733" s="134"/>
      <c r="K1733" s="135"/>
      <c r="L1733" s="136">
        <v>5</v>
      </c>
      <c r="M1733" s="318" t="str">
        <f>IFERROR(ROUNDUP(VLOOKUP(F1733,Accesorio!A:E,IF(L1733&gt;5,L1733-2,L1733),)*E1733/IF(L1733&gt;5,1.21,1),0)," ")</f>
        <v xml:space="preserve"> </v>
      </c>
      <c r="N1733" s="319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70"/>
      <c r="F1734" s="272"/>
      <c r="G1734" s="133"/>
      <c r="H1734" s="133"/>
      <c r="I1734" s="343"/>
      <c r="J1734" s="134"/>
      <c r="K1734" s="135"/>
      <c r="L1734" s="136">
        <v>5</v>
      </c>
      <c r="M1734" s="318" t="str">
        <f>IFERROR(ROUNDUP(VLOOKUP(F1734,Accesorio!A:E,IF(L1734&gt;5,L1734-2,L1734),)*E1734/IF(L1734&gt;5,1.21,1),0)," ")</f>
        <v xml:space="preserve"> </v>
      </c>
      <c r="N1734" s="319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70"/>
      <c r="F1735" s="272"/>
      <c r="G1735" s="133"/>
      <c r="H1735" s="133"/>
      <c r="I1735" s="343"/>
      <c r="J1735" s="134"/>
      <c r="K1735" s="135"/>
      <c r="L1735" s="136">
        <v>5</v>
      </c>
      <c r="M1735" s="318" t="str">
        <f>IFERROR(ROUNDUP(VLOOKUP(F1735,Accesorio!A:E,IF(L1735&gt;5,L1735-2,L1735),)*E1735/IF(L1735&gt;5,1.21,1),0)," ")</f>
        <v xml:space="preserve"> </v>
      </c>
      <c r="N1735" s="319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70"/>
      <c r="F1736" s="272"/>
      <c r="G1736" s="133"/>
      <c r="H1736" s="133"/>
      <c r="I1736" s="343"/>
      <c r="J1736" s="134"/>
      <c r="K1736" s="135"/>
      <c r="L1736" s="136">
        <v>5</v>
      </c>
      <c r="M1736" s="318" t="str">
        <f>IFERROR(ROUNDUP(VLOOKUP(F1736,Accesorio!A:E,IF(L1736&gt;5,L1736-2,L1736),)*E1736/IF(L1736&gt;5,1.21,1),0)," ")</f>
        <v xml:space="preserve"> </v>
      </c>
      <c r="N1736" s="319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70"/>
      <c r="F1737" s="272"/>
      <c r="G1737" s="133"/>
      <c r="H1737" s="133"/>
      <c r="I1737" s="343"/>
      <c r="J1737" s="134"/>
      <c r="K1737" s="135"/>
      <c r="L1737" s="136">
        <v>5</v>
      </c>
      <c r="M1737" s="318" t="str">
        <f>IFERROR(ROUNDUP(VLOOKUP(F1737,Accesorio!A:E,IF(L1737&gt;5,L1737-2,L1737),)*E1737/IF(L1737&gt;5,1.21,1),0)," ")</f>
        <v xml:space="preserve"> </v>
      </c>
      <c r="N1737" s="319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70"/>
      <c r="F1738" s="272"/>
      <c r="G1738" s="133"/>
      <c r="H1738" s="133"/>
      <c r="I1738" s="343"/>
      <c r="J1738" s="134"/>
      <c r="K1738" s="135"/>
      <c r="L1738" s="136">
        <v>5</v>
      </c>
      <c r="M1738" s="318" t="str">
        <f>IFERROR(ROUNDUP(VLOOKUP(F1738,Accesorio!A:E,IF(L1738&gt;5,L1738-2,L1738),)*E1738/IF(L1738&gt;5,1.21,1),0)," ")</f>
        <v xml:space="preserve"> </v>
      </c>
      <c r="N1738" s="319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70"/>
      <c r="F1739" s="272"/>
      <c r="G1739" s="133"/>
      <c r="H1739" s="133"/>
      <c r="I1739" s="343"/>
      <c r="J1739" s="134"/>
      <c r="K1739" s="135"/>
      <c r="L1739" s="136">
        <v>5</v>
      </c>
      <c r="M1739" s="318" t="str">
        <f>IFERROR(ROUNDUP(VLOOKUP(F1739,Accesorio!A:E,IF(L1739&gt;5,L1739-2,L1739),)*E1739/IF(L1739&gt;5,1.21,1),0)," ")</f>
        <v xml:space="preserve"> </v>
      </c>
      <c r="N1739" s="319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70"/>
      <c r="F1740" s="272"/>
      <c r="G1740" s="133"/>
      <c r="H1740" s="133"/>
      <c r="I1740" s="343"/>
      <c r="J1740" s="134"/>
      <c r="K1740" s="135"/>
      <c r="L1740" s="136">
        <v>5</v>
      </c>
      <c r="M1740" s="318" t="str">
        <f>IFERROR(ROUNDUP(VLOOKUP(F1740,Accesorio!A:E,IF(L1740&gt;5,L1740-2,L1740),)*E1740/IF(L1740&gt;5,1.21,1),0)," ")</f>
        <v xml:space="preserve"> </v>
      </c>
      <c r="N1740" s="319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70"/>
      <c r="F1741" s="272"/>
      <c r="G1741" s="133"/>
      <c r="H1741" s="133"/>
      <c r="I1741" s="343"/>
      <c r="J1741" s="134"/>
      <c r="K1741" s="135"/>
      <c r="L1741" s="136">
        <v>5</v>
      </c>
      <c r="M1741" s="318" t="str">
        <f>IFERROR(ROUNDUP(VLOOKUP(F1741,Accesorio!A:E,IF(L1741&gt;5,L1741-2,L1741),)*E1741/IF(L1741&gt;5,1.21,1),0)," ")</f>
        <v xml:space="preserve"> </v>
      </c>
      <c r="N1741" s="319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70"/>
      <c r="F1742" s="272"/>
      <c r="G1742" s="133"/>
      <c r="H1742" s="133"/>
      <c r="I1742" s="343"/>
      <c r="J1742" s="134"/>
      <c r="K1742" s="135"/>
      <c r="L1742" s="136">
        <v>5</v>
      </c>
      <c r="M1742" s="318" t="str">
        <f>IFERROR(ROUNDUP(VLOOKUP(F1742,Accesorio!A:E,IF(L1742&gt;5,L1742-2,L1742),)*E1742/IF(L1742&gt;5,1.21,1),0)," ")</f>
        <v xml:space="preserve"> </v>
      </c>
      <c r="N1742" s="319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70"/>
      <c r="F1743" s="272"/>
      <c r="G1743" s="133"/>
      <c r="H1743" s="133"/>
      <c r="I1743" s="343"/>
      <c r="J1743" s="134"/>
      <c r="K1743" s="135"/>
      <c r="L1743" s="136">
        <v>5</v>
      </c>
      <c r="M1743" s="318" t="str">
        <f>IFERROR(ROUNDUP(VLOOKUP(F1743,Accesorio!A:E,IF(L1743&gt;5,L1743-2,L1743),)*E1743/IF(L1743&gt;5,1.21,1),0)," ")</f>
        <v xml:space="preserve"> </v>
      </c>
      <c r="N1743" s="319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70"/>
      <c r="F1744" s="272"/>
      <c r="G1744" s="133"/>
      <c r="H1744" s="133"/>
      <c r="I1744" s="343"/>
      <c r="J1744" s="134"/>
      <c r="K1744" s="135"/>
      <c r="L1744" s="136">
        <v>5</v>
      </c>
      <c r="M1744" s="318" t="str">
        <f>IFERROR(ROUNDUP(VLOOKUP(F1744,Accesorio!A:E,IF(L1744&gt;5,L1744-2,L1744),)*E1744/IF(L1744&gt;5,1.21,1),0)," ")</f>
        <v xml:space="preserve"> </v>
      </c>
      <c r="N1744" s="319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70"/>
      <c r="F1745" s="272"/>
      <c r="G1745" s="133"/>
      <c r="H1745" s="133"/>
      <c r="I1745" s="343"/>
      <c r="J1745" s="134"/>
      <c r="K1745" s="135"/>
      <c r="L1745" s="136">
        <v>5</v>
      </c>
      <c r="M1745" s="318" t="str">
        <f>IFERROR(ROUNDUP(VLOOKUP(F1745,Accesorio!A:E,IF(L1745&gt;5,L1745-2,L1745),)*E1745/IF(L1745&gt;5,1.21,1),0)," ")</f>
        <v xml:space="preserve"> </v>
      </c>
      <c r="N1745" s="319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70"/>
      <c r="F1746" s="272"/>
      <c r="G1746" s="133"/>
      <c r="H1746" s="133"/>
      <c r="I1746" s="343"/>
      <c r="J1746" s="134"/>
      <c r="K1746" s="135"/>
      <c r="L1746" s="136">
        <v>5</v>
      </c>
      <c r="M1746" s="318" t="str">
        <f>IFERROR(ROUNDUP(VLOOKUP(F1746,Accesorio!A:E,IF(L1746&gt;5,L1746-2,L1746),)*E1746/IF(L1746&gt;5,1.21,1),0)," ")</f>
        <v xml:space="preserve"> </v>
      </c>
      <c r="N1746" s="319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70"/>
      <c r="F1747" s="272"/>
      <c r="G1747" s="133"/>
      <c r="H1747" s="133"/>
      <c r="I1747" s="343"/>
      <c r="J1747" s="134"/>
      <c r="K1747" s="135"/>
      <c r="L1747" s="136">
        <v>5</v>
      </c>
      <c r="M1747" s="318" t="str">
        <f>IFERROR(ROUNDUP(VLOOKUP(F1747,Accesorio!A:E,IF(L1747&gt;5,L1747-2,L1747),)*E1747/IF(L1747&gt;5,1.21,1),0)," ")</f>
        <v xml:space="preserve"> </v>
      </c>
      <c r="N1747" s="319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70"/>
      <c r="F1748" s="272"/>
      <c r="G1748" s="133"/>
      <c r="H1748" s="133"/>
      <c r="I1748" s="343"/>
      <c r="J1748" s="134"/>
      <c r="K1748" s="135"/>
      <c r="L1748" s="136">
        <v>5</v>
      </c>
      <c r="M1748" s="318" t="str">
        <f>IFERROR(ROUNDUP(VLOOKUP(F1748,Accesorio!A:E,IF(L1748&gt;5,L1748-2,L1748),)*E1748/IF(L1748&gt;5,1.21,1),0)," ")</f>
        <v xml:space="preserve"> </v>
      </c>
      <c r="N1748" s="319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70"/>
      <c r="F1749" s="272"/>
      <c r="G1749" s="133"/>
      <c r="H1749" s="133"/>
      <c r="I1749" s="343"/>
      <c r="J1749" s="134"/>
      <c r="K1749" s="135"/>
      <c r="L1749" s="136">
        <v>5</v>
      </c>
      <c r="M1749" s="318" t="str">
        <f>IFERROR(ROUNDUP(VLOOKUP(F1749,Accesorio!A:E,IF(L1749&gt;5,L1749-2,L1749),)*E1749/IF(L1749&gt;5,1.21,1),0)," ")</f>
        <v xml:space="preserve"> </v>
      </c>
      <c r="N1749" s="319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70"/>
      <c r="F1750" s="272"/>
      <c r="G1750" s="133"/>
      <c r="H1750" s="133"/>
      <c r="I1750" s="343"/>
      <c r="J1750" s="134"/>
      <c r="K1750" s="135"/>
      <c r="L1750" s="136">
        <v>5</v>
      </c>
      <c r="M1750" s="318" t="str">
        <f>IFERROR(ROUNDUP(VLOOKUP(F1750,Accesorio!A:E,IF(L1750&gt;5,L1750-2,L1750),)*E1750/IF(L1750&gt;5,1.21,1),0)," ")</f>
        <v xml:space="preserve"> </v>
      </c>
      <c r="N1750" s="319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70"/>
      <c r="F1751" s="272"/>
      <c r="G1751" s="133"/>
      <c r="H1751" s="133"/>
      <c r="I1751" s="343"/>
      <c r="J1751" s="134"/>
      <c r="K1751" s="135"/>
      <c r="L1751" s="136">
        <v>5</v>
      </c>
      <c r="M1751" s="318" t="str">
        <f>IFERROR(ROUNDUP(VLOOKUP(F1751,Accesorio!A:E,IF(L1751&gt;5,L1751-2,L1751),)*E1751/IF(L1751&gt;5,1.21,1),0)," ")</f>
        <v xml:space="preserve"> </v>
      </c>
      <c r="N1751" s="319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70"/>
      <c r="F1752" s="272"/>
      <c r="G1752" s="133"/>
      <c r="H1752" s="133"/>
      <c r="I1752" s="343"/>
      <c r="J1752" s="134"/>
      <c r="K1752" s="135"/>
      <c r="L1752" s="136">
        <v>5</v>
      </c>
      <c r="M1752" s="318" t="str">
        <f>IFERROR(ROUNDUP(VLOOKUP(F1752,Accesorio!A:E,IF(L1752&gt;5,L1752-2,L1752),)*E1752/IF(L1752&gt;5,1.21,1),0)," ")</f>
        <v xml:space="preserve"> </v>
      </c>
      <c r="N1752" s="319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70"/>
      <c r="F1753" s="272"/>
      <c r="G1753" s="133"/>
      <c r="H1753" s="133"/>
      <c r="I1753" s="343"/>
      <c r="J1753" s="134"/>
      <c r="K1753" s="135"/>
      <c r="L1753" s="136">
        <v>5</v>
      </c>
      <c r="M1753" s="318" t="str">
        <f>IFERROR(ROUNDUP(VLOOKUP(F1753,Accesorio!A:E,IF(L1753&gt;5,L1753-2,L1753),)*E1753/IF(L1753&gt;5,1.21,1),0)," ")</f>
        <v xml:space="preserve"> </v>
      </c>
      <c r="N1753" s="319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70"/>
      <c r="F1754" s="272"/>
      <c r="G1754" s="133"/>
      <c r="H1754" s="133"/>
      <c r="I1754" s="343"/>
      <c r="J1754" s="134"/>
      <c r="K1754" s="135"/>
      <c r="L1754" s="136">
        <v>5</v>
      </c>
      <c r="M1754" s="318" t="str">
        <f>IFERROR(ROUNDUP(VLOOKUP(F1754,Accesorio!A:E,IF(L1754&gt;5,L1754-2,L1754),)*E1754/IF(L1754&gt;5,1.21,1),0)," ")</f>
        <v xml:space="preserve"> </v>
      </c>
      <c r="N1754" s="319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70"/>
      <c r="F1755" s="272"/>
      <c r="G1755" s="133"/>
      <c r="H1755" s="133"/>
      <c r="I1755" s="343"/>
      <c r="J1755" s="134"/>
      <c r="K1755" s="135"/>
      <c r="L1755" s="136">
        <v>5</v>
      </c>
      <c r="M1755" s="318" t="str">
        <f>IFERROR(ROUNDUP(VLOOKUP(F1755,Accesorio!A:E,IF(L1755&gt;5,L1755-2,L1755),)*E1755/IF(L1755&gt;5,1.21,1),0)," ")</f>
        <v xml:space="preserve"> </v>
      </c>
      <c r="N1755" s="319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70"/>
      <c r="F1756" s="272"/>
      <c r="G1756" s="133"/>
      <c r="H1756" s="133"/>
      <c r="I1756" s="343"/>
      <c r="J1756" s="134"/>
      <c r="K1756" s="135"/>
      <c r="L1756" s="136">
        <v>5</v>
      </c>
      <c r="M1756" s="318" t="str">
        <f>IFERROR(ROUNDUP(VLOOKUP(F1756,Accesorio!A:E,IF(L1756&gt;5,L1756-2,L1756),)*E1756/IF(L1756&gt;5,1.21,1),0)," ")</f>
        <v xml:space="preserve"> </v>
      </c>
      <c r="N1756" s="319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70"/>
      <c r="F1757" s="272"/>
      <c r="G1757" s="133"/>
      <c r="H1757" s="133"/>
      <c r="I1757" s="343"/>
      <c r="J1757" s="134"/>
      <c r="K1757" s="135"/>
      <c r="L1757" s="136">
        <v>5</v>
      </c>
      <c r="M1757" s="318" t="str">
        <f>IFERROR(ROUNDUP(VLOOKUP(F1757,Accesorio!A:E,IF(L1757&gt;5,L1757-2,L1757),)*E1757/IF(L1757&gt;5,1.21,1),0)," ")</f>
        <v xml:space="preserve"> </v>
      </c>
      <c r="N1757" s="319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70"/>
      <c r="F1758" s="272"/>
      <c r="G1758" s="133"/>
      <c r="H1758" s="133"/>
      <c r="I1758" s="343"/>
      <c r="J1758" s="134"/>
      <c r="K1758" s="135"/>
      <c r="L1758" s="136">
        <v>5</v>
      </c>
      <c r="M1758" s="318" t="str">
        <f>IFERROR(ROUNDUP(VLOOKUP(F1758,Accesorio!A:E,IF(L1758&gt;5,L1758-2,L1758),)*E1758/IF(L1758&gt;5,1.21,1),0)," ")</f>
        <v xml:space="preserve"> </v>
      </c>
      <c r="N1758" s="319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70"/>
      <c r="F1759" s="272"/>
      <c r="G1759" s="133"/>
      <c r="H1759" s="133"/>
      <c r="I1759" s="343"/>
      <c r="J1759" s="134"/>
      <c r="K1759" s="135"/>
      <c r="L1759" s="136">
        <v>5</v>
      </c>
      <c r="M1759" s="318" t="str">
        <f>IFERROR(ROUNDUP(VLOOKUP(F1759,Accesorio!A:E,IF(L1759&gt;5,L1759-2,L1759),)*E1759/IF(L1759&gt;5,1.21,1),0)," ")</f>
        <v xml:space="preserve"> </v>
      </c>
      <c r="N1759" s="319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70"/>
      <c r="F1760" s="272"/>
      <c r="G1760" s="133"/>
      <c r="H1760" s="133"/>
      <c r="I1760" s="343"/>
      <c r="J1760" s="134"/>
      <c r="K1760" s="135"/>
      <c r="L1760" s="136">
        <v>5</v>
      </c>
      <c r="M1760" s="318" t="str">
        <f>IFERROR(ROUNDUP(VLOOKUP(F1760,Accesorio!A:E,IF(L1760&gt;5,L1760-2,L1760),)*E1760/IF(L1760&gt;5,1.21,1),0)," ")</f>
        <v xml:space="preserve"> </v>
      </c>
      <c r="N1760" s="319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70"/>
      <c r="F1761" s="272"/>
      <c r="G1761" s="133"/>
      <c r="H1761" s="133"/>
      <c r="I1761" s="343"/>
      <c r="J1761" s="134"/>
      <c r="K1761" s="135"/>
      <c r="L1761" s="136">
        <v>5</v>
      </c>
      <c r="M1761" s="318" t="str">
        <f>IFERROR(ROUNDUP(VLOOKUP(F1761,Accesorio!A:E,IF(L1761&gt;5,L1761-2,L1761),)*E1761/IF(L1761&gt;5,1.21,1),0)," ")</f>
        <v xml:space="preserve"> </v>
      </c>
      <c r="N1761" s="319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70"/>
      <c r="F1762" s="272"/>
      <c r="G1762" s="133"/>
      <c r="H1762" s="133"/>
      <c r="I1762" s="343"/>
      <c r="J1762" s="134"/>
      <c r="K1762" s="135"/>
      <c r="L1762" s="136">
        <v>5</v>
      </c>
      <c r="M1762" s="318" t="str">
        <f>IFERROR(ROUNDUP(VLOOKUP(F1762,Accesorio!A:E,IF(L1762&gt;5,L1762-2,L1762),)*E1762/IF(L1762&gt;5,1.21,1),0)," ")</f>
        <v xml:space="preserve"> </v>
      </c>
      <c r="N1762" s="319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70"/>
      <c r="F1763" s="272"/>
      <c r="G1763" s="133"/>
      <c r="H1763" s="133"/>
      <c r="I1763" s="343"/>
      <c r="J1763" s="134"/>
      <c r="K1763" s="135"/>
      <c r="L1763" s="136">
        <v>5</v>
      </c>
      <c r="M1763" s="318" t="str">
        <f>IFERROR(ROUNDUP(VLOOKUP(F1763,Accesorio!A:E,IF(L1763&gt;5,L1763-2,L1763),)*E1763/IF(L1763&gt;5,1.21,1),0)," ")</f>
        <v xml:space="preserve"> </v>
      </c>
      <c r="N1763" s="319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70"/>
      <c r="F1764" s="272"/>
      <c r="G1764" s="133"/>
      <c r="H1764" s="133"/>
      <c r="I1764" s="343"/>
      <c r="J1764" s="134"/>
      <c r="K1764" s="135"/>
      <c r="L1764" s="136">
        <v>5</v>
      </c>
      <c r="M1764" s="318" t="str">
        <f>IFERROR(ROUNDUP(VLOOKUP(F1764,Accesorio!A:E,IF(L1764&gt;5,L1764-2,L1764),)*E1764/IF(L1764&gt;5,1.21,1),0)," ")</f>
        <v xml:space="preserve"> </v>
      </c>
      <c r="N1764" s="319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70"/>
      <c r="F1765" s="272"/>
      <c r="G1765" s="133"/>
      <c r="H1765" s="133"/>
      <c r="I1765" s="343"/>
      <c r="J1765" s="134"/>
      <c r="K1765" s="135"/>
      <c r="L1765" s="136">
        <v>5</v>
      </c>
      <c r="M1765" s="318" t="str">
        <f>IFERROR(ROUNDUP(VLOOKUP(F1765,Accesorio!A:E,IF(L1765&gt;5,L1765-2,L1765),)*E1765/IF(L1765&gt;5,1.21,1),0)," ")</f>
        <v xml:space="preserve"> </v>
      </c>
      <c r="N1765" s="319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70"/>
      <c r="F1766" s="272"/>
      <c r="G1766" s="133"/>
      <c r="H1766" s="133"/>
      <c r="I1766" s="343"/>
      <c r="J1766" s="134"/>
      <c r="K1766" s="135"/>
      <c r="L1766" s="136">
        <v>5</v>
      </c>
      <c r="M1766" s="318" t="str">
        <f>IFERROR(ROUNDUP(VLOOKUP(F1766,Accesorio!A:E,IF(L1766&gt;5,L1766-2,L1766),)*E1766/IF(L1766&gt;5,1.21,1),0)," ")</f>
        <v xml:space="preserve"> </v>
      </c>
      <c r="N1766" s="319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70"/>
      <c r="F1767" s="272"/>
      <c r="G1767" s="133"/>
      <c r="H1767" s="133"/>
      <c r="I1767" s="343"/>
      <c r="J1767" s="134"/>
      <c r="K1767" s="135"/>
      <c r="L1767" s="136">
        <v>5</v>
      </c>
      <c r="M1767" s="318" t="str">
        <f>IFERROR(ROUNDUP(VLOOKUP(F1767,Accesorio!A:E,IF(L1767&gt;5,L1767-2,L1767),)*E1767/IF(L1767&gt;5,1.21,1),0)," ")</f>
        <v xml:space="preserve"> </v>
      </c>
      <c r="N1767" s="319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70"/>
      <c r="F1768" s="272"/>
      <c r="G1768" s="133"/>
      <c r="H1768" s="133"/>
      <c r="I1768" s="343"/>
      <c r="J1768" s="134"/>
      <c r="K1768" s="135"/>
      <c r="L1768" s="136">
        <v>5</v>
      </c>
      <c r="M1768" s="318" t="str">
        <f>IFERROR(ROUNDUP(VLOOKUP(F1768,Accesorio!A:E,IF(L1768&gt;5,L1768-2,L1768),)*E1768/IF(L1768&gt;5,1.21,1),0)," ")</f>
        <v xml:space="preserve"> </v>
      </c>
      <c r="N1768" s="319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70"/>
      <c r="F1769" s="272"/>
      <c r="G1769" s="133"/>
      <c r="H1769" s="133"/>
      <c r="I1769" s="343"/>
      <c r="J1769" s="134"/>
      <c r="K1769" s="135"/>
      <c r="L1769" s="136">
        <v>5</v>
      </c>
      <c r="M1769" s="318" t="str">
        <f>IFERROR(ROUNDUP(VLOOKUP(F1769,Accesorio!A:E,IF(L1769&gt;5,L1769-2,L1769),)*E1769/IF(L1769&gt;5,1.21,1),0)," ")</f>
        <v xml:space="preserve"> </v>
      </c>
      <c r="N1769" s="319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70"/>
      <c r="F1770" s="272"/>
      <c r="G1770" s="133"/>
      <c r="H1770" s="133"/>
      <c r="I1770" s="343"/>
      <c r="J1770" s="134"/>
      <c r="K1770" s="135"/>
      <c r="L1770" s="136">
        <v>5</v>
      </c>
      <c r="M1770" s="318" t="str">
        <f>IFERROR(ROUNDUP(VLOOKUP(F1770,Accesorio!A:E,IF(L1770&gt;5,L1770-2,L1770),)*E1770/IF(L1770&gt;5,1.21,1),0)," ")</f>
        <v xml:space="preserve"> </v>
      </c>
      <c r="N1770" s="319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70"/>
      <c r="F1771" s="272"/>
      <c r="G1771" s="133"/>
      <c r="H1771" s="133"/>
      <c r="I1771" s="343"/>
      <c r="J1771" s="134"/>
      <c r="K1771" s="135"/>
      <c r="L1771" s="136">
        <v>5</v>
      </c>
      <c r="M1771" s="318" t="str">
        <f>IFERROR(ROUNDUP(VLOOKUP(F1771,Accesorio!A:E,IF(L1771&gt;5,L1771-2,L1771),)*E1771/IF(L1771&gt;5,1.21,1),0)," ")</f>
        <v xml:space="preserve"> </v>
      </c>
      <c r="N1771" s="319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70"/>
      <c r="F1772" s="272"/>
      <c r="G1772" s="133"/>
      <c r="H1772" s="133"/>
      <c r="I1772" s="343"/>
      <c r="J1772" s="134"/>
      <c r="K1772" s="135"/>
      <c r="L1772" s="136">
        <v>5</v>
      </c>
      <c r="M1772" s="318" t="str">
        <f>IFERROR(ROUNDUP(VLOOKUP(F1772,Accesorio!A:E,IF(L1772&gt;5,L1772-2,L1772),)*E1772/IF(L1772&gt;5,1.21,1),0)," ")</f>
        <v xml:space="preserve"> </v>
      </c>
      <c r="N1772" s="319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70"/>
      <c r="F1773" s="272"/>
      <c r="G1773" s="133"/>
      <c r="H1773" s="133"/>
      <c r="I1773" s="343"/>
      <c r="J1773" s="134"/>
      <c r="K1773" s="135"/>
      <c r="L1773" s="136">
        <v>5</v>
      </c>
      <c r="M1773" s="318" t="str">
        <f>IFERROR(ROUNDUP(VLOOKUP(F1773,Accesorio!A:E,IF(L1773&gt;5,L1773-2,L1773),)*E1773/IF(L1773&gt;5,1.21,1),0)," ")</f>
        <v xml:space="preserve"> </v>
      </c>
      <c r="N1773" s="319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70"/>
      <c r="F1774" s="272"/>
      <c r="G1774" s="133"/>
      <c r="H1774" s="133"/>
      <c r="I1774" s="343"/>
      <c r="J1774" s="134"/>
      <c r="K1774" s="135"/>
      <c r="L1774" s="136">
        <v>5</v>
      </c>
      <c r="M1774" s="318" t="str">
        <f>IFERROR(ROUNDUP(VLOOKUP(F1774,Accesorio!A:E,IF(L1774&gt;5,L1774-2,L1774),)*E1774/IF(L1774&gt;5,1.21,1),0)," ")</f>
        <v xml:space="preserve"> </v>
      </c>
      <c r="N1774" s="319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70"/>
      <c r="F1775" s="272"/>
      <c r="G1775" s="133"/>
      <c r="H1775" s="133"/>
      <c r="I1775" s="343"/>
      <c r="J1775" s="134"/>
      <c r="K1775" s="135"/>
      <c r="L1775" s="136">
        <v>5</v>
      </c>
      <c r="M1775" s="318" t="str">
        <f>IFERROR(ROUNDUP(VLOOKUP(F1775,Accesorio!A:E,IF(L1775&gt;5,L1775-2,L1775),)*E1775/IF(L1775&gt;5,1.21,1),0)," ")</f>
        <v xml:space="preserve"> </v>
      </c>
      <c r="N1775" s="319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70"/>
      <c r="F1776" s="272"/>
      <c r="G1776" s="133"/>
      <c r="H1776" s="133"/>
      <c r="I1776" s="343"/>
      <c r="J1776" s="134"/>
      <c r="K1776" s="135"/>
      <c r="L1776" s="136">
        <v>5</v>
      </c>
      <c r="M1776" s="318" t="str">
        <f>IFERROR(ROUNDUP(VLOOKUP(F1776,Accesorio!A:E,IF(L1776&gt;5,L1776-2,L1776),)*E1776/IF(L1776&gt;5,1.21,1),0)," ")</f>
        <v xml:space="preserve"> </v>
      </c>
      <c r="N1776" s="319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70"/>
      <c r="F1777" s="272"/>
      <c r="G1777" s="133"/>
      <c r="H1777" s="133"/>
      <c r="I1777" s="343"/>
      <c r="J1777" s="134"/>
      <c r="K1777" s="135"/>
      <c r="L1777" s="136">
        <v>5</v>
      </c>
      <c r="M1777" s="318" t="str">
        <f>IFERROR(ROUNDUP(VLOOKUP(F1777,Accesorio!A:E,IF(L1777&gt;5,L1777-2,L1777),)*E1777/IF(L1777&gt;5,1.21,1),0)," ")</f>
        <v xml:space="preserve"> </v>
      </c>
      <c r="N1777" s="319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70"/>
      <c r="F1778" s="272"/>
      <c r="G1778" s="133"/>
      <c r="H1778" s="133"/>
      <c r="I1778" s="343"/>
      <c r="J1778" s="134"/>
      <c r="K1778" s="135"/>
      <c r="L1778" s="136">
        <v>5</v>
      </c>
      <c r="M1778" s="318" t="str">
        <f>IFERROR(ROUNDUP(VLOOKUP(F1778,Accesorio!A:E,IF(L1778&gt;5,L1778-2,L1778),)*E1778/IF(L1778&gt;5,1.21,1),0)," ")</f>
        <v xml:space="preserve"> </v>
      </c>
      <c r="N1778" s="319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70"/>
      <c r="F1779" s="272"/>
      <c r="G1779" s="133"/>
      <c r="H1779" s="133"/>
      <c r="I1779" s="343"/>
      <c r="J1779" s="134"/>
      <c r="K1779" s="135"/>
      <c r="L1779" s="136">
        <v>5</v>
      </c>
      <c r="M1779" s="318" t="str">
        <f>IFERROR(ROUNDUP(VLOOKUP(F1779,Accesorio!A:E,IF(L1779&gt;5,L1779-2,L1779),)*E1779/IF(L1779&gt;5,1.21,1),0)," ")</f>
        <v xml:space="preserve"> </v>
      </c>
      <c r="N1779" s="319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70"/>
      <c r="F1780" s="272"/>
      <c r="G1780" s="133"/>
      <c r="H1780" s="133"/>
      <c r="I1780" s="343"/>
      <c r="J1780" s="134"/>
      <c r="K1780" s="135"/>
      <c r="L1780" s="136">
        <v>5</v>
      </c>
      <c r="M1780" s="318" t="str">
        <f>IFERROR(ROUNDUP(VLOOKUP(F1780,Accesorio!A:E,IF(L1780&gt;5,L1780-2,L1780),)*E1780/IF(L1780&gt;5,1.21,1),0)," ")</f>
        <v xml:space="preserve"> </v>
      </c>
      <c r="N1780" s="319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70"/>
      <c r="F1781" s="272"/>
      <c r="G1781" s="133"/>
      <c r="H1781" s="133"/>
      <c r="I1781" s="343"/>
      <c r="J1781" s="134"/>
      <c r="K1781" s="135"/>
      <c r="L1781" s="136">
        <v>5</v>
      </c>
      <c r="M1781" s="318" t="str">
        <f>IFERROR(ROUNDUP(VLOOKUP(F1781,Accesorio!A:E,IF(L1781&gt;5,L1781-2,L1781),)*E1781/IF(L1781&gt;5,1.21,1),0)," ")</f>
        <v xml:space="preserve"> </v>
      </c>
      <c r="N1781" s="319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70"/>
      <c r="F1782" s="272"/>
      <c r="G1782" s="133"/>
      <c r="H1782" s="133"/>
      <c r="I1782" s="343"/>
      <c r="J1782" s="134"/>
      <c r="K1782" s="135"/>
      <c r="L1782" s="136">
        <v>5</v>
      </c>
      <c r="M1782" s="318" t="str">
        <f>IFERROR(ROUNDUP(VLOOKUP(F1782,Accesorio!A:E,IF(L1782&gt;5,L1782-2,L1782),)*E1782/IF(L1782&gt;5,1.21,1),0)," ")</f>
        <v xml:space="preserve"> </v>
      </c>
      <c r="N1782" s="319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70"/>
      <c r="F1783" s="272"/>
      <c r="G1783" s="133"/>
      <c r="H1783" s="133"/>
      <c r="I1783" s="343"/>
      <c r="J1783" s="134"/>
      <c r="K1783" s="135"/>
      <c r="L1783" s="136">
        <v>5</v>
      </c>
      <c r="M1783" s="318" t="str">
        <f>IFERROR(ROUNDUP(VLOOKUP(F1783,Accesorio!A:E,IF(L1783&gt;5,L1783-2,L1783),)*E1783/IF(L1783&gt;5,1.21,1),0)," ")</f>
        <v xml:space="preserve"> </v>
      </c>
      <c r="N1783" s="319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70"/>
      <c r="F1784" s="272"/>
      <c r="G1784" s="133"/>
      <c r="H1784" s="133"/>
      <c r="I1784" s="343"/>
      <c r="J1784" s="134"/>
      <c r="K1784" s="135"/>
      <c r="L1784" s="136">
        <v>5</v>
      </c>
      <c r="M1784" s="318" t="str">
        <f>IFERROR(ROUNDUP(VLOOKUP(F1784,Accesorio!A:E,IF(L1784&gt;5,L1784-2,L1784),)*E1784/IF(L1784&gt;5,1.21,1),0)," ")</f>
        <v xml:space="preserve"> </v>
      </c>
      <c r="N1784" s="319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70"/>
      <c r="F1785" s="272"/>
      <c r="G1785" s="133"/>
      <c r="H1785" s="133"/>
      <c r="I1785" s="343"/>
      <c r="J1785" s="134"/>
      <c r="K1785" s="135"/>
      <c r="L1785" s="136">
        <v>5</v>
      </c>
      <c r="M1785" s="318" t="str">
        <f>IFERROR(ROUNDUP(VLOOKUP(F1785,Accesorio!A:E,IF(L1785&gt;5,L1785-2,L1785),)*E1785/IF(L1785&gt;5,1.21,1),0)," ")</f>
        <v xml:space="preserve"> </v>
      </c>
      <c r="N1785" s="319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70"/>
      <c r="F1786" s="272"/>
      <c r="G1786" s="133"/>
      <c r="H1786" s="133"/>
      <c r="I1786" s="343"/>
      <c r="J1786" s="134"/>
      <c r="K1786" s="135"/>
      <c r="L1786" s="136">
        <v>5</v>
      </c>
      <c r="M1786" s="318" t="str">
        <f>IFERROR(ROUNDUP(VLOOKUP(F1786,Accesorio!A:E,IF(L1786&gt;5,L1786-2,L1786),)*E1786/IF(L1786&gt;5,1.21,1),0)," ")</f>
        <v xml:space="preserve"> </v>
      </c>
      <c r="N1786" s="319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70"/>
      <c r="F1787" s="272"/>
      <c r="G1787" s="133"/>
      <c r="H1787" s="133"/>
      <c r="I1787" s="343"/>
      <c r="J1787" s="134"/>
      <c r="K1787" s="135"/>
      <c r="L1787" s="136">
        <v>5</v>
      </c>
      <c r="M1787" s="318" t="str">
        <f>IFERROR(ROUNDUP(VLOOKUP(F1787,Accesorio!A:E,IF(L1787&gt;5,L1787-2,L1787),)*E1787/IF(L1787&gt;5,1.21,1),0)," ")</f>
        <v xml:space="preserve"> </v>
      </c>
      <c r="N1787" s="319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70"/>
      <c r="F1788" s="272"/>
      <c r="G1788" s="133"/>
      <c r="H1788" s="133"/>
      <c r="I1788" s="343"/>
      <c r="J1788" s="134"/>
      <c r="K1788" s="135"/>
      <c r="L1788" s="136">
        <v>5</v>
      </c>
      <c r="M1788" s="318" t="str">
        <f>IFERROR(ROUNDUP(VLOOKUP(F1788,Accesorio!A:E,IF(L1788&gt;5,L1788-2,L1788),)*E1788/IF(L1788&gt;5,1.21,1),0)," ")</f>
        <v xml:space="preserve"> </v>
      </c>
      <c r="N1788" s="319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70"/>
      <c r="F1789" s="272"/>
      <c r="G1789" s="133"/>
      <c r="H1789" s="133"/>
      <c r="I1789" s="343"/>
      <c r="J1789" s="134"/>
      <c r="K1789" s="135"/>
      <c r="L1789" s="136">
        <v>5</v>
      </c>
      <c r="M1789" s="318" t="str">
        <f>IFERROR(ROUNDUP(VLOOKUP(F1789,Accesorio!A:E,IF(L1789&gt;5,L1789-2,L1789),)*E1789/IF(L1789&gt;5,1.21,1),0)," ")</f>
        <v xml:space="preserve"> </v>
      </c>
      <c r="N1789" s="319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70"/>
      <c r="F1790" s="272"/>
      <c r="G1790" s="133"/>
      <c r="H1790" s="133"/>
      <c r="I1790" s="343"/>
      <c r="J1790" s="134"/>
      <c r="K1790" s="135"/>
      <c r="L1790" s="136">
        <v>5</v>
      </c>
      <c r="M1790" s="318" t="str">
        <f>IFERROR(ROUNDUP(VLOOKUP(F1790,Accesorio!A:E,IF(L1790&gt;5,L1790-2,L1790),)*E1790/IF(L1790&gt;5,1.21,1),0)," ")</f>
        <v xml:space="preserve"> </v>
      </c>
      <c r="N1790" s="319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70"/>
      <c r="F1791" s="272"/>
      <c r="G1791" s="133"/>
      <c r="H1791" s="133"/>
      <c r="I1791" s="343"/>
      <c r="J1791" s="134"/>
      <c r="K1791" s="135"/>
      <c r="L1791" s="136">
        <v>5</v>
      </c>
      <c r="M1791" s="318" t="str">
        <f>IFERROR(ROUNDUP(VLOOKUP(F1791,Accesorio!A:E,IF(L1791&gt;5,L1791-2,L1791),)*E1791/IF(L1791&gt;5,1.21,1),0)," ")</f>
        <v xml:space="preserve"> </v>
      </c>
      <c r="N1791" s="319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70"/>
      <c r="F1792" s="272"/>
      <c r="G1792" s="133"/>
      <c r="H1792" s="133"/>
      <c r="I1792" s="343"/>
      <c r="J1792" s="134"/>
      <c r="K1792" s="135"/>
      <c r="L1792" s="136">
        <v>5</v>
      </c>
      <c r="M1792" s="318" t="str">
        <f>IFERROR(ROUNDUP(VLOOKUP(F1792,Accesorio!A:E,IF(L1792&gt;5,L1792-2,L1792),)*E1792/IF(L1792&gt;5,1.21,1),0)," ")</f>
        <v xml:space="preserve"> </v>
      </c>
      <c r="N1792" s="319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70"/>
      <c r="F1793" s="272"/>
      <c r="G1793" s="133"/>
      <c r="H1793" s="133"/>
      <c r="I1793" s="343"/>
      <c r="J1793" s="134"/>
      <c r="K1793" s="135"/>
      <c r="L1793" s="136">
        <v>5</v>
      </c>
      <c r="M1793" s="318" t="str">
        <f>IFERROR(ROUNDUP(VLOOKUP(F1793,Accesorio!A:E,IF(L1793&gt;5,L1793-2,L1793),)*E1793/IF(L1793&gt;5,1.21,1),0)," ")</f>
        <v xml:space="preserve"> </v>
      </c>
      <c r="N1793" s="319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70"/>
      <c r="F1794" s="272"/>
      <c r="G1794" s="133"/>
      <c r="H1794" s="133"/>
      <c r="I1794" s="343"/>
      <c r="J1794" s="134"/>
      <c r="K1794" s="135"/>
      <c r="L1794" s="136">
        <v>5</v>
      </c>
      <c r="M1794" s="318" t="str">
        <f>IFERROR(ROUNDUP(VLOOKUP(F1794,Accesorio!A:E,IF(L1794&gt;5,L1794-2,L1794),)*E1794/IF(L1794&gt;5,1.21,1),0)," ")</f>
        <v xml:space="preserve"> </v>
      </c>
      <c r="N1794" s="319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70"/>
      <c r="F1795" s="272"/>
      <c r="G1795" s="133"/>
      <c r="H1795" s="133"/>
      <c r="I1795" s="343"/>
      <c r="J1795" s="134"/>
      <c r="K1795" s="135"/>
      <c r="L1795" s="136">
        <v>5</v>
      </c>
      <c r="M1795" s="318" t="str">
        <f>IFERROR(ROUNDUP(VLOOKUP(F1795,Accesorio!A:E,IF(L1795&gt;5,L1795-2,L1795),)*E1795/IF(L1795&gt;5,1.21,1),0)," ")</f>
        <v xml:space="preserve"> </v>
      </c>
      <c r="N1795" s="319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70"/>
      <c r="F1796" s="272"/>
      <c r="G1796" s="133"/>
      <c r="H1796" s="133"/>
      <c r="I1796" s="343"/>
      <c r="J1796" s="134"/>
      <c r="K1796" s="135"/>
      <c r="L1796" s="136">
        <v>5</v>
      </c>
      <c r="M1796" s="318" t="str">
        <f>IFERROR(ROUNDUP(VLOOKUP(F1796,Accesorio!A:E,IF(L1796&gt;5,L1796-2,L1796),)*E1796/IF(L1796&gt;5,1.21,1),0)," ")</f>
        <v xml:space="preserve"> </v>
      </c>
      <c r="N1796" s="319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70"/>
      <c r="F1797" s="272"/>
      <c r="G1797" s="133"/>
      <c r="H1797" s="133"/>
      <c r="I1797" s="343"/>
      <c r="J1797" s="134"/>
      <c r="K1797" s="135"/>
      <c r="L1797" s="136">
        <v>5</v>
      </c>
      <c r="M1797" s="318" t="str">
        <f>IFERROR(ROUNDUP(VLOOKUP(F1797,Accesorio!A:E,IF(L1797&gt;5,L1797-2,L1797),)*E1797/IF(L1797&gt;5,1.21,1),0)," ")</f>
        <v xml:space="preserve"> </v>
      </c>
      <c r="N1797" s="319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70"/>
      <c r="F1798" s="272"/>
      <c r="G1798" s="133"/>
      <c r="H1798" s="133"/>
      <c r="I1798" s="343"/>
      <c r="J1798" s="134"/>
      <c r="K1798" s="135"/>
      <c r="L1798" s="136">
        <v>5</v>
      </c>
      <c r="M1798" s="318" t="str">
        <f>IFERROR(ROUNDUP(VLOOKUP(F1798,Accesorio!A:E,IF(L1798&gt;5,L1798-2,L1798),)*E1798/IF(L1798&gt;5,1.21,1),0)," ")</f>
        <v xml:space="preserve"> </v>
      </c>
      <c r="N1798" s="319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70"/>
      <c r="F1799" s="272"/>
      <c r="G1799" s="133"/>
      <c r="H1799" s="133"/>
      <c r="I1799" s="343"/>
      <c r="J1799" s="134"/>
      <c r="K1799" s="135"/>
      <c r="L1799" s="136">
        <v>5</v>
      </c>
      <c r="M1799" s="318" t="str">
        <f>IFERROR(ROUNDUP(VLOOKUP(F1799,Accesorio!A:E,IF(L1799&gt;5,L1799-2,L1799),)*E1799/IF(L1799&gt;5,1.21,1),0)," ")</f>
        <v xml:space="preserve"> </v>
      </c>
      <c r="N1799" s="319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70"/>
      <c r="F1800" s="272"/>
      <c r="G1800" s="133"/>
      <c r="H1800" s="133"/>
      <c r="I1800" s="343"/>
      <c r="J1800" s="134"/>
      <c r="K1800" s="135"/>
      <c r="L1800" s="136">
        <v>5</v>
      </c>
      <c r="M1800" s="318" t="str">
        <f>IFERROR(ROUNDUP(VLOOKUP(F1800,Accesorio!A:E,IF(L1800&gt;5,L1800-2,L1800),)*E1800/IF(L1800&gt;5,1.21,1),0)," ")</f>
        <v xml:space="preserve"> </v>
      </c>
      <c r="N1800" s="319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70"/>
      <c r="F1801" s="272"/>
      <c r="G1801" s="133"/>
      <c r="H1801" s="133"/>
      <c r="I1801" s="343"/>
      <c r="J1801" s="134"/>
      <c r="K1801" s="135"/>
      <c r="L1801" s="136">
        <v>5</v>
      </c>
      <c r="M1801" s="318" t="str">
        <f>IFERROR(ROUNDUP(VLOOKUP(F1801,Accesorio!A:E,IF(L1801&gt;5,L1801-2,L1801),)*E1801/IF(L1801&gt;5,1.21,1),0)," ")</f>
        <v xml:space="preserve"> </v>
      </c>
      <c r="N1801" s="319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70"/>
      <c r="F1802" s="272"/>
      <c r="G1802" s="133"/>
      <c r="H1802" s="133"/>
      <c r="I1802" s="343"/>
      <c r="J1802" s="134"/>
      <c r="K1802" s="135"/>
      <c r="L1802" s="136">
        <v>5</v>
      </c>
      <c r="M1802" s="318" t="str">
        <f>IFERROR(ROUNDUP(VLOOKUP(F1802,Accesorio!A:E,IF(L1802&gt;5,L1802-2,L1802),)*E1802/IF(L1802&gt;5,1.21,1),0)," ")</f>
        <v xml:space="preserve"> </v>
      </c>
      <c r="N1802" s="319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70"/>
      <c r="F1803" s="272"/>
      <c r="G1803" s="133"/>
      <c r="H1803" s="133"/>
      <c r="I1803" s="343"/>
      <c r="J1803" s="134"/>
      <c r="K1803" s="135"/>
      <c r="L1803" s="136">
        <v>5</v>
      </c>
      <c r="M1803" s="318" t="str">
        <f>IFERROR(ROUNDUP(VLOOKUP(F1803,Accesorio!A:E,IF(L1803&gt;5,L1803-2,L1803),)*E1803/IF(L1803&gt;5,1.21,1),0)," ")</f>
        <v xml:space="preserve"> </v>
      </c>
      <c r="N1803" s="319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70"/>
      <c r="F1804" s="272"/>
      <c r="G1804" s="133"/>
      <c r="H1804" s="133"/>
      <c r="I1804" s="343"/>
      <c r="J1804" s="134"/>
      <c r="K1804" s="135"/>
      <c r="L1804" s="136">
        <v>5</v>
      </c>
      <c r="M1804" s="318" t="str">
        <f>IFERROR(ROUNDUP(VLOOKUP(F1804,Accesorio!A:E,IF(L1804&gt;5,L1804-2,L1804),)*E1804/IF(L1804&gt;5,1.21,1),0)," ")</f>
        <v xml:space="preserve"> </v>
      </c>
      <c r="N1804" s="319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70"/>
      <c r="F1805" s="272"/>
      <c r="G1805" s="133"/>
      <c r="H1805" s="133"/>
      <c r="I1805" s="343"/>
      <c r="J1805" s="134"/>
      <c r="K1805" s="135"/>
      <c r="L1805" s="136">
        <v>5</v>
      </c>
      <c r="M1805" s="318" t="str">
        <f>IFERROR(ROUNDUP(VLOOKUP(F1805,Accesorio!A:E,IF(L1805&gt;5,L1805-2,L1805),)*E1805/IF(L1805&gt;5,1.21,1),0)," ")</f>
        <v xml:space="preserve"> </v>
      </c>
      <c r="N1805" s="319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70"/>
      <c r="F1806" s="272"/>
      <c r="G1806" s="133"/>
      <c r="H1806" s="133"/>
      <c r="I1806" s="343"/>
      <c r="J1806" s="134"/>
      <c r="K1806" s="135"/>
      <c r="L1806" s="136">
        <v>5</v>
      </c>
      <c r="M1806" s="318" t="str">
        <f>IFERROR(ROUNDUP(VLOOKUP(F1806,Accesorio!A:E,IF(L1806&gt;5,L1806-2,L1806),)*E1806/IF(L1806&gt;5,1.21,1),0)," ")</f>
        <v xml:space="preserve"> </v>
      </c>
      <c r="N1806" s="319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70"/>
      <c r="F1807" s="272"/>
      <c r="G1807" s="133"/>
      <c r="H1807" s="133"/>
      <c r="I1807" s="343"/>
      <c r="J1807" s="134"/>
      <c r="K1807" s="135"/>
      <c r="L1807" s="136">
        <v>5</v>
      </c>
      <c r="M1807" s="318" t="str">
        <f>IFERROR(ROUNDUP(VLOOKUP(F1807,Accesorio!A:E,IF(L1807&gt;5,L1807-2,L1807),)*E1807/IF(L1807&gt;5,1.21,1),0)," ")</f>
        <v xml:space="preserve"> </v>
      </c>
      <c r="N1807" s="319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70"/>
      <c r="F1808" s="272"/>
      <c r="G1808" s="133"/>
      <c r="H1808" s="133"/>
      <c r="I1808" s="343"/>
      <c r="J1808" s="134"/>
      <c r="K1808" s="135"/>
      <c r="L1808" s="136">
        <v>5</v>
      </c>
      <c r="M1808" s="318" t="str">
        <f>IFERROR(ROUNDUP(VLOOKUP(F1808,Accesorio!A:E,IF(L1808&gt;5,L1808-2,L1808),)*E1808/IF(L1808&gt;5,1.21,1),0)," ")</f>
        <v xml:space="preserve"> </v>
      </c>
      <c r="N1808" s="319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70"/>
      <c r="F1809" s="272"/>
      <c r="G1809" s="133"/>
      <c r="H1809" s="133"/>
      <c r="I1809" s="343"/>
      <c r="J1809" s="134"/>
      <c r="K1809" s="135"/>
      <c r="L1809" s="136">
        <v>5</v>
      </c>
      <c r="M1809" s="318" t="str">
        <f>IFERROR(ROUNDUP(VLOOKUP(F1809,Accesorio!A:E,IF(L1809&gt;5,L1809-2,L1809),)*E1809/IF(L1809&gt;5,1.21,1),0)," ")</f>
        <v xml:space="preserve"> </v>
      </c>
      <c r="N1809" s="319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70"/>
      <c r="F1810" s="272"/>
      <c r="G1810" s="133"/>
      <c r="H1810" s="133"/>
      <c r="I1810" s="343"/>
      <c r="J1810" s="134"/>
      <c r="K1810" s="135"/>
      <c r="L1810" s="136">
        <v>5</v>
      </c>
      <c r="M1810" s="318" t="str">
        <f>IFERROR(ROUNDUP(VLOOKUP(F1810,Accesorio!A:E,IF(L1810&gt;5,L1810-2,L1810),)*E1810/IF(L1810&gt;5,1.21,1),0)," ")</f>
        <v xml:space="preserve"> </v>
      </c>
      <c r="N1810" s="319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70"/>
      <c r="F1811" s="272"/>
      <c r="G1811" s="133"/>
      <c r="H1811" s="133"/>
      <c r="I1811" s="343"/>
      <c r="J1811" s="134"/>
      <c r="K1811" s="135"/>
      <c r="L1811" s="136">
        <v>5</v>
      </c>
      <c r="M1811" s="318" t="str">
        <f>IFERROR(ROUNDUP(VLOOKUP(F1811,Accesorio!A:E,IF(L1811&gt;5,L1811-2,L1811),)*E1811/IF(L1811&gt;5,1.21,1),0)," ")</f>
        <v xml:space="preserve"> </v>
      </c>
      <c r="N1811" s="319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70"/>
      <c r="F1812" s="272"/>
      <c r="G1812" s="133"/>
      <c r="H1812" s="133"/>
      <c r="I1812" s="343"/>
      <c r="J1812" s="134"/>
      <c r="K1812" s="135"/>
      <c r="L1812" s="136">
        <v>5</v>
      </c>
      <c r="M1812" s="318" t="str">
        <f>IFERROR(ROUNDUP(VLOOKUP(F1812,Accesorio!A:E,IF(L1812&gt;5,L1812-2,L1812),)*E1812/IF(L1812&gt;5,1.21,1),0)," ")</f>
        <v xml:space="preserve"> </v>
      </c>
      <c r="N1812" s="319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70"/>
      <c r="F1813" s="272"/>
      <c r="G1813" s="133"/>
      <c r="H1813" s="133"/>
      <c r="I1813" s="343"/>
      <c r="J1813" s="134"/>
      <c r="K1813" s="135"/>
      <c r="L1813" s="136">
        <v>5</v>
      </c>
      <c r="M1813" s="318" t="str">
        <f>IFERROR(ROUNDUP(VLOOKUP(F1813,Accesorio!A:E,IF(L1813&gt;5,L1813-2,L1813),)*E1813/IF(L1813&gt;5,1.21,1),0)," ")</f>
        <v xml:space="preserve"> </v>
      </c>
      <c r="N1813" s="319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70"/>
      <c r="F1814" s="272"/>
      <c r="G1814" s="133"/>
      <c r="H1814" s="133"/>
      <c r="I1814" s="343"/>
      <c r="J1814" s="134"/>
      <c r="K1814" s="135"/>
      <c r="L1814" s="136">
        <v>5</v>
      </c>
      <c r="M1814" s="318" t="str">
        <f>IFERROR(ROUNDUP(VLOOKUP(F1814,Accesorio!A:E,IF(L1814&gt;5,L1814-2,L1814),)*E1814/IF(L1814&gt;5,1.21,1),0)," ")</f>
        <v xml:space="preserve"> </v>
      </c>
      <c r="N1814" s="319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70"/>
      <c r="F1815" s="272"/>
      <c r="G1815" s="133"/>
      <c r="H1815" s="133"/>
      <c r="I1815" s="343"/>
      <c r="J1815" s="134"/>
      <c r="K1815" s="135"/>
      <c r="L1815" s="136">
        <v>5</v>
      </c>
      <c r="M1815" s="318" t="str">
        <f>IFERROR(ROUNDUP(VLOOKUP(F1815,Accesorio!A:E,IF(L1815&gt;5,L1815-2,L1815),)*E1815/IF(L1815&gt;5,1.21,1),0)," ")</f>
        <v xml:space="preserve"> </v>
      </c>
      <c r="N1815" s="319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70"/>
      <c r="F1816" s="272"/>
      <c r="G1816" s="133"/>
      <c r="H1816" s="133"/>
      <c r="I1816" s="343"/>
      <c r="J1816" s="134"/>
      <c r="K1816" s="135"/>
      <c r="L1816" s="136">
        <v>5</v>
      </c>
      <c r="M1816" s="318" t="str">
        <f>IFERROR(ROUNDUP(VLOOKUP(F1816,Accesorio!A:E,IF(L1816&gt;5,L1816-2,L1816),)*E1816/IF(L1816&gt;5,1.21,1),0)," ")</f>
        <v xml:space="preserve"> </v>
      </c>
      <c r="N1816" s="319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70"/>
      <c r="F1817" s="272"/>
      <c r="G1817" s="133"/>
      <c r="H1817" s="133"/>
      <c r="I1817" s="343"/>
      <c r="J1817" s="134"/>
      <c r="K1817" s="135"/>
      <c r="L1817" s="136">
        <v>5</v>
      </c>
      <c r="M1817" s="318" t="str">
        <f>IFERROR(ROUNDUP(VLOOKUP(F1817,Accesorio!A:E,IF(L1817&gt;5,L1817-2,L1817),)*E1817/IF(L1817&gt;5,1.21,1),0)," ")</f>
        <v xml:space="preserve"> </v>
      </c>
      <c r="N1817" s="319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70"/>
      <c r="F1818" s="272"/>
      <c r="G1818" s="133"/>
      <c r="H1818" s="133"/>
      <c r="I1818" s="343"/>
      <c r="J1818" s="134"/>
      <c r="K1818" s="135"/>
      <c r="L1818" s="136">
        <v>5</v>
      </c>
      <c r="M1818" s="318" t="str">
        <f>IFERROR(ROUNDUP(VLOOKUP(F1818,Accesorio!A:E,IF(L1818&gt;5,L1818-2,L1818),)*E1818/IF(L1818&gt;5,1.21,1),0)," ")</f>
        <v xml:space="preserve"> </v>
      </c>
      <c r="N1818" s="319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70"/>
      <c r="F1819" s="272"/>
      <c r="G1819" s="133"/>
      <c r="H1819" s="133"/>
      <c r="I1819" s="343"/>
      <c r="J1819" s="134"/>
      <c r="K1819" s="135"/>
      <c r="L1819" s="136">
        <v>5</v>
      </c>
      <c r="M1819" s="318" t="str">
        <f>IFERROR(ROUNDUP(VLOOKUP(F1819,Accesorio!A:E,IF(L1819&gt;5,L1819-2,L1819),)*E1819/IF(L1819&gt;5,1.21,1),0)," ")</f>
        <v xml:space="preserve"> </v>
      </c>
      <c r="N1819" s="319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70"/>
      <c r="F1820" s="272"/>
      <c r="G1820" s="133"/>
      <c r="H1820" s="133"/>
      <c r="I1820" s="343"/>
      <c r="J1820" s="134"/>
      <c r="K1820" s="135"/>
      <c r="L1820" s="136">
        <v>5</v>
      </c>
      <c r="M1820" s="318" t="str">
        <f>IFERROR(ROUNDUP(VLOOKUP(F1820,Accesorio!A:E,IF(L1820&gt;5,L1820-2,L1820),)*E1820/IF(L1820&gt;5,1.21,1),0)," ")</f>
        <v xml:space="preserve"> </v>
      </c>
      <c r="N1820" s="319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70"/>
      <c r="F1821" s="272"/>
      <c r="G1821" s="133"/>
      <c r="H1821" s="133"/>
      <c r="I1821" s="343"/>
      <c r="J1821" s="134"/>
      <c r="K1821" s="135"/>
      <c r="L1821" s="136">
        <v>5</v>
      </c>
      <c r="M1821" s="318" t="str">
        <f>IFERROR(ROUNDUP(VLOOKUP(F1821,Accesorio!A:E,IF(L1821&gt;5,L1821-2,L1821),)*E1821/IF(L1821&gt;5,1.21,1),0)," ")</f>
        <v xml:space="preserve"> </v>
      </c>
      <c r="N1821" s="319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70"/>
      <c r="F1822" s="272"/>
      <c r="G1822" s="133"/>
      <c r="H1822" s="133"/>
      <c r="I1822" s="343"/>
      <c r="J1822" s="134"/>
      <c r="K1822" s="135"/>
      <c r="L1822" s="136">
        <v>5</v>
      </c>
      <c r="M1822" s="318" t="str">
        <f>IFERROR(ROUNDUP(VLOOKUP(F1822,Accesorio!A:E,IF(L1822&gt;5,L1822-2,L1822),)*E1822/IF(L1822&gt;5,1.21,1),0)," ")</f>
        <v xml:space="preserve"> </v>
      </c>
      <c r="N1822" s="319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70"/>
      <c r="F1823" s="272"/>
      <c r="G1823" s="133"/>
      <c r="H1823" s="133"/>
      <c r="I1823" s="343"/>
      <c r="J1823" s="134"/>
      <c r="K1823" s="135"/>
      <c r="L1823" s="136">
        <v>5</v>
      </c>
      <c r="M1823" s="318" t="str">
        <f>IFERROR(ROUNDUP(VLOOKUP(F1823,Accesorio!A:E,IF(L1823&gt;5,L1823-2,L1823),)*E1823/IF(L1823&gt;5,1.21,1),0)," ")</f>
        <v xml:space="preserve"> </v>
      </c>
      <c r="N1823" s="319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70"/>
      <c r="F1824" s="272"/>
      <c r="G1824" s="133"/>
      <c r="H1824" s="133"/>
      <c r="I1824" s="343"/>
      <c r="J1824" s="134"/>
      <c r="K1824" s="135"/>
      <c r="L1824" s="136">
        <v>5</v>
      </c>
      <c r="M1824" s="318" t="str">
        <f>IFERROR(ROUNDUP(VLOOKUP(F1824,Accesorio!A:E,IF(L1824&gt;5,L1824-2,L1824),)*E1824/IF(L1824&gt;5,1.21,1),0)," ")</f>
        <v xml:space="preserve"> </v>
      </c>
      <c r="N1824" s="319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70"/>
      <c r="F1825" s="272"/>
      <c r="G1825" s="133"/>
      <c r="H1825" s="133"/>
      <c r="I1825" s="343"/>
      <c r="J1825" s="134"/>
      <c r="K1825" s="135"/>
      <c r="L1825" s="136">
        <v>5</v>
      </c>
      <c r="M1825" s="318" t="str">
        <f>IFERROR(ROUNDUP(VLOOKUP(F1825,Accesorio!A:E,IF(L1825&gt;5,L1825-2,L1825),)*E1825/IF(L1825&gt;5,1.21,1),0)," ")</f>
        <v xml:space="preserve"> </v>
      </c>
      <c r="N1825" s="319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70"/>
      <c r="F1826" s="272"/>
      <c r="G1826" s="133"/>
      <c r="H1826" s="133"/>
      <c r="I1826" s="343"/>
      <c r="J1826" s="134"/>
      <c r="K1826" s="135"/>
      <c r="L1826" s="136">
        <v>5</v>
      </c>
      <c r="M1826" s="318" t="str">
        <f>IFERROR(ROUNDUP(VLOOKUP(F1826,Accesorio!A:E,IF(L1826&gt;5,L1826-2,L1826),)*E1826/IF(L1826&gt;5,1.21,1),0)," ")</f>
        <v xml:space="preserve"> </v>
      </c>
      <c r="N1826" s="319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70"/>
      <c r="F1827" s="272"/>
      <c r="G1827" s="133"/>
      <c r="H1827" s="133"/>
      <c r="I1827" s="343"/>
      <c r="J1827" s="134"/>
      <c r="K1827" s="135"/>
      <c r="L1827" s="136">
        <v>5</v>
      </c>
      <c r="M1827" s="318" t="str">
        <f>IFERROR(ROUNDUP(VLOOKUP(F1827,Accesorio!A:E,IF(L1827&gt;5,L1827-2,L1827),)*E1827/IF(L1827&gt;5,1.21,1),0)," ")</f>
        <v xml:space="preserve"> </v>
      </c>
      <c r="N1827" s="319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70"/>
      <c r="F1828" s="272"/>
      <c r="G1828" s="133"/>
      <c r="H1828" s="133"/>
      <c r="I1828" s="343"/>
      <c r="J1828" s="134"/>
      <c r="K1828" s="135"/>
      <c r="L1828" s="136">
        <v>5</v>
      </c>
      <c r="M1828" s="318" t="str">
        <f>IFERROR(ROUNDUP(VLOOKUP(F1828,Accesorio!A:E,IF(L1828&gt;5,L1828-2,L1828),)*E1828/IF(L1828&gt;5,1.21,1),0)," ")</f>
        <v xml:space="preserve"> </v>
      </c>
      <c r="N1828" s="319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70"/>
      <c r="F1829" s="272"/>
      <c r="G1829" s="133"/>
      <c r="H1829" s="133"/>
      <c r="I1829" s="343"/>
      <c r="J1829" s="134"/>
      <c r="K1829" s="135"/>
      <c r="L1829" s="136">
        <v>5</v>
      </c>
      <c r="M1829" s="318" t="str">
        <f>IFERROR(ROUNDUP(VLOOKUP(F1829,Accesorio!A:E,IF(L1829&gt;5,L1829-2,L1829),)*E1829/IF(L1829&gt;5,1.21,1),0)," ")</f>
        <v xml:space="preserve"> </v>
      </c>
      <c r="N1829" s="319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70"/>
      <c r="F1830" s="272"/>
      <c r="G1830" s="133"/>
      <c r="H1830" s="133"/>
      <c r="I1830" s="343"/>
      <c r="J1830" s="134"/>
      <c r="K1830" s="135"/>
      <c r="L1830" s="136">
        <v>5</v>
      </c>
      <c r="M1830" s="318" t="str">
        <f>IFERROR(ROUNDUP(VLOOKUP(F1830,Accesorio!A:E,IF(L1830&gt;5,L1830-2,L1830),)*E1830/IF(L1830&gt;5,1.21,1),0)," ")</f>
        <v xml:space="preserve"> </v>
      </c>
      <c r="N1830" s="319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70"/>
      <c r="F1831" s="272"/>
      <c r="G1831" s="133"/>
      <c r="H1831" s="133"/>
      <c r="I1831" s="343"/>
      <c r="J1831" s="134"/>
      <c r="K1831" s="135"/>
      <c r="L1831" s="136">
        <v>5</v>
      </c>
      <c r="M1831" s="318" t="str">
        <f>IFERROR(ROUNDUP(VLOOKUP(F1831,Accesorio!A:E,IF(L1831&gt;5,L1831-2,L1831),)*E1831/IF(L1831&gt;5,1.21,1),0)," ")</f>
        <v xml:space="preserve"> </v>
      </c>
      <c r="N1831" s="319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70"/>
      <c r="F1832" s="272"/>
      <c r="G1832" s="133"/>
      <c r="H1832" s="133"/>
      <c r="I1832" s="343"/>
      <c r="J1832" s="134"/>
      <c r="K1832" s="135"/>
      <c r="L1832" s="136">
        <v>5</v>
      </c>
      <c r="M1832" s="318" t="str">
        <f>IFERROR(ROUNDUP(VLOOKUP(F1832,Accesorio!A:E,IF(L1832&gt;5,L1832-2,L1832),)*E1832/IF(L1832&gt;5,1.21,1),0)," ")</f>
        <v xml:space="preserve"> </v>
      </c>
      <c r="N1832" s="319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70"/>
      <c r="F1833" s="272"/>
      <c r="G1833" s="133"/>
      <c r="H1833" s="133"/>
      <c r="I1833" s="343"/>
      <c r="J1833" s="134"/>
      <c r="K1833" s="135"/>
      <c r="L1833" s="136">
        <v>5</v>
      </c>
      <c r="M1833" s="318" t="str">
        <f>IFERROR(ROUNDUP(VLOOKUP(F1833,Accesorio!A:E,IF(L1833&gt;5,L1833-2,L1833),)*E1833/IF(L1833&gt;5,1.21,1),0)," ")</f>
        <v xml:space="preserve"> </v>
      </c>
      <c r="N1833" s="319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70"/>
      <c r="F1834" s="272"/>
      <c r="G1834" s="133"/>
      <c r="H1834" s="133"/>
      <c r="I1834" s="343"/>
      <c r="J1834" s="134"/>
      <c r="K1834" s="135"/>
      <c r="L1834" s="136">
        <v>5</v>
      </c>
      <c r="M1834" s="318" t="str">
        <f>IFERROR(ROUNDUP(VLOOKUP(F1834,Accesorio!A:E,IF(L1834&gt;5,L1834-2,L1834),)*E1834/IF(L1834&gt;5,1.21,1),0)," ")</f>
        <v xml:space="preserve"> </v>
      </c>
      <c r="N1834" s="319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70"/>
      <c r="F1835" s="272"/>
      <c r="G1835" s="133"/>
      <c r="H1835" s="133"/>
      <c r="I1835" s="343"/>
      <c r="J1835" s="134"/>
      <c r="K1835" s="135"/>
      <c r="L1835" s="136">
        <v>5</v>
      </c>
      <c r="M1835" s="318" t="str">
        <f>IFERROR(ROUNDUP(VLOOKUP(F1835,Accesorio!A:E,IF(L1835&gt;5,L1835-2,L1835),)*E1835/IF(L1835&gt;5,1.21,1),0)," ")</f>
        <v xml:space="preserve"> </v>
      </c>
      <c r="N1835" s="319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70"/>
      <c r="F1836" s="272"/>
      <c r="G1836" s="133"/>
      <c r="H1836" s="133"/>
      <c r="I1836" s="343"/>
      <c r="J1836" s="134"/>
      <c r="K1836" s="135"/>
      <c r="L1836" s="136">
        <v>5</v>
      </c>
      <c r="M1836" s="318" t="str">
        <f>IFERROR(ROUNDUP(VLOOKUP(F1836,Accesorio!A:E,IF(L1836&gt;5,L1836-2,L1836),)*E1836/IF(L1836&gt;5,1.21,1),0)," ")</f>
        <v xml:space="preserve"> </v>
      </c>
      <c r="N1836" s="319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70"/>
      <c r="F1837" s="272"/>
      <c r="G1837" s="133"/>
      <c r="H1837" s="133"/>
      <c r="I1837" s="343"/>
      <c r="J1837" s="134"/>
      <c r="K1837" s="135"/>
      <c r="L1837" s="136">
        <v>5</v>
      </c>
      <c r="M1837" s="318" t="str">
        <f>IFERROR(ROUNDUP(VLOOKUP(F1837,Accesorio!A:E,IF(L1837&gt;5,L1837-2,L1837),)*E1837/IF(L1837&gt;5,1.21,1),0)," ")</f>
        <v xml:space="preserve"> </v>
      </c>
      <c r="N1837" s="319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70"/>
      <c r="F1838" s="272"/>
      <c r="G1838" s="133"/>
      <c r="H1838" s="133"/>
      <c r="I1838" s="343"/>
      <c r="J1838" s="134"/>
      <c r="K1838" s="138"/>
      <c r="L1838" s="136">
        <v>5</v>
      </c>
      <c r="M1838" s="318" t="str">
        <f>IFERROR(ROUNDUP(VLOOKUP(F1838,Accesorio!A:E,IF(L1838&gt;5,L1838-2,L1838),)*E1838/IF(L1838&gt;5,1.21,1),0)," ")</f>
        <v xml:space="preserve"> </v>
      </c>
      <c r="N1838" s="319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70"/>
      <c r="F1839" s="272"/>
      <c r="G1839" s="133"/>
      <c r="H1839" s="133"/>
      <c r="I1839" s="343"/>
      <c r="J1839" s="134"/>
      <c r="K1839" s="135"/>
      <c r="L1839" s="136">
        <v>5</v>
      </c>
      <c r="M1839" s="318" t="str">
        <f>IFERROR(ROUNDUP(VLOOKUP(F1839,Accesorio!A:E,IF(L1839&gt;5,L1839-2,L1839),)*E1839/IF(L1839&gt;5,1.21,1),0)," ")</f>
        <v xml:space="preserve"> </v>
      </c>
      <c r="N1839" s="319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70"/>
      <c r="F1840" s="272"/>
      <c r="G1840" s="133"/>
      <c r="H1840" s="133"/>
      <c r="I1840" s="343"/>
      <c r="J1840" s="134"/>
      <c r="K1840" s="135"/>
      <c r="L1840" s="136">
        <v>5</v>
      </c>
      <c r="M1840" s="318" t="str">
        <f>IFERROR(ROUNDUP(VLOOKUP(F1840,Accesorio!A:E,IF(L1840&gt;5,L1840-2,L1840),)*E1840/IF(L1840&gt;5,1.21,1),0)," ")</f>
        <v xml:space="preserve"> </v>
      </c>
      <c r="N1840" s="319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70"/>
      <c r="F1841" s="272"/>
      <c r="G1841" s="133"/>
      <c r="H1841" s="133"/>
      <c r="I1841" s="343"/>
      <c r="J1841" s="134"/>
      <c r="K1841" s="135"/>
      <c r="L1841" s="136">
        <v>5</v>
      </c>
      <c r="M1841" s="318" t="str">
        <f>IFERROR(ROUNDUP(VLOOKUP(F1841,Accesorio!A:E,IF(L1841&gt;5,L1841-2,L1841),)*E1841/IF(L1841&gt;5,1.21,1),0)," ")</f>
        <v xml:space="preserve"> </v>
      </c>
      <c r="N1841" s="319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70"/>
      <c r="F1842" s="272"/>
      <c r="G1842" s="133"/>
      <c r="H1842" s="133"/>
      <c r="I1842" s="343"/>
      <c r="J1842" s="134"/>
      <c r="K1842" s="135"/>
      <c r="L1842" s="136">
        <v>5</v>
      </c>
      <c r="M1842" s="318" t="str">
        <f>IFERROR(ROUNDUP(VLOOKUP(F1842,Accesorio!A:E,IF(L1842&gt;5,L1842-2,L1842),)*E1842/IF(L1842&gt;5,1.21,1),0)," ")</f>
        <v xml:space="preserve"> </v>
      </c>
      <c r="N1842" s="319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70"/>
      <c r="F1843" s="272"/>
      <c r="G1843" s="133"/>
      <c r="H1843" s="133"/>
      <c r="I1843" s="343"/>
      <c r="J1843" s="134"/>
      <c r="K1843" s="135"/>
      <c r="L1843" s="136">
        <v>5</v>
      </c>
      <c r="M1843" s="318" t="str">
        <f>IFERROR(ROUNDUP(VLOOKUP(F1843,Accesorio!A:E,IF(L1843&gt;5,L1843-2,L1843),)*E1843/IF(L1843&gt;5,1.21,1),0)," ")</f>
        <v xml:space="preserve"> </v>
      </c>
      <c r="N1843" s="319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70"/>
      <c r="F1844" s="272"/>
      <c r="G1844" s="133"/>
      <c r="H1844" s="133"/>
      <c r="I1844" s="343"/>
      <c r="J1844" s="134"/>
      <c r="K1844" s="135"/>
      <c r="L1844" s="136">
        <v>5</v>
      </c>
      <c r="M1844" s="318" t="str">
        <f>IFERROR(ROUNDUP(VLOOKUP(F1844,Accesorio!A:E,IF(L1844&gt;5,L1844-2,L1844),)*E1844/IF(L1844&gt;5,1.21,1),0)," ")</f>
        <v xml:space="preserve"> </v>
      </c>
      <c r="N1844" s="319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70"/>
      <c r="F1845" s="272"/>
      <c r="G1845" s="133"/>
      <c r="H1845" s="133"/>
      <c r="I1845" s="343"/>
      <c r="J1845" s="134"/>
      <c r="K1845" s="135"/>
      <c r="L1845" s="136">
        <v>5</v>
      </c>
      <c r="M1845" s="318" t="str">
        <f>IFERROR(ROUNDUP(VLOOKUP(F1845,Accesorio!A:E,IF(L1845&gt;5,L1845-2,L1845),)*E1845/IF(L1845&gt;5,1.21,1),0)," ")</f>
        <v xml:space="preserve"> </v>
      </c>
      <c r="N1845" s="319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70"/>
      <c r="F1846" s="272"/>
      <c r="G1846" s="133"/>
      <c r="H1846" s="133"/>
      <c r="I1846" s="343"/>
      <c r="J1846" s="134"/>
      <c r="K1846" s="135"/>
      <c r="L1846" s="136">
        <v>5</v>
      </c>
      <c r="M1846" s="318" t="str">
        <f>IFERROR(ROUNDUP(VLOOKUP(F1846,Accesorio!A:E,IF(L1846&gt;5,L1846-2,L1846),)*E1846/IF(L1846&gt;5,1.21,1),0)," ")</f>
        <v xml:space="preserve"> </v>
      </c>
      <c r="N1846" s="319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70"/>
      <c r="F1847" s="272"/>
      <c r="G1847" s="133"/>
      <c r="H1847" s="133"/>
      <c r="I1847" s="343"/>
      <c r="J1847" s="134"/>
      <c r="K1847" s="135"/>
      <c r="L1847" s="136">
        <v>5</v>
      </c>
      <c r="M1847" s="318" t="str">
        <f>IFERROR(ROUNDUP(VLOOKUP(F1847,Accesorio!A:E,IF(L1847&gt;5,L1847-2,L1847),)*E1847/IF(L1847&gt;5,1.21,1),0)," ")</f>
        <v xml:space="preserve"> </v>
      </c>
      <c r="N1847" s="319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70"/>
      <c r="F1848" s="272"/>
      <c r="G1848" s="133"/>
      <c r="H1848" s="133"/>
      <c r="I1848" s="343"/>
      <c r="J1848" s="134"/>
      <c r="K1848" s="135"/>
      <c r="L1848" s="136">
        <v>5</v>
      </c>
      <c r="M1848" s="318" t="str">
        <f>IFERROR(ROUNDUP(VLOOKUP(F1848,Accesorio!A:E,IF(L1848&gt;5,L1848-2,L1848),)*E1848/IF(L1848&gt;5,1.21,1),0)," ")</f>
        <v xml:space="preserve"> </v>
      </c>
      <c r="N1848" s="319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70"/>
      <c r="F1849" s="272"/>
      <c r="G1849" s="133"/>
      <c r="H1849" s="133"/>
      <c r="I1849" s="343"/>
      <c r="J1849" s="134"/>
      <c r="K1849" s="135"/>
      <c r="L1849" s="136">
        <v>5</v>
      </c>
      <c r="M1849" s="318" t="str">
        <f>IFERROR(ROUNDUP(VLOOKUP(F1849,Accesorio!A:E,IF(L1849&gt;5,L1849-2,L1849),)*E1849/IF(L1849&gt;5,1.21,1),0)," ")</f>
        <v xml:space="preserve"> </v>
      </c>
      <c r="N1849" s="319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70"/>
      <c r="F1850" s="272"/>
      <c r="G1850" s="133"/>
      <c r="H1850" s="133"/>
      <c r="I1850" s="343"/>
      <c r="J1850" s="134"/>
      <c r="K1850" s="135"/>
      <c r="L1850" s="136">
        <v>5</v>
      </c>
      <c r="M1850" s="318" t="str">
        <f>IFERROR(ROUNDUP(VLOOKUP(F1850,Accesorio!A:E,IF(L1850&gt;5,L1850-2,L1850),)*E1850/IF(L1850&gt;5,1.21,1),0)," ")</f>
        <v xml:space="preserve"> </v>
      </c>
      <c r="N1850" s="319" t="str">
        <f>IFERROR(VLOOKUP(F1850,Accesorio!A:C,3,),"")</f>
        <v/>
      </c>
    </row>
    <row r="1851" spans="1:14" x14ac:dyDescent="0.2">
      <c r="A1851" s="129"/>
      <c r="B1851" s="130"/>
      <c r="C1851" s="131"/>
      <c r="D1851" s="132"/>
      <c r="E1851" s="270"/>
      <c r="F1851" s="272"/>
      <c r="G1851" s="133"/>
      <c r="H1851" s="133"/>
      <c r="I1851" s="343"/>
      <c r="J1851" s="134"/>
      <c r="K1851" s="135"/>
      <c r="L1851" s="136">
        <v>5</v>
      </c>
      <c r="M1851" s="318" t="str">
        <f>IFERROR(ROUNDUP(VLOOKUP(F1851,Accesorio!A:E,IF(L1851&gt;5,L1851-2,L1851),)*E1851/IF(L1851&gt;5,1.21,1),0)," ")</f>
        <v xml:space="preserve"> </v>
      </c>
      <c r="N1851" s="319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70"/>
      <c r="F1852" s="272"/>
      <c r="G1852" s="133"/>
      <c r="H1852" s="133"/>
      <c r="I1852" s="343"/>
      <c r="J1852" s="134"/>
      <c r="K1852" s="135"/>
      <c r="L1852" s="136">
        <v>5</v>
      </c>
      <c r="M1852" s="318" t="str">
        <f>IFERROR(ROUNDUP(VLOOKUP(F1852,Accesorio!A:E,IF(L1852&gt;5,L1852-2,L1852),)*E1852/IF(L1852&gt;5,1.21,1),0)," ")</f>
        <v xml:space="preserve"> </v>
      </c>
      <c r="N1852" s="319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70"/>
      <c r="F1853" s="272"/>
      <c r="G1853" s="133"/>
      <c r="H1853" s="133"/>
      <c r="I1853" s="343"/>
      <c r="J1853" s="134"/>
      <c r="K1853" s="135"/>
      <c r="L1853" s="136">
        <v>5</v>
      </c>
      <c r="M1853" s="318" t="str">
        <f>IFERROR(ROUNDUP(VLOOKUP(F1853,Accesorio!A:E,IF(L1853&gt;5,L1853-2,L1853),)*E1853/IF(L1853&gt;5,1.21,1),0)," ")</f>
        <v xml:space="preserve"> </v>
      </c>
      <c r="N1853" s="319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70"/>
      <c r="F1854" s="272"/>
      <c r="G1854" s="133"/>
      <c r="H1854" s="133"/>
      <c r="I1854" s="343"/>
      <c r="J1854" s="134"/>
      <c r="K1854" s="135"/>
      <c r="L1854" s="136">
        <v>5</v>
      </c>
      <c r="M1854" s="318" t="str">
        <f>IFERROR(ROUNDUP(VLOOKUP(F1854,Accesorio!A:E,IF(L1854&gt;5,L1854-2,L1854),)*E1854/IF(L1854&gt;5,1.21,1),0)," ")</f>
        <v xml:space="preserve"> </v>
      </c>
      <c r="N1854" s="319" t="str">
        <f>IFERROR(VLOOKUP(F1854,Accesorio!A:C,3,),"")</f>
        <v/>
      </c>
    </row>
    <row r="1855" spans="1:14" x14ac:dyDescent="0.2">
      <c r="A1855" s="129"/>
      <c r="B1855" s="130"/>
      <c r="C1855" s="131"/>
      <c r="D1855" s="132"/>
      <c r="E1855" s="270"/>
      <c r="F1855" s="272"/>
      <c r="G1855" s="133"/>
      <c r="H1855" s="133"/>
      <c r="I1855" s="343"/>
      <c r="J1855" s="134"/>
      <c r="K1855" s="135"/>
      <c r="L1855" s="136">
        <v>5</v>
      </c>
      <c r="M1855" s="318" t="str">
        <f>IFERROR(ROUNDUP(VLOOKUP(F1855,Accesorio!A:E,IF(L1855&gt;5,L1855-2,L1855),)*E1855/IF(L1855&gt;5,1.21,1),0)," ")</f>
        <v xml:space="preserve"> </v>
      </c>
      <c r="N1855" s="319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70"/>
      <c r="F1856" s="272"/>
      <c r="G1856" s="133"/>
      <c r="H1856" s="133"/>
      <c r="I1856" s="343"/>
      <c r="J1856" s="134"/>
      <c r="K1856" s="135"/>
      <c r="L1856" s="136">
        <v>5</v>
      </c>
      <c r="M1856" s="318" t="str">
        <f>IFERROR(ROUNDUP(VLOOKUP(F1856,Accesorio!A:E,IF(L1856&gt;5,L1856-2,L1856),)*E1856/IF(L1856&gt;5,1.21,1),0)," ")</f>
        <v xml:space="preserve"> </v>
      </c>
      <c r="N1856" s="319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70"/>
      <c r="F1857" s="272"/>
      <c r="G1857" s="133"/>
      <c r="H1857" s="133"/>
      <c r="I1857" s="343"/>
      <c r="J1857" s="134"/>
      <c r="K1857" s="135"/>
      <c r="L1857" s="136">
        <v>5</v>
      </c>
      <c r="M1857" s="318" t="str">
        <f>IFERROR(ROUNDUP(VLOOKUP(F1857,Accesorio!A:E,IF(L1857&gt;5,L1857-2,L1857),)*E1857/IF(L1857&gt;5,1.21,1),0)," ")</f>
        <v xml:space="preserve"> </v>
      </c>
      <c r="N1857" s="319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70"/>
      <c r="F1858" s="272"/>
      <c r="G1858" s="133"/>
      <c r="H1858" s="133"/>
      <c r="I1858" s="343"/>
      <c r="J1858" s="134"/>
      <c r="K1858" s="135"/>
      <c r="L1858" s="136">
        <v>5</v>
      </c>
      <c r="M1858" s="318" t="str">
        <f>IFERROR(ROUNDUP(VLOOKUP(F1858,Accesorio!A:E,IF(L1858&gt;5,L1858-2,L1858),)*E1858/IF(L1858&gt;5,1.21,1),0)," ")</f>
        <v xml:space="preserve"> </v>
      </c>
      <c r="N1858" s="319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70"/>
      <c r="F1859" s="272"/>
      <c r="G1859" s="133"/>
      <c r="H1859" s="133"/>
      <c r="I1859" s="343"/>
      <c r="J1859" s="134"/>
      <c r="K1859" s="135"/>
      <c r="L1859" s="136">
        <v>5</v>
      </c>
      <c r="M1859" s="318" t="str">
        <f>IFERROR(ROUNDUP(VLOOKUP(F1859,Accesorio!A:E,IF(L1859&gt;5,L1859-2,L1859),)*E1859/IF(L1859&gt;5,1.21,1),0)," ")</f>
        <v xml:space="preserve"> </v>
      </c>
      <c r="N1859" s="319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70"/>
      <c r="F1860" s="272"/>
      <c r="G1860" s="133"/>
      <c r="H1860" s="133"/>
      <c r="I1860" s="343"/>
      <c r="J1860" s="134"/>
      <c r="K1860" s="135"/>
      <c r="L1860" s="136">
        <v>5</v>
      </c>
      <c r="M1860" s="318" t="str">
        <f>IFERROR(ROUNDUP(VLOOKUP(F1860,Accesorio!A:E,IF(L1860&gt;5,L1860-2,L1860),)*E1860/IF(L1860&gt;5,1.21,1),0)," ")</f>
        <v xml:space="preserve"> </v>
      </c>
      <c r="N1860" s="319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70"/>
      <c r="F1861" s="272"/>
      <c r="G1861" s="133"/>
      <c r="H1861" s="133"/>
      <c r="I1861" s="343"/>
      <c r="J1861" s="134"/>
      <c r="K1861" s="135"/>
      <c r="L1861" s="136">
        <v>5</v>
      </c>
      <c r="M1861" s="318" t="str">
        <f>IFERROR(ROUNDUP(VLOOKUP(F1861,Accesorio!A:E,IF(L1861&gt;5,L1861-2,L1861),)*E1861/IF(L1861&gt;5,1.21,1),0)," ")</f>
        <v xml:space="preserve"> </v>
      </c>
      <c r="N1861" s="319" t="str">
        <f>IFERROR(VLOOKUP(F1861,Accesorio!A:C,3,),"")</f>
        <v/>
      </c>
    </row>
    <row r="1862" spans="1:14" x14ac:dyDescent="0.2">
      <c r="A1862" s="129"/>
      <c r="B1862" s="130"/>
      <c r="C1862" s="137"/>
      <c r="D1862" s="132"/>
      <c r="E1862" s="270"/>
      <c r="F1862" s="272"/>
      <c r="G1862" s="133"/>
      <c r="H1862" s="133"/>
      <c r="I1862" s="343"/>
      <c r="J1862" s="134"/>
      <c r="K1862" s="135"/>
      <c r="L1862" s="136">
        <v>5</v>
      </c>
      <c r="M1862" s="318" t="str">
        <f>IFERROR(ROUNDUP(VLOOKUP(F1862,Accesorio!A:E,IF(L1862&gt;5,L1862-2,L1862),)*E1862/IF(L1862&gt;5,1.21,1),0)," ")</f>
        <v xml:space="preserve"> </v>
      </c>
      <c r="N1862" s="319" t="str">
        <f>IFERROR(VLOOKUP(F1862,Accesorio!A:C,3,),"")</f>
        <v/>
      </c>
    </row>
    <row r="1863" spans="1:14" x14ac:dyDescent="0.2">
      <c r="A1863" s="129"/>
      <c r="B1863" s="130"/>
      <c r="C1863" s="131"/>
      <c r="D1863" s="132"/>
      <c r="E1863" s="270"/>
      <c r="F1863" s="272"/>
      <c r="G1863" s="133"/>
      <c r="H1863" s="133"/>
      <c r="I1863" s="343"/>
      <c r="J1863" s="134"/>
      <c r="K1863" s="135"/>
      <c r="L1863" s="136">
        <v>5</v>
      </c>
      <c r="M1863" s="318" t="str">
        <f>IFERROR(ROUNDUP(VLOOKUP(F1863,Accesorio!A:E,IF(L1863&gt;5,L1863-2,L1863),)*E1863/IF(L1863&gt;5,1.21,1),0)," ")</f>
        <v xml:space="preserve"> </v>
      </c>
      <c r="N1863" s="319" t="str">
        <f>IFERROR(VLOOKUP(F1863,Accesorio!A:C,3,),"")</f>
        <v/>
      </c>
    </row>
    <row r="1864" spans="1:14" x14ac:dyDescent="0.2">
      <c r="A1864" s="129"/>
      <c r="B1864" s="130"/>
      <c r="C1864" s="131"/>
      <c r="D1864" s="132"/>
      <c r="E1864" s="270"/>
      <c r="F1864" s="272"/>
      <c r="G1864" s="133"/>
      <c r="H1864" s="133"/>
      <c r="I1864" s="343"/>
      <c r="J1864" s="134"/>
      <c r="K1864" s="135"/>
      <c r="L1864" s="136">
        <v>5</v>
      </c>
      <c r="M1864" s="318" t="str">
        <f>IFERROR(ROUNDUP(VLOOKUP(F1864,Accesorio!A:E,IF(L1864&gt;5,L1864-2,L1864),)*E1864/IF(L1864&gt;5,1.21,1),0)," ")</f>
        <v xml:space="preserve"> </v>
      </c>
      <c r="N1864" s="319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70"/>
      <c r="F1865" s="272"/>
      <c r="G1865" s="133"/>
      <c r="H1865" s="133"/>
      <c r="I1865" s="343"/>
      <c r="J1865" s="134"/>
      <c r="K1865" s="135"/>
      <c r="L1865" s="136">
        <v>5</v>
      </c>
      <c r="M1865" s="318" t="str">
        <f>IFERROR(ROUNDUP(VLOOKUP(F1865,Accesorio!A:E,IF(L1865&gt;5,L1865-2,L1865),)*E1865/IF(L1865&gt;5,1.21,1),0)," ")</f>
        <v xml:space="preserve"> </v>
      </c>
      <c r="N1865" s="319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70"/>
      <c r="F1866" s="272"/>
      <c r="G1866" s="133"/>
      <c r="H1866" s="133"/>
      <c r="I1866" s="343"/>
      <c r="J1866" s="134"/>
      <c r="K1866" s="135"/>
      <c r="L1866" s="136">
        <v>5</v>
      </c>
      <c r="M1866" s="318" t="str">
        <f>IFERROR(ROUNDUP(VLOOKUP(F1866,Accesorio!A:E,IF(L1866&gt;5,L1866-2,L1866),)*E1866/IF(L1866&gt;5,1.21,1),0)," ")</f>
        <v xml:space="preserve"> </v>
      </c>
      <c r="N1866" s="319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70"/>
      <c r="F1867" s="272"/>
      <c r="G1867" s="133"/>
      <c r="H1867" s="133"/>
      <c r="I1867" s="343"/>
      <c r="J1867" s="134"/>
      <c r="K1867" s="135"/>
      <c r="L1867" s="136">
        <v>5</v>
      </c>
      <c r="M1867" s="318" t="str">
        <f>IFERROR(ROUNDUP(VLOOKUP(F1867,Accesorio!A:E,IF(L1867&gt;5,L1867-2,L1867),)*E1867/IF(L1867&gt;5,1.21,1),0)," ")</f>
        <v xml:space="preserve"> </v>
      </c>
      <c r="N1867" s="319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70"/>
      <c r="F1868" s="272"/>
      <c r="G1868" s="133"/>
      <c r="H1868" s="133"/>
      <c r="I1868" s="343"/>
      <c r="J1868" s="134"/>
      <c r="K1868" s="135"/>
      <c r="L1868" s="136">
        <v>5</v>
      </c>
      <c r="M1868" s="318" t="str">
        <f>IFERROR(ROUNDUP(VLOOKUP(F1868,Accesorio!A:E,IF(L1868&gt;5,L1868-2,L1868),)*E1868/IF(L1868&gt;5,1.21,1),0)," ")</f>
        <v xml:space="preserve"> </v>
      </c>
      <c r="N1868" s="319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70"/>
      <c r="F1869" s="272"/>
      <c r="G1869" s="133"/>
      <c r="H1869" s="133"/>
      <c r="I1869" s="343"/>
      <c r="J1869" s="134"/>
      <c r="K1869" s="135"/>
      <c r="L1869" s="136">
        <v>5</v>
      </c>
      <c r="M1869" s="318" t="str">
        <f>IFERROR(ROUNDUP(VLOOKUP(F1869,Accesorio!A:E,IF(L1869&gt;5,L1869-2,L1869),)*E1869/IF(L1869&gt;5,1.21,1),0)," ")</f>
        <v xml:space="preserve"> </v>
      </c>
      <c r="N1869" s="319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70"/>
      <c r="F1870" s="272"/>
      <c r="G1870" s="133"/>
      <c r="H1870" s="133"/>
      <c r="I1870" s="343"/>
      <c r="J1870" s="134"/>
      <c r="K1870" s="135"/>
      <c r="L1870" s="136">
        <v>5</v>
      </c>
      <c r="M1870" s="318" t="str">
        <f>IFERROR(ROUNDUP(VLOOKUP(F1870,Accesorio!A:E,IF(L1870&gt;5,L1870-2,L1870),)*E1870/IF(L1870&gt;5,1.21,1),0)," ")</f>
        <v xml:space="preserve"> </v>
      </c>
      <c r="N1870" s="319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70"/>
      <c r="F1871" s="272"/>
      <c r="G1871" s="133"/>
      <c r="H1871" s="133"/>
      <c r="I1871" s="343"/>
      <c r="J1871" s="134"/>
      <c r="K1871" s="135"/>
      <c r="L1871" s="136">
        <v>5</v>
      </c>
      <c r="M1871" s="318" t="str">
        <f>IFERROR(ROUNDUP(VLOOKUP(F1871,Accesorio!A:E,IF(L1871&gt;5,L1871-2,L1871),)*E1871/IF(L1871&gt;5,1.21,1),0)," ")</f>
        <v xml:space="preserve"> </v>
      </c>
      <c r="N1871" s="319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70"/>
      <c r="F1872" s="272"/>
      <c r="G1872" s="133"/>
      <c r="H1872" s="133"/>
      <c r="I1872" s="343"/>
      <c r="J1872" s="134"/>
      <c r="K1872" s="135"/>
      <c r="L1872" s="136">
        <v>5</v>
      </c>
      <c r="M1872" s="318" t="str">
        <f>IFERROR(ROUNDUP(VLOOKUP(F1872,Accesorio!A:E,IF(L1872&gt;5,L1872-2,L1872),)*E1872/IF(L1872&gt;5,1.21,1),0)," ")</f>
        <v xml:space="preserve"> </v>
      </c>
      <c r="N1872" s="319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70"/>
      <c r="F1873" s="272"/>
      <c r="G1873" s="133"/>
      <c r="H1873" s="133"/>
      <c r="I1873" s="343"/>
      <c r="J1873" s="134"/>
      <c r="K1873" s="135"/>
      <c r="L1873" s="136">
        <v>5</v>
      </c>
      <c r="M1873" s="318" t="str">
        <f>IFERROR(ROUNDUP(VLOOKUP(F1873,Accesorio!A:E,IF(L1873&gt;5,L1873-2,L1873),)*E1873/IF(L1873&gt;5,1.21,1),0)," ")</f>
        <v xml:space="preserve"> </v>
      </c>
      <c r="N1873" s="319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70"/>
      <c r="F1874" s="272"/>
      <c r="G1874" s="133"/>
      <c r="H1874" s="133"/>
      <c r="I1874" s="343"/>
      <c r="J1874" s="134"/>
      <c r="K1874" s="135"/>
      <c r="L1874" s="136">
        <v>5</v>
      </c>
      <c r="M1874" s="318" t="str">
        <f>IFERROR(ROUNDUP(VLOOKUP(F1874,Accesorio!A:E,IF(L1874&gt;5,L1874-2,L1874),)*E1874/IF(L1874&gt;5,1.21,1),0)," ")</f>
        <v xml:space="preserve"> </v>
      </c>
      <c r="N1874" s="319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70"/>
      <c r="F1875" s="272"/>
      <c r="G1875" s="133"/>
      <c r="H1875" s="133"/>
      <c r="I1875" s="343"/>
      <c r="J1875" s="134"/>
      <c r="K1875" s="135"/>
      <c r="L1875" s="136">
        <v>5</v>
      </c>
      <c r="M1875" s="318" t="str">
        <f>IFERROR(ROUNDUP(VLOOKUP(F1875,Accesorio!A:E,IF(L1875&gt;5,L1875-2,L1875),)*E1875/IF(L1875&gt;5,1.21,1),0)," ")</f>
        <v xml:space="preserve"> </v>
      </c>
      <c r="N1875" s="319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70"/>
      <c r="F1876" s="272"/>
      <c r="G1876" s="133"/>
      <c r="H1876" s="133"/>
      <c r="I1876" s="343"/>
      <c r="J1876" s="134"/>
      <c r="K1876" s="135"/>
      <c r="L1876" s="136">
        <v>5</v>
      </c>
      <c r="M1876" s="318" t="str">
        <f>IFERROR(ROUNDUP(VLOOKUP(F1876,Accesorio!A:E,IF(L1876&gt;5,L1876-2,L1876),)*E1876/IF(L1876&gt;5,1.21,1),0)," ")</f>
        <v xml:space="preserve"> </v>
      </c>
      <c r="N1876" s="319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70"/>
      <c r="F1877" s="272"/>
      <c r="G1877" s="133"/>
      <c r="H1877" s="133"/>
      <c r="I1877" s="343"/>
      <c r="J1877" s="134"/>
      <c r="K1877" s="135"/>
      <c r="L1877" s="136">
        <v>5</v>
      </c>
      <c r="M1877" s="318" t="str">
        <f>IFERROR(ROUNDUP(VLOOKUP(F1877,Accesorio!A:E,IF(L1877&gt;5,L1877-2,L1877),)*E1877/IF(L1877&gt;5,1.21,1),0)," ")</f>
        <v xml:space="preserve"> </v>
      </c>
      <c r="N1877" s="319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70"/>
      <c r="F1878" s="272"/>
      <c r="G1878" s="133"/>
      <c r="H1878" s="133"/>
      <c r="I1878" s="343"/>
      <c r="J1878" s="134"/>
      <c r="K1878" s="135"/>
      <c r="L1878" s="136">
        <v>5</v>
      </c>
      <c r="M1878" s="318" t="str">
        <f>IFERROR(ROUNDUP(VLOOKUP(F1878,Accesorio!A:E,IF(L1878&gt;5,L1878-2,L1878),)*E1878/IF(L1878&gt;5,1.21,1),0)," ")</f>
        <v xml:space="preserve"> </v>
      </c>
      <c r="N1878" s="319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70"/>
      <c r="F1879" s="272"/>
      <c r="G1879" s="133"/>
      <c r="H1879" s="133"/>
      <c r="I1879" s="343"/>
      <c r="J1879" s="134"/>
      <c r="K1879" s="138"/>
      <c r="L1879" s="136">
        <v>5</v>
      </c>
      <c r="M1879" s="318" t="str">
        <f>IFERROR(ROUNDUP(VLOOKUP(F1879,Accesorio!A:E,IF(L1879&gt;5,L1879-2,L1879),)*E1879/IF(L1879&gt;5,1.21,1),0)," ")</f>
        <v xml:space="preserve"> </v>
      </c>
      <c r="N1879" s="319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70"/>
      <c r="F1880" s="272"/>
      <c r="G1880" s="133"/>
      <c r="H1880" s="133"/>
      <c r="I1880" s="343"/>
      <c r="J1880" s="134"/>
      <c r="K1880" s="138"/>
      <c r="L1880" s="136">
        <v>5</v>
      </c>
      <c r="M1880" s="318" t="str">
        <f>IFERROR(ROUNDUP(VLOOKUP(F1880,Accesorio!A:E,IF(L1880&gt;5,L1880-2,L1880),)*E1880/IF(L1880&gt;5,1.21,1),0)," ")</f>
        <v xml:space="preserve"> </v>
      </c>
      <c r="N1880" s="319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70"/>
      <c r="F1881" s="272"/>
      <c r="G1881" s="133"/>
      <c r="H1881" s="133"/>
      <c r="I1881" s="343"/>
      <c r="J1881" s="134"/>
      <c r="K1881" s="138"/>
      <c r="L1881" s="136">
        <v>5</v>
      </c>
      <c r="M1881" s="318" t="str">
        <f>IFERROR(ROUNDUP(VLOOKUP(F1881,Accesorio!A:E,IF(L1881&gt;5,L1881-2,L1881),)*E1881/IF(L1881&gt;5,1.21,1),0)," ")</f>
        <v xml:space="preserve"> </v>
      </c>
      <c r="N1881" s="319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70"/>
      <c r="F1882" s="272"/>
      <c r="G1882" s="133"/>
      <c r="H1882" s="133"/>
      <c r="I1882" s="343"/>
      <c r="J1882" s="134"/>
      <c r="K1882" s="138"/>
      <c r="L1882" s="136">
        <v>5</v>
      </c>
      <c r="M1882" s="318" t="str">
        <f>IFERROR(ROUNDUP(VLOOKUP(F1882,Accesorio!A:E,IF(L1882&gt;5,L1882-2,L1882),)*E1882/IF(L1882&gt;5,1.21,1),0)," ")</f>
        <v xml:space="preserve"> </v>
      </c>
      <c r="N1882" s="319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70"/>
      <c r="F1883" s="272"/>
      <c r="G1883" s="133"/>
      <c r="H1883" s="133"/>
      <c r="I1883" s="343"/>
      <c r="J1883" s="134"/>
      <c r="K1883" s="138"/>
      <c r="L1883" s="136">
        <v>5</v>
      </c>
      <c r="M1883" s="318" t="str">
        <f>IFERROR(ROUNDUP(VLOOKUP(F1883,Accesorio!A:E,IF(L1883&gt;5,L1883-2,L1883),)*E1883/IF(L1883&gt;5,1.21,1),0)," ")</f>
        <v xml:space="preserve"> </v>
      </c>
      <c r="N1883" s="319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70"/>
      <c r="F1884" s="272"/>
      <c r="G1884" s="133"/>
      <c r="H1884" s="133"/>
      <c r="I1884" s="343"/>
      <c r="J1884" s="134"/>
      <c r="K1884" s="138"/>
      <c r="L1884" s="136">
        <v>5</v>
      </c>
      <c r="M1884" s="318" t="str">
        <f>IFERROR(ROUNDUP(VLOOKUP(F1884,Accesorio!A:E,IF(L1884&gt;5,L1884-2,L1884),)*E1884/IF(L1884&gt;5,1.21,1),0)," ")</f>
        <v xml:space="preserve"> </v>
      </c>
      <c r="N1884" s="319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70"/>
      <c r="F1885" s="272"/>
      <c r="G1885" s="133"/>
      <c r="H1885" s="133"/>
      <c r="I1885" s="343"/>
      <c r="J1885" s="134"/>
      <c r="K1885" s="138"/>
      <c r="L1885" s="136">
        <v>5</v>
      </c>
      <c r="M1885" s="318" t="str">
        <f>IFERROR(ROUNDUP(VLOOKUP(F1885,Accesorio!A:E,IF(L1885&gt;5,L1885-2,L1885),)*E1885/IF(L1885&gt;5,1.21,1),0)," ")</f>
        <v xml:space="preserve"> </v>
      </c>
      <c r="N1885" s="319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70"/>
      <c r="F1886" s="272"/>
      <c r="G1886" s="133"/>
      <c r="H1886" s="133"/>
      <c r="I1886" s="343"/>
      <c r="J1886" s="134"/>
      <c r="K1886" s="138"/>
      <c r="L1886" s="136">
        <v>5</v>
      </c>
      <c r="M1886" s="318" t="str">
        <f>IFERROR(ROUNDUP(VLOOKUP(F1886,Accesorio!A:E,IF(L1886&gt;5,L1886-2,L1886),)*E1886/IF(L1886&gt;5,1.21,1),0)," ")</f>
        <v xml:space="preserve"> </v>
      </c>
      <c r="N1886" s="319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70"/>
      <c r="F1887" s="272"/>
      <c r="G1887" s="133"/>
      <c r="H1887" s="133"/>
      <c r="I1887" s="343"/>
      <c r="J1887" s="134"/>
      <c r="K1887" s="138"/>
      <c r="L1887" s="136">
        <v>5</v>
      </c>
      <c r="M1887" s="318" t="str">
        <f>IFERROR(ROUNDUP(VLOOKUP(F1887,Accesorio!A:E,IF(L1887&gt;5,L1887-2,L1887),)*E1887/IF(L1887&gt;5,1.21,1),0)," ")</f>
        <v xml:space="preserve"> </v>
      </c>
      <c r="N1887" s="319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70"/>
      <c r="F1888" s="272"/>
      <c r="G1888" s="133"/>
      <c r="H1888" s="133"/>
      <c r="I1888" s="343"/>
      <c r="J1888" s="134"/>
      <c r="K1888" s="135"/>
      <c r="L1888" s="136">
        <v>5</v>
      </c>
      <c r="M1888" s="318" t="str">
        <f>IFERROR(ROUNDUP(VLOOKUP(F1888,Accesorio!A:E,IF(L1888&gt;5,L1888-2,L1888),)*E1888/IF(L1888&gt;5,1.21,1),0)," ")</f>
        <v xml:space="preserve"> </v>
      </c>
      <c r="N1888" s="319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70"/>
      <c r="F1889" s="272"/>
      <c r="G1889" s="133"/>
      <c r="H1889" s="133"/>
      <c r="I1889" s="343"/>
      <c r="J1889" s="134"/>
      <c r="K1889" s="135"/>
      <c r="L1889" s="136">
        <v>5</v>
      </c>
      <c r="M1889" s="318" t="str">
        <f>IFERROR(ROUNDUP(VLOOKUP(F1889,Accesorio!A:E,IF(L1889&gt;5,L1889-2,L1889),)*E1889/IF(L1889&gt;5,1.21,1),0)," ")</f>
        <v xml:space="preserve"> </v>
      </c>
      <c r="N1889" s="319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70"/>
      <c r="F1890" s="272"/>
      <c r="G1890" s="133"/>
      <c r="H1890" s="133"/>
      <c r="I1890" s="343"/>
      <c r="J1890" s="134"/>
      <c r="K1890" s="135"/>
      <c r="L1890" s="136">
        <v>5</v>
      </c>
      <c r="M1890" s="318" t="str">
        <f>IFERROR(ROUNDUP(VLOOKUP(F1890,Accesorio!A:E,IF(L1890&gt;5,L1890-2,L1890),)*E1890/IF(L1890&gt;5,1.21,1),0)," ")</f>
        <v xml:space="preserve"> </v>
      </c>
      <c r="N1890" s="319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70"/>
      <c r="F1891" s="272"/>
      <c r="G1891" s="133"/>
      <c r="H1891" s="133"/>
      <c r="I1891" s="343"/>
      <c r="J1891" s="134"/>
      <c r="K1891" s="135"/>
      <c r="L1891" s="136">
        <v>5</v>
      </c>
      <c r="M1891" s="318" t="str">
        <f>IFERROR(ROUNDUP(VLOOKUP(F1891,Accesorio!A:E,IF(L1891&gt;5,L1891-2,L1891),)*E1891/IF(L1891&gt;5,1.21,1),0)," ")</f>
        <v xml:space="preserve"> </v>
      </c>
      <c r="N1891" s="319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70"/>
      <c r="F1892" s="272"/>
      <c r="G1892" s="133"/>
      <c r="H1892" s="133"/>
      <c r="I1892" s="343"/>
      <c r="J1892" s="134"/>
      <c r="K1892" s="135"/>
      <c r="L1892" s="136">
        <v>5</v>
      </c>
      <c r="M1892" s="318" t="str">
        <f>IFERROR(ROUNDUP(VLOOKUP(F1892,Accesorio!A:E,IF(L1892&gt;5,L1892-2,L1892),)*E1892/IF(L1892&gt;5,1.21,1),0)," ")</f>
        <v xml:space="preserve"> </v>
      </c>
      <c r="N1892" s="319" t="str">
        <f>IFERROR(VLOOKUP(F1892,Accesorio!A:C,3,),"")</f>
        <v/>
      </c>
    </row>
    <row r="1893" spans="1:14" x14ac:dyDescent="0.2">
      <c r="A1893" s="129"/>
      <c r="B1893" s="130"/>
      <c r="C1893" s="131"/>
      <c r="D1893" s="132"/>
      <c r="E1893" s="270"/>
      <c r="F1893" s="272"/>
      <c r="G1893" s="133"/>
      <c r="H1893" s="133"/>
      <c r="I1893" s="343"/>
      <c r="J1893" s="134"/>
      <c r="K1893" s="135"/>
      <c r="L1893" s="136">
        <v>5</v>
      </c>
      <c r="M1893" s="318" t="str">
        <f>IFERROR(ROUNDUP(VLOOKUP(F1893,Accesorio!A:E,IF(L1893&gt;5,L1893-2,L1893),)*E1893/IF(L1893&gt;5,1.21,1),0)," ")</f>
        <v xml:space="preserve"> </v>
      </c>
      <c r="N1893" s="319" t="str">
        <f>IFERROR(VLOOKUP(F1893,Accesorio!A:C,3,),"")</f>
        <v/>
      </c>
    </row>
    <row r="1894" spans="1:14" x14ac:dyDescent="0.2">
      <c r="A1894" s="129"/>
      <c r="B1894" s="130"/>
      <c r="C1894" s="131"/>
      <c r="D1894" s="132"/>
      <c r="E1894" s="270"/>
      <c r="F1894" s="272"/>
      <c r="G1894" s="133"/>
      <c r="H1894" s="133"/>
      <c r="I1894" s="343"/>
      <c r="J1894" s="134"/>
      <c r="K1894" s="135"/>
      <c r="L1894" s="136">
        <v>5</v>
      </c>
      <c r="M1894" s="318" t="str">
        <f>IFERROR(ROUNDUP(VLOOKUP(F1894,Accesorio!A:E,IF(L1894&gt;5,L1894-2,L1894),)*E1894/IF(L1894&gt;5,1.21,1),0)," ")</f>
        <v xml:space="preserve"> </v>
      </c>
      <c r="N1894" s="319" t="str">
        <f>IFERROR(VLOOKUP(F1894,Accesorio!A:C,3,),"")</f>
        <v/>
      </c>
    </row>
    <row r="1895" spans="1:14" x14ac:dyDescent="0.2">
      <c r="A1895" s="129"/>
      <c r="B1895" s="130"/>
      <c r="C1895" s="131"/>
      <c r="D1895" s="132"/>
      <c r="E1895" s="270"/>
      <c r="F1895" s="272"/>
      <c r="G1895" s="133"/>
      <c r="H1895" s="133"/>
      <c r="I1895" s="343"/>
      <c r="J1895" s="134"/>
      <c r="K1895" s="135"/>
      <c r="L1895" s="136">
        <v>5</v>
      </c>
      <c r="M1895" s="318" t="str">
        <f>IFERROR(ROUNDUP(VLOOKUP(F1895,Accesorio!A:E,IF(L1895&gt;5,L1895-2,L1895),)*E1895/IF(L1895&gt;5,1.21,1),0)," ")</f>
        <v xml:space="preserve"> </v>
      </c>
      <c r="N1895" s="319" t="str">
        <f>IFERROR(VLOOKUP(F1895,Accesorio!A:C,3,),"")</f>
        <v/>
      </c>
    </row>
    <row r="1896" spans="1:14" x14ac:dyDescent="0.2">
      <c r="A1896" s="129"/>
      <c r="B1896" s="130"/>
      <c r="C1896" s="131"/>
      <c r="D1896" s="132"/>
      <c r="E1896" s="270"/>
      <c r="F1896" s="272"/>
      <c r="G1896" s="133"/>
      <c r="H1896" s="133"/>
      <c r="I1896" s="343"/>
      <c r="J1896" s="134"/>
      <c r="K1896" s="135"/>
      <c r="L1896" s="136">
        <v>5</v>
      </c>
      <c r="M1896" s="318" t="str">
        <f>IFERROR(ROUNDUP(VLOOKUP(F1896,Accesorio!A:E,IF(L1896&gt;5,L1896-2,L1896),)*E1896/IF(L1896&gt;5,1.21,1),0)," ")</f>
        <v xml:space="preserve"> </v>
      </c>
      <c r="N1896" s="319" t="str">
        <f>IFERROR(VLOOKUP(F1896,Accesorio!A:C,3,),"")</f>
        <v/>
      </c>
    </row>
    <row r="1897" spans="1:14" x14ac:dyDescent="0.2">
      <c r="A1897" s="129"/>
      <c r="B1897" s="130"/>
      <c r="C1897" s="131"/>
      <c r="D1897" s="132"/>
      <c r="E1897" s="270"/>
      <c r="F1897" s="272"/>
      <c r="G1897" s="133"/>
      <c r="H1897" s="133"/>
      <c r="I1897" s="343"/>
      <c r="J1897" s="134"/>
      <c r="K1897" s="135"/>
      <c r="L1897" s="136">
        <v>5</v>
      </c>
      <c r="M1897" s="318" t="str">
        <f>IFERROR(ROUNDUP(VLOOKUP(F1897,Accesorio!A:E,IF(L1897&gt;5,L1897-2,L1897),)*E1897/IF(L1897&gt;5,1.21,1),0)," ")</f>
        <v xml:space="preserve"> </v>
      </c>
      <c r="N1897" s="319" t="str">
        <f>IFERROR(VLOOKUP(F1897,Accesorio!A:C,3,),"")</f>
        <v/>
      </c>
    </row>
    <row r="1898" spans="1:14" x14ac:dyDescent="0.2">
      <c r="A1898" s="129"/>
      <c r="B1898" s="130"/>
      <c r="C1898" s="131"/>
      <c r="D1898" s="132"/>
      <c r="E1898" s="270"/>
      <c r="F1898" s="272"/>
      <c r="G1898" s="133"/>
      <c r="H1898" s="133"/>
      <c r="I1898" s="343"/>
      <c r="J1898" s="134"/>
      <c r="K1898" s="135"/>
      <c r="L1898" s="136">
        <v>5</v>
      </c>
      <c r="M1898" s="318" t="str">
        <f>IFERROR(ROUNDUP(VLOOKUP(F1898,Accesorio!A:E,IF(L1898&gt;5,L1898-2,L1898),)*E1898/IF(L1898&gt;5,1.21,1),0)," ")</f>
        <v xml:space="preserve"> </v>
      </c>
      <c r="N1898" s="319" t="str">
        <f>IFERROR(VLOOKUP(F1898,Accesorio!A:C,3,),"")</f>
        <v/>
      </c>
    </row>
    <row r="1899" spans="1:14" x14ac:dyDescent="0.2">
      <c r="A1899" s="129"/>
      <c r="B1899" s="130"/>
      <c r="C1899" s="131"/>
      <c r="D1899" s="132"/>
      <c r="E1899" s="270"/>
      <c r="F1899" s="272"/>
      <c r="G1899" s="133"/>
      <c r="H1899" s="133"/>
      <c r="I1899" s="343"/>
      <c r="J1899" s="134"/>
      <c r="K1899" s="135"/>
      <c r="L1899" s="136">
        <v>5</v>
      </c>
      <c r="M1899" s="318" t="str">
        <f>IFERROR(ROUNDUP(VLOOKUP(F1899,Accesorio!A:E,IF(L1899&gt;5,L1899-2,L1899),)*E1899/IF(L1899&gt;5,1.21,1),0)," ")</f>
        <v xml:space="preserve"> </v>
      </c>
      <c r="N1899" s="319" t="str">
        <f>IFERROR(VLOOKUP(F1899,Accesorio!A:C,3,),"")</f>
        <v/>
      </c>
    </row>
    <row r="1900" spans="1:14" x14ac:dyDescent="0.2">
      <c r="A1900" s="129"/>
      <c r="B1900" s="130"/>
      <c r="C1900" s="131"/>
      <c r="D1900" s="132"/>
      <c r="E1900" s="270"/>
      <c r="F1900" s="272"/>
      <c r="G1900" s="133"/>
      <c r="H1900" s="133"/>
      <c r="I1900" s="343"/>
      <c r="J1900" s="134"/>
      <c r="K1900" s="135"/>
      <c r="L1900" s="136">
        <v>5</v>
      </c>
      <c r="M1900" s="318" t="str">
        <f>IFERROR(ROUNDUP(VLOOKUP(F1900,Accesorio!A:E,IF(L1900&gt;5,L1900-2,L1900),)*E1900/IF(L1900&gt;5,1.21,1),0)," ")</f>
        <v xml:space="preserve"> </v>
      </c>
      <c r="N1900" s="319" t="str">
        <f>IFERROR(VLOOKUP(F1900,Accesorio!A:C,3,),"")</f>
        <v/>
      </c>
    </row>
    <row r="1901" spans="1:14" x14ac:dyDescent="0.2">
      <c r="A1901" s="129"/>
      <c r="B1901" s="130"/>
      <c r="C1901" s="131"/>
      <c r="D1901" s="132"/>
      <c r="E1901" s="270"/>
      <c r="F1901" s="272"/>
      <c r="G1901" s="133"/>
      <c r="H1901" s="133"/>
      <c r="I1901" s="343"/>
      <c r="J1901" s="134"/>
      <c r="K1901" s="135"/>
      <c r="L1901" s="136">
        <v>5</v>
      </c>
      <c r="M1901" s="318" t="str">
        <f>IFERROR(ROUNDUP(VLOOKUP(F1901,Accesorio!A:E,IF(L1901&gt;5,L1901-2,L1901),)*E1901/IF(L1901&gt;5,1.21,1),0)," ")</f>
        <v xml:space="preserve"> </v>
      </c>
      <c r="N1901" s="319" t="str">
        <f>IFERROR(VLOOKUP(F1901,Accesorio!A:C,3,),"")</f>
        <v/>
      </c>
    </row>
    <row r="1902" spans="1:14" x14ac:dyDescent="0.2">
      <c r="A1902" s="129"/>
      <c r="B1902" s="130"/>
      <c r="C1902" s="131"/>
      <c r="D1902" s="132"/>
      <c r="E1902" s="270"/>
      <c r="F1902" s="272"/>
      <c r="G1902" s="133"/>
      <c r="H1902" s="133"/>
      <c r="I1902" s="343"/>
      <c r="J1902" s="134"/>
      <c r="K1902" s="135"/>
      <c r="L1902" s="136">
        <v>5</v>
      </c>
      <c r="M1902" s="318" t="str">
        <f>IFERROR(ROUNDUP(VLOOKUP(F1902,Accesorio!A:E,IF(L1902&gt;5,L1902-2,L1902),)*E1902/IF(L1902&gt;5,1.21,1),0)," ")</f>
        <v xml:space="preserve"> </v>
      </c>
      <c r="N1902" s="319" t="str">
        <f>IFERROR(VLOOKUP(F1902,Accesorio!A:C,3,),"")</f>
        <v/>
      </c>
    </row>
    <row r="1903" spans="1:14" x14ac:dyDescent="0.2">
      <c r="A1903" s="129"/>
      <c r="B1903" s="130"/>
      <c r="C1903" s="131"/>
      <c r="D1903" s="132"/>
      <c r="E1903" s="270"/>
      <c r="F1903" s="272"/>
      <c r="G1903" s="133"/>
      <c r="H1903" s="133"/>
      <c r="I1903" s="343"/>
      <c r="J1903" s="134"/>
      <c r="K1903" s="135"/>
      <c r="L1903" s="136">
        <v>5</v>
      </c>
      <c r="M1903" s="318" t="str">
        <f>IFERROR(ROUNDUP(VLOOKUP(F1903,Accesorio!A:E,IF(L1903&gt;5,L1903-2,L1903),)*E1903/IF(L1903&gt;5,1.21,1),0)," ")</f>
        <v xml:space="preserve"> </v>
      </c>
      <c r="N1903" s="319" t="str">
        <f>IFERROR(VLOOKUP(F1903,Accesorio!A:C,3,),"")</f>
        <v/>
      </c>
    </row>
    <row r="1904" spans="1:14" x14ac:dyDescent="0.2">
      <c r="A1904" s="129"/>
      <c r="B1904" s="130"/>
      <c r="C1904" s="137"/>
      <c r="D1904" s="132"/>
      <c r="E1904" s="270"/>
      <c r="F1904" s="272"/>
      <c r="G1904" s="133"/>
      <c r="H1904" s="133"/>
      <c r="I1904" s="343"/>
      <c r="J1904" s="134"/>
      <c r="K1904" s="135"/>
      <c r="L1904" s="136">
        <v>5</v>
      </c>
      <c r="M1904" s="318" t="str">
        <f>IFERROR(ROUNDUP(VLOOKUP(F1904,Accesorio!A:E,IF(L1904&gt;5,L1904-2,L1904),)*E1904/IF(L1904&gt;5,1.21,1),0)," ")</f>
        <v xml:space="preserve"> </v>
      </c>
      <c r="N1904" s="319" t="str">
        <f>IFERROR(VLOOKUP(F1904,Accesorio!A:C,3,),"")</f>
        <v/>
      </c>
    </row>
    <row r="1905" spans="1:14" x14ac:dyDescent="0.2">
      <c r="A1905" s="129"/>
      <c r="B1905" s="130"/>
      <c r="C1905" s="137"/>
      <c r="D1905" s="132"/>
      <c r="E1905" s="270"/>
      <c r="F1905" s="272"/>
      <c r="G1905" s="133"/>
      <c r="H1905" s="133"/>
      <c r="I1905" s="343"/>
      <c r="J1905" s="134"/>
      <c r="K1905" s="135"/>
      <c r="L1905" s="136">
        <v>5</v>
      </c>
      <c r="M1905" s="318" t="str">
        <f>IFERROR(ROUNDUP(VLOOKUP(F1905,Accesorio!A:E,IF(L1905&gt;5,L1905-2,L1905),)*E1905/IF(L1905&gt;5,1.21,1),0)," ")</f>
        <v xml:space="preserve"> </v>
      </c>
      <c r="N1905" s="319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70"/>
      <c r="F1906" s="272"/>
      <c r="G1906" s="133"/>
      <c r="H1906" s="133"/>
      <c r="I1906" s="343"/>
      <c r="J1906" s="134"/>
      <c r="K1906" s="135"/>
      <c r="L1906" s="136">
        <v>5</v>
      </c>
      <c r="M1906" s="318" t="str">
        <f>IFERROR(ROUNDUP(VLOOKUP(F1906,Accesorio!A:E,IF(L1906&gt;5,L1906-2,L1906),)*E1906/IF(L1906&gt;5,1.21,1),0)," ")</f>
        <v xml:space="preserve"> </v>
      </c>
      <c r="N1906" s="319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70"/>
      <c r="F1907" s="272"/>
      <c r="G1907" s="133"/>
      <c r="H1907" s="133"/>
      <c r="I1907" s="343"/>
      <c r="J1907" s="134"/>
      <c r="K1907" s="135"/>
      <c r="L1907" s="136">
        <v>5</v>
      </c>
      <c r="M1907" s="318" t="str">
        <f>IFERROR(ROUNDUP(VLOOKUP(F1907,Accesorio!A:E,IF(L1907&gt;5,L1907-2,L1907),)*E1907/IF(L1907&gt;5,1.21,1),0)," ")</f>
        <v xml:space="preserve"> </v>
      </c>
      <c r="N1907" s="319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70"/>
      <c r="F1908" s="272"/>
      <c r="G1908" s="133"/>
      <c r="H1908" s="133"/>
      <c r="I1908" s="343"/>
      <c r="J1908" s="134"/>
      <c r="K1908" s="135"/>
      <c r="L1908" s="136">
        <v>5</v>
      </c>
      <c r="M1908" s="318" t="str">
        <f>IFERROR(ROUNDUP(VLOOKUP(F1908,Accesorio!A:E,IF(L1908&gt;5,L1908-2,L1908),)*E1908/IF(L1908&gt;5,1.21,1),0)," ")</f>
        <v xml:space="preserve"> </v>
      </c>
      <c r="N1908" s="319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70"/>
      <c r="F1909" s="272"/>
      <c r="G1909" s="133"/>
      <c r="H1909" s="133"/>
      <c r="I1909" s="343"/>
      <c r="J1909" s="134"/>
      <c r="K1909" s="135"/>
      <c r="L1909" s="136">
        <v>5</v>
      </c>
      <c r="M1909" s="318" t="str">
        <f>IFERROR(ROUNDUP(VLOOKUP(F1909,Accesorio!A:E,IF(L1909&gt;5,L1909-2,L1909),)*E1909/IF(L1909&gt;5,1.21,1),0)," ")</f>
        <v xml:space="preserve"> </v>
      </c>
      <c r="N1909" s="319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70"/>
      <c r="F1910" s="272"/>
      <c r="G1910" s="133"/>
      <c r="H1910" s="133"/>
      <c r="I1910" s="343"/>
      <c r="J1910" s="134"/>
      <c r="K1910" s="135"/>
      <c r="L1910" s="136">
        <v>5</v>
      </c>
      <c r="M1910" s="318" t="str">
        <f>IFERROR(ROUNDUP(VLOOKUP(F1910,Accesorio!A:E,IF(L1910&gt;5,L1910-2,L1910),)*E1910/IF(L1910&gt;5,1.21,1),0)," ")</f>
        <v xml:space="preserve"> </v>
      </c>
      <c r="N1910" s="319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70"/>
      <c r="F1911" s="272"/>
      <c r="G1911" s="133"/>
      <c r="H1911" s="133"/>
      <c r="I1911" s="343"/>
      <c r="J1911" s="134"/>
      <c r="K1911" s="135"/>
      <c r="L1911" s="136">
        <v>5</v>
      </c>
      <c r="M1911" s="318" t="str">
        <f>IFERROR(ROUNDUP(VLOOKUP(F1911,Accesorio!A:E,IF(L1911&gt;5,L1911-2,L1911),)*E1911/IF(L1911&gt;5,1.21,1),0)," ")</f>
        <v xml:space="preserve"> </v>
      </c>
      <c r="N1911" s="319" t="str">
        <f>IFERROR(VLOOKUP(F1911,Accesorio!A:C,3,),"")</f>
        <v/>
      </c>
    </row>
    <row r="1912" spans="1:14" x14ac:dyDescent="0.2">
      <c r="A1912" s="129"/>
      <c r="B1912" s="130"/>
      <c r="C1912" s="137"/>
      <c r="D1912" s="132"/>
      <c r="E1912" s="270"/>
      <c r="F1912" s="272"/>
      <c r="G1912" s="133"/>
      <c r="H1912" s="133"/>
      <c r="I1912" s="343"/>
      <c r="J1912" s="134"/>
      <c r="K1912" s="135"/>
      <c r="L1912" s="136">
        <v>5</v>
      </c>
      <c r="M1912" s="318" t="str">
        <f>IFERROR(ROUNDUP(VLOOKUP(F1912,Accesorio!A:E,IF(L1912&gt;5,L1912-2,L1912),)*E1912/IF(L1912&gt;5,1.21,1),0)," ")</f>
        <v xml:space="preserve"> </v>
      </c>
      <c r="N1912" s="319" t="str">
        <f>IFERROR(VLOOKUP(F1912,Accesorio!A:C,3,),"")</f>
        <v/>
      </c>
    </row>
    <row r="1913" spans="1:14" x14ac:dyDescent="0.2">
      <c r="A1913" s="129"/>
      <c r="B1913" s="130"/>
      <c r="C1913" s="137"/>
      <c r="D1913" s="132"/>
      <c r="E1913" s="270"/>
      <c r="F1913" s="272"/>
      <c r="G1913" s="133"/>
      <c r="H1913" s="133"/>
      <c r="I1913" s="343"/>
      <c r="J1913" s="134"/>
      <c r="K1913" s="135"/>
      <c r="L1913" s="136">
        <v>5</v>
      </c>
      <c r="M1913" s="318" t="str">
        <f>IFERROR(ROUNDUP(VLOOKUP(F1913,Accesorio!A:E,IF(L1913&gt;5,L1913-2,L1913),)*E1913/IF(L1913&gt;5,1.21,1),0)," ")</f>
        <v xml:space="preserve"> </v>
      </c>
      <c r="N1913" s="319" t="str">
        <f>IFERROR(VLOOKUP(F1913,Accesorio!A:C,3,),"")</f>
        <v/>
      </c>
    </row>
    <row r="1914" spans="1:14" x14ac:dyDescent="0.2">
      <c r="A1914" s="129"/>
      <c r="B1914" s="130"/>
      <c r="C1914" s="137"/>
      <c r="D1914" s="132"/>
      <c r="E1914" s="270"/>
      <c r="F1914" s="272"/>
      <c r="G1914" s="133"/>
      <c r="H1914" s="133"/>
      <c r="I1914" s="343"/>
      <c r="J1914" s="134"/>
      <c r="K1914" s="135"/>
      <c r="L1914" s="136">
        <v>5</v>
      </c>
      <c r="M1914" s="318" t="str">
        <f>IFERROR(ROUNDUP(VLOOKUP(F1914,Accesorio!A:E,IF(L1914&gt;5,L1914-2,L1914),)*E1914/IF(L1914&gt;5,1.21,1),0)," ")</f>
        <v xml:space="preserve"> </v>
      </c>
      <c r="N1914" s="319" t="str">
        <f>IFERROR(VLOOKUP(F1914,Accesorio!A:C,3,),"")</f>
        <v/>
      </c>
    </row>
    <row r="1915" spans="1:14" x14ac:dyDescent="0.2">
      <c r="A1915" s="129"/>
      <c r="B1915" s="130"/>
      <c r="C1915" s="137"/>
      <c r="D1915" s="132"/>
      <c r="E1915" s="270"/>
      <c r="F1915" s="272"/>
      <c r="G1915" s="133"/>
      <c r="H1915" s="133"/>
      <c r="I1915" s="343"/>
      <c r="J1915" s="134"/>
      <c r="K1915" s="135"/>
      <c r="L1915" s="136">
        <v>5</v>
      </c>
      <c r="M1915" s="318" t="str">
        <f>IFERROR(ROUNDUP(VLOOKUP(F1915,Accesorio!A:E,IF(L1915&gt;5,L1915-2,L1915),)*E1915/IF(L1915&gt;5,1.21,1),0)," ")</f>
        <v xml:space="preserve"> </v>
      </c>
      <c r="N1915" s="319" t="str">
        <f>IFERROR(VLOOKUP(F1915,Accesorio!A:C,3,),"")</f>
        <v/>
      </c>
    </row>
    <row r="1916" spans="1:14" x14ac:dyDescent="0.2">
      <c r="A1916" s="129"/>
      <c r="B1916" s="130"/>
      <c r="C1916" s="137"/>
      <c r="D1916" s="132"/>
      <c r="E1916" s="270"/>
      <c r="F1916" s="272"/>
      <c r="G1916" s="133"/>
      <c r="H1916" s="133"/>
      <c r="I1916" s="343"/>
      <c r="J1916" s="134"/>
      <c r="K1916" s="135"/>
      <c r="L1916" s="136">
        <v>5</v>
      </c>
      <c r="M1916" s="318" t="str">
        <f>IFERROR(ROUNDUP(VLOOKUP(F1916,Accesorio!A:E,IF(L1916&gt;5,L1916-2,L1916),)*E1916/IF(L1916&gt;5,1.21,1),0)," ")</f>
        <v xml:space="preserve"> </v>
      </c>
      <c r="N1916" s="319" t="str">
        <f>IFERROR(VLOOKUP(F1916,Accesorio!A:C,3,),"")</f>
        <v/>
      </c>
    </row>
    <row r="1917" spans="1:14" x14ac:dyDescent="0.2">
      <c r="A1917" s="129"/>
      <c r="B1917" s="130"/>
      <c r="C1917" s="137"/>
      <c r="D1917" s="132"/>
      <c r="E1917" s="270"/>
      <c r="F1917" s="272"/>
      <c r="G1917" s="133"/>
      <c r="H1917" s="133"/>
      <c r="I1917" s="343"/>
      <c r="J1917" s="134"/>
      <c r="K1917" s="135"/>
      <c r="L1917" s="136">
        <v>5</v>
      </c>
      <c r="M1917" s="318" t="str">
        <f>IFERROR(ROUNDUP(VLOOKUP(F1917,Accesorio!A:E,IF(L1917&gt;5,L1917-2,L1917),)*E1917/IF(L1917&gt;5,1.21,1),0)," ")</f>
        <v xml:space="preserve"> </v>
      </c>
      <c r="N1917" s="319" t="str">
        <f>IFERROR(VLOOKUP(F1917,Accesorio!A:C,3,),"")</f>
        <v/>
      </c>
    </row>
    <row r="1918" spans="1:14" x14ac:dyDescent="0.2">
      <c r="A1918" s="129"/>
      <c r="B1918" s="130"/>
      <c r="C1918" s="137"/>
      <c r="D1918" s="132"/>
      <c r="E1918" s="270"/>
      <c r="F1918" s="272"/>
      <c r="G1918" s="133"/>
      <c r="H1918" s="133"/>
      <c r="I1918" s="343"/>
      <c r="J1918" s="134"/>
      <c r="K1918" s="135"/>
      <c r="L1918" s="136">
        <v>5</v>
      </c>
      <c r="M1918" s="318" t="str">
        <f>IFERROR(ROUNDUP(VLOOKUP(F1918,Accesorio!A:E,IF(L1918&gt;5,L1918-2,L1918),)*E1918/IF(L1918&gt;5,1.21,1),0)," ")</f>
        <v xml:space="preserve"> </v>
      </c>
      <c r="N1918" s="319" t="str">
        <f>IFERROR(VLOOKUP(F1918,Accesorio!A:C,3,),"")</f>
        <v/>
      </c>
    </row>
    <row r="1919" spans="1:14" x14ac:dyDescent="0.2">
      <c r="A1919" s="129"/>
      <c r="B1919" s="130"/>
      <c r="C1919" s="137"/>
      <c r="D1919" s="132"/>
      <c r="E1919" s="270"/>
      <c r="F1919" s="272"/>
      <c r="G1919" s="133"/>
      <c r="H1919" s="133"/>
      <c r="I1919" s="343"/>
      <c r="J1919" s="134"/>
      <c r="K1919" s="135"/>
      <c r="L1919" s="136">
        <v>5</v>
      </c>
      <c r="M1919" s="318" t="str">
        <f>IFERROR(ROUNDUP(VLOOKUP(F1919,Accesorio!A:E,IF(L1919&gt;5,L1919-2,L1919),)*E1919/IF(L1919&gt;5,1.21,1),0)," ")</f>
        <v xml:space="preserve"> </v>
      </c>
      <c r="N1919" s="319" t="str">
        <f>IFERROR(VLOOKUP(F1919,Accesorio!A:C,3,),"")</f>
        <v/>
      </c>
    </row>
    <row r="1920" spans="1:14" x14ac:dyDescent="0.2">
      <c r="A1920" s="129"/>
      <c r="B1920" s="130"/>
      <c r="C1920" s="137"/>
      <c r="D1920" s="132"/>
      <c r="E1920" s="270"/>
      <c r="F1920" s="272"/>
      <c r="G1920" s="133"/>
      <c r="H1920" s="133"/>
      <c r="I1920" s="343"/>
      <c r="J1920" s="134"/>
      <c r="K1920" s="135"/>
      <c r="L1920" s="136">
        <v>5</v>
      </c>
      <c r="M1920" s="318" t="str">
        <f>IFERROR(ROUNDUP(VLOOKUP(F1920,Accesorio!A:E,IF(L1920&gt;5,L1920-2,L1920),)*E1920/IF(L1920&gt;5,1.21,1),0)," ")</f>
        <v xml:space="preserve"> </v>
      </c>
      <c r="N1920" s="319" t="str">
        <f>IFERROR(VLOOKUP(F1920,Accesorio!A:C,3,),"")</f>
        <v/>
      </c>
    </row>
    <row r="1921" spans="1:14" x14ac:dyDescent="0.2">
      <c r="A1921" s="129"/>
      <c r="B1921" s="130"/>
      <c r="C1921" s="137"/>
      <c r="D1921" s="132"/>
      <c r="E1921" s="270"/>
      <c r="F1921" s="272"/>
      <c r="G1921" s="133"/>
      <c r="H1921" s="133"/>
      <c r="I1921" s="343"/>
      <c r="J1921" s="134"/>
      <c r="K1921" s="135"/>
      <c r="L1921" s="136">
        <v>5</v>
      </c>
      <c r="M1921" s="318" t="str">
        <f>IFERROR(ROUNDUP(VLOOKUP(F1921,Accesorio!A:E,IF(L1921&gt;5,L1921-2,L1921),)*E1921/IF(L1921&gt;5,1.21,1),0)," ")</f>
        <v xml:space="preserve"> </v>
      </c>
      <c r="N1921" s="319" t="str">
        <f>IFERROR(VLOOKUP(F1921,Accesorio!A:C,3,),"")</f>
        <v/>
      </c>
    </row>
    <row r="1922" spans="1:14" x14ac:dyDescent="0.2">
      <c r="A1922" s="129"/>
      <c r="B1922" s="130"/>
      <c r="C1922" s="137"/>
      <c r="D1922" s="132"/>
      <c r="E1922" s="270"/>
      <c r="F1922" s="272"/>
      <c r="G1922" s="133"/>
      <c r="H1922" s="133"/>
      <c r="I1922" s="343"/>
      <c r="J1922" s="134"/>
      <c r="K1922" s="135"/>
      <c r="L1922" s="136">
        <v>5</v>
      </c>
      <c r="M1922" s="318" t="str">
        <f>IFERROR(ROUNDUP(VLOOKUP(F1922,Accesorio!A:E,IF(L1922&gt;5,L1922-2,L1922),)*E1922/IF(L1922&gt;5,1.21,1),0)," ")</f>
        <v xml:space="preserve"> </v>
      </c>
      <c r="N1922" s="319" t="str">
        <f>IFERROR(VLOOKUP(F1922,Accesorio!A:C,3,),"")</f>
        <v/>
      </c>
    </row>
    <row r="1923" spans="1:14" x14ac:dyDescent="0.2">
      <c r="A1923" s="129"/>
      <c r="B1923" s="130"/>
      <c r="C1923" s="131"/>
      <c r="D1923" s="132"/>
      <c r="E1923" s="270"/>
      <c r="F1923" s="272"/>
      <c r="G1923" s="133"/>
      <c r="H1923" s="133"/>
      <c r="I1923" s="343"/>
      <c r="J1923" s="134"/>
      <c r="K1923" s="135"/>
      <c r="L1923" s="136">
        <v>5</v>
      </c>
      <c r="M1923" s="318" t="str">
        <f>IFERROR(ROUNDUP(VLOOKUP(F1923,Accesorio!A:E,IF(L1923&gt;5,L1923-2,L1923),)*E1923/IF(L1923&gt;5,1.21,1),0)," ")</f>
        <v xml:space="preserve"> </v>
      </c>
      <c r="N1923" s="319" t="str">
        <f>IFERROR(VLOOKUP(F1923,Accesorio!A:C,3,),"")</f>
        <v/>
      </c>
    </row>
    <row r="1924" spans="1:14" x14ac:dyDescent="0.2">
      <c r="A1924" s="129"/>
      <c r="B1924" s="130"/>
      <c r="C1924" s="131"/>
      <c r="D1924" s="132"/>
      <c r="E1924" s="270"/>
      <c r="F1924" s="272"/>
      <c r="G1924" s="133"/>
      <c r="H1924" s="133"/>
      <c r="I1924" s="343"/>
      <c r="J1924" s="134"/>
      <c r="K1924" s="135"/>
      <c r="L1924" s="136">
        <v>5</v>
      </c>
      <c r="M1924" s="318" t="str">
        <f>IFERROR(ROUNDUP(VLOOKUP(F1924,Accesorio!A:E,IF(L1924&gt;5,L1924-2,L1924),)*E1924/IF(L1924&gt;5,1.21,1),0)," ")</f>
        <v xml:space="preserve"> </v>
      </c>
      <c r="N1924" s="319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70"/>
      <c r="F1925" s="272"/>
      <c r="G1925" s="133"/>
      <c r="H1925" s="133"/>
      <c r="I1925" s="343"/>
      <c r="J1925" s="134"/>
      <c r="K1925" s="135"/>
      <c r="L1925" s="136">
        <v>5</v>
      </c>
      <c r="M1925" s="318" t="str">
        <f>IFERROR(ROUNDUP(VLOOKUP(F1925,Accesorio!A:E,IF(L1925&gt;5,L1925-2,L1925),)*E1925/IF(L1925&gt;5,1.21,1),0)," ")</f>
        <v xml:space="preserve"> </v>
      </c>
      <c r="N1925" s="319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70"/>
      <c r="F1926" s="272"/>
      <c r="G1926" s="133"/>
      <c r="H1926" s="133"/>
      <c r="I1926" s="343"/>
      <c r="J1926" s="134"/>
      <c r="K1926" s="135"/>
      <c r="L1926" s="136">
        <v>5</v>
      </c>
      <c r="M1926" s="318" t="str">
        <f>IFERROR(ROUNDUP(VLOOKUP(F1926,Accesorio!A:E,IF(L1926&gt;5,L1926-2,L1926),)*E1926/IF(L1926&gt;5,1.21,1),0)," ")</f>
        <v xml:space="preserve"> </v>
      </c>
      <c r="N1926" s="319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70"/>
      <c r="F1927" s="272"/>
      <c r="G1927" s="133"/>
      <c r="H1927" s="133"/>
      <c r="I1927" s="343"/>
      <c r="J1927" s="134"/>
      <c r="K1927" s="135"/>
      <c r="L1927" s="136">
        <v>5</v>
      </c>
      <c r="M1927" s="318" t="str">
        <f>IFERROR(ROUNDUP(VLOOKUP(F1927,Accesorio!A:E,IF(L1927&gt;5,L1927-2,L1927),)*E1927/IF(L1927&gt;5,1.21,1),0)," ")</f>
        <v xml:space="preserve"> </v>
      </c>
      <c r="N1927" s="319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70"/>
      <c r="F1928" s="272"/>
      <c r="G1928" s="133"/>
      <c r="H1928" s="133"/>
      <c r="I1928" s="343"/>
      <c r="J1928" s="134"/>
      <c r="K1928" s="135"/>
      <c r="L1928" s="136">
        <v>5</v>
      </c>
      <c r="M1928" s="318" t="str">
        <f>IFERROR(ROUNDUP(VLOOKUP(F1928,Accesorio!A:E,IF(L1928&gt;5,L1928-2,L1928),)*E1928/IF(L1928&gt;5,1.21,1),0)," ")</f>
        <v xml:space="preserve"> </v>
      </c>
      <c r="N1928" s="319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70"/>
      <c r="F1929" s="272"/>
      <c r="G1929" s="133"/>
      <c r="H1929" s="133"/>
      <c r="I1929" s="343"/>
      <c r="J1929" s="134"/>
      <c r="K1929" s="135"/>
      <c r="L1929" s="136">
        <v>5</v>
      </c>
      <c r="M1929" s="318" t="str">
        <f>IFERROR(ROUNDUP(VLOOKUP(F1929,Accesorio!A:E,IF(L1929&gt;5,L1929-2,L1929),)*E1929/IF(L1929&gt;5,1.21,1),0)," ")</f>
        <v xml:space="preserve"> </v>
      </c>
      <c r="N1929" s="319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70"/>
      <c r="F1930" s="272"/>
      <c r="G1930" s="133"/>
      <c r="H1930" s="133"/>
      <c r="I1930" s="343"/>
      <c r="J1930" s="134"/>
      <c r="K1930" s="135"/>
      <c r="L1930" s="136">
        <v>5</v>
      </c>
      <c r="M1930" s="318" t="str">
        <f>IFERROR(ROUNDUP(VLOOKUP(F1930,Accesorio!A:E,IF(L1930&gt;5,L1930-2,L1930),)*E1930/IF(L1930&gt;5,1.21,1),0)," ")</f>
        <v xml:space="preserve"> </v>
      </c>
      <c r="N1930" s="319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70"/>
      <c r="F1931" s="272"/>
      <c r="G1931" s="133"/>
      <c r="H1931" s="133"/>
      <c r="I1931" s="343"/>
      <c r="J1931" s="134"/>
      <c r="K1931" s="135"/>
      <c r="L1931" s="136">
        <v>5</v>
      </c>
      <c r="M1931" s="318" t="str">
        <f>IFERROR(ROUNDUP(VLOOKUP(F1931,Accesorio!A:E,IF(L1931&gt;5,L1931-2,L1931),)*E1931/IF(L1931&gt;5,1.21,1),0)," ")</f>
        <v xml:space="preserve"> </v>
      </c>
      <c r="N1931" s="319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70"/>
      <c r="F1932" s="272"/>
      <c r="G1932" s="133"/>
      <c r="H1932" s="133"/>
      <c r="I1932" s="343"/>
      <c r="J1932" s="134"/>
      <c r="K1932" s="135"/>
      <c r="L1932" s="136">
        <v>5</v>
      </c>
      <c r="M1932" s="318" t="str">
        <f>IFERROR(ROUNDUP(VLOOKUP(F1932,Accesorio!A:E,IF(L1932&gt;5,L1932-2,L1932),)*E1932/IF(L1932&gt;5,1.21,1),0)," ")</f>
        <v xml:space="preserve"> </v>
      </c>
      <c r="N1932" s="319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70"/>
      <c r="F1933" s="272"/>
      <c r="G1933" s="133"/>
      <c r="H1933" s="133"/>
      <c r="I1933" s="343"/>
      <c r="J1933" s="134"/>
      <c r="K1933" s="135"/>
      <c r="L1933" s="136">
        <v>5</v>
      </c>
      <c r="M1933" s="318" t="str">
        <f>IFERROR(ROUNDUP(VLOOKUP(F1933,Accesorio!A:E,IF(L1933&gt;5,L1933-2,L1933),)*E1933/IF(L1933&gt;5,1.21,1),0)," ")</f>
        <v xml:space="preserve"> </v>
      </c>
      <c r="N1933" s="319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70"/>
      <c r="F1934" s="272"/>
      <c r="G1934" s="133"/>
      <c r="H1934" s="133"/>
      <c r="I1934" s="343"/>
      <c r="J1934" s="134"/>
      <c r="K1934" s="135"/>
      <c r="L1934" s="136">
        <v>5</v>
      </c>
      <c r="M1934" s="318" t="str">
        <f>IFERROR(ROUNDUP(VLOOKUP(F1934,Accesorio!A:E,IF(L1934&gt;5,L1934-2,L1934),)*E1934/IF(L1934&gt;5,1.21,1),0)," ")</f>
        <v xml:space="preserve"> </v>
      </c>
      <c r="N1934" s="319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70"/>
      <c r="F1935" s="272"/>
      <c r="G1935" s="133"/>
      <c r="H1935" s="133"/>
      <c r="I1935" s="343"/>
      <c r="J1935" s="134"/>
      <c r="K1935" s="135"/>
      <c r="L1935" s="136">
        <v>5</v>
      </c>
      <c r="M1935" s="318" t="str">
        <f>IFERROR(ROUNDUP(VLOOKUP(F1935,Accesorio!A:E,IF(L1935&gt;5,L1935-2,L1935),)*E1935/IF(L1935&gt;5,1.21,1),0)," ")</f>
        <v xml:space="preserve"> </v>
      </c>
      <c r="N1935" s="319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70"/>
      <c r="F1936" s="272"/>
      <c r="G1936" s="133"/>
      <c r="H1936" s="133"/>
      <c r="I1936" s="343"/>
      <c r="J1936" s="134"/>
      <c r="K1936" s="135"/>
      <c r="L1936" s="136">
        <v>5</v>
      </c>
      <c r="M1936" s="318" t="str">
        <f>IFERROR(ROUNDUP(VLOOKUP(F1936,Accesorio!A:E,IF(L1936&gt;5,L1936-2,L1936),)*E1936/IF(L1936&gt;5,1.21,1),0)," ")</f>
        <v xml:space="preserve"> </v>
      </c>
      <c r="N1936" s="319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70"/>
      <c r="F1937" s="272"/>
      <c r="G1937" s="133"/>
      <c r="H1937" s="133"/>
      <c r="I1937" s="343"/>
      <c r="J1937" s="134"/>
      <c r="K1937" s="135"/>
      <c r="L1937" s="136">
        <v>5</v>
      </c>
      <c r="M1937" s="318" t="str">
        <f>IFERROR(ROUNDUP(VLOOKUP(F1937,Accesorio!A:E,IF(L1937&gt;5,L1937-2,L1937),)*E1937/IF(L1937&gt;5,1.21,1),0)," ")</f>
        <v xml:space="preserve"> </v>
      </c>
      <c r="N1937" s="319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70"/>
      <c r="F1938" s="272"/>
      <c r="G1938" s="133"/>
      <c r="H1938" s="133"/>
      <c r="I1938" s="343"/>
      <c r="J1938" s="134"/>
      <c r="K1938" s="135"/>
      <c r="L1938" s="136">
        <v>5</v>
      </c>
      <c r="M1938" s="318" t="str">
        <f>IFERROR(ROUNDUP(VLOOKUP(F1938,Accesorio!A:E,IF(L1938&gt;5,L1938-2,L1938),)*E1938/IF(L1938&gt;5,1.21,1),0)," ")</f>
        <v xml:space="preserve"> </v>
      </c>
      <c r="N1938" s="319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70"/>
      <c r="F1939" s="272"/>
      <c r="G1939" s="133"/>
      <c r="H1939" s="133"/>
      <c r="I1939" s="343"/>
      <c r="J1939" s="134"/>
      <c r="K1939" s="135"/>
      <c r="L1939" s="136">
        <v>5</v>
      </c>
      <c r="M1939" s="318" t="str">
        <f>IFERROR(ROUNDUP(VLOOKUP(F1939,Accesorio!A:E,IF(L1939&gt;5,L1939-2,L1939),)*E1939/IF(L1939&gt;5,1.21,1),0)," ")</f>
        <v xml:space="preserve"> </v>
      </c>
      <c r="N1939" s="319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70"/>
      <c r="F1940" s="272"/>
      <c r="G1940" s="133"/>
      <c r="H1940" s="133"/>
      <c r="I1940" s="343"/>
      <c r="J1940" s="134"/>
      <c r="K1940" s="135"/>
      <c r="L1940" s="136">
        <v>5</v>
      </c>
      <c r="M1940" s="318" t="str">
        <f>IFERROR(ROUNDUP(VLOOKUP(F1940,Accesorio!A:E,IF(L1940&gt;5,L1940-2,L1940),)*E1940/IF(L1940&gt;5,1.21,1),0)," ")</f>
        <v xml:space="preserve"> </v>
      </c>
      <c r="N1940" s="319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70"/>
      <c r="F1941" s="272"/>
      <c r="G1941" s="133"/>
      <c r="H1941" s="133"/>
      <c r="I1941" s="343"/>
      <c r="J1941" s="134"/>
      <c r="K1941" s="135"/>
      <c r="L1941" s="136">
        <v>5</v>
      </c>
      <c r="M1941" s="318" t="str">
        <f>IFERROR(ROUNDUP(VLOOKUP(F1941,Accesorio!A:E,IF(L1941&gt;5,L1941-2,L1941),)*E1941/IF(L1941&gt;5,1.21,1),0)," ")</f>
        <v xml:space="preserve"> </v>
      </c>
      <c r="N1941" s="319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70"/>
      <c r="F1942" s="272"/>
      <c r="G1942" s="133"/>
      <c r="H1942" s="133"/>
      <c r="I1942" s="343"/>
      <c r="J1942" s="134"/>
      <c r="K1942" s="135"/>
      <c r="L1942" s="136">
        <v>5</v>
      </c>
      <c r="M1942" s="318" t="str">
        <f>IFERROR(ROUNDUP(VLOOKUP(F1942,Accesorio!A:E,IF(L1942&gt;5,L1942-2,L1942),)*E1942/IF(L1942&gt;5,1.21,1),0)," ")</f>
        <v xml:space="preserve"> </v>
      </c>
      <c r="N1942" s="319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70"/>
      <c r="F1943" s="272"/>
      <c r="G1943" s="133"/>
      <c r="H1943" s="133"/>
      <c r="I1943" s="343"/>
      <c r="J1943" s="134"/>
      <c r="K1943" s="135"/>
      <c r="L1943" s="136">
        <v>5</v>
      </c>
      <c r="M1943" s="318" t="str">
        <f>IFERROR(ROUNDUP(VLOOKUP(F1943,Accesorio!A:E,IF(L1943&gt;5,L1943-2,L1943),)*E1943/IF(L1943&gt;5,1.21,1),0)," ")</f>
        <v xml:space="preserve"> </v>
      </c>
      <c r="N1943" s="319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70"/>
      <c r="F1944" s="272"/>
      <c r="G1944" s="133"/>
      <c r="H1944" s="133"/>
      <c r="I1944" s="343"/>
      <c r="J1944" s="134"/>
      <c r="K1944" s="135"/>
      <c r="L1944" s="136">
        <v>5</v>
      </c>
      <c r="M1944" s="318" t="str">
        <f>IFERROR(ROUNDUP(VLOOKUP(F1944,Accesorio!A:E,IF(L1944&gt;5,L1944-2,L1944),)*E1944/IF(L1944&gt;5,1.21,1),0)," ")</f>
        <v xml:space="preserve"> </v>
      </c>
      <c r="N1944" s="319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70"/>
      <c r="F1945" s="272"/>
      <c r="G1945" s="133"/>
      <c r="H1945" s="133"/>
      <c r="I1945" s="343"/>
      <c r="J1945" s="134"/>
      <c r="K1945" s="135"/>
      <c r="L1945" s="136">
        <v>5</v>
      </c>
      <c r="M1945" s="318" t="str">
        <f>IFERROR(ROUNDUP(VLOOKUP(F1945,Accesorio!A:E,IF(L1945&gt;5,L1945-2,L1945),)*E1945/IF(L1945&gt;5,1.21,1),0)," ")</f>
        <v xml:space="preserve"> </v>
      </c>
      <c r="N1945" s="319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70"/>
      <c r="F1946" s="272"/>
      <c r="G1946" s="133"/>
      <c r="H1946" s="133"/>
      <c r="I1946" s="343"/>
      <c r="J1946" s="134"/>
      <c r="K1946" s="135"/>
      <c r="L1946" s="136">
        <v>5</v>
      </c>
      <c r="M1946" s="318" t="str">
        <f>IFERROR(ROUNDUP(VLOOKUP(F1946,Accesorio!A:E,IF(L1946&gt;5,L1946-2,L1946),)*E1946/IF(L1946&gt;5,1.21,1),0)," ")</f>
        <v xml:space="preserve"> </v>
      </c>
      <c r="N1946" s="319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70"/>
      <c r="F1947" s="272"/>
      <c r="G1947" s="133"/>
      <c r="H1947" s="133"/>
      <c r="I1947" s="343"/>
      <c r="J1947" s="134"/>
      <c r="K1947" s="135"/>
      <c r="L1947" s="136">
        <v>5</v>
      </c>
      <c r="M1947" s="318" t="str">
        <f>IFERROR(ROUNDUP(VLOOKUP(F1947,Accesorio!A:E,IF(L1947&gt;5,L1947-2,L1947),)*E1947/IF(L1947&gt;5,1.21,1),0)," ")</f>
        <v xml:space="preserve"> </v>
      </c>
      <c r="N1947" s="319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70"/>
      <c r="F1948" s="272"/>
      <c r="G1948" s="133"/>
      <c r="H1948" s="133"/>
      <c r="I1948" s="343"/>
      <c r="J1948" s="134"/>
      <c r="K1948" s="135"/>
      <c r="L1948" s="136">
        <v>5</v>
      </c>
      <c r="M1948" s="318" t="str">
        <f>IFERROR(ROUNDUP(VLOOKUP(F1948,Accesorio!A:E,IF(L1948&gt;5,L1948-2,L1948),)*E1948/IF(L1948&gt;5,1.21,1),0)," ")</f>
        <v xml:space="preserve"> </v>
      </c>
      <c r="N1948" s="319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70"/>
      <c r="F1949" s="272"/>
      <c r="G1949" s="133"/>
      <c r="H1949" s="133"/>
      <c r="I1949" s="343"/>
      <c r="J1949" s="134"/>
      <c r="K1949" s="135"/>
      <c r="L1949" s="136">
        <v>5</v>
      </c>
      <c r="M1949" s="318" t="str">
        <f>IFERROR(ROUNDUP(VLOOKUP(F1949,Accesorio!A:E,IF(L1949&gt;5,L1949-2,L1949),)*E1949/IF(L1949&gt;5,1.21,1),0)," ")</f>
        <v xml:space="preserve"> </v>
      </c>
      <c r="N1949" s="319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70"/>
      <c r="F1950" s="272"/>
      <c r="G1950" s="133"/>
      <c r="H1950" s="133"/>
      <c r="I1950" s="343"/>
      <c r="J1950" s="134"/>
      <c r="K1950" s="135"/>
      <c r="L1950" s="136">
        <v>5</v>
      </c>
      <c r="M1950" s="318" t="str">
        <f>IFERROR(ROUNDUP(VLOOKUP(F1950,Accesorio!A:E,IF(L1950&gt;5,L1950-2,L1950),)*E1950/IF(L1950&gt;5,1.21,1),0)," ")</f>
        <v xml:space="preserve"> </v>
      </c>
      <c r="N1950" s="319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70"/>
      <c r="F1951" s="272"/>
      <c r="G1951" s="133"/>
      <c r="H1951" s="133"/>
      <c r="I1951" s="343"/>
      <c r="J1951" s="134"/>
      <c r="K1951" s="135"/>
      <c r="L1951" s="136">
        <v>5</v>
      </c>
      <c r="M1951" s="318" t="str">
        <f>IFERROR(ROUNDUP(VLOOKUP(F1951,Accesorio!A:E,IF(L1951&gt;5,L1951-2,L1951),)*E1951/IF(L1951&gt;5,1.21,1),0)," ")</f>
        <v xml:space="preserve"> </v>
      </c>
      <c r="N1951" s="319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70"/>
      <c r="F1952" s="272"/>
      <c r="G1952" s="133"/>
      <c r="H1952" s="133"/>
      <c r="I1952" s="343"/>
      <c r="J1952" s="134"/>
      <c r="K1952" s="135"/>
      <c r="L1952" s="136">
        <v>5</v>
      </c>
      <c r="M1952" s="318" t="str">
        <f>IFERROR(ROUNDUP(VLOOKUP(F1952,Accesorio!A:E,IF(L1952&gt;5,L1952-2,L1952),)*E1952/IF(L1952&gt;5,1.21,1),0)," ")</f>
        <v xml:space="preserve"> </v>
      </c>
      <c r="N1952" s="319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70"/>
      <c r="F1953" s="272"/>
      <c r="G1953" s="133"/>
      <c r="H1953" s="133"/>
      <c r="I1953" s="343"/>
      <c r="J1953" s="134"/>
      <c r="K1953" s="135"/>
      <c r="L1953" s="136">
        <v>5</v>
      </c>
      <c r="M1953" s="318" t="str">
        <f>IFERROR(ROUNDUP(VLOOKUP(F1953,Accesorio!A:E,IF(L1953&gt;5,L1953-2,L1953),)*E1953/IF(L1953&gt;5,1.21,1),0)," ")</f>
        <v xml:space="preserve"> </v>
      </c>
      <c r="N1953" s="319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70"/>
      <c r="F1954" s="272"/>
      <c r="G1954" s="133"/>
      <c r="H1954" s="133"/>
      <c r="I1954" s="343"/>
      <c r="J1954" s="134"/>
      <c r="K1954" s="135"/>
      <c r="L1954" s="136">
        <v>5</v>
      </c>
      <c r="M1954" s="318" t="str">
        <f>IFERROR(ROUNDUP(VLOOKUP(F1954,Accesorio!A:E,IF(L1954&gt;5,L1954-2,L1954),)*E1954/IF(L1954&gt;5,1.21,1),0)," ")</f>
        <v xml:space="preserve"> </v>
      </c>
      <c r="N1954" s="319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70"/>
      <c r="F1955" s="272"/>
      <c r="G1955" s="133"/>
      <c r="H1955" s="133"/>
      <c r="I1955" s="343"/>
      <c r="J1955" s="134"/>
      <c r="K1955" s="135"/>
      <c r="L1955" s="136">
        <v>5</v>
      </c>
      <c r="M1955" s="318" t="str">
        <f>IFERROR(ROUNDUP(VLOOKUP(F1955,Accesorio!A:E,IF(L1955&gt;5,L1955-2,L1955),)*E1955/IF(L1955&gt;5,1.21,1),0)," ")</f>
        <v xml:space="preserve"> </v>
      </c>
      <c r="N1955" s="319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70"/>
      <c r="F1956" s="272"/>
      <c r="G1956" s="133"/>
      <c r="H1956" s="133"/>
      <c r="I1956" s="343"/>
      <c r="J1956" s="134"/>
      <c r="K1956" s="135"/>
      <c r="L1956" s="136">
        <v>5</v>
      </c>
      <c r="M1956" s="318" t="str">
        <f>IFERROR(ROUNDUP(VLOOKUP(F1956,Accesorio!A:E,IF(L1956&gt;5,L1956-2,L1956),)*E1956/IF(L1956&gt;5,1.21,1),0)," ")</f>
        <v xml:space="preserve"> </v>
      </c>
      <c r="N1956" s="319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70"/>
      <c r="F1957" s="272"/>
      <c r="G1957" s="133"/>
      <c r="H1957" s="133"/>
      <c r="I1957" s="343"/>
      <c r="J1957" s="134"/>
      <c r="K1957" s="135"/>
      <c r="L1957" s="136">
        <v>5</v>
      </c>
      <c r="M1957" s="318" t="str">
        <f>IFERROR(ROUNDUP(VLOOKUP(F1957,Accesorio!A:E,IF(L1957&gt;5,L1957-2,L1957),)*E1957/IF(L1957&gt;5,1.21,1),0)," ")</f>
        <v xml:space="preserve"> </v>
      </c>
      <c r="N1957" s="319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70"/>
      <c r="F1958" s="272"/>
      <c r="G1958" s="133"/>
      <c r="H1958" s="133"/>
      <c r="I1958" s="343"/>
      <c r="J1958" s="134"/>
      <c r="K1958" s="135"/>
      <c r="L1958" s="136">
        <v>5</v>
      </c>
      <c r="M1958" s="318" t="str">
        <f>IFERROR(ROUNDUP(VLOOKUP(F1958,Accesorio!A:E,IF(L1958&gt;5,L1958-2,L1958),)*E1958/IF(L1958&gt;5,1.21,1),0)," ")</f>
        <v xml:space="preserve"> </v>
      </c>
      <c r="N1958" s="319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70"/>
      <c r="F1959" s="272"/>
      <c r="G1959" s="133"/>
      <c r="H1959" s="133"/>
      <c r="I1959" s="343"/>
      <c r="J1959" s="134"/>
      <c r="K1959" s="135"/>
      <c r="L1959" s="136">
        <v>5</v>
      </c>
      <c r="M1959" s="318" t="str">
        <f>IFERROR(ROUNDUP(VLOOKUP(F1959,Accesorio!A:E,IF(L1959&gt;5,L1959-2,L1959),)*E1959/IF(L1959&gt;5,1.21,1),0)," ")</f>
        <v xml:space="preserve"> </v>
      </c>
      <c r="N1959" s="319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70"/>
      <c r="F1960" s="272"/>
      <c r="G1960" s="133"/>
      <c r="H1960" s="133"/>
      <c r="I1960" s="343"/>
      <c r="J1960" s="134"/>
      <c r="K1960" s="135"/>
      <c r="L1960" s="136">
        <v>5</v>
      </c>
      <c r="M1960" s="318" t="str">
        <f>IFERROR(ROUNDUP(VLOOKUP(F1960,Accesorio!A:E,IF(L1960&gt;5,L1960-2,L1960),)*E1960/IF(L1960&gt;5,1.21,1),0)," ")</f>
        <v xml:space="preserve"> </v>
      </c>
      <c r="N1960" s="319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70"/>
      <c r="F1961" s="272"/>
      <c r="G1961" s="133"/>
      <c r="H1961" s="133"/>
      <c r="I1961" s="343"/>
      <c r="J1961" s="134"/>
      <c r="K1961" s="135"/>
      <c r="L1961" s="136">
        <v>5</v>
      </c>
      <c r="M1961" s="318" t="str">
        <f>IFERROR(ROUNDUP(VLOOKUP(F1961,Accesorio!A:E,IF(L1961&gt;5,L1961-2,L1961),)*E1961/IF(L1961&gt;5,1.21,1),0)," ")</f>
        <v xml:space="preserve"> </v>
      </c>
      <c r="N1961" s="319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70"/>
      <c r="F1962" s="272"/>
      <c r="G1962" s="133"/>
      <c r="H1962" s="133"/>
      <c r="I1962" s="343"/>
      <c r="J1962" s="134"/>
      <c r="K1962" s="135"/>
      <c r="L1962" s="136">
        <v>5</v>
      </c>
      <c r="M1962" s="318" t="str">
        <f>IFERROR(ROUNDUP(VLOOKUP(F1962,Accesorio!A:E,IF(L1962&gt;5,L1962-2,L1962),)*E1962/IF(L1962&gt;5,1.21,1),0)," ")</f>
        <v xml:space="preserve"> </v>
      </c>
      <c r="N1962" s="319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70"/>
      <c r="F1963" s="272"/>
      <c r="G1963" s="133"/>
      <c r="H1963" s="133"/>
      <c r="I1963" s="343"/>
      <c r="J1963" s="134"/>
      <c r="K1963" s="135"/>
      <c r="L1963" s="136">
        <v>5</v>
      </c>
      <c r="M1963" s="318" t="str">
        <f>IFERROR(ROUNDUP(VLOOKUP(F1963,Accesorio!A:E,IF(L1963&gt;5,L1963-2,L1963),)*E1963/IF(L1963&gt;5,1.21,1),0)," ")</f>
        <v xml:space="preserve"> </v>
      </c>
      <c r="N1963" s="319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70"/>
      <c r="F1964" s="272"/>
      <c r="G1964" s="133"/>
      <c r="H1964" s="133"/>
      <c r="I1964" s="343"/>
      <c r="J1964" s="134"/>
      <c r="K1964" s="135"/>
      <c r="L1964" s="136">
        <v>5</v>
      </c>
      <c r="M1964" s="318" t="str">
        <f>IFERROR(ROUNDUP(VLOOKUP(F1964,Accesorio!A:E,IF(L1964&gt;5,L1964-2,L1964),)*E1964/IF(L1964&gt;5,1.21,1),0)," ")</f>
        <v xml:space="preserve"> </v>
      </c>
      <c r="N1964" s="319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70"/>
      <c r="F1965" s="272"/>
      <c r="G1965" s="133"/>
      <c r="H1965" s="133"/>
      <c r="I1965" s="343"/>
      <c r="J1965" s="134"/>
      <c r="K1965" s="135"/>
      <c r="L1965" s="136">
        <v>5</v>
      </c>
      <c r="M1965" s="318" t="str">
        <f>IFERROR(ROUNDUP(VLOOKUP(F1965,Accesorio!A:E,IF(L1965&gt;5,L1965-2,L1965),)*E1965/IF(L1965&gt;5,1.21,1),0)," ")</f>
        <v xml:space="preserve"> </v>
      </c>
      <c r="N1965" s="319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70"/>
      <c r="F1966" s="272"/>
      <c r="G1966" s="133"/>
      <c r="H1966" s="133"/>
      <c r="I1966" s="343"/>
      <c r="J1966" s="134"/>
      <c r="K1966" s="135"/>
      <c r="L1966" s="136">
        <v>5</v>
      </c>
      <c r="M1966" s="318" t="str">
        <f>IFERROR(ROUNDUP(VLOOKUP(F1966,Accesorio!A:E,IF(L1966&gt;5,L1966-2,L1966),)*E1966/IF(L1966&gt;5,1.21,1),0)," ")</f>
        <v xml:space="preserve"> </v>
      </c>
      <c r="N1966" s="319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70"/>
      <c r="F1967" s="272"/>
      <c r="G1967" s="133"/>
      <c r="H1967" s="133"/>
      <c r="I1967" s="343"/>
      <c r="J1967" s="134"/>
      <c r="K1967" s="135"/>
      <c r="L1967" s="136">
        <v>5</v>
      </c>
      <c r="M1967" s="318" t="str">
        <f>IFERROR(ROUNDUP(VLOOKUP(F1967,Accesorio!A:E,IF(L1967&gt;5,L1967-2,L1967),)*E1967/IF(L1967&gt;5,1.21,1),0)," ")</f>
        <v xml:space="preserve"> </v>
      </c>
      <c r="N1967" s="319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70"/>
      <c r="F1968" s="272"/>
      <c r="G1968" s="133"/>
      <c r="H1968" s="133"/>
      <c r="I1968" s="343"/>
      <c r="J1968" s="134"/>
      <c r="K1968" s="135"/>
      <c r="L1968" s="136">
        <v>5</v>
      </c>
      <c r="M1968" s="318" t="str">
        <f>IFERROR(ROUNDUP(VLOOKUP(F1968,Accesorio!A:E,IF(L1968&gt;5,L1968-2,L1968),)*E1968/IF(L1968&gt;5,1.21,1),0)," ")</f>
        <v xml:space="preserve"> </v>
      </c>
      <c r="N1968" s="319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70"/>
      <c r="F1969" s="272"/>
      <c r="G1969" s="133"/>
      <c r="H1969" s="133"/>
      <c r="I1969" s="343"/>
      <c r="J1969" s="134"/>
      <c r="K1969" s="135"/>
      <c r="L1969" s="136">
        <v>5</v>
      </c>
      <c r="M1969" s="318" t="str">
        <f>IFERROR(ROUNDUP(VLOOKUP(F1969,Accesorio!A:E,IF(L1969&gt;5,L1969-2,L1969),)*E1969/IF(L1969&gt;5,1.21,1),0)," ")</f>
        <v xml:space="preserve"> </v>
      </c>
      <c r="N1969" s="319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70"/>
      <c r="F1970" s="272"/>
      <c r="G1970" s="133"/>
      <c r="H1970" s="133"/>
      <c r="I1970" s="343"/>
      <c r="J1970" s="134"/>
      <c r="K1970" s="135"/>
      <c r="L1970" s="136">
        <v>5</v>
      </c>
      <c r="M1970" s="318" t="str">
        <f>IFERROR(ROUNDUP(VLOOKUP(F1970,Accesorio!A:E,IF(L1970&gt;5,L1970-2,L1970),)*E1970/IF(L1970&gt;5,1.21,1),0)," ")</f>
        <v xml:space="preserve"> </v>
      </c>
      <c r="N1970" s="319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70"/>
      <c r="F1971" s="272"/>
      <c r="G1971" s="133"/>
      <c r="H1971" s="133"/>
      <c r="I1971" s="343"/>
      <c r="J1971" s="134"/>
      <c r="K1971" s="135"/>
      <c r="L1971" s="136">
        <v>5</v>
      </c>
      <c r="M1971" s="318" t="str">
        <f>IFERROR(ROUNDUP(VLOOKUP(F1971,Accesorio!A:E,IF(L1971&gt;5,L1971-2,L1971),)*E1971/IF(L1971&gt;5,1.21,1),0)," ")</f>
        <v xml:space="preserve"> </v>
      </c>
      <c r="N1971" s="319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70"/>
      <c r="F1972" s="272"/>
      <c r="G1972" s="133"/>
      <c r="H1972" s="133"/>
      <c r="I1972" s="343"/>
      <c r="J1972" s="134"/>
      <c r="K1972" s="135"/>
      <c r="L1972" s="136">
        <v>5</v>
      </c>
      <c r="M1972" s="318" t="str">
        <f>IFERROR(ROUNDUP(VLOOKUP(F1972,Accesorio!A:E,IF(L1972&gt;5,L1972-2,L1972),)*E1972/IF(L1972&gt;5,1.21,1),0)," ")</f>
        <v xml:space="preserve"> </v>
      </c>
      <c r="N1972" s="319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70"/>
      <c r="F1973" s="272"/>
      <c r="G1973" s="133"/>
      <c r="H1973" s="133"/>
      <c r="I1973" s="343"/>
      <c r="J1973" s="134"/>
      <c r="K1973" s="135"/>
      <c r="L1973" s="136">
        <v>5</v>
      </c>
      <c r="M1973" s="318" t="str">
        <f>IFERROR(ROUNDUP(VLOOKUP(F1973,Accesorio!A:E,IF(L1973&gt;5,L1973-2,L1973),)*E1973/IF(L1973&gt;5,1.21,1),0)," ")</f>
        <v xml:space="preserve"> </v>
      </c>
      <c r="N1973" s="319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70"/>
      <c r="F1974" s="272"/>
      <c r="G1974" s="133"/>
      <c r="H1974" s="133"/>
      <c r="I1974" s="343"/>
      <c r="J1974" s="134"/>
      <c r="K1974" s="135"/>
      <c r="L1974" s="136">
        <v>5</v>
      </c>
      <c r="M1974" s="318" t="str">
        <f>IFERROR(ROUNDUP(VLOOKUP(F1974,Accesorio!A:E,IF(L1974&gt;5,L1974-2,L1974),)*E1974/IF(L1974&gt;5,1.21,1),0)," ")</f>
        <v xml:space="preserve"> </v>
      </c>
      <c r="N1974" s="319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70"/>
      <c r="F1975" s="272"/>
      <c r="G1975" s="133"/>
      <c r="H1975" s="133"/>
      <c r="I1975" s="343"/>
      <c r="J1975" s="134"/>
      <c r="K1975" s="135"/>
      <c r="L1975" s="136">
        <v>5</v>
      </c>
      <c r="M1975" s="318" t="str">
        <f>IFERROR(ROUNDUP(VLOOKUP(F1975,Accesorio!A:E,IF(L1975&gt;5,L1975-2,L1975),)*E1975/IF(L1975&gt;5,1.21,1),0)," ")</f>
        <v xml:space="preserve"> </v>
      </c>
      <c r="N1975" s="319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70"/>
      <c r="F1976" s="272"/>
      <c r="G1976" s="133"/>
      <c r="H1976" s="133"/>
      <c r="I1976" s="343"/>
      <c r="J1976" s="134"/>
      <c r="K1976" s="135"/>
      <c r="L1976" s="136">
        <v>5</v>
      </c>
      <c r="M1976" s="318" t="str">
        <f>IFERROR(ROUNDUP(VLOOKUP(F1976,Accesorio!A:E,IF(L1976&gt;5,L1976-2,L1976),)*E1976/IF(L1976&gt;5,1.21,1),0)," ")</f>
        <v xml:space="preserve"> </v>
      </c>
      <c r="N1976" s="319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70"/>
      <c r="F1977" s="272"/>
      <c r="G1977" s="133"/>
      <c r="H1977" s="133"/>
      <c r="I1977" s="343"/>
      <c r="J1977" s="134"/>
      <c r="K1977" s="135"/>
      <c r="L1977" s="136">
        <v>5</v>
      </c>
      <c r="M1977" s="318" t="str">
        <f>IFERROR(ROUNDUP(VLOOKUP(F1977,Accesorio!A:E,IF(L1977&gt;5,L1977-2,L1977),)*E1977/IF(L1977&gt;5,1.21,1),0)," ")</f>
        <v xml:space="preserve"> </v>
      </c>
      <c r="N1977" s="319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70"/>
      <c r="F1978" s="272"/>
      <c r="G1978" s="133"/>
      <c r="H1978" s="133"/>
      <c r="I1978" s="343"/>
      <c r="J1978" s="134"/>
      <c r="K1978" s="135"/>
      <c r="L1978" s="136">
        <v>5</v>
      </c>
      <c r="M1978" s="318" t="str">
        <f>IFERROR(ROUNDUP(VLOOKUP(F1978,Accesorio!A:E,IF(L1978&gt;5,L1978-2,L1978),)*E1978/IF(L1978&gt;5,1.21,1),0)," ")</f>
        <v xml:space="preserve"> </v>
      </c>
      <c r="N1978" s="319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70"/>
      <c r="F1979" s="272"/>
      <c r="G1979" s="133"/>
      <c r="H1979" s="133"/>
      <c r="I1979" s="343"/>
      <c r="J1979" s="134"/>
      <c r="K1979" s="135"/>
      <c r="L1979" s="136">
        <v>5</v>
      </c>
      <c r="M1979" s="318" t="str">
        <f>IFERROR(ROUNDUP(VLOOKUP(F1979,Accesorio!A:E,IF(L1979&gt;5,L1979-2,L1979),)*E1979/IF(L1979&gt;5,1.21,1),0)," ")</f>
        <v xml:space="preserve"> </v>
      </c>
      <c r="N1979" s="319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70"/>
      <c r="F1980" s="272"/>
      <c r="G1980" s="133"/>
      <c r="H1980" s="133"/>
      <c r="I1980" s="343"/>
      <c r="J1980" s="134"/>
      <c r="K1980" s="135"/>
      <c r="L1980" s="136">
        <v>5</v>
      </c>
      <c r="M1980" s="318" t="str">
        <f>IFERROR(ROUNDUP(VLOOKUP(F1980,Accesorio!A:E,IF(L1980&gt;5,L1980-2,L1980),)*E1980/IF(L1980&gt;5,1.21,1),0)," ")</f>
        <v xml:space="preserve"> </v>
      </c>
      <c r="N1980" s="319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70"/>
      <c r="F1981" s="272"/>
      <c r="G1981" s="133"/>
      <c r="H1981" s="133"/>
      <c r="I1981" s="343"/>
      <c r="J1981" s="134"/>
      <c r="K1981" s="135"/>
      <c r="L1981" s="136">
        <v>5</v>
      </c>
      <c r="M1981" s="318" t="str">
        <f>IFERROR(ROUNDUP(VLOOKUP(F1981,Accesorio!A:E,IF(L1981&gt;5,L1981-2,L1981),)*E1981/IF(L1981&gt;5,1.21,1),0)," ")</f>
        <v xml:space="preserve"> </v>
      </c>
      <c r="N1981" s="319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70"/>
      <c r="F1982" s="272"/>
      <c r="G1982" s="133"/>
      <c r="H1982" s="133"/>
      <c r="I1982" s="343"/>
      <c r="J1982" s="134"/>
      <c r="K1982" s="135"/>
      <c r="L1982" s="136">
        <v>5</v>
      </c>
      <c r="M1982" s="318" t="str">
        <f>IFERROR(ROUNDUP(VLOOKUP(F1982,Accesorio!A:E,IF(L1982&gt;5,L1982-2,L1982),)*E1982/IF(L1982&gt;5,1.21,1),0)," ")</f>
        <v xml:space="preserve"> </v>
      </c>
      <c r="N1982" s="319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70"/>
      <c r="F1983" s="272"/>
      <c r="G1983" s="133"/>
      <c r="H1983" s="133"/>
      <c r="I1983" s="343"/>
      <c r="J1983" s="134"/>
      <c r="K1983" s="135"/>
      <c r="L1983" s="136">
        <v>5</v>
      </c>
      <c r="M1983" s="318" t="str">
        <f>IFERROR(ROUNDUP(VLOOKUP(F1983,Accesorio!A:E,IF(L1983&gt;5,L1983-2,L1983),)*E1983/IF(L1983&gt;5,1.21,1),0)," ")</f>
        <v xml:space="preserve"> </v>
      </c>
      <c r="N1983" s="319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70"/>
      <c r="F1984" s="272"/>
      <c r="G1984" s="133"/>
      <c r="H1984" s="133"/>
      <c r="I1984" s="343"/>
      <c r="J1984" s="134"/>
      <c r="K1984" s="135"/>
      <c r="L1984" s="136">
        <v>5</v>
      </c>
      <c r="M1984" s="318" t="str">
        <f>IFERROR(ROUNDUP(VLOOKUP(F1984,Accesorio!A:E,IF(L1984&gt;5,L1984-2,L1984),)*E1984/IF(L1984&gt;5,1.21,1),0)," ")</f>
        <v xml:space="preserve"> </v>
      </c>
      <c r="N1984" s="319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70"/>
      <c r="F1985" s="272"/>
      <c r="G1985" s="133"/>
      <c r="H1985" s="133"/>
      <c r="I1985" s="343"/>
      <c r="J1985" s="134"/>
      <c r="K1985" s="135"/>
      <c r="L1985" s="136">
        <v>5</v>
      </c>
      <c r="M1985" s="318" t="str">
        <f>IFERROR(ROUNDUP(VLOOKUP(F1985,Accesorio!A:E,IF(L1985&gt;5,L1985-2,L1985),)*E1985/IF(L1985&gt;5,1.21,1),0)," ")</f>
        <v xml:space="preserve"> </v>
      </c>
      <c r="N1985" s="319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70"/>
      <c r="F1986" s="272"/>
      <c r="G1986" s="133"/>
      <c r="H1986" s="133"/>
      <c r="I1986" s="343"/>
      <c r="J1986" s="134"/>
      <c r="K1986" s="135"/>
      <c r="L1986" s="136">
        <v>5</v>
      </c>
      <c r="M1986" s="318" t="str">
        <f>IFERROR(ROUNDUP(VLOOKUP(F1986,Accesorio!A:E,IF(L1986&gt;5,L1986-2,L1986),)*E1986/IF(L1986&gt;5,1.21,1),0)," ")</f>
        <v xml:space="preserve"> </v>
      </c>
      <c r="N1986" s="319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70"/>
      <c r="F1987" s="272"/>
      <c r="G1987" s="133"/>
      <c r="H1987" s="133"/>
      <c r="I1987" s="343"/>
      <c r="J1987" s="134"/>
      <c r="K1987" s="135"/>
      <c r="L1987" s="136">
        <v>5</v>
      </c>
      <c r="M1987" s="318" t="str">
        <f>IFERROR(ROUNDUP(VLOOKUP(F1987,Accesorio!A:E,IF(L1987&gt;5,L1987-2,L1987),)*E1987/IF(L1987&gt;5,1.21,1),0)," ")</f>
        <v xml:space="preserve"> </v>
      </c>
      <c r="N1987" s="319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70"/>
      <c r="F1988" s="272"/>
      <c r="G1988" s="133"/>
      <c r="H1988" s="133"/>
      <c r="I1988" s="343"/>
      <c r="J1988" s="134"/>
      <c r="K1988" s="135"/>
      <c r="L1988" s="136">
        <v>5</v>
      </c>
      <c r="M1988" s="318" t="str">
        <f>IFERROR(ROUNDUP(VLOOKUP(F1988,Accesorio!A:E,IF(L1988&gt;5,L1988-2,L1988),)*E1988/IF(L1988&gt;5,1.21,1),0)," ")</f>
        <v xml:space="preserve"> </v>
      </c>
      <c r="N1988" s="319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70"/>
      <c r="F1989" s="272"/>
      <c r="G1989" s="133"/>
      <c r="H1989" s="133"/>
      <c r="I1989" s="343"/>
      <c r="J1989" s="134"/>
      <c r="K1989" s="135"/>
      <c r="L1989" s="136">
        <v>5</v>
      </c>
      <c r="M1989" s="318" t="str">
        <f>IFERROR(ROUNDUP(VLOOKUP(F1989,Accesorio!A:E,IF(L1989&gt;5,L1989-2,L1989),)*E1989/IF(L1989&gt;5,1.21,1),0)," ")</f>
        <v xml:space="preserve"> </v>
      </c>
      <c r="N1989" s="319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70"/>
      <c r="F1990" s="272"/>
      <c r="G1990" s="133"/>
      <c r="H1990" s="133"/>
      <c r="I1990" s="343"/>
      <c r="J1990" s="134"/>
      <c r="K1990" s="135"/>
      <c r="L1990" s="136">
        <v>5</v>
      </c>
      <c r="M1990" s="318" t="str">
        <f>IFERROR(ROUNDUP(VLOOKUP(F1990,Accesorio!A:E,IF(L1990&gt;5,L1990-2,L1990),)*E1990/IF(L1990&gt;5,1.21,1),0)," ")</f>
        <v xml:space="preserve"> </v>
      </c>
      <c r="N1990" s="319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70"/>
      <c r="F1991" s="272"/>
      <c r="G1991" s="133"/>
      <c r="H1991" s="133"/>
      <c r="I1991" s="343"/>
      <c r="J1991" s="134"/>
      <c r="K1991" s="135"/>
      <c r="L1991" s="136">
        <v>5</v>
      </c>
      <c r="M1991" s="318" t="str">
        <f>IFERROR(ROUNDUP(VLOOKUP(F1991,Accesorio!A:E,IF(L1991&gt;5,L1991-2,L1991),)*E1991/IF(L1991&gt;5,1.21,1),0)," ")</f>
        <v xml:space="preserve"> </v>
      </c>
      <c r="N1991" s="319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70"/>
      <c r="F1992" s="272"/>
      <c r="G1992" s="133"/>
      <c r="H1992" s="133"/>
      <c r="I1992" s="343"/>
      <c r="J1992" s="134"/>
      <c r="K1992" s="135"/>
      <c r="L1992" s="136">
        <v>5</v>
      </c>
      <c r="M1992" s="318" t="str">
        <f>IFERROR(ROUNDUP(VLOOKUP(F1992,Accesorio!A:E,IF(L1992&gt;5,L1992-2,L1992),)*E1992/IF(L1992&gt;5,1.21,1),0)," ")</f>
        <v xml:space="preserve"> </v>
      </c>
      <c r="N1992" s="319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70"/>
      <c r="F1993" s="272"/>
      <c r="G1993" s="133"/>
      <c r="H1993" s="133"/>
      <c r="I1993" s="343"/>
      <c r="J1993" s="134"/>
      <c r="K1993" s="135"/>
      <c r="L1993" s="136">
        <v>5</v>
      </c>
      <c r="M1993" s="318" t="str">
        <f>IFERROR(ROUNDUP(VLOOKUP(F1993,Accesorio!A:E,IF(L1993&gt;5,L1993-2,L1993),)*E1993/IF(L1993&gt;5,1.21,1),0)," ")</f>
        <v xml:space="preserve"> </v>
      </c>
      <c r="N1993" s="319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70"/>
      <c r="F1994" s="272"/>
      <c r="G1994" s="133"/>
      <c r="H1994" s="133"/>
      <c r="I1994" s="343"/>
      <c r="J1994" s="134"/>
      <c r="K1994" s="135"/>
      <c r="L1994" s="136">
        <v>5</v>
      </c>
      <c r="M1994" s="318" t="str">
        <f>IFERROR(ROUNDUP(VLOOKUP(F1994,Accesorio!A:E,IF(L1994&gt;5,L1994-2,L1994),)*E1994/IF(L1994&gt;5,1.21,1),0)," ")</f>
        <v xml:space="preserve"> </v>
      </c>
      <c r="N1994" s="319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70"/>
      <c r="F1995" s="272"/>
      <c r="G1995" s="133"/>
      <c r="H1995" s="133"/>
      <c r="I1995" s="343"/>
      <c r="J1995" s="134"/>
      <c r="K1995" s="135"/>
      <c r="L1995" s="136">
        <v>5</v>
      </c>
      <c r="M1995" s="318" t="str">
        <f>IFERROR(ROUNDUP(VLOOKUP(F1995,Accesorio!A:E,IF(L1995&gt;5,L1995-2,L1995),)*E1995/IF(L1995&gt;5,1.21,1),0)," ")</f>
        <v xml:space="preserve"> </v>
      </c>
      <c r="N1995" s="319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70"/>
      <c r="F1996" s="272"/>
      <c r="G1996" s="133"/>
      <c r="H1996" s="133"/>
      <c r="I1996" s="343"/>
      <c r="J1996" s="134"/>
      <c r="K1996" s="135"/>
      <c r="L1996" s="136">
        <v>5</v>
      </c>
      <c r="M1996" s="318" t="str">
        <f>IFERROR(ROUNDUP(VLOOKUP(F1996,Accesorio!A:E,IF(L1996&gt;5,L1996-2,L1996),)*E1996/IF(L1996&gt;5,1.21,1),0)," ")</f>
        <v xml:space="preserve"> </v>
      </c>
      <c r="N1996" s="319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70"/>
      <c r="F1997" s="272"/>
      <c r="G1997" s="133"/>
      <c r="H1997" s="133"/>
      <c r="I1997" s="343"/>
      <c r="J1997" s="134"/>
      <c r="K1997" s="135"/>
      <c r="L1997" s="136">
        <v>5</v>
      </c>
      <c r="M1997" s="318" t="str">
        <f>IFERROR(ROUNDUP(VLOOKUP(F1997,Accesorio!A:E,IF(L1997&gt;5,L1997-2,L1997),)*E1997/IF(L1997&gt;5,1.21,1),0)," ")</f>
        <v xml:space="preserve"> </v>
      </c>
      <c r="N1997" s="319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70"/>
      <c r="F1998" s="272"/>
      <c r="G1998" s="133"/>
      <c r="H1998" s="133"/>
      <c r="I1998" s="343"/>
      <c r="J1998" s="134"/>
      <c r="K1998" s="135"/>
      <c r="L1998" s="136">
        <v>5</v>
      </c>
      <c r="M1998" s="318" t="str">
        <f>IFERROR(ROUNDUP(VLOOKUP(F1998,Accesorio!A:E,IF(L1998&gt;5,L1998-2,L1998),)*E1998/IF(L1998&gt;5,1.21,1),0)," ")</f>
        <v xml:space="preserve"> </v>
      </c>
      <c r="N1998" s="319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70"/>
      <c r="F1999" s="272"/>
      <c r="G1999" s="133"/>
      <c r="H1999" s="133"/>
      <c r="I1999" s="343"/>
      <c r="J1999" s="134"/>
      <c r="K1999" s="135"/>
      <c r="L1999" s="136">
        <v>5</v>
      </c>
      <c r="M1999" s="318" t="str">
        <f>IFERROR(ROUNDUP(VLOOKUP(F1999,Accesorio!A:E,IF(L1999&gt;5,L1999-2,L1999),)*E1999/IF(L1999&gt;5,1.21,1),0)," ")</f>
        <v xml:space="preserve"> </v>
      </c>
      <c r="N1999" s="319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70"/>
      <c r="F2000" s="272"/>
      <c r="G2000" s="133"/>
      <c r="H2000" s="133"/>
      <c r="I2000" s="343"/>
      <c r="J2000" s="134"/>
      <c r="K2000" s="135"/>
      <c r="L2000" s="136">
        <v>5</v>
      </c>
      <c r="M2000" s="318" t="str">
        <f>IFERROR(ROUNDUP(VLOOKUP(F2000,Accesorio!A:E,IF(L2000&gt;5,L2000-2,L2000),)*E2000/IF(L2000&gt;5,1.21,1),0)," ")</f>
        <v xml:space="preserve"> </v>
      </c>
      <c r="N2000" s="319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70"/>
      <c r="F2001" s="272"/>
      <c r="G2001" s="133"/>
      <c r="H2001" s="133"/>
      <c r="I2001" s="343"/>
      <c r="J2001" s="134"/>
      <c r="K2001" s="135"/>
      <c r="L2001" s="136">
        <v>5</v>
      </c>
      <c r="M2001" s="318" t="str">
        <f>IFERROR(ROUNDUP(VLOOKUP(F2001,Accesorio!A:E,IF(L2001&gt;5,L2001-2,L2001),)*E2001/IF(L2001&gt;5,1.21,1),0)," ")</f>
        <v xml:space="preserve"> </v>
      </c>
      <c r="N2001" s="319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70"/>
      <c r="F2002" s="272"/>
      <c r="G2002" s="133"/>
      <c r="H2002" s="133"/>
      <c r="I2002" s="343"/>
      <c r="J2002" s="134"/>
      <c r="K2002" s="135"/>
      <c r="L2002" s="136">
        <v>5</v>
      </c>
      <c r="M2002" s="318" t="str">
        <f>IFERROR(ROUNDUP(VLOOKUP(F2002,Accesorio!A:E,IF(L2002&gt;5,L2002-2,L2002),)*E2002/IF(L2002&gt;5,1.21,1),0)," ")</f>
        <v xml:space="preserve"> </v>
      </c>
      <c r="N2002" s="319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70"/>
      <c r="F2003" s="272"/>
      <c r="G2003" s="133"/>
      <c r="H2003" s="133"/>
      <c r="I2003" s="343"/>
      <c r="J2003" s="134"/>
      <c r="K2003" s="135"/>
      <c r="L2003" s="136">
        <v>5</v>
      </c>
      <c r="M2003" s="318" t="str">
        <f>IFERROR(ROUNDUP(VLOOKUP(F2003,Accesorio!A:E,IF(L2003&gt;5,L2003-2,L2003),)*E2003/IF(L2003&gt;5,1.21,1),0)," ")</f>
        <v xml:space="preserve"> </v>
      </c>
      <c r="N2003" s="319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70"/>
      <c r="F2004" s="272"/>
      <c r="G2004" s="133"/>
      <c r="H2004" s="133"/>
      <c r="I2004" s="343"/>
      <c r="J2004" s="134"/>
      <c r="K2004" s="135"/>
      <c r="L2004" s="136">
        <v>5</v>
      </c>
      <c r="M2004" s="318" t="str">
        <f>IFERROR(ROUNDUP(VLOOKUP(F2004,Accesorio!A:E,IF(L2004&gt;5,L2004-2,L2004),)*E2004/IF(L2004&gt;5,1.21,1),0)," ")</f>
        <v xml:space="preserve"> </v>
      </c>
      <c r="N2004" s="319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70"/>
      <c r="F2005" s="272"/>
      <c r="G2005" s="133"/>
      <c r="H2005" s="133"/>
      <c r="I2005" s="343"/>
      <c r="J2005" s="134"/>
      <c r="K2005" s="135"/>
      <c r="L2005" s="136">
        <v>5</v>
      </c>
      <c r="M2005" s="318" t="str">
        <f>IFERROR(ROUNDUP(VLOOKUP(F2005,Accesorio!A:E,IF(L2005&gt;5,L2005-2,L2005),)*E2005/IF(L2005&gt;5,1.21,1),0)," ")</f>
        <v xml:space="preserve"> </v>
      </c>
      <c r="N2005" s="319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70"/>
      <c r="F2006" s="272"/>
      <c r="G2006" s="133"/>
      <c r="H2006" s="133"/>
      <c r="I2006" s="343"/>
      <c r="J2006" s="134"/>
      <c r="K2006" s="135"/>
      <c r="L2006" s="136">
        <v>5</v>
      </c>
      <c r="M2006" s="318" t="str">
        <f>IFERROR(ROUNDUP(VLOOKUP(F2006,Accesorio!A:E,IF(L2006&gt;5,L2006-2,L2006),)*E2006/IF(L2006&gt;5,1.21,1),0)," ")</f>
        <v xml:space="preserve"> </v>
      </c>
      <c r="N2006" s="319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70"/>
      <c r="F2007" s="272"/>
      <c r="G2007" s="133"/>
      <c r="H2007" s="133"/>
      <c r="I2007" s="343"/>
      <c r="J2007" s="134"/>
      <c r="K2007" s="135"/>
      <c r="L2007" s="136">
        <v>5</v>
      </c>
      <c r="M2007" s="318" t="str">
        <f>IFERROR(ROUNDUP(VLOOKUP(F2007,Accesorio!A:E,IF(L2007&gt;5,L2007-2,L2007),)*E2007/IF(L2007&gt;5,1.21,1),0)," ")</f>
        <v xml:space="preserve"> </v>
      </c>
      <c r="N2007" s="319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70"/>
      <c r="F2008" s="272"/>
      <c r="G2008" s="133"/>
      <c r="H2008" s="133"/>
      <c r="I2008" s="343"/>
      <c r="J2008" s="134"/>
      <c r="K2008" s="135"/>
      <c r="L2008" s="136">
        <v>5</v>
      </c>
      <c r="M2008" s="318" t="str">
        <f>IFERROR(ROUNDUP(VLOOKUP(F2008,Accesorio!A:E,IF(L2008&gt;5,L2008-2,L2008),)*E2008/IF(L2008&gt;5,1.21,1),0)," ")</f>
        <v xml:space="preserve"> </v>
      </c>
      <c r="N2008" s="319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70"/>
      <c r="F2009" s="272"/>
      <c r="G2009" s="133"/>
      <c r="H2009" s="133"/>
      <c r="I2009" s="343"/>
      <c r="J2009" s="134"/>
      <c r="K2009" s="135"/>
      <c r="L2009" s="136">
        <v>5</v>
      </c>
      <c r="M2009" s="318" t="str">
        <f>IFERROR(ROUNDUP(VLOOKUP(F2009,Accesorio!A:E,IF(L2009&gt;5,L2009-2,L2009),)*E2009/IF(L2009&gt;5,1.21,1),0)," ")</f>
        <v xml:space="preserve"> </v>
      </c>
      <c r="N2009" s="319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70"/>
      <c r="F2010" s="272"/>
      <c r="G2010" s="133"/>
      <c r="H2010" s="133"/>
      <c r="I2010" s="343"/>
      <c r="J2010" s="134"/>
      <c r="K2010" s="135"/>
      <c r="L2010" s="136">
        <v>5</v>
      </c>
      <c r="M2010" s="318" t="str">
        <f>IFERROR(ROUNDUP(VLOOKUP(F2010,Accesorio!A:E,IF(L2010&gt;5,L2010-2,L2010),)*E2010/IF(L2010&gt;5,1.21,1),0)," ")</f>
        <v xml:space="preserve"> </v>
      </c>
      <c r="N2010" s="319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70"/>
      <c r="F2011" s="272"/>
      <c r="G2011" s="133"/>
      <c r="H2011" s="133"/>
      <c r="I2011" s="343"/>
      <c r="J2011" s="134"/>
      <c r="K2011" s="135"/>
      <c r="L2011" s="136">
        <v>5</v>
      </c>
      <c r="M2011" s="318" t="str">
        <f>IFERROR(ROUNDUP(VLOOKUP(F2011,Accesorio!A:E,IF(L2011&gt;5,L2011-2,L2011),)*E2011/IF(L2011&gt;5,1.21,1),0)," ")</f>
        <v xml:space="preserve"> </v>
      </c>
      <c r="N2011" s="319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70"/>
      <c r="F2012" s="272"/>
      <c r="G2012" s="133"/>
      <c r="H2012" s="133"/>
      <c r="I2012" s="343"/>
      <c r="J2012" s="134"/>
      <c r="K2012" s="135"/>
      <c r="L2012" s="136">
        <v>5</v>
      </c>
      <c r="M2012" s="318" t="str">
        <f>IFERROR(ROUNDUP(VLOOKUP(F2012,Accesorio!A:E,IF(L2012&gt;5,L2012-2,L2012),)*E2012/IF(L2012&gt;5,1.21,1),0)," ")</f>
        <v xml:space="preserve"> </v>
      </c>
      <c r="N2012" s="319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70"/>
      <c r="F2013" s="272"/>
      <c r="G2013" s="133"/>
      <c r="H2013" s="133"/>
      <c r="I2013" s="343"/>
      <c r="J2013" s="134"/>
      <c r="K2013" s="135"/>
      <c r="L2013" s="136">
        <v>5</v>
      </c>
      <c r="M2013" s="318" t="str">
        <f>IFERROR(ROUNDUP(VLOOKUP(F2013,Accesorio!A:E,IF(L2013&gt;5,L2013-2,L2013),)*E2013/IF(L2013&gt;5,1.21,1),0)," ")</f>
        <v xml:space="preserve"> </v>
      </c>
      <c r="N2013" s="319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70"/>
      <c r="F2014" s="272"/>
      <c r="G2014" s="133"/>
      <c r="H2014" s="133"/>
      <c r="I2014" s="343"/>
      <c r="J2014" s="134"/>
      <c r="K2014" s="135"/>
      <c r="L2014" s="136">
        <v>5</v>
      </c>
      <c r="M2014" s="318" t="str">
        <f>IFERROR(ROUNDUP(VLOOKUP(F2014,Accesorio!A:E,IF(L2014&gt;5,L2014-2,L2014),)*E2014/IF(L2014&gt;5,1.21,1),0)," ")</f>
        <v xml:space="preserve"> </v>
      </c>
      <c r="N2014" s="319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70"/>
      <c r="F2015" s="272"/>
      <c r="G2015" s="133"/>
      <c r="H2015" s="133"/>
      <c r="I2015" s="343"/>
      <c r="J2015" s="134"/>
      <c r="K2015" s="135"/>
      <c r="L2015" s="136">
        <v>5</v>
      </c>
      <c r="M2015" s="318" t="str">
        <f>IFERROR(ROUNDUP(VLOOKUP(F2015,Accesorio!A:E,IF(L2015&gt;5,L2015-2,L2015),)*E2015/IF(L2015&gt;5,1.21,1),0)," ")</f>
        <v xml:space="preserve"> </v>
      </c>
      <c r="N2015" s="319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70"/>
      <c r="F2016" s="272"/>
      <c r="G2016" s="133"/>
      <c r="H2016" s="133"/>
      <c r="I2016" s="343"/>
      <c r="J2016" s="134"/>
      <c r="K2016" s="135"/>
      <c r="L2016" s="136">
        <v>5</v>
      </c>
      <c r="M2016" s="318" t="str">
        <f>IFERROR(ROUNDUP(VLOOKUP(F2016,Accesorio!A:E,IF(L2016&gt;5,L2016-2,L2016),)*E2016/IF(L2016&gt;5,1.21,1),0)," ")</f>
        <v xml:space="preserve"> </v>
      </c>
      <c r="N2016" s="319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70"/>
      <c r="F2017" s="272"/>
      <c r="G2017" s="133"/>
      <c r="H2017" s="133"/>
      <c r="I2017" s="343"/>
      <c r="J2017" s="134"/>
      <c r="K2017" s="135"/>
      <c r="L2017" s="136">
        <v>5</v>
      </c>
      <c r="M2017" s="318" t="str">
        <f>IFERROR(ROUNDUP(VLOOKUP(F2017,Accesorio!A:E,IF(L2017&gt;5,L2017-2,L2017),)*E2017/IF(L2017&gt;5,1.21,1),0)," ")</f>
        <v xml:space="preserve"> </v>
      </c>
      <c r="N2017" s="319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70"/>
      <c r="F2018" s="272"/>
      <c r="G2018" s="133"/>
      <c r="H2018" s="133"/>
      <c r="I2018" s="343"/>
      <c r="J2018" s="134"/>
      <c r="K2018" s="135"/>
      <c r="L2018" s="136">
        <v>5</v>
      </c>
      <c r="M2018" s="318" t="str">
        <f>IFERROR(ROUNDUP(VLOOKUP(F2018,Accesorio!A:E,IF(L2018&gt;5,L2018-2,L2018),)*E2018/IF(L2018&gt;5,1.21,1),0)," ")</f>
        <v xml:space="preserve"> </v>
      </c>
      <c r="N2018" s="319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70"/>
      <c r="F2019" s="272"/>
      <c r="G2019" s="133"/>
      <c r="H2019" s="133"/>
      <c r="I2019" s="343"/>
      <c r="J2019" s="134"/>
      <c r="K2019" s="135"/>
      <c r="L2019" s="136">
        <v>5</v>
      </c>
      <c r="M2019" s="318" t="str">
        <f>IFERROR(ROUNDUP(VLOOKUP(F2019,Accesorio!A:E,IF(L2019&gt;5,L2019-2,L2019),)*E2019/IF(L2019&gt;5,1.21,1),0)," ")</f>
        <v xml:space="preserve"> </v>
      </c>
      <c r="N2019" s="319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70"/>
      <c r="F2020" s="272"/>
      <c r="G2020" s="133"/>
      <c r="H2020" s="133"/>
      <c r="I2020" s="343"/>
      <c r="J2020" s="134"/>
      <c r="K2020" s="135"/>
      <c r="L2020" s="136">
        <v>5</v>
      </c>
      <c r="M2020" s="318" t="str">
        <f>IFERROR(ROUNDUP(VLOOKUP(F2020,Accesorio!A:E,IF(L2020&gt;5,L2020-2,L2020),)*E2020/IF(L2020&gt;5,1.21,1),0)," ")</f>
        <v xml:space="preserve"> </v>
      </c>
      <c r="N2020" s="319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70"/>
      <c r="F2021" s="272"/>
      <c r="G2021" s="133"/>
      <c r="H2021" s="133"/>
      <c r="I2021" s="343"/>
      <c r="J2021" s="134"/>
      <c r="K2021" s="135"/>
      <c r="L2021" s="136">
        <v>5</v>
      </c>
      <c r="M2021" s="318" t="str">
        <f>IFERROR(ROUNDUP(VLOOKUP(F2021,Accesorio!A:E,IF(L2021&gt;5,L2021-2,L2021),)*E2021/IF(L2021&gt;5,1.21,1),0)," ")</f>
        <v xml:space="preserve"> </v>
      </c>
      <c r="N2021" s="319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70"/>
      <c r="F2022" s="272"/>
      <c r="G2022" s="133"/>
      <c r="H2022" s="133"/>
      <c r="I2022" s="343"/>
      <c r="J2022" s="134"/>
      <c r="K2022" s="135"/>
      <c r="L2022" s="136">
        <v>5</v>
      </c>
      <c r="M2022" s="318" t="str">
        <f>IFERROR(ROUNDUP(VLOOKUP(F2022,Accesorio!A:E,IF(L2022&gt;5,L2022-2,L2022),)*E2022/IF(L2022&gt;5,1.21,1),0)," ")</f>
        <v xml:space="preserve"> </v>
      </c>
      <c r="N2022" s="319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70"/>
      <c r="F2023" s="272"/>
      <c r="G2023" s="133"/>
      <c r="H2023" s="133"/>
      <c r="I2023" s="343"/>
      <c r="J2023" s="134"/>
      <c r="K2023" s="135"/>
      <c r="L2023" s="136">
        <v>5</v>
      </c>
      <c r="M2023" s="318" t="str">
        <f>IFERROR(ROUNDUP(VLOOKUP(F2023,Accesorio!A:E,IF(L2023&gt;5,L2023-2,L2023),)*E2023/IF(L2023&gt;5,1.21,1),0)," ")</f>
        <v xml:space="preserve"> </v>
      </c>
      <c r="N2023" s="319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70"/>
      <c r="F2024" s="272"/>
      <c r="G2024" s="133"/>
      <c r="H2024" s="133"/>
      <c r="I2024" s="343"/>
      <c r="J2024" s="134"/>
      <c r="K2024" s="135"/>
      <c r="L2024" s="136">
        <v>5</v>
      </c>
      <c r="M2024" s="318" t="str">
        <f>IFERROR(ROUNDUP(VLOOKUP(F2024,Accesorio!A:E,IF(L2024&gt;5,L2024-2,L2024),)*E2024/IF(L2024&gt;5,1.21,1),0)," ")</f>
        <v xml:space="preserve"> </v>
      </c>
      <c r="N2024" s="319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70"/>
      <c r="F2025" s="272"/>
      <c r="G2025" s="133"/>
      <c r="H2025" s="133"/>
      <c r="I2025" s="343"/>
      <c r="J2025" s="134"/>
      <c r="K2025" s="135"/>
      <c r="L2025" s="136">
        <v>5</v>
      </c>
      <c r="M2025" s="318" t="str">
        <f>IFERROR(ROUNDUP(VLOOKUP(F2025,Accesorio!A:E,IF(L2025&gt;5,L2025-2,L2025),)*E2025/IF(L2025&gt;5,1.21,1),0)," ")</f>
        <v xml:space="preserve"> </v>
      </c>
      <c r="N2025" s="319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70"/>
      <c r="F2026" s="272"/>
      <c r="G2026" s="133"/>
      <c r="H2026" s="133"/>
      <c r="I2026" s="343"/>
      <c r="J2026" s="134"/>
      <c r="K2026" s="135"/>
      <c r="L2026" s="136">
        <v>5</v>
      </c>
      <c r="M2026" s="318" t="str">
        <f>IFERROR(ROUNDUP(VLOOKUP(F2026,Accesorio!A:E,IF(L2026&gt;5,L2026-2,L2026),)*E2026/IF(L2026&gt;5,1.21,1),0)," ")</f>
        <v xml:space="preserve"> </v>
      </c>
      <c r="N2026" s="319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70"/>
      <c r="F2027" s="272"/>
      <c r="G2027" s="133"/>
      <c r="H2027" s="133"/>
      <c r="I2027" s="343"/>
      <c r="J2027" s="134"/>
      <c r="K2027" s="135"/>
      <c r="L2027" s="136">
        <v>5</v>
      </c>
      <c r="M2027" s="318" t="str">
        <f>IFERROR(ROUNDUP(VLOOKUP(F2027,Accesorio!A:E,IF(L2027&gt;5,L2027-2,L2027),)*E2027/IF(L2027&gt;5,1.21,1),0)," ")</f>
        <v xml:space="preserve"> </v>
      </c>
      <c r="N2027" s="319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70"/>
      <c r="F2028" s="272"/>
      <c r="G2028" s="133"/>
      <c r="H2028" s="133"/>
      <c r="I2028" s="343"/>
      <c r="J2028" s="134"/>
      <c r="K2028" s="135"/>
      <c r="L2028" s="136">
        <v>5</v>
      </c>
      <c r="M2028" s="318" t="str">
        <f>IFERROR(ROUNDUP(VLOOKUP(F2028,Accesorio!A:E,IF(L2028&gt;5,L2028-2,L2028),)*E2028/IF(L2028&gt;5,1.21,1),0)," ")</f>
        <v xml:space="preserve"> </v>
      </c>
      <c r="N2028" s="319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70"/>
      <c r="F2029" s="272"/>
      <c r="G2029" s="133"/>
      <c r="H2029" s="133"/>
      <c r="I2029" s="343"/>
      <c r="J2029" s="134"/>
      <c r="K2029" s="135"/>
      <c r="L2029" s="136">
        <v>5</v>
      </c>
      <c r="M2029" s="318" t="str">
        <f>IFERROR(ROUNDUP(VLOOKUP(F2029,Accesorio!A:E,IF(L2029&gt;5,L2029-2,L2029),)*E2029/IF(L2029&gt;5,1.21,1),0)," ")</f>
        <v xml:space="preserve"> </v>
      </c>
      <c r="N2029" s="319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70"/>
      <c r="F2030" s="272"/>
      <c r="G2030" s="133"/>
      <c r="H2030" s="133"/>
      <c r="I2030" s="343"/>
      <c r="J2030" s="134"/>
      <c r="K2030" s="135"/>
      <c r="L2030" s="136">
        <v>5</v>
      </c>
      <c r="M2030" s="318" t="str">
        <f>IFERROR(ROUNDUP(VLOOKUP(F2030,Accesorio!A:E,IF(L2030&gt;5,L2030-2,L2030),)*E2030/IF(L2030&gt;5,1.21,1),0)," ")</f>
        <v xml:space="preserve"> </v>
      </c>
      <c r="N2030" s="319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70"/>
      <c r="F2031" s="272"/>
      <c r="G2031" s="133"/>
      <c r="H2031" s="133"/>
      <c r="I2031" s="343"/>
      <c r="J2031" s="134"/>
      <c r="K2031" s="135"/>
      <c r="L2031" s="136">
        <v>5</v>
      </c>
      <c r="M2031" s="318" t="str">
        <f>IFERROR(ROUNDUP(VLOOKUP(F2031,Accesorio!A:E,IF(L2031&gt;5,L2031-2,L2031),)*E2031/IF(L2031&gt;5,1.21,1),0)," ")</f>
        <v xml:space="preserve"> </v>
      </c>
      <c r="N2031" s="319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70"/>
      <c r="F2032" s="272"/>
      <c r="G2032" s="133"/>
      <c r="H2032" s="133"/>
      <c r="I2032" s="343"/>
      <c r="J2032" s="134"/>
      <c r="K2032" s="135"/>
      <c r="L2032" s="136">
        <v>5</v>
      </c>
      <c r="M2032" s="318" t="str">
        <f>IFERROR(ROUNDUP(VLOOKUP(F2032,Accesorio!A:E,IF(L2032&gt;5,L2032-2,L2032),)*E2032/IF(L2032&gt;5,1.21,1),0)," ")</f>
        <v xml:space="preserve"> </v>
      </c>
      <c r="N2032" s="319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70"/>
      <c r="F2033" s="272"/>
      <c r="G2033" s="133"/>
      <c r="H2033" s="133"/>
      <c r="I2033" s="343"/>
      <c r="J2033" s="134"/>
      <c r="K2033" s="135"/>
      <c r="L2033" s="136">
        <v>5</v>
      </c>
      <c r="M2033" s="318" t="str">
        <f>IFERROR(ROUNDUP(VLOOKUP(F2033,Accesorio!A:E,IF(L2033&gt;5,L2033-2,L2033),)*E2033/IF(L2033&gt;5,1.21,1),0)," ")</f>
        <v xml:space="preserve"> </v>
      </c>
      <c r="N2033" s="319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70"/>
      <c r="F2034" s="272"/>
      <c r="G2034" s="133"/>
      <c r="H2034" s="133"/>
      <c r="I2034" s="343"/>
      <c r="J2034" s="134"/>
      <c r="K2034" s="135"/>
      <c r="L2034" s="136">
        <v>5</v>
      </c>
      <c r="M2034" s="318" t="str">
        <f>IFERROR(ROUNDUP(VLOOKUP(F2034,Accesorio!A:E,IF(L2034&gt;5,L2034-2,L2034),)*E2034/IF(L2034&gt;5,1.21,1),0)," ")</f>
        <v xml:space="preserve"> </v>
      </c>
      <c r="N2034" s="319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70"/>
      <c r="F2035" s="272"/>
      <c r="G2035" s="133"/>
      <c r="H2035" s="133"/>
      <c r="I2035" s="343"/>
      <c r="J2035" s="134"/>
      <c r="K2035" s="135"/>
      <c r="L2035" s="136">
        <v>5</v>
      </c>
      <c r="M2035" s="318" t="str">
        <f>IFERROR(ROUNDUP(VLOOKUP(F2035,Accesorio!A:E,IF(L2035&gt;5,L2035-2,L2035),)*E2035/IF(L2035&gt;5,1.21,1),0)," ")</f>
        <v xml:space="preserve"> </v>
      </c>
      <c r="N2035" s="319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70"/>
      <c r="F2036" s="272"/>
      <c r="G2036" s="133"/>
      <c r="H2036" s="133"/>
      <c r="I2036" s="343"/>
      <c r="J2036" s="134"/>
      <c r="K2036" s="135"/>
      <c r="L2036" s="136">
        <v>5</v>
      </c>
      <c r="M2036" s="318" t="str">
        <f>IFERROR(ROUNDUP(VLOOKUP(F2036,Accesorio!A:E,IF(L2036&gt;5,L2036-2,L2036),)*E2036/IF(L2036&gt;5,1.21,1),0)," ")</f>
        <v xml:space="preserve"> </v>
      </c>
      <c r="N2036" s="319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70"/>
      <c r="F2037" s="272"/>
      <c r="G2037" s="133"/>
      <c r="H2037" s="133"/>
      <c r="I2037" s="343"/>
      <c r="J2037" s="134"/>
      <c r="K2037" s="135"/>
      <c r="L2037" s="136">
        <v>5</v>
      </c>
      <c r="M2037" s="318" t="str">
        <f>IFERROR(ROUNDUP(VLOOKUP(F2037,Accesorio!A:E,IF(L2037&gt;5,L2037-2,L2037),)*E2037/IF(L2037&gt;5,1.21,1),0)," ")</f>
        <v xml:space="preserve"> </v>
      </c>
      <c r="N2037" s="319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70"/>
      <c r="F2038" s="272"/>
      <c r="G2038" s="133"/>
      <c r="H2038" s="133"/>
      <c r="I2038" s="343"/>
      <c r="J2038" s="134"/>
      <c r="K2038" s="135"/>
      <c r="L2038" s="136">
        <v>5</v>
      </c>
      <c r="M2038" s="318" t="str">
        <f>IFERROR(ROUNDUP(VLOOKUP(F2038,Accesorio!A:E,IF(L2038&gt;5,L2038-2,L2038),)*E2038/IF(L2038&gt;5,1.21,1),0)," ")</f>
        <v xml:space="preserve"> </v>
      </c>
      <c r="N2038" s="319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70"/>
      <c r="F2039" s="272"/>
      <c r="G2039" s="133"/>
      <c r="H2039" s="133"/>
      <c r="I2039" s="343"/>
      <c r="J2039" s="134"/>
      <c r="K2039" s="135"/>
      <c r="L2039" s="136">
        <v>5</v>
      </c>
      <c r="M2039" s="318" t="str">
        <f>IFERROR(ROUNDUP(VLOOKUP(F2039,Accesorio!A:E,IF(L2039&gt;5,L2039-2,L2039),)*E2039/IF(L2039&gt;5,1.21,1),0)," ")</f>
        <v xml:space="preserve"> </v>
      </c>
      <c r="N2039" s="319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70"/>
      <c r="F2040" s="272"/>
      <c r="G2040" s="133"/>
      <c r="H2040" s="133"/>
      <c r="I2040" s="343"/>
      <c r="J2040" s="134"/>
      <c r="K2040" s="135"/>
      <c r="L2040" s="136">
        <v>5</v>
      </c>
      <c r="M2040" s="318" t="str">
        <f>IFERROR(ROUNDUP(VLOOKUP(F2040,Accesorio!A:E,IF(L2040&gt;5,L2040-2,L2040),)*E2040/IF(L2040&gt;5,1.21,1),0)," ")</f>
        <v xml:space="preserve"> </v>
      </c>
      <c r="N2040" s="319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70"/>
      <c r="F2041" s="272"/>
      <c r="G2041" s="133"/>
      <c r="H2041" s="133"/>
      <c r="I2041" s="343"/>
      <c r="J2041" s="134"/>
      <c r="K2041" s="135"/>
      <c r="L2041" s="136">
        <v>5</v>
      </c>
      <c r="M2041" s="318" t="str">
        <f>IFERROR(ROUNDUP(VLOOKUP(F2041,Accesorio!A:E,IF(L2041&gt;5,L2041-2,L2041),)*E2041/IF(L2041&gt;5,1.21,1),0)," ")</f>
        <v xml:space="preserve"> </v>
      </c>
      <c r="N2041" s="319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70"/>
      <c r="F2042" s="272"/>
      <c r="G2042" s="133"/>
      <c r="H2042" s="133"/>
      <c r="I2042" s="343"/>
      <c r="J2042" s="134"/>
      <c r="K2042" s="135"/>
      <c r="L2042" s="136">
        <v>5</v>
      </c>
      <c r="M2042" s="318" t="str">
        <f>IFERROR(ROUNDUP(VLOOKUP(F2042,Accesorio!A:E,IF(L2042&gt;5,L2042-2,L2042),)*E2042/IF(L2042&gt;5,1.21,1),0)," ")</f>
        <v xml:space="preserve"> </v>
      </c>
      <c r="N2042" s="319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70"/>
      <c r="F2043" s="272"/>
      <c r="G2043" s="133"/>
      <c r="H2043" s="133"/>
      <c r="I2043" s="343"/>
      <c r="J2043" s="134"/>
      <c r="K2043" s="135"/>
      <c r="L2043" s="136">
        <v>5</v>
      </c>
      <c r="M2043" s="318" t="str">
        <f>IFERROR(ROUNDUP(VLOOKUP(F2043,Accesorio!A:E,IF(L2043&gt;5,L2043-2,L2043),)*E2043/IF(L2043&gt;5,1.21,1),0)," ")</f>
        <v xml:space="preserve"> </v>
      </c>
      <c r="N2043" s="319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70"/>
      <c r="F2044" s="272"/>
      <c r="G2044" s="133"/>
      <c r="H2044" s="133"/>
      <c r="I2044" s="343"/>
      <c r="J2044" s="134"/>
      <c r="K2044" s="135"/>
      <c r="L2044" s="136">
        <v>5</v>
      </c>
      <c r="M2044" s="318" t="str">
        <f>IFERROR(ROUNDUP(VLOOKUP(F2044,Accesorio!A:E,IF(L2044&gt;5,L2044-2,L2044),)*E2044/IF(L2044&gt;5,1.21,1),0)," ")</f>
        <v xml:space="preserve"> </v>
      </c>
      <c r="N2044" s="319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70"/>
      <c r="F2045" s="272"/>
      <c r="G2045" s="133"/>
      <c r="H2045" s="133"/>
      <c r="I2045" s="343"/>
      <c r="J2045" s="134"/>
      <c r="K2045" s="135"/>
      <c r="L2045" s="136">
        <v>5</v>
      </c>
      <c r="M2045" s="318" t="str">
        <f>IFERROR(ROUNDUP(VLOOKUP(F2045,Accesorio!A:E,IF(L2045&gt;5,L2045-2,L2045),)*E2045/IF(L2045&gt;5,1.21,1),0)," ")</f>
        <v xml:space="preserve"> </v>
      </c>
      <c r="N2045" s="319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70"/>
      <c r="F2046" s="272"/>
      <c r="G2046" s="133"/>
      <c r="H2046" s="133"/>
      <c r="I2046" s="343"/>
      <c r="J2046" s="134"/>
      <c r="K2046" s="135"/>
      <c r="L2046" s="136">
        <v>5</v>
      </c>
      <c r="M2046" s="318" t="str">
        <f>IFERROR(ROUNDUP(VLOOKUP(F2046,Accesorio!A:E,IF(L2046&gt;5,L2046-2,L2046),)*E2046/IF(L2046&gt;5,1.21,1),0)," ")</f>
        <v xml:space="preserve"> </v>
      </c>
      <c r="N2046" s="319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70"/>
      <c r="F2047" s="272"/>
      <c r="G2047" s="133"/>
      <c r="H2047" s="133"/>
      <c r="I2047" s="343"/>
      <c r="J2047" s="134"/>
      <c r="K2047" s="135"/>
      <c r="L2047" s="136">
        <v>5</v>
      </c>
      <c r="M2047" s="318" t="str">
        <f>IFERROR(ROUNDUP(VLOOKUP(F2047,Accesorio!A:E,IF(L2047&gt;5,L2047-2,L2047),)*E2047/IF(L2047&gt;5,1.21,1),0)," ")</f>
        <v xml:space="preserve"> </v>
      </c>
      <c r="N2047" s="319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70"/>
      <c r="F2048" s="272"/>
      <c r="G2048" s="133"/>
      <c r="H2048" s="133"/>
      <c r="I2048" s="343"/>
      <c r="J2048" s="134"/>
      <c r="K2048" s="135"/>
      <c r="L2048" s="136">
        <v>5</v>
      </c>
      <c r="M2048" s="318" t="str">
        <f>IFERROR(ROUNDUP(VLOOKUP(F2048,Accesorio!A:E,IF(L2048&gt;5,L2048-2,L2048),)*E2048/IF(L2048&gt;5,1.21,1),0)," ")</f>
        <v xml:space="preserve"> </v>
      </c>
      <c r="N2048" s="319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70"/>
      <c r="F2049" s="272"/>
      <c r="G2049" s="133"/>
      <c r="H2049" s="133"/>
      <c r="I2049" s="343"/>
      <c r="J2049" s="134"/>
      <c r="K2049" s="135"/>
      <c r="L2049" s="136">
        <v>5</v>
      </c>
      <c r="M2049" s="318" t="str">
        <f>IFERROR(ROUNDUP(VLOOKUP(F2049,Accesorio!A:E,IF(L2049&gt;5,L2049-2,L2049),)*E2049/IF(L2049&gt;5,1.21,1),0)," ")</f>
        <v xml:space="preserve"> </v>
      </c>
      <c r="N2049" s="319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70"/>
      <c r="F2050" s="272"/>
      <c r="G2050" s="133"/>
      <c r="H2050" s="133"/>
      <c r="I2050" s="343"/>
      <c r="J2050" s="134"/>
      <c r="K2050" s="135"/>
      <c r="L2050" s="136">
        <v>5</v>
      </c>
      <c r="M2050" s="318" t="str">
        <f>IFERROR(ROUNDUP(VLOOKUP(F2050,Accesorio!A:E,IF(L2050&gt;5,L2050-2,L2050),)*E2050/IF(L2050&gt;5,1.21,1),0)," ")</f>
        <v xml:space="preserve"> </v>
      </c>
      <c r="N2050" s="319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70"/>
      <c r="F2051" s="272"/>
      <c r="G2051" s="133"/>
      <c r="H2051" s="133"/>
      <c r="I2051" s="343"/>
      <c r="J2051" s="134"/>
      <c r="K2051" s="135"/>
      <c r="L2051" s="136">
        <v>5</v>
      </c>
      <c r="M2051" s="318" t="str">
        <f>IFERROR(ROUNDUP(VLOOKUP(F2051,Accesorio!A:E,IF(L2051&gt;5,L2051-2,L2051),)*E2051/IF(L2051&gt;5,1.21,1),0)," ")</f>
        <v xml:space="preserve"> </v>
      </c>
      <c r="N2051" s="319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70"/>
      <c r="F2052" s="272"/>
      <c r="G2052" s="133"/>
      <c r="H2052" s="133"/>
      <c r="I2052" s="343"/>
      <c r="J2052" s="134"/>
      <c r="K2052" s="135"/>
      <c r="L2052" s="136">
        <v>5</v>
      </c>
      <c r="M2052" s="318" t="str">
        <f>IFERROR(ROUNDUP(VLOOKUP(F2052,Accesorio!A:E,IF(L2052&gt;5,L2052-2,L2052),)*E2052/IF(L2052&gt;5,1.21,1),0)," ")</f>
        <v xml:space="preserve"> </v>
      </c>
      <c r="N2052" s="319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70"/>
      <c r="F2053" s="272"/>
      <c r="G2053" s="133"/>
      <c r="H2053" s="133"/>
      <c r="I2053" s="343"/>
      <c r="J2053" s="134"/>
      <c r="K2053" s="135"/>
      <c r="L2053" s="136">
        <v>5</v>
      </c>
      <c r="M2053" s="318" t="str">
        <f>IFERROR(ROUNDUP(VLOOKUP(F2053,Accesorio!A:E,IF(L2053&gt;5,L2053-2,L2053),)*E2053/IF(L2053&gt;5,1.21,1),0)," ")</f>
        <v xml:space="preserve"> </v>
      </c>
      <c r="N2053" s="319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70"/>
      <c r="F2054" s="272"/>
      <c r="G2054" s="133"/>
      <c r="H2054" s="133"/>
      <c r="I2054" s="343"/>
      <c r="J2054" s="134"/>
      <c r="K2054" s="135"/>
      <c r="L2054" s="136">
        <v>5</v>
      </c>
      <c r="M2054" s="318" t="str">
        <f>IFERROR(ROUNDUP(VLOOKUP(F2054,Accesorio!A:E,IF(L2054&gt;5,L2054-2,L2054),)*E2054/IF(L2054&gt;5,1.21,1),0)," ")</f>
        <v xml:space="preserve"> </v>
      </c>
      <c r="N2054" s="319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70"/>
      <c r="F2055" s="272"/>
      <c r="G2055" s="133"/>
      <c r="H2055" s="133"/>
      <c r="I2055" s="343"/>
      <c r="J2055" s="134"/>
      <c r="K2055" s="135"/>
      <c r="L2055" s="136">
        <v>5</v>
      </c>
      <c r="M2055" s="318" t="str">
        <f>IFERROR(ROUNDUP(VLOOKUP(F2055,Accesorio!A:E,IF(L2055&gt;5,L2055-2,L2055),)*E2055/IF(L2055&gt;5,1.21,1),0)," ")</f>
        <v xml:space="preserve"> </v>
      </c>
      <c r="N2055" s="319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70"/>
      <c r="F2056" s="272"/>
      <c r="G2056" s="133"/>
      <c r="H2056" s="133"/>
      <c r="I2056" s="343"/>
      <c r="J2056" s="134"/>
      <c r="K2056" s="135"/>
      <c r="L2056" s="136">
        <v>5</v>
      </c>
      <c r="M2056" s="318" t="str">
        <f>IFERROR(ROUNDUP(VLOOKUP(F2056,Accesorio!A:E,IF(L2056&gt;5,L2056-2,L2056),)*E2056/IF(L2056&gt;5,1.21,1),0)," ")</f>
        <v xml:space="preserve"> </v>
      </c>
      <c r="N2056" s="319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70"/>
      <c r="F2057" s="272"/>
      <c r="G2057" s="133"/>
      <c r="H2057" s="133"/>
      <c r="I2057" s="343"/>
      <c r="J2057" s="134"/>
      <c r="K2057" s="135"/>
      <c r="L2057" s="136">
        <v>5</v>
      </c>
      <c r="M2057" s="318" t="str">
        <f>IFERROR(ROUNDUP(VLOOKUP(F2057,Accesorio!A:E,IF(L2057&gt;5,L2057-2,L2057),)*E2057/IF(L2057&gt;5,1.21,1),0)," ")</f>
        <v xml:space="preserve"> </v>
      </c>
      <c r="N2057" s="319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70"/>
      <c r="F2058" s="272"/>
      <c r="G2058" s="133"/>
      <c r="H2058" s="133"/>
      <c r="I2058" s="343"/>
      <c r="J2058" s="134"/>
      <c r="K2058" s="135"/>
      <c r="L2058" s="136">
        <v>5</v>
      </c>
      <c r="M2058" s="318" t="str">
        <f>IFERROR(ROUNDUP(VLOOKUP(F2058,Accesorio!A:E,IF(L2058&gt;5,L2058-2,L2058),)*E2058/IF(L2058&gt;5,1.21,1),0)," ")</f>
        <v xml:space="preserve"> </v>
      </c>
      <c r="N2058" s="319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70"/>
      <c r="F2059" s="272"/>
      <c r="G2059" s="133"/>
      <c r="H2059" s="133"/>
      <c r="I2059" s="343"/>
      <c r="J2059" s="134"/>
      <c r="K2059" s="135"/>
      <c r="L2059" s="136">
        <v>5</v>
      </c>
      <c r="M2059" s="318" t="str">
        <f>IFERROR(ROUNDUP(VLOOKUP(F2059,Accesorio!A:E,IF(L2059&gt;5,L2059-2,L2059),)*E2059/IF(L2059&gt;5,1.21,1),0)," ")</f>
        <v xml:space="preserve"> </v>
      </c>
      <c r="N2059" s="319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70"/>
      <c r="F2060" s="272"/>
      <c r="G2060" s="133"/>
      <c r="H2060" s="133"/>
      <c r="I2060" s="343"/>
      <c r="J2060" s="134"/>
      <c r="K2060" s="135"/>
      <c r="L2060" s="136">
        <v>5</v>
      </c>
      <c r="M2060" s="318" t="str">
        <f>IFERROR(ROUNDUP(VLOOKUP(F2060,Accesorio!A:E,IF(L2060&gt;5,L2060-2,L2060),)*E2060/IF(L2060&gt;5,1.21,1),0)," ")</f>
        <v xml:space="preserve"> </v>
      </c>
      <c r="N2060" s="319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70"/>
      <c r="F2061" s="272"/>
      <c r="G2061" s="133"/>
      <c r="H2061" s="133"/>
      <c r="I2061" s="343"/>
      <c r="J2061" s="134"/>
      <c r="K2061" s="135"/>
      <c r="L2061" s="136">
        <v>5</v>
      </c>
      <c r="M2061" s="318" t="str">
        <f>IFERROR(ROUNDUP(VLOOKUP(F2061,Accesorio!A:E,IF(L2061&gt;5,L2061-2,L2061),)*E2061/IF(L2061&gt;5,1.21,1),0)," ")</f>
        <v xml:space="preserve"> </v>
      </c>
      <c r="N2061" s="319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70"/>
      <c r="F2062" s="272"/>
      <c r="G2062" s="133"/>
      <c r="H2062" s="133"/>
      <c r="I2062" s="343"/>
      <c r="J2062" s="134"/>
      <c r="K2062" s="135"/>
      <c r="L2062" s="136">
        <v>5</v>
      </c>
      <c r="M2062" s="318" t="str">
        <f>IFERROR(ROUNDUP(VLOOKUP(F2062,Accesorio!A:E,IF(L2062&gt;5,L2062-2,L2062),)*E2062/IF(L2062&gt;5,1.21,1),0)," ")</f>
        <v xml:space="preserve"> </v>
      </c>
      <c r="N2062" s="319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70"/>
      <c r="F2063" s="272"/>
      <c r="G2063" s="133"/>
      <c r="H2063" s="133"/>
      <c r="I2063" s="343"/>
      <c r="J2063" s="134"/>
      <c r="K2063" s="135"/>
      <c r="L2063" s="136">
        <v>5</v>
      </c>
      <c r="M2063" s="318" t="str">
        <f>IFERROR(ROUNDUP(VLOOKUP(F2063,Accesorio!A:E,IF(L2063&gt;5,L2063-2,L2063),)*E2063/IF(L2063&gt;5,1.21,1),0)," ")</f>
        <v xml:space="preserve"> </v>
      </c>
      <c r="N2063" s="319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70"/>
      <c r="F2064" s="272"/>
      <c r="G2064" s="133"/>
      <c r="H2064" s="133"/>
      <c r="I2064" s="343"/>
      <c r="J2064" s="134"/>
      <c r="K2064" s="135"/>
      <c r="L2064" s="136">
        <v>5</v>
      </c>
      <c r="M2064" s="318" t="str">
        <f>IFERROR(ROUNDUP(VLOOKUP(F2064,Accesorio!A:E,IF(L2064&gt;5,L2064-2,L2064),)*E2064/IF(L2064&gt;5,1.21,1),0)," ")</f>
        <v xml:space="preserve"> </v>
      </c>
      <c r="N2064" s="319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70"/>
      <c r="F2065" s="272"/>
      <c r="G2065" s="133"/>
      <c r="H2065" s="133"/>
      <c r="I2065" s="343"/>
      <c r="J2065" s="134"/>
      <c r="K2065" s="135"/>
      <c r="L2065" s="136">
        <v>5</v>
      </c>
      <c r="M2065" s="318" t="str">
        <f>IFERROR(ROUNDUP(VLOOKUP(F2065,Accesorio!A:E,IF(L2065&gt;5,L2065-2,L2065),)*E2065/IF(L2065&gt;5,1.21,1),0)," ")</f>
        <v xml:space="preserve"> </v>
      </c>
      <c r="N2065" s="319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70"/>
      <c r="F2066" s="272"/>
      <c r="G2066" s="133"/>
      <c r="H2066" s="133"/>
      <c r="I2066" s="343"/>
      <c r="J2066" s="134"/>
      <c r="K2066" s="135"/>
      <c r="L2066" s="136">
        <v>5</v>
      </c>
      <c r="M2066" s="318" t="str">
        <f>IFERROR(ROUNDUP(VLOOKUP(F2066,Accesorio!A:E,IF(L2066&gt;5,L2066-2,L2066),)*E2066/IF(L2066&gt;5,1.21,1),0)," ")</f>
        <v xml:space="preserve"> </v>
      </c>
      <c r="N2066" s="319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70"/>
      <c r="F2067" s="272"/>
      <c r="G2067" s="133"/>
      <c r="H2067" s="133"/>
      <c r="I2067" s="343"/>
      <c r="J2067" s="134"/>
      <c r="K2067" s="135"/>
      <c r="L2067" s="136">
        <v>5</v>
      </c>
      <c r="M2067" s="318" t="str">
        <f>IFERROR(ROUNDUP(VLOOKUP(F2067,Accesorio!A:E,IF(L2067&gt;5,L2067-2,L2067),)*E2067/IF(L2067&gt;5,1.21,1),0)," ")</f>
        <v xml:space="preserve"> </v>
      </c>
      <c r="N2067" s="319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70"/>
      <c r="F2068" s="272"/>
      <c r="G2068" s="133"/>
      <c r="H2068" s="133"/>
      <c r="I2068" s="343"/>
      <c r="J2068" s="134"/>
      <c r="K2068" s="135"/>
      <c r="L2068" s="136">
        <v>5</v>
      </c>
      <c r="M2068" s="318" t="str">
        <f>IFERROR(ROUNDUP(VLOOKUP(F2068,Accesorio!A:E,IF(L2068&gt;5,L2068-2,L2068),)*E2068/IF(L2068&gt;5,1.21,1),0)," ")</f>
        <v xml:space="preserve"> </v>
      </c>
      <c r="N2068" s="319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70"/>
      <c r="F2069" s="272"/>
      <c r="G2069" s="133"/>
      <c r="H2069" s="133"/>
      <c r="I2069" s="343"/>
      <c r="J2069" s="134"/>
      <c r="K2069" s="135"/>
      <c r="L2069" s="136">
        <v>5</v>
      </c>
      <c r="M2069" s="318" t="str">
        <f>IFERROR(ROUNDUP(VLOOKUP(F2069,Accesorio!A:E,IF(L2069&gt;5,L2069-2,L2069),)*E2069/IF(L2069&gt;5,1.21,1),0)," ")</f>
        <v xml:space="preserve"> </v>
      </c>
      <c r="N2069" s="319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70"/>
      <c r="F2070" s="272"/>
      <c r="G2070" s="133"/>
      <c r="H2070" s="133"/>
      <c r="I2070" s="343"/>
      <c r="J2070" s="134"/>
      <c r="K2070" s="135"/>
      <c r="L2070" s="136">
        <v>5</v>
      </c>
      <c r="M2070" s="318" t="str">
        <f>IFERROR(ROUNDUP(VLOOKUP(F2070,Accesorio!A:E,IF(L2070&gt;5,L2070-2,L2070),)*E2070/IF(L2070&gt;5,1.21,1),0)," ")</f>
        <v xml:space="preserve"> </v>
      </c>
      <c r="N2070" s="319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70"/>
      <c r="F2071" s="272"/>
      <c r="G2071" s="133"/>
      <c r="H2071" s="133"/>
      <c r="I2071" s="343"/>
      <c r="J2071" s="134"/>
      <c r="K2071" s="135"/>
      <c r="L2071" s="136">
        <v>5</v>
      </c>
      <c r="M2071" s="318" t="str">
        <f>IFERROR(ROUNDUP(VLOOKUP(F2071,Accesorio!A:E,IF(L2071&gt;5,L2071-2,L2071),)*E2071/IF(L2071&gt;5,1.21,1),0)," ")</f>
        <v xml:space="preserve"> </v>
      </c>
      <c r="N2071" s="319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70"/>
      <c r="F2072" s="272"/>
      <c r="G2072" s="133"/>
      <c r="H2072" s="133"/>
      <c r="I2072" s="343"/>
      <c r="J2072" s="134"/>
      <c r="K2072" s="135"/>
      <c r="L2072" s="136">
        <v>5</v>
      </c>
      <c r="M2072" s="318" t="str">
        <f>IFERROR(ROUNDUP(VLOOKUP(F2072,Accesorio!A:E,IF(L2072&gt;5,L2072-2,L2072),)*E2072/IF(L2072&gt;5,1.21,1),0)," ")</f>
        <v xml:space="preserve"> </v>
      </c>
      <c r="N2072" s="319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70"/>
      <c r="F2073" s="272"/>
      <c r="G2073" s="133"/>
      <c r="H2073" s="133"/>
      <c r="I2073" s="343"/>
      <c r="J2073" s="134"/>
      <c r="K2073" s="135"/>
      <c r="L2073" s="136">
        <v>5</v>
      </c>
      <c r="M2073" s="318" t="str">
        <f>IFERROR(ROUNDUP(VLOOKUP(F2073,Accesorio!A:E,IF(L2073&gt;5,L2073-2,L2073),)*E2073/IF(L2073&gt;5,1.21,1),0)," ")</f>
        <v xml:space="preserve"> </v>
      </c>
      <c r="N2073" s="319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70"/>
      <c r="F2074" s="272"/>
      <c r="G2074" s="133"/>
      <c r="H2074" s="133"/>
      <c r="I2074" s="343"/>
      <c r="J2074" s="134"/>
      <c r="K2074" s="135"/>
      <c r="L2074" s="136">
        <v>5</v>
      </c>
      <c r="M2074" s="318" t="str">
        <f>IFERROR(ROUNDUP(VLOOKUP(F2074,Accesorio!A:E,IF(L2074&gt;5,L2074-2,L2074),)*E2074/IF(L2074&gt;5,1.21,1),0)," ")</f>
        <v xml:space="preserve"> </v>
      </c>
      <c r="N2074" s="319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70"/>
      <c r="F2075" s="272"/>
      <c r="G2075" s="133"/>
      <c r="H2075" s="133"/>
      <c r="I2075" s="343"/>
      <c r="J2075" s="134"/>
      <c r="K2075" s="135"/>
      <c r="L2075" s="136">
        <v>5</v>
      </c>
      <c r="M2075" s="318" t="str">
        <f>IFERROR(ROUNDUP(VLOOKUP(F2075,Accesorio!A:E,IF(L2075&gt;5,L2075-2,L2075),)*E2075/IF(L2075&gt;5,1.21,1),0)," ")</f>
        <v xml:space="preserve"> </v>
      </c>
      <c r="N2075" s="319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70"/>
      <c r="F2076" s="272"/>
      <c r="G2076" s="133"/>
      <c r="H2076" s="133"/>
      <c r="I2076" s="343"/>
      <c r="J2076" s="134"/>
      <c r="K2076" s="135"/>
      <c r="L2076" s="136">
        <v>5</v>
      </c>
      <c r="M2076" s="318" t="str">
        <f>IFERROR(ROUNDUP(VLOOKUP(F2076,Accesorio!A:E,IF(L2076&gt;5,L2076-2,L2076),)*E2076/IF(L2076&gt;5,1.21,1),0)," ")</f>
        <v xml:space="preserve"> </v>
      </c>
      <c r="N2076" s="319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70"/>
      <c r="F2077" s="272"/>
      <c r="G2077" s="133"/>
      <c r="H2077" s="133"/>
      <c r="I2077" s="343"/>
      <c r="J2077" s="134"/>
      <c r="K2077" s="135"/>
      <c r="L2077" s="136">
        <v>5</v>
      </c>
      <c r="M2077" s="318" t="str">
        <f>IFERROR(ROUNDUP(VLOOKUP(F2077,Accesorio!A:E,IF(L2077&gt;5,L2077-2,L2077),)*E2077/IF(L2077&gt;5,1.21,1),0)," ")</f>
        <v xml:space="preserve"> </v>
      </c>
      <c r="N2077" s="319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70"/>
      <c r="F2078" s="272"/>
      <c r="G2078" s="133"/>
      <c r="H2078" s="133"/>
      <c r="I2078" s="343"/>
      <c r="J2078" s="134"/>
      <c r="K2078" s="135"/>
      <c r="L2078" s="136">
        <v>5</v>
      </c>
      <c r="M2078" s="318" t="str">
        <f>IFERROR(ROUNDUP(VLOOKUP(F2078,Accesorio!A:E,IF(L2078&gt;5,L2078-2,L2078),)*E2078/IF(L2078&gt;5,1.21,1),0)," ")</f>
        <v xml:space="preserve"> </v>
      </c>
      <c r="N2078" s="319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70"/>
      <c r="F2079" s="272"/>
      <c r="G2079" s="133"/>
      <c r="H2079" s="133"/>
      <c r="I2079" s="343"/>
      <c r="J2079" s="134"/>
      <c r="K2079" s="135"/>
      <c r="L2079" s="136">
        <v>5</v>
      </c>
      <c r="M2079" s="318" t="str">
        <f>IFERROR(ROUNDUP(VLOOKUP(F2079,Accesorio!A:E,IF(L2079&gt;5,L2079-2,L2079),)*E2079/IF(L2079&gt;5,1.21,1),0)," ")</f>
        <v xml:space="preserve"> </v>
      </c>
      <c r="N2079" s="319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70"/>
      <c r="F2080" s="272"/>
      <c r="G2080" s="133"/>
      <c r="H2080" s="133"/>
      <c r="I2080" s="343"/>
      <c r="J2080" s="134"/>
      <c r="K2080" s="135"/>
      <c r="L2080" s="136">
        <v>5</v>
      </c>
      <c r="M2080" s="318" t="str">
        <f>IFERROR(ROUNDUP(VLOOKUP(F2080,Accesorio!A:E,IF(L2080&gt;5,L2080-2,L2080),)*E2080/IF(L2080&gt;5,1.21,1),0)," ")</f>
        <v xml:space="preserve"> </v>
      </c>
      <c r="N2080" s="319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70"/>
      <c r="F2081" s="272"/>
      <c r="G2081" s="133"/>
      <c r="H2081" s="133"/>
      <c r="I2081" s="343"/>
      <c r="J2081" s="134"/>
      <c r="K2081" s="135"/>
      <c r="L2081" s="136">
        <v>5</v>
      </c>
      <c r="M2081" s="318" t="str">
        <f>IFERROR(ROUNDUP(VLOOKUP(F2081,Accesorio!A:E,IF(L2081&gt;5,L2081-2,L2081),)*E2081/IF(L2081&gt;5,1.21,1),0)," ")</f>
        <v xml:space="preserve"> </v>
      </c>
      <c r="N2081" s="319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70"/>
      <c r="F2082" s="272"/>
      <c r="G2082" s="133"/>
      <c r="H2082" s="133"/>
      <c r="I2082" s="343"/>
      <c r="J2082" s="134"/>
      <c r="K2082" s="135"/>
      <c r="L2082" s="136">
        <v>5</v>
      </c>
      <c r="M2082" s="318" t="str">
        <f>IFERROR(ROUNDUP(VLOOKUP(F2082,Accesorio!A:E,IF(L2082&gt;5,L2082-2,L2082),)*E2082/IF(L2082&gt;5,1.21,1),0)," ")</f>
        <v xml:space="preserve"> </v>
      </c>
      <c r="N2082" s="319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70"/>
      <c r="F2083" s="272"/>
      <c r="G2083" s="133"/>
      <c r="H2083" s="133"/>
      <c r="I2083" s="343"/>
      <c r="J2083" s="134"/>
      <c r="K2083" s="135"/>
      <c r="L2083" s="136">
        <v>5</v>
      </c>
      <c r="M2083" s="318" t="str">
        <f>IFERROR(ROUNDUP(VLOOKUP(F2083,Accesorio!A:E,IF(L2083&gt;5,L2083-2,L2083),)*E2083/IF(L2083&gt;5,1.21,1),0)," ")</f>
        <v xml:space="preserve"> </v>
      </c>
      <c r="N2083" s="319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70"/>
      <c r="F2084" s="272"/>
      <c r="G2084" s="133"/>
      <c r="H2084" s="133"/>
      <c r="I2084" s="343"/>
      <c r="J2084" s="134"/>
      <c r="K2084" s="135"/>
      <c r="L2084" s="136">
        <v>5</v>
      </c>
      <c r="M2084" s="318" t="str">
        <f>IFERROR(ROUNDUP(VLOOKUP(F2084,Accesorio!A:E,IF(L2084&gt;5,L2084-2,L2084),)*E2084/IF(L2084&gt;5,1.21,1),0)," ")</f>
        <v xml:space="preserve"> </v>
      </c>
      <c r="N2084" s="319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70"/>
      <c r="F2085" s="272"/>
      <c r="G2085" s="133"/>
      <c r="H2085" s="133"/>
      <c r="I2085" s="343"/>
      <c r="J2085" s="134"/>
      <c r="K2085" s="135"/>
      <c r="L2085" s="136">
        <v>5</v>
      </c>
      <c r="M2085" s="318" t="str">
        <f>IFERROR(ROUNDUP(VLOOKUP(F2085,Accesorio!A:E,IF(L2085&gt;5,L2085-2,L2085),)*E2085/IF(L2085&gt;5,1.21,1),0)," ")</f>
        <v xml:space="preserve"> </v>
      </c>
      <c r="N2085" s="319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70"/>
      <c r="F2086" s="272"/>
      <c r="G2086" s="133"/>
      <c r="H2086" s="133"/>
      <c r="I2086" s="343"/>
      <c r="J2086" s="134"/>
      <c r="K2086" s="135"/>
      <c r="L2086" s="136">
        <v>5</v>
      </c>
      <c r="M2086" s="318" t="str">
        <f>IFERROR(ROUNDUP(VLOOKUP(F2086,Accesorio!A:E,IF(L2086&gt;5,L2086-2,L2086),)*E2086/IF(L2086&gt;5,1.21,1),0)," ")</f>
        <v xml:space="preserve"> </v>
      </c>
      <c r="N2086" s="319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70"/>
      <c r="F2087" s="272"/>
      <c r="G2087" s="133"/>
      <c r="H2087" s="133"/>
      <c r="I2087" s="343"/>
      <c r="J2087" s="134"/>
      <c r="K2087" s="135"/>
      <c r="L2087" s="136">
        <v>5</v>
      </c>
      <c r="M2087" s="318" t="str">
        <f>IFERROR(ROUNDUP(VLOOKUP(F2087,Accesorio!A:E,IF(L2087&gt;5,L2087-2,L2087),)*E2087/IF(L2087&gt;5,1.21,1),0)," ")</f>
        <v xml:space="preserve"> </v>
      </c>
      <c r="N2087" s="319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70"/>
      <c r="F2088" s="272"/>
      <c r="G2088" s="133"/>
      <c r="H2088" s="133"/>
      <c r="I2088" s="343"/>
      <c r="J2088" s="134"/>
      <c r="K2088" s="135"/>
      <c r="L2088" s="136">
        <v>5</v>
      </c>
      <c r="M2088" s="318" t="str">
        <f>IFERROR(ROUNDUP(VLOOKUP(F2088,Accesorio!A:E,IF(L2088&gt;5,L2088-2,L2088),)*E2088/IF(L2088&gt;5,1.21,1),0)," ")</f>
        <v xml:space="preserve"> </v>
      </c>
      <c r="N2088" s="319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70"/>
      <c r="F2089" s="272"/>
      <c r="G2089" s="133"/>
      <c r="H2089" s="133"/>
      <c r="I2089" s="343"/>
      <c r="J2089" s="134"/>
      <c r="K2089" s="135"/>
      <c r="L2089" s="136">
        <v>5</v>
      </c>
      <c r="M2089" s="318" t="str">
        <f>IFERROR(ROUNDUP(VLOOKUP(F2089,Accesorio!A:E,IF(L2089&gt;5,L2089-2,L2089),)*E2089/IF(L2089&gt;5,1.21,1),0)," ")</f>
        <v xml:space="preserve"> </v>
      </c>
      <c r="N2089" s="319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70"/>
      <c r="F2090" s="272"/>
      <c r="G2090" s="133"/>
      <c r="H2090" s="133"/>
      <c r="I2090" s="343"/>
      <c r="J2090" s="134"/>
      <c r="K2090" s="135"/>
      <c r="L2090" s="136">
        <v>5</v>
      </c>
      <c r="M2090" s="318" t="str">
        <f>IFERROR(ROUNDUP(VLOOKUP(F2090,Accesorio!A:E,IF(L2090&gt;5,L2090-2,L2090),)*E2090/IF(L2090&gt;5,1.21,1),0)," ")</f>
        <v xml:space="preserve"> </v>
      </c>
      <c r="N2090" s="319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70"/>
      <c r="F2091" s="272"/>
      <c r="G2091" s="133"/>
      <c r="H2091" s="133"/>
      <c r="I2091" s="343"/>
      <c r="J2091" s="134"/>
      <c r="K2091" s="135"/>
      <c r="L2091" s="136">
        <v>5</v>
      </c>
      <c r="M2091" s="318" t="str">
        <f>IFERROR(ROUNDUP(VLOOKUP(F2091,Accesorio!A:E,IF(L2091&gt;5,L2091-2,L2091),)*E2091/IF(L2091&gt;5,1.21,1),0)," ")</f>
        <v xml:space="preserve"> </v>
      </c>
      <c r="N2091" s="319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70"/>
      <c r="F2092" s="272"/>
      <c r="G2092" s="133"/>
      <c r="H2092" s="133"/>
      <c r="I2092" s="343"/>
      <c r="J2092" s="134"/>
      <c r="K2092" s="135"/>
      <c r="L2092" s="136">
        <v>5</v>
      </c>
      <c r="M2092" s="318" t="str">
        <f>IFERROR(ROUNDUP(VLOOKUP(F2092,Accesorio!A:E,IF(L2092&gt;5,L2092-2,L2092),)*E2092/IF(L2092&gt;5,1.21,1),0)," ")</f>
        <v xml:space="preserve"> </v>
      </c>
      <c r="N2092" s="319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70"/>
      <c r="F2093" s="272"/>
      <c r="G2093" s="133"/>
      <c r="H2093" s="133"/>
      <c r="I2093" s="343"/>
      <c r="J2093" s="134"/>
      <c r="K2093" s="135"/>
      <c r="L2093" s="136">
        <v>5</v>
      </c>
      <c r="M2093" s="318" t="str">
        <f>IFERROR(ROUNDUP(VLOOKUP(F2093,Accesorio!A:E,IF(L2093&gt;5,L2093-2,L2093),)*E2093/IF(L2093&gt;5,1.21,1),0)," ")</f>
        <v xml:space="preserve"> </v>
      </c>
      <c r="N2093" s="319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70"/>
      <c r="F2094" s="272"/>
      <c r="G2094" s="133"/>
      <c r="H2094" s="133"/>
      <c r="I2094" s="343"/>
      <c r="J2094" s="134"/>
      <c r="K2094" s="135"/>
      <c r="L2094" s="136">
        <v>5</v>
      </c>
      <c r="M2094" s="318" t="str">
        <f>IFERROR(ROUNDUP(VLOOKUP(F2094,Accesorio!A:E,IF(L2094&gt;5,L2094-2,L2094),)*E2094/IF(L2094&gt;5,1.21,1),0)," ")</f>
        <v xml:space="preserve"> </v>
      </c>
      <c r="N2094" s="319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70"/>
      <c r="F2095" s="272"/>
      <c r="G2095" s="133"/>
      <c r="H2095" s="133"/>
      <c r="I2095" s="343"/>
      <c r="J2095" s="134"/>
      <c r="K2095" s="135"/>
      <c r="L2095" s="136">
        <v>5</v>
      </c>
      <c r="M2095" s="318" t="str">
        <f>IFERROR(ROUNDUP(VLOOKUP(F2095,Accesorio!A:E,IF(L2095&gt;5,L2095-2,L2095),)*E2095/IF(L2095&gt;5,1.21,1),0)," ")</f>
        <v xml:space="preserve"> </v>
      </c>
      <c r="N2095" s="319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70"/>
      <c r="F2096" s="272"/>
      <c r="G2096" s="133"/>
      <c r="H2096" s="133"/>
      <c r="I2096" s="343"/>
      <c r="J2096" s="134"/>
      <c r="K2096" s="135"/>
      <c r="L2096" s="136">
        <v>5</v>
      </c>
      <c r="M2096" s="318" t="str">
        <f>IFERROR(ROUNDUP(VLOOKUP(F2096,Accesorio!A:E,IF(L2096&gt;5,L2096-2,L2096),)*E2096/IF(L2096&gt;5,1.21,1),0)," ")</f>
        <v xml:space="preserve"> </v>
      </c>
      <c r="N2096" s="319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70"/>
      <c r="F2097" s="272"/>
      <c r="G2097" s="133"/>
      <c r="H2097" s="133"/>
      <c r="I2097" s="343"/>
      <c r="J2097" s="134"/>
      <c r="K2097" s="135"/>
      <c r="L2097" s="136">
        <v>5</v>
      </c>
      <c r="M2097" s="318" t="str">
        <f>IFERROR(ROUNDUP(VLOOKUP(F2097,Accesorio!A:E,IF(L2097&gt;5,L2097-2,L2097),)*E2097/IF(L2097&gt;5,1.21,1),0)," ")</f>
        <v xml:space="preserve"> </v>
      </c>
      <c r="N2097" s="319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70"/>
      <c r="F2098" s="272"/>
      <c r="G2098" s="133"/>
      <c r="H2098" s="133"/>
      <c r="I2098" s="343"/>
      <c r="J2098" s="134"/>
      <c r="K2098" s="135"/>
      <c r="L2098" s="136">
        <v>5</v>
      </c>
      <c r="M2098" s="318" t="str">
        <f>IFERROR(ROUNDUP(VLOOKUP(F2098,Accesorio!A:E,IF(L2098&gt;5,L2098-2,L2098),)*E2098/IF(L2098&gt;5,1.21,1),0)," ")</f>
        <v xml:space="preserve"> </v>
      </c>
      <c r="N2098" s="319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70"/>
      <c r="F2099" s="272"/>
      <c r="G2099" s="133"/>
      <c r="H2099" s="133"/>
      <c r="I2099" s="343"/>
      <c r="J2099" s="134"/>
      <c r="K2099" s="135"/>
      <c r="L2099" s="136">
        <v>5</v>
      </c>
      <c r="M2099" s="318" t="str">
        <f>IFERROR(ROUNDUP(VLOOKUP(F2099,Accesorio!A:E,IF(L2099&gt;5,L2099-2,L2099),)*E2099/IF(L2099&gt;5,1.21,1),0)," ")</f>
        <v xml:space="preserve"> </v>
      </c>
      <c r="N2099" s="319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70"/>
      <c r="F2100" s="272"/>
      <c r="G2100" s="133"/>
      <c r="H2100" s="133"/>
      <c r="I2100" s="343"/>
      <c r="J2100" s="134"/>
      <c r="K2100" s="135"/>
      <c r="L2100" s="136">
        <v>5</v>
      </c>
      <c r="M2100" s="318" t="str">
        <f>IFERROR(ROUNDUP(VLOOKUP(F2100,Accesorio!A:E,IF(L2100&gt;5,L2100-2,L2100),)*E2100/IF(L2100&gt;5,1.21,1),0)," ")</f>
        <v xml:space="preserve"> </v>
      </c>
      <c r="N2100" s="319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70"/>
      <c r="F2101" s="272"/>
      <c r="G2101" s="133"/>
      <c r="H2101" s="133"/>
      <c r="I2101" s="343"/>
      <c r="J2101" s="134"/>
      <c r="K2101" s="135"/>
      <c r="L2101" s="136">
        <v>5</v>
      </c>
      <c r="M2101" s="318" t="str">
        <f>IFERROR(ROUNDUP(VLOOKUP(F2101,Accesorio!A:E,IF(L2101&gt;5,L2101-2,L2101),)*E2101/IF(L2101&gt;5,1.21,1),0)," ")</f>
        <v xml:space="preserve"> </v>
      </c>
      <c r="N2101" s="319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70"/>
      <c r="F2102" s="272"/>
      <c r="G2102" s="133"/>
      <c r="H2102" s="133"/>
      <c r="I2102" s="343"/>
      <c r="J2102" s="134"/>
      <c r="K2102" s="135"/>
      <c r="L2102" s="136">
        <v>5</v>
      </c>
      <c r="M2102" s="318" t="str">
        <f>IFERROR(ROUNDUP(VLOOKUP(F2102,Accesorio!A:E,IF(L2102&gt;5,L2102-2,L2102),)*E2102/IF(L2102&gt;5,1.21,1),0)," ")</f>
        <v xml:space="preserve"> </v>
      </c>
      <c r="N2102" s="319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70"/>
      <c r="F2103" s="272"/>
      <c r="G2103" s="133"/>
      <c r="H2103" s="133"/>
      <c r="I2103" s="343"/>
      <c r="J2103" s="134"/>
      <c r="K2103" s="135"/>
      <c r="L2103" s="136">
        <v>5</v>
      </c>
      <c r="M2103" s="318" t="str">
        <f>IFERROR(ROUNDUP(VLOOKUP(F2103,Accesorio!A:E,IF(L2103&gt;5,L2103-2,L2103),)*E2103/IF(L2103&gt;5,1.21,1),0)," ")</f>
        <v xml:space="preserve"> </v>
      </c>
      <c r="N2103" s="319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70"/>
      <c r="F2104" s="272"/>
      <c r="G2104" s="133"/>
      <c r="H2104" s="133"/>
      <c r="I2104" s="343"/>
      <c r="J2104" s="134"/>
      <c r="K2104" s="135"/>
      <c r="L2104" s="136">
        <v>5</v>
      </c>
      <c r="M2104" s="318" t="str">
        <f>IFERROR(ROUNDUP(VLOOKUP(F2104,Accesorio!A:E,IF(L2104&gt;5,L2104-2,L2104),)*E2104/IF(L2104&gt;5,1.21,1),0)," ")</f>
        <v xml:space="preserve"> </v>
      </c>
      <c r="N2104" s="319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70"/>
      <c r="F2105" s="272"/>
      <c r="G2105" s="133"/>
      <c r="H2105" s="133"/>
      <c r="I2105" s="343"/>
      <c r="J2105" s="134"/>
      <c r="K2105" s="135"/>
      <c r="L2105" s="136">
        <v>5</v>
      </c>
      <c r="M2105" s="318" t="str">
        <f>IFERROR(ROUNDUP(VLOOKUP(F2105,Accesorio!A:E,IF(L2105&gt;5,L2105-2,L2105),)*E2105/IF(L2105&gt;5,1.21,1),0)," ")</f>
        <v xml:space="preserve"> </v>
      </c>
      <c r="N2105" s="319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70"/>
      <c r="F2106" s="272"/>
      <c r="G2106" s="133"/>
      <c r="H2106" s="133"/>
      <c r="I2106" s="343"/>
      <c r="J2106" s="134"/>
      <c r="K2106" s="135"/>
      <c r="L2106" s="136">
        <v>5</v>
      </c>
      <c r="M2106" s="318" t="str">
        <f>IFERROR(ROUNDUP(VLOOKUP(F2106,Accesorio!A:E,IF(L2106&gt;5,L2106-2,L2106),)*E2106/IF(L2106&gt;5,1.21,1),0)," ")</f>
        <v xml:space="preserve"> </v>
      </c>
      <c r="N2106" s="319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70"/>
      <c r="F2107" s="272"/>
      <c r="G2107" s="133"/>
      <c r="H2107" s="133"/>
      <c r="I2107" s="343"/>
      <c r="J2107" s="134"/>
      <c r="K2107" s="135"/>
      <c r="L2107" s="136">
        <v>5</v>
      </c>
      <c r="M2107" s="318" t="str">
        <f>IFERROR(ROUNDUP(VLOOKUP(F2107,Accesorio!A:E,IF(L2107&gt;5,L2107-2,L2107),)*E2107/IF(L2107&gt;5,1.21,1),0)," ")</f>
        <v xml:space="preserve"> </v>
      </c>
      <c r="N2107" s="319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70"/>
      <c r="F2108" s="272"/>
      <c r="G2108" s="133"/>
      <c r="H2108" s="133"/>
      <c r="I2108" s="343"/>
      <c r="J2108" s="134"/>
      <c r="K2108" s="135"/>
      <c r="L2108" s="136">
        <v>5</v>
      </c>
      <c r="M2108" s="318" t="str">
        <f>IFERROR(ROUNDUP(VLOOKUP(F2108,Accesorio!A:E,IF(L2108&gt;5,L2108-2,L2108),)*E2108/IF(L2108&gt;5,1.21,1),0)," ")</f>
        <v xml:space="preserve"> </v>
      </c>
      <c r="N2108" s="319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70"/>
      <c r="F2109" s="272"/>
      <c r="G2109" s="133"/>
      <c r="H2109" s="133"/>
      <c r="I2109" s="343"/>
      <c r="J2109" s="134"/>
      <c r="K2109" s="135"/>
      <c r="L2109" s="136">
        <v>5</v>
      </c>
      <c r="M2109" s="318" t="str">
        <f>IFERROR(ROUNDUP(VLOOKUP(F2109,Accesorio!A:E,IF(L2109&gt;5,L2109-2,L2109),)*E2109/IF(L2109&gt;5,1.21,1),0)," ")</f>
        <v xml:space="preserve"> </v>
      </c>
      <c r="N2109" s="319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70"/>
      <c r="F2110" s="272"/>
      <c r="G2110" s="133"/>
      <c r="H2110" s="133"/>
      <c r="I2110" s="343"/>
      <c r="J2110" s="134"/>
      <c r="K2110" s="135"/>
      <c r="L2110" s="136">
        <v>5</v>
      </c>
      <c r="M2110" s="318" t="str">
        <f>IFERROR(ROUNDUP(VLOOKUP(F2110,Accesorio!A:E,IF(L2110&gt;5,L2110-2,L2110),)*E2110/IF(L2110&gt;5,1.21,1),0)," ")</f>
        <v xml:space="preserve"> </v>
      </c>
      <c r="N2110" s="319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70"/>
      <c r="F2111" s="272"/>
      <c r="G2111" s="133"/>
      <c r="H2111" s="133"/>
      <c r="I2111" s="343"/>
      <c r="J2111" s="134"/>
      <c r="K2111" s="135"/>
      <c r="L2111" s="136">
        <v>5</v>
      </c>
      <c r="M2111" s="318" t="str">
        <f>IFERROR(ROUNDUP(VLOOKUP(F2111,Accesorio!A:E,IF(L2111&gt;5,L2111-2,L2111),)*E2111/IF(L2111&gt;5,1.21,1),0)," ")</f>
        <v xml:space="preserve"> </v>
      </c>
      <c r="N2111" s="319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70"/>
      <c r="F2112" s="272"/>
      <c r="G2112" s="133"/>
      <c r="H2112" s="133"/>
      <c r="I2112" s="343"/>
      <c r="J2112" s="134"/>
      <c r="K2112" s="135"/>
      <c r="L2112" s="136">
        <v>5</v>
      </c>
      <c r="M2112" s="318" t="str">
        <f>IFERROR(ROUNDUP(VLOOKUP(F2112,Accesorio!A:E,IF(L2112&gt;5,L2112-2,L2112),)*E2112/IF(L2112&gt;5,1.21,1),0)," ")</f>
        <v xml:space="preserve"> </v>
      </c>
      <c r="N2112" s="319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70"/>
      <c r="F2113" s="272"/>
      <c r="G2113" s="133"/>
      <c r="H2113" s="133"/>
      <c r="I2113" s="343"/>
      <c r="J2113" s="134"/>
      <c r="K2113" s="135"/>
      <c r="L2113" s="136">
        <v>5</v>
      </c>
      <c r="M2113" s="318" t="str">
        <f>IFERROR(ROUNDUP(VLOOKUP(F2113,Accesorio!A:E,IF(L2113&gt;5,L2113-2,L2113),)*E2113/IF(L2113&gt;5,1.21,1),0)," ")</f>
        <v xml:space="preserve"> </v>
      </c>
      <c r="N2113" s="319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70"/>
      <c r="F2114" s="272"/>
      <c r="G2114" s="133"/>
      <c r="H2114" s="133"/>
      <c r="I2114" s="343"/>
      <c r="J2114" s="134"/>
      <c r="K2114" s="135"/>
      <c r="L2114" s="136">
        <v>5</v>
      </c>
      <c r="M2114" s="318" t="str">
        <f>IFERROR(ROUNDUP(VLOOKUP(F2114,Accesorio!A:E,IF(L2114&gt;5,L2114-2,L2114),)*E2114/IF(L2114&gt;5,1.21,1),0)," ")</f>
        <v xml:space="preserve"> </v>
      </c>
      <c r="N2114" s="319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70"/>
      <c r="F2115" s="272"/>
      <c r="G2115" s="133"/>
      <c r="H2115" s="133"/>
      <c r="I2115" s="343"/>
      <c r="J2115" s="134"/>
      <c r="K2115" s="135"/>
      <c r="L2115" s="136">
        <v>5</v>
      </c>
      <c r="M2115" s="318" t="str">
        <f>IFERROR(ROUNDUP(VLOOKUP(F2115,Accesorio!A:E,IF(L2115&gt;5,L2115-2,L2115),)*E2115/IF(L2115&gt;5,1.21,1),0)," ")</f>
        <v xml:space="preserve"> </v>
      </c>
      <c r="N2115" s="319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70"/>
      <c r="F2116" s="272"/>
      <c r="G2116" s="133"/>
      <c r="H2116" s="133"/>
      <c r="I2116" s="343"/>
      <c r="J2116" s="134"/>
      <c r="K2116" s="135"/>
      <c r="L2116" s="136">
        <v>5</v>
      </c>
      <c r="M2116" s="318" t="str">
        <f>IFERROR(ROUNDUP(VLOOKUP(F2116,Accesorio!A:E,IF(L2116&gt;5,L2116-2,L2116),)*E2116/IF(L2116&gt;5,1.21,1),0)," ")</f>
        <v xml:space="preserve"> </v>
      </c>
      <c r="N2116" s="319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70"/>
      <c r="F2117" s="272"/>
      <c r="G2117" s="133"/>
      <c r="H2117" s="133"/>
      <c r="I2117" s="343"/>
      <c r="J2117" s="134"/>
      <c r="K2117" s="135"/>
      <c r="L2117" s="136">
        <v>5</v>
      </c>
      <c r="M2117" s="318" t="str">
        <f>IFERROR(ROUNDUP(VLOOKUP(F2117,Accesorio!A:E,IF(L2117&gt;5,L2117-2,L2117),)*E2117/IF(L2117&gt;5,1.21,1),0)," ")</f>
        <v xml:space="preserve"> </v>
      </c>
      <c r="N2117" s="319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70"/>
      <c r="F2118" s="272"/>
      <c r="G2118" s="133"/>
      <c r="H2118" s="133"/>
      <c r="I2118" s="343"/>
      <c r="J2118" s="134"/>
      <c r="K2118" s="135"/>
      <c r="L2118" s="136">
        <v>5</v>
      </c>
      <c r="M2118" s="318" t="str">
        <f>IFERROR(ROUNDUP(VLOOKUP(F2118,Accesorio!A:E,IF(L2118&gt;5,L2118-2,L2118),)*E2118/IF(L2118&gt;5,1.21,1),0)," ")</f>
        <v xml:space="preserve"> </v>
      </c>
      <c r="N2118" s="319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70"/>
      <c r="F2119" s="272"/>
      <c r="G2119" s="133"/>
      <c r="H2119" s="133"/>
      <c r="I2119" s="343"/>
      <c r="J2119" s="134"/>
      <c r="K2119" s="135"/>
      <c r="L2119" s="136">
        <v>5</v>
      </c>
      <c r="M2119" s="318" t="str">
        <f>IFERROR(ROUNDUP(VLOOKUP(F2119,Accesorio!A:E,IF(L2119&gt;5,L2119-2,L2119),)*E2119/IF(L2119&gt;5,1.21,1),0)," ")</f>
        <v xml:space="preserve"> </v>
      </c>
      <c r="N2119" s="319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70"/>
      <c r="F2120" s="272"/>
      <c r="G2120" s="133"/>
      <c r="H2120" s="133"/>
      <c r="I2120" s="343"/>
      <c r="J2120" s="134"/>
      <c r="K2120" s="135"/>
      <c r="L2120" s="136">
        <v>5</v>
      </c>
      <c r="M2120" s="318" t="str">
        <f>IFERROR(ROUNDUP(VLOOKUP(F2120,Accesorio!A:E,IF(L2120&gt;5,L2120-2,L2120),)*E2120/IF(L2120&gt;5,1.21,1),0)," ")</f>
        <v xml:space="preserve"> </v>
      </c>
      <c r="N2120" s="319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70"/>
      <c r="F2121" s="272"/>
      <c r="G2121" s="133"/>
      <c r="H2121" s="133"/>
      <c r="I2121" s="343"/>
      <c r="J2121" s="134"/>
      <c r="K2121" s="135"/>
      <c r="L2121" s="136">
        <v>5</v>
      </c>
      <c r="M2121" s="318" t="str">
        <f>IFERROR(ROUNDUP(VLOOKUP(F2121,Accesorio!A:E,IF(L2121&gt;5,L2121-2,L2121),)*E2121/IF(L2121&gt;5,1.21,1),0)," ")</f>
        <v xml:space="preserve"> </v>
      </c>
      <c r="N2121" s="319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70"/>
      <c r="F2122" s="272"/>
      <c r="G2122" s="133"/>
      <c r="H2122" s="133"/>
      <c r="I2122" s="343"/>
      <c r="J2122" s="134"/>
      <c r="K2122" s="135"/>
      <c r="L2122" s="136">
        <v>5</v>
      </c>
      <c r="M2122" s="318" t="str">
        <f>IFERROR(ROUNDUP(VLOOKUP(F2122,Accesorio!A:E,IF(L2122&gt;5,L2122-2,L2122),)*E2122/IF(L2122&gt;5,1.21,1),0)," ")</f>
        <v xml:space="preserve"> </v>
      </c>
      <c r="N2122" s="319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70"/>
      <c r="F2123" s="272"/>
      <c r="G2123" s="133"/>
      <c r="H2123" s="133"/>
      <c r="I2123" s="343"/>
      <c r="J2123" s="134"/>
      <c r="K2123" s="135"/>
      <c r="L2123" s="136">
        <v>5</v>
      </c>
      <c r="M2123" s="318" t="str">
        <f>IFERROR(ROUNDUP(VLOOKUP(F2123,Accesorio!A:E,IF(L2123&gt;5,L2123-2,L2123),)*E2123/IF(L2123&gt;5,1.21,1),0)," ")</f>
        <v xml:space="preserve"> </v>
      </c>
      <c r="N2123" s="319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70"/>
      <c r="F2124" s="272"/>
      <c r="G2124" s="133"/>
      <c r="H2124" s="133"/>
      <c r="I2124" s="343"/>
      <c r="J2124" s="134"/>
      <c r="K2124" s="135"/>
      <c r="L2124" s="136">
        <v>5</v>
      </c>
      <c r="M2124" s="318" t="str">
        <f>IFERROR(ROUNDUP(VLOOKUP(F2124,Accesorio!A:E,IF(L2124&gt;5,L2124-2,L2124),)*E2124/IF(L2124&gt;5,1.21,1),0)," ")</f>
        <v xml:space="preserve"> </v>
      </c>
      <c r="N2124" s="319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70"/>
      <c r="F2125" s="272"/>
      <c r="G2125" s="133"/>
      <c r="H2125" s="133"/>
      <c r="I2125" s="343"/>
      <c r="J2125" s="134"/>
      <c r="K2125" s="135"/>
      <c r="L2125" s="136">
        <v>5</v>
      </c>
      <c r="M2125" s="318" t="str">
        <f>IFERROR(ROUNDUP(VLOOKUP(F2125,Accesorio!A:E,IF(L2125&gt;5,L2125-2,L2125),)*E2125/IF(L2125&gt;5,1.21,1),0)," ")</f>
        <v xml:space="preserve"> </v>
      </c>
      <c r="N2125" s="319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70"/>
      <c r="F2126" s="272"/>
      <c r="G2126" s="133"/>
      <c r="H2126" s="133"/>
      <c r="I2126" s="343"/>
      <c r="J2126" s="134"/>
      <c r="K2126" s="135"/>
      <c r="L2126" s="136">
        <v>5</v>
      </c>
      <c r="M2126" s="318" t="str">
        <f>IFERROR(ROUNDUP(VLOOKUP(F2126,Accesorio!A:E,IF(L2126&gt;5,L2126-2,L2126),)*E2126/IF(L2126&gt;5,1.21,1),0)," ")</f>
        <v xml:space="preserve"> </v>
      </c>
      <c r="N2126" s="319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70"/>
      <c r="F2127" s="272"/>
      <c r="G2127" s="133"/>
      <c r="H2127" s="133"/>
      <c r="I2127" s="343"/>
      <c r="J2127" s="134"/>
      <c r="K2127" s="135"/>
      <c r="L2127" s="136">
        <v>5</v>
      </c>
      <c r="M2127" s="318" t="str">
        <f>IFERROR(ROUNDUP(VLOOKUP(F2127,Accesorio!A:E,IF(L2127&gt;5,L2127-2,L2127),)*E2127/IF(L2127&gt;5,1.21,1),0)," ")</f>
        <v xml:space="preserve"> </v>
      </c>
      <c r="N2127" s="319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70"/>
      <c r="F2128" s="272"/>
      <c r="G2128" s="133"/>
      <c r="H2128" s="133"/>
      <c r="I2128" s="343"/>
      <c r="J2128" s="134"/>
      <c r="K2128" s="135"/>
      <c r="L2128" s="136">
        <v>5</v>
      </c>
      <c r="M2128" s="318" t="str">
        <f>IFERROR(ROUNDUP(VLOOKUP(F2128,Accesorio!A:E,IF(L2128&gt;5,L2128-2,L2128),)*E2128/IF(L2128&gt;5,1.21,1),0)," ")</f>
        <v xml:space="preserve"> </v>
      </c>
      <c r="N2128" s="319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70"/>
      <c r="F2129" s="272"/>
      <c r="G2129" s="133"/>
      <c r="H2129" s="133"/>
      <c r="I2129" s="343"/>
      <c r="J2129" s="134"/>
      <c r="K2129" s="135"/>
      <c r="L2129" s="136">
        <v>5</v>
      </c>
      <c r="M2129" s="318" t="str">
        <f>IFERROR(ROUNDUP(VLOOKUP(F2129,Accesorio!A:E,IF(L2129&gt;5,L2129-2,L2129),)*E2129/IF(L2129&gt;5,1.21,1),0)," ")</f>
        <v xml:space="preserve"> </v>
      </c>
      <c r="N2129" s="319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70"/>
      <c r="F2130" s="272"/>
      <c r="G2130" s="133"/>
      <c r="H2130" s="133"/>
      <c r="I2130" s="343"/>
      <c r="J2130" s="134"/>
      <c r="K2130" s="135"/>
      <c r="L2130" s="136">
        <v>5</v>
      </c>
      <c r="M2130" s="318" t="str">
        <f>IFERROR(ROUNDUP(VLOOKUP(F2130,Accesorio!A:E,IF(L2130&gt;5,L2130-2,L2130),)*E2130/IF(L2130&gt;5,1.21,1),0)," ")</f>
        <v xml:space="preserve"> </v>
      </c>
      <c r="N2130" s="319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70"/>
      <c r="F2131" s="272"/>
      <c r="G2131" s="133"/>
      <c r="H2131" s="133"/>
      <c r="I2131" s="343"/>
      <c r="J2131" s="134"/>
      <c r="K2131" s="135"/>
      <c r="L2131" s="136">
        <v>5</v>
      </c>
      <c r="M2131" s="318" t="str">
        <f>IFERROR(ROUNDUP(VLOOKUP(F2131,Accesorio!A:E,IF(L2131&gt;5,L2131-2,L2131),)*E2131/IF(L2131&gt;5,1.21,1),0)," ")</f>
        <v xml:space="preserve"> </v>
      </c>
      <c r="N2131" s="319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70"/>
      <c r="F2132" s="272"/>
      <c r="G2132" s="133"/>
      <c r="H2132" s="133"/>
      <c r="I2132" s="343"/>
      <c r="J2132" s="134"/>
      <c r="K2132" s="135"/>
      <c r="L2132" s="136">
        <v>5</v>
      </c>
      <c r="M2132" s="318" t="str">
        <f>IFERROR(ROUNDUP(VLOOKUP(F2132,Accesorio!A:E,IF(L2132&gt;5,L2132-2,L2132),)*E2132/IF(L2132&gt;5,1.21,1),0)," ")</f>
        <v xml:space="preserve"> </v>
      </c>
      <c r="N2132" s="319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70"/>
      <c r="F2133" s="272"/>
      <c r="G2133" s="133"/>
      <c r="H2133" s="133"/>
      <c r="I2133" s="343"/>
      <c r="J2133" s="134"/>
      <c r="K2133" s="135"/>
      <c r="L2133" s="136">
        <v>5</v>
      </c>
      <c r="M2133" s="318" t="str">
        <f>IFERROR(ROUNDUP(VLOOKUP(F2133,Accesorio!A:E,IF(L2133&gt;5,L2133-2,L2133),)*E2133/IF(L2133&gt;5,1.21,1),0)," ")</f>
        <v xml:space="preserve"> </v>
      </c>
      <c r="N2133" s="319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70"/>
      <c r="F2134" s="272"/>
      <c r="G2134" s="133"/>
      <c r="H2134" s="133"/>
      <c r="I2134" s="343"/>
      <c r="J2134" s="134"/>
      <c r="K2134" s="135"/>
      <c r="L2134" s="136">
        <v>5</v>
      </c>
      <c r="M2134" s="318" t="str">
        <f>IFERROR(ROUNDUP(VLOOKUP(F2134,Accesorio!A:E,IF(L2134&gt;5,L2134-2,L2134),)*E2134/IF(L2134&gt;5,1.21,1),0)," ")</f>
        <v xml:space="preserve"> </v>
      </c>
      <c r="N2134" s="319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70"/>
      <c r="F2135" s="272"/>
      <c r="G2135" s="133"/>
      <c r="H2135" s="133"/>
      <c r="I2135" s="343"/>
      <c r="J2135" s="134"/>
      <c r="K2135" s="135"/>
      <c r="L2135" s="136">
        <v>5</v>
      </c>
      <c r="M2135" s="318" t="str">
        <f>IFERROR(ROUNDUP(VLOOKUP(F2135,Accesorio!A:E,IF(L2135&gt;5,L2135-2,L2135),)*E2135/IF(L2135&gt;5,1.21,1),0)," ")</f>
        <v xml:space="preserve"> </v>
      </c>
      <c r="N2135" s="319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70"/>
      <c r="F2136" s="272"/>
      <c r="G2136" s="133"/>
      <c r="H2136" s="133"/>
      <c r="I2136" s="343"/>
      <c r="J2136" s="134"/>
      <c r="K2136" s="135"/>
      <c r="L2136" s="136">
        <v>5</v>
      </c>
      <c r="M2136" s="318" t="str">
        <f>IFERROR(ROUNDUP(VLOOKUP(F2136,Accesorio!A:E,IF(L2136&gt;5,L2136-2,L2136),)*E2136/IF(L2136&gt;5,1.21,1),0)," ")</f>
        <v xml:space="preserve"> </v>
      </c>
      <c r="N2136" s="319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70"/>
      <c r="F2137" s="272"/>
      <c r="G2137" s="133"/>
      <c r="H2137" s="133"/>
      <c r="I2137" s="343"/>
      <c r="J2137" s="134"/>
      <c r="K2137" s="135"/>
      <c r="L2137" s="136">
        <v>5</v>
      </c>
      <c r="M2137" s="318" t="str">
        <f>IFERROR(ROUNDUP(VLOOKUP(F2137,Accesorio!A:E,IF(L2137&gt;5,L2137-2,L2137),)*E2137/IF(L2137&gt;5,1.21,1),0)," ")</f>
        <v xml:space="preserve"> </v>
      </c>
      <c r="N2137" s="319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70"/>
      <c r="F2138" s="272"/>
      <c r="G2138" s="133"/>
      <c r="H2138" s="133"/>
      <c r="I2138" s="343"/>
      <c r="J2138" s="134"/>
      <c r="K2138" s="135"/>
      <c r="L2138" s="136">
        <v>5</v>
      </c>
      <c r="M2138" s="318" t="str">
        <f>IFERROR(ROUNDUP(VLOOKUP(F2138,Accesorio!A:E,IF(L2138&gt;5,L2138-2,L2138),)*E2138/IF(L2138&gt;5,1.21,1),0)," ")</f>
        <v xml:space="preserve"> </v>
      </c>
      <c r="N2138" s="319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70"/>
      <c r="F2139" s="272"/>
      <c r="G2139" s="133"/>
      <c r="H2139" s="133"/>
      <c r="I2139" s="343"/>
      <c r="J2139" s="134"/>
      <c r="K2139" s="135"/>
      <c r="L2139" s="136">
        <v>5</v>
      </c>
      <c r="M2139" s="318" t="str">
        <f>IFERROR(ROUNDUP(VLOOKUP(F2139,Accesorio!A:E,IF(L2139&gt;5,L2139-2,L2139),)*E2139/IF(L2139&gt;5,1.21,1),0)," ")</f>
        <v xml:space="preserve"> </v>
      </c>
      <c r="N2139" s="319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70"/>
      <c r="F2140" s="272"/>
      <c r="G2140" s="133"/>
      <c r="H2140" s="133"/>
      <c r="I2140" s="343"/>
      <c r="J2140" s="134"/>
      <c r="K2140" s="135"/>
      <c r="L2140" s="136">
        <v>5</v>
      </c>
      <c r="M2140" s="318" t="str">
        <f>IFERROR(ROUNDUP(VLOOKUP(F2140,Accesorio!A:E,IF(L2140&gt;5,L2140-2,L2140),)*E2140/IF(L2140&gt;5,1.21,1),0)," ")</f>
        <v xml:space="preserve"> </v>
      </c>
      <c r="N2140" s="319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70"/>
      <c r="F2141" s="272"/>
      <c r="G2141" s="133"/>
      <c r="H2141" s="133"/>
      <c r="I2141" s="343"/>
      <c r="J2141" s="134"/>
      <c r="K2141" s="135"/>
      <c r="L2141" s="136">
        <v>5</v>
      </c>
      <c r="M2141" s="318" t="str">
        <f>IFERROR(ROUNDUP(VLOOKUP(F2141,Accesorio!A:E,IF(L2141&gt;5,L2141-2,L2141),)*E2141/IF(L2141&gt;5,1.21,1),0)," ")</f>
        <v xml:space="preserve"> </v>
      </c>
      <c r="N2141" s="319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70"/>
      <c r="F2142" s="272"/>
      <c r="G2142" s="133"/>
      <c r="H2142" s="133"/>
      <c r="I2142" s="343"/>
      <c r="J2142" s="134"/>
      <c r="K2142" s="135"/>
      <c r="L2142" s="136">
        <v>5</v>
      </c>
      <c r="M2142" s="318" t="str">
        <f>IFERROR(ROUNDUP(VLOOKUP(F2142,Accesorio!A:E,IF(L2142&gt;5,L2142-2,L2142),)*E2142/IF(L2142&gt;5,1.21,1),0)," ")</f>
        <v xml:space="preserve"> </v>
      </c>
      <c r="N2142" s="319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70"/>
      <c r="F2143" s="272"/>
      <c r="G2143" s="133"/>
      <c r="H2143" s="133"/>
      <c r="I2143" s="343"/>
      <c r="J2143" s="134"/>
      <c r="K2143" s="135"/>
      <c r="L2143" s="136">
        <v>5</v>
      </c>
      <c r="M2143" s="318" t="str">
        <f>IFERROR(ROUNDUP(VLOOKUP(F2143,Accesorio!A:E,IF(L2143&gt;5,L2143-2,L2143),)*E2143/IF(L2143&gt;5,1.21,1),0)," ")</f>
        <v xml:space="preserve"> </v>
      </c>
      <c r="N2143" s="319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70"/>
      <c r="F2144" s="272"/>
      <c r="G2144" s="133"/>
      <c r="H2144" s="133"/>
      <c r="I2144" s="343"/>
      <c r="J2144" s="134"/>
      <c r="K2144" s="135"/>
      <c r="L2144" s="136">
        <v>5</v>
      </c>
      <c r="M2144" s="318" t="str">
        <f>IFERROR(ROUNDUP(VLOOKUP(F2144,Accesorio!A:E,IF(L2144&gt;5,L2144-2,L2144),)*E2144/IF(L2144&gt;5,1.21,1),0)," ")</f>
        <v xml:space="preserve"> </v>
      </c>
      <c r="N2144" s="319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70"/>
      <c r="F2145" s="272"/>
      <c r="G2145" s="133"/>
      <c r="H2145" s="133"/>
      <c r="I2145" s="343"/>
      <c r="J2145" s="134"/>
      <c r="K2145" s="135"/>
      <c r="L2145" s="136">
        <v>5</v>
      </c>
      <c r="M2145" s="318" t="str">
        <f>IFERROR(ROUNDUP(VLOOKUP(F2145,Accesorio!A:E,IF(L2145&gt;5,L2145-2,L2145),)*E2145/IF(L2145&gt;5,1.21,1),0)," ")</f>
        <v xml:space="preserve"> </v>
      </c>
      <c r="N2145" s="319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70"/>
      <c r="F2146" s="272"/>
      <c r="G2146" s="133"/>
      <c r="H2146" s="133"/>
      <c r="I2146" s="343"/>
      <c r="J2146" s="134"/>
      <c r="K2146" s="135"/>
      <c r="L2146" s="136">
        <v>5</v>
      </c>
      <c r="M2146" s="318" t="str">
        <f>IFERROR(ROUNDUP(VLOOKUP(F2146,Accesorio!A:E,IF(L2146&gt;5,L2146-2,L2146),)*E2146/IF(L2146&gt;5,1.21,1),0)," ")</f>
        <v xml:space="preserve"> </v>
      </c>
      <c r="N2146" s="319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70"/>
      <c r="F2147" s="272"/>
      <c r="G2147" s="133"/>
      <c r="H2147" s="133"/>
      <c r="I2147" s="343"/>
      <c r="J2147" s="134"/>
      <c r="K2147" s="135"/>
      <c r="L2147" s="136">
        <v>5</v>
      </c>
      <c r="M2147" s="318" t="str">
        <f>IFERROR(ROUNDUP(VLOOKUP(F2147,Accesorio!A:E,IF(L2147&gt;5,L2147-2,L2147),)*E2147/IF(L2147&gt;5,1.21,1),0)," ")</f>
        <v xml:space="preserve"> </v>
      </c>
      <c r="N2147" s="319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70"/>
      <c r="F2148" s="272"/>
      <c r="G2148" s="133"/>
      <c r="H2148" s="133"/>
      <c r="I2148" s="343"/>
      <c r="J2148" s="134"/>
      <c r="K2148" s="135"/>
      <c r="L2148" s="136">
        <v>5</v>
      </c>
      <c r="M2148" s="318" t="str">
        <f>IFERROR(ROUNDUP(VLOOKUP(F2148,Accesorio!A:E,IF(L2148&gt;5,L2148-2,L2148),)*E2148/IF(L2148&gt;5,1.21,1),0)," ")</f>
        <v xml:space="preserve"> </v>
      </c>
      <c r="N2148" s="319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70"/>
      <c r="F2149" s="272"/>
      <c r="G2149" s="133"/>
      <c r="H2149" s="133"/>
      <c r="I2149" s="343"/>
      <c r="J2149" s="134"/>
      <c r="K2149" s="135"/>
      <c r="L2149" s="136">
        <v>5</v>
      </c>
      <c r="M2149" s="318" t="str">
        <f>IFERROR(ROUNDUP(VLOOKUP(F2149,Accesorio!A:E,IF(L2149&gt;5,L2149-2,L2149),)*E2149/IF(L2149&gt;5,1.21,1),0)," ")</f>
        <v xml:space="preserve"> </v>
      </c>
      <c r="N2149" s="319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70"/>
      <c r="F2150" s="272"/>
      <c r="G2150" s="133"/>
      <c r="H2150" s="133"/>
      <c r="I2150" s="343"/>
      <c r="J2150" s="134"/>
      <c r="K2150" s="135"/>
      <c r="L2150" s="136">
        <v>5</v>
      </c>
      <c r="M2150" s="318" t="str">
        <f>IFERROR(ROUNDUP(VLOOKUP(F2150,Accesorio!A:E,IF(L2150&gt;5,L2150-2,L2150),)*E2150/IF(L2150&gt;5,1.21,1),0)," ")</f>
        <v xml:space="preserve"> </v>
      </c>
      <c r="N2150" s="319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70"/>
      <c r="F2151" s="272"/>
      <c r="G2151" s="133"/>
      <c r="H2151" s="133"/>
      <c r="I2151" s="343"/>
      <c r="J2151" s="134"/>
      <c r="K2151" s="135"/>
      <c r="L2151" s="136">
        <v>5</v>
      </c>
      <c r="M2151" s="318" t="str">
        <f>IFERROR(ROUNDUP(VLOOKUP(F2151,Accesorio!A:E,IF(L2151&gt;5,L2151-2,L2151),)*E2151/IF(L2151&gt;5,1.21,1),0)," ")</f>
        <v xml:space="preserve"> </v>
      </c>
      <c r="N2151" s="319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70"/>
      <c r="F2152" s="272"/>
      <c r="G2152" s="133"/>
      <c r="H2152" s="133"/>
      <c r="I2152" s="343"/>
      <c r="J2152" s="134"/>
      <c r="K2152" s="135"/>
      <c r="L2152" s="136">
        <v>5</v>
      </c>
      <c r="M2152" s="318" t="str">
        <f>IFERROR(ROUNDUP(VLOOKUP(F2152,Accesorio!A:E,IF(L2152&gt;5,L2152-2,L2152),)*E2152/IF(L2152&gt;5,1.21,1),0)," ")</f>
        <v xml:space="preserve"> </v>
      </c>
      <c r="N2152" s="319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70"/>
      <c r="F2153" s="272"/>
      <c r="G2153" s="133"/>
      <c r="H2153" s="133"/>
      <c r="I2153" s="343"/>
      <c r="J2153" s="134"/>
      <c r="K2153" s="135"/>
      <c r="L2153" s="136">
        <v>5</v>
      </c>
      <c r="M2153" s="318" t="str">
        <f>IFERROR(ROUNDUP(VLOOKUP(F2153,Accesorio!A:E,IF(L2153&gt;5,L2153-2,L2153),)*E2153/IF(L2153&gt;5,1.21,1),0)," ")</f>
        <v xml:space="preserve"> </v>
      </c>
      <c r="N2153" s="319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70"/>
      <c r="F2154" s="272"/>
      <c r="G2154" s="133"/>
      <c r="H2154" s="133"/>
      <c r="I2154" s="343"/>
      <c r="J2154" s="134"/>
      <c r="K2154" s="135"/>
      <c r="L2154" s="136">
        <v>5</v>
      </c>
      <c r="M2154" s="318" t="str">
        <f>IFERROR(ROUNDUP(VLOOKUP(F2154,Accesorio!A:E,IF(L2154&gt;5,L2154-2,L2154),)*E2154/IF(L2154&gt;5,1.21,1),0)," ")</f>
        <v xml:space="preserve"> </v>
      </c>
      <c r="N2154" s="319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70"/>
      <c r="F2155" s="272"/>
      <c r="G2155" s="133"/>
      <c r="H2155" s="133"/>
      <c r="I2155" s="343"/>
      <c r="J2155" s="134"/>
      <c r="K2155" s="135"/>
      <c r="L2155" s="136">
        <v>5</v>
      </c>
      <c r="M2155" s="318" t="str">
        <f>IFERROR(ROUNDUP(VLOOKUP(F2155,Accesorio!A:E,IF(L2155&gt;5,L2155-2,L2155),)*E2155/IF(L2155&gt;5,1.21,1),0)," ")</f>
        <v xml:space="preserve"> </v>
      </c>
      <c r="N2155" s="319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70"/>
      <c r="F2156" s="272"/>
      <c r="G2156" s="133"/>
      <c r="H2156" s="133"/>
      <c r="I2156" s="343"/>
      <c r="J2156" s="134"/>
      <c r="K2156" s="135"/>
      <c r="L2156" s="136">
        <v>5</v>
      </c>
      <c r="M2156" s="318" t="str">
        <f>IFERROR(ROUNDUP(VLOOKUP(F2156,Accesorio!A:E,IF(L2156&gt;5,L2156-2,L2156),)*E2156/IF(L2156&gt;5,1.21,1),0)," ")</f>
        <v xml:space="preserve"> </v>
      </c>
      <c r="N2156" s="319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70"/>
      <c r="F2157" s="272"/>
      <c r="G2157" s="133"/>
      <c r="H2157" s="133"/>
      <c r="I2157" s="343"/>
      <c r="J2157" s="134"/>
      <c r="K2157" s="135"/>
      <c r="L2157" s="136">
        <v>5</v>
      </c>
      <c r="M2157" s="318" t="str">
        <f>IFERROR(ROUNDUP(VLOOKUP(F2157,Accesorio!A:E,IF(L2157&gt;5,L2157-2,L2157),)*E2157/IF(L2157&gt;5,1.21,1),0)," ")</f>
        <v xml:space="preserve"> </v>
      </c>
      <c r="N2157" s="319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70"/>
      <c r="F2158" s="272"/>
      <c r="G2158" s="133"/>
      <c r="H2158" s="133"/>
      <c r="I2158" s="343"/>
      <c r="J2158" s="134"/>
      <c r="K2158" s="135"/>
      <c r="L2158" s="136">
        <v>5</v>
      </c>
      <c r="M2158" s="318" t="str">
        <f>IFERROR(ROUNDUP(VLOOKUP(F2158,Accesorio!A:E,IF(L2158&gt;5,L2158-2,L2158),)*E2158/IF(L2158&gt;5,1.21,1),0)," ")</f>
        <v xml:space="preserve"> </v>
      </c>
      <c r="N2158" s="319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70"/>
      <c r="F2159" s="272"/>
      <c r="G2159" s="133"/>
      <c r="H2159" s="133"/>
      <c r="I2159" s="343"/>
      <c r="J2159" s="134"/>
      <c r="K2159" s="135"/>
      <c r="L2159" s="136">
        <v>5</v>
      </c>
      <c r="M2159" s="318" t="str">
        <f>IFERROR(ROUNDUP(VLOOKUP(F2159,Accesorio!A:E,IF(L2159&gt;5,L2159-2,L2159),)*E2159/IF(L2159&gt;5,1.21,1),0)," ")</f>
        <v xml:space="preserve"> </v>
      </c>
      <c r="N2159" s="319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70"/>
      <c r="F2160" s="272"/>
      <c r="G2160" s="133"/>
      <c r="H2160" s="133"/>
      <c r="I2160" s="343"/>
      <c r="J2160" s="134"/>
      <c r="K2160" s="135"/>
      <c r="L2160" s="136">
        <v>5</v>
      </c>
      <c r="M2160" s="318" t="str">
        <f>IFERROR(ROUNDUP(VLOOKUP(F2160,Accesorio!A:E,IF(L2160&gt;5,L2160-2,L2160),)*E2160/IF(L2160&gt;5,1.21,1),0)," ")</f>
        <v xml:space="preserve"> </v>
      </c>
      <c r="N2160" s="319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70"/>
      <c r="F2161" s="272"/>
      <c r="G2161" s="133"/>
      <c r="H2161" s="133"/>
      <c r="I2161" s="343"/>
      <c r="J2161" s="134"/>
      <c r="K2161" s="135"/>
      <c r="L2161" s="136">
        <v>5</v>
      </c>
      <c r="M2161" s="318" t="str">
        <f>IFERROR(ROUNDUP(VLOOKUP(F2161,Accesorio!A:E,IF(L2161&gt;5,L2161-2,L2161),)*E2161/IF(L2161&gt;5,1.21,1),0)," ")</f>
        <v xml:space="preserve"> </v>
      </c>
      <c r="N2161" s="319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70"/>
      <c r="F2162" s="272"/>
      <c r="G2162" s="133"/>
      <c r="H2162" s="133"/>
      <c r="I2162" s="343"/>
      <c r="J2162" s="134"/>
      <c r="K2162" s="135"/>
      <c r="L2162" s="136">
        <v>5</v>
      </c>
      <c r="M2162" s="318" t="str">
        <f>IFERROR(ROUNDUP(VLOOKUP(F2162,Accesorio!A:E,IF(L2162&gt;5,L2162-2,L2162),)*E2162/IF(L2162&gt;5,1.21,1),0)," ")</f>
        <v xml:space="preserve"> </v>
      </c>
      <c r="N2162" s="319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70"/>
      <c r="F2163" s="272"/>
      <c r="G2163" s="133"/>
      <c r="H2163" s="133"/>
      <c r="I2163" s="343"/>
      <c r="J2163" s="134"/>
      <c r="K2163" s="135"/>
      <c r="L2163" s="136">
        <v>5</v>
      </c>
      <c r="M2163" s="318" t="str">
        <f>IFERROR(ROUNDUP(VLOOKUP(F2163,Accesorio!A:E,IF(L2163&gt;5,L2163-2,L2163),)*E2163/IF(L2163&gt;5,1.21,1),0)," ")</f>
        <v xml:space="preserve"> </v>
      </c>
      <c r="N2163" s="319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70"/>
      <c r="F2164" s="272"/>
      <c r="G2164" s="133"/>
      <c r="H2164" s="133"/>
      <c r="I2164" s="343"/>
      <c r="J2164" s="134"/>
      <c r="K2164" s="135"/>
      <c r="L2164" s="136">
        <v>5</v>
      </c>
      <c r="M2164" s="318" t="str">
        <f>IFERROR(ROUNDUP(VLOOKUP(F2164,Accesorio!A:E,IF(L2164&gt;5,L2164-2,L2164),)*E2164/IF(L2164&gt;5,1.21,1),0)," ")</f>
        <v xml:space="preserve"> </v>
      </c>
      <c r="N2164" s="319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70"/>
      <c r="F2165" s="272"/>
      <c r="G2165" s="133"/>
      <c r="H2165" s="133"/>
      <c r="I2165" s="343"/>
      <c r="J2165" s="134"/>
      <c r="K2165" s="135"/>
      <c r="L2165" s="136">
        <v>5</v>
      </c>
      <c r="M2165" s="318" t="str">
        <f>IFERROR(ROUNDUP(VLOOKUP(F2165,Accesorio!A:E,IF(L2165&gt;5,L2165-2,L2165),)*E2165/IF(L2165&gt;5,1.21,1),0)," ")</f>
        <v xml:space="preserve"> </v>
      </c>
      <c r="N2165" s="319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70"/>
      <c r="F2166" s="272"/>
      <c r="G2166" s="133"/>
      <c r="H2166" s="133"/>
      <c r="I2166" s="343"/>
      <c r="J2166" s="134"/>
      <c r="K2166" s="135"/>
      <c r="L2166" s="136">
        <v>5</v>
      </c>
      <c r="M2166" s="318" t="str">
        <f>IFERROR(ROUNDUP(VLOOKUP(F2166,Accesorio!A:E,IF(L2166&gt;5,L2166-2,L2166),)*E2166/IF(L2166&gt;5,1.21,1),0)," ")</f>
        <v xml:space="preserve"> </v>
      </c>
      <c r="N2166" s="319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70"/>
      <c r="F2167" s="272"/>
      <c r="G2167" s="133"/>
      <c r="H2167" s="133"/>
      <c r="I2167" s="343"/>
      <c r="J2167" s="134"/>
      <c r="K2167" s="135"/>
      <c r="L2167" s="136">
        <v>5</v>
      </c>
      <c r="M2167" s="318" t="str">
        <f>IFERROR(ROUNDUP(VLOOKUP(F2167,Accesorio!A:E,IF(L2167&gt;5,L2167-2,L2167),)*E2167/IF(L2167&gt;5,1.21,1),0)," ")</f>
        <v xml:space="preserve"> </v>
      </c>
      <c r="N2167" s="319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70"/>
      <c r="F2168" s="272"/>
      <c r="G2168" s="133"/>
      <c r="H2168" s="133"/>
      <c r="I2168" s="343"/>
      <c r="J2168" s="134"/>
      <c r="K2168" s="135"/>
      <c r="L2168" s="136">
        <v>5</v>
      </c>
      <c r="M2168" s="318" t="str">
        <f>IFERROR(ROUNDUP(VLOOKUP(F2168,Accesorio!A:E,IF(L2168&gt;5,L2168-2,L2168),)*E2168/IF(L2168&gt;5,1.21,1),0)," ")</f>
        <v xml:space="preserve"> </v>
      </c>
      <c r="N2168" s="319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70"/>
      <c r="F2169" s="272"/>
      <c r="G2169" s="133"/>
      <c r="H2169" s="133"/>
      <c r="I2169" s="343"/>
      <c r="J2169" s="134"/>
      <c r="K2169" s="135"/>
      <c r="L2169" s="136">
        <v>5</v>
      </c>
      <c r="M2169" s="318" t="str">
        <f>IFERROR(ROUNDUP(VLOOKUP(F2169,Accesorio!A:E,IF(L2169&gt;5,L2169-2,L2169),)*E2169/IF(L2169&gt;5,1.21,1),0)," ")</f>
        <v xml:space="preserve"> </v>
      </c>
      <c r="N2169" s="319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70"/>
      <c r="F2170" s="272"/>
      <c r="G2170" s="133"/>
      <c r="H2170" s="133"/>
      <c r="I2170" s="343"/>
      <c r="J2170" s="134"/>
      <c r="K2170" s="135"/>
      <c r="L2170" s="136">
        <v>5</v>
      </c>
      <c r="M2170" s="318" t="str">
        <f>IFERROR(ROUNDUP(VLOOKUP(F2170,Accesorio!A:E,IF(L2170&gt;5,L2170-2,L2170),)*E2170/IF(L2170&gt;5,1.21,1),0)," ")</f>
        <v xml:space="preserve"> </v>
      </c>
      <c r="N2170" s="319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70"/>
      <c r="F2171" s="272"/>
      <c r="G2171" s="133"/>
      <c r="H2171" s="133"/>
      <c r="I2171" s="343"/>
      <c r="J2171" s="134"/>
      <c r="K2171" s="135"/>
      <c r="L2171" s="136">
        <v>5</v>
      </c>
      <c r="M2171" s="318" t="str">
        <f>IFERROR(ROUNDUP(VLOOKUP(F2171,Accesorio!A:E,IF(L2171&gt;5,L2171-2,L2171),)*E2171/IF(L2171&gt;5,1.21,1),0)," ")</f>
        <v xml:space="preserve"> </v>
      </c>
      <c r="N2171" s="319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70"/>
      <c r="F2172" s="272"/>
      <c r="G2172" s="133"/>
      <c r="H2172" s="133"/>
      <c r="I2172" s="343"/>
      <c r="J2172" s="134"/>
      <c r="K2172" s="135"/>
      <c r="L2172" s="136">
        <v>5</v>
      </c>
      <c r="M2172" s="318" t="str">
        <f>IFERROR(ROUNDUP(VLOOKUP(F2172,Accesorio!A:E,IF(L2172&gt;5,L2172-2,L2172),)*E2172/IF(L2172&gt;5,1.21,1),0)," ")</f>
        <v xml:space="preserve"> </v>
      </c>
      <c r="N2172" s="319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70"/>
      <c r="F2173" s="272"/>
      <c r="G2173" s="133"/>
      <c r="H2173" s="133"/>
      <c r="I2173" s="343"/>
      <c r="J2173" s="134"/>
      <c r="K2173" s="135"/>
      <c r="L2173" s="136">
        <v>5</v>
      </c>
      <c r="M2173" s="318" t="str">
        <f>IFERROR(ROUNDUP(VLOOKUP(F2173,Accesorio!A:E,IF(L2173&gt;5,L2173-2,L2173),)*E2173/IF(L2173&gt;5,1.21,1),0)," ")</f>
        <v xml:space="preserve"> </v>
      </c>
      <c r="N2173" s="319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70"/>
      <c r="F2174" s="272"/>
      <c r="G2174" s="133"/>
      <c r="H2174" s="133"/>
      <c r="I2174" s="343"/>
      <c r="J2174" s="134"/>
      <c r="K2174" s="135"/>
      <c r="L2174" s="136">
        <v>5</v>
      </c>
      <c r="M2174" s="318" t="str">
        <f>IFERROR(ROUNDUP(VLOOKUP(F2174,Accesorio!A:E,IF(L2174&gt;5,L2174-2,L2174),)*E2174/IF(L2174&gt;5,1.21,1),0)," ")</f>
        <v xml:space="preserve"> </v>
      </c>
      <c r="N2174" s="319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70"/>
      <c r="F2175" s="272"/>
      <c r="G2175" s="133"/>
      <c r="H2175" s="133"/>
      <c r="I2175" s="343"/>
      <c r="J2175" s="134"/>
      <c r="K2175" s="135"/>
      <c r="L2175" s="136">
        <v>5</v>
      </c>
      <c r="M2175" s="318" t="str">
        <f>IFERROR(ROUNDUP(VLOOKUP(F2175,Accesorio!A:E,IF(L2175&gt;5,L2175-2,L2175),)*E2175/IF(L2175&gt;5,1.21,1),0)," ")</f>
        <v xml:space="preserve"> </v>
      </c>
      <c r="N2175" s="319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70"/>
      <c r="F2176" s="272"/>
      <c r="G2176" s="133"/>
      <c r="H2176" s="133"/>
      <c r="I2176" s="343"/>
      <c r="J2176" s="134"/>
      <c r="K2176" s="135"/>
      <c r="L2176" s="136">
        <v>5</v>
      </c>
      <c r="M2176" s="318" t="str">
        <f>IFERROR(ROUNDUP(VLOOKUP(F2176,Accesorio!A:E,IF(L2176&gt;5,L2176-2,L2176),)*E2176/IF(L2176&gt;5,1.21,1),0)," ")</f>
        <v xml:space="preserve"> </v>
      </c>
      <c r="N2176" s="319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70"/>
      <c r="F2177" s="272"/>
      <c r="G2177" s="133"/>
      <c r="H2177" s="133"/>
      <c r="I2177" s="343"/>
      <c r="J2177" s="134"/>
      <c r="K2177" s="135"/>
      <c r="L2177" s="136">
        <v>5</v>
      </c>
      <c r="M2177" s="318" t="str">
        <f>IFERROR(ROUNDUP(VLOOKUP(F2177,Accesorio!A:E,IF(L2177&gt;5,L2177-2,L2177),)*E2177/IF(L2177&gt;5,1.21,1),0)," ")</f>
        <v xml:space="preserve"> </v>
      </c>
      <c r="N2177" s="319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70"/>
      <c r="F2178" s="272"/>
      <c r="G2178" s="133"/>
      <c r="H2178" s="133"/>
      <c r="I2178" s="343"/>
      <c r="J2178" s="134"/>
      <c r="K2178" s="135"/>
      <c r="L2178" s="136">
        <v>5</v>
      </c>
      <c r="M2178" s="318" t="str">
        <f>IFERROR(ROUNDUP(VLOOKUP(F2178,Accesorio!A:E,IF(L2178&gt;5,L2178-2,L2178),)*E2178/IF(L2178&gt;5,1.21,1),0)," ")</f>
        <v xml:space="preserve"> </v>
      </c>
      <c r="N2178" s="319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70"/>
      <c r="F2179" s="272"/>
      <c r="G2179" s="133"/>
      <c r="H2179" s="133"/>
      <c r="I2179" s="343"/>
      <c r="J2179" s="134"/>
      <c r="K2179" s="135"/>
      <c r="L2179" s="136">
        <v>5</v>
      </c>
      <c r="M2179" s="318" t="str">
        <f>IFERROR(ROUNDUP(VLOOKUP(F2179,Accesorio!A:E,IF(L2179&gt;5,L2179-2,L2179),)*E2179/IF(L2179&gt;5,1.21,1),0)," ")</f>
        <v xml:space="preserve"> </v>
      </c>
      <c r="N2179" s="319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70"/>
      <c r="F2180" s="272"/>
      <c r="G2180" s="133"/>
      <c r="H2180" s="133"/>
      <c r="I2180" s="343"/>
      <c r="J2180" s="134"/>
      <c r="K2180" s="135"/>
      <c r="L2180" s="136">
        <v>5</v>
      </c>
      <c r="M2180" s="318" t="str">
        <f>IFERROR(ROUNDUP(VLOOKUP(F2180,Accesorio!A:E,IF(L2180&gt;5,L2180-2,L2180),)*E2180/IF(L2180&gt;5,1.21,1),0)," ")</f>
        <v xml:space="preserve"> </v>
      </c>
      <c r="N2180" s="319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70"/>
      <c r="F2181" s="272"/>
      <c r="G2181" s="133"/>
      <c r="H2181" s="133"/>
      <c r="I2181" s="343"/>
      <c r="J2181" s="134"/>
      <c r="K2181" s="135"/>
      <c r="L2181" s="136">
        <v>5</v>
      </c>
      <c r="M2181" s="318" t="str">
        <f>IFERROR(ROUNDUP(VLOOKUP(F2181,Accesorio!A:E,IF(L2181&gt;5,L2181-2,L2181),)*E2181/IF(L2181&gt;5,1.21,1),0)," ")</f>
        <v xml:space="preserve"> </v>
      </c>
      <c r="N2181" s="319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70"/>
      <c r="F2182" s="272"/>
      <c r="G2182" s="133"/>
      <c r="H2182" s="133"/>
      <c r="I2182" s="343"/>
      <c r="J2182" s="134"/>
      <c r="K2182" s="135"/>
      <c r="L2182" s="136">
        <v>5</v>
      </c>
      <c r="M2182" s="318" t="str">
        <f>IFERROR(ROUNDUP(VLOOKUP(F2182,Accesorio!A:E,IF(L2182&gt;5,L2182-2,L2182),)*E2182/IF(L2182&gt;5,1.21,1),0)," ")</f>
        <v xml:space="preserve"> </v>
      </c>
      <c r="N2182" s="319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70"/>
      <c r="F2183" s="272"/>
      <c r="G2183" s="133"/>
      <c r="H2183" s="133"/>
      <c r="I2183" s="343"/>
      <c r="J2183" s="134"/>
      <c r="K2183" s="135"/>
      <c r="L2183" s="136">
        <v>5</v>
      </c>
      <c r="M2183" s="318" t="str">
        <f>IFERROR(ROUNDUP(VLOOKUP(F2183,Accesorio!A:E,IF(L2183&gt;5,L2183-2,L2183),)*E2183/IF(L2183&gt;5,1.21,1),0)," ")</f>
        <v xml:space="preserve"> </v>
      </c>
      <c r="N2183" s="319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70"/>
      <c r="F2184" s="272"/>
      <c r="G2184" s="133"/>
      <c r="H2184" s="133"/>
      <c r="I2184" s="343"/>
      <c r="J2184" s="134"/>
      <c r="K2184" s="135"/>
      <c r="L2184" s="136">
        <v>5</v>
      </c>
      <c r="M2184" s="318" t="str">
        <f>IFERROR(ROUNDUP(VLOOKUP(F2184,Accesorio!A:E,IF(L2184&gt;5,L2184-2,L2184),)*E2184/IF(L2184&gt;5,1.21,1),0)," ")</f>
        <v xml:space="preserve"> </v>
      </c>
      <c r="N2184" s="319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70"/>
      <c r="F2185" s="272"/>
      <c r="G2185" s="133"/>
      <c r="H2185" s="133"/>
      <c r="I2185" s="343"/>
      <c r="J2185" s="134"/>
      <c r="K2185" s="135"/>
      <c r="L2185" s="136">
        <v>5</v>
      </c>
      <c r="M2185" s="318" t="str">
        <f>IFERROR(ROUNDUP(VLOOKUP(F2185,Accesorio!A:E,IF(L2185&gt;5,L2185-2,L2185),)*E2185/IF(L2185&gt;5,1.21,1),0)," ")</f>
        <v xml:space="preserve"> </v>
      </c>
      <c r="N2185" s="319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70"/>
      <c r="F2186" s="272"/>
      <c r="G2186" s="133"/>
      <c r="H2186" s="133"/>
      <c r="I2186" s="343"/>
      <c r="J2186" s="134"/>
      <c r="K2186" s="135"/>
      <c r="L2186" s="136">
        <v>5</v>
      </c>
      <c r="M2186" s="318" t="str">
        <f>IFERROR(ROUNDUP(VLOOKUP(F2186,Accesorio!A:E,IF(L2186&gt;5,L2186-2,L2186),)*E2186/IF(L2186&gt;5,1.21,1),0)," ")</f>
        <v xml:space="preserve"> </v>
      </c>
      <c r="N2186" s="319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70"/>
      <c r="F2187" s="272"/>
      <c r="G2187" s="133"/>
      <c r="H2187" s="133"/>
      <c r="I2187" s="343"/>
      <c r="J2187" s="134"/>
      <c r="K2187" s="135"/>
      <c r="L2187" s="136">
        <v>5</v>
      </c>
      <c r="M2187" s="318" t="str">
        <f>IFERROR(ROUNDUP(VLOOKUP(F2187,Accesorio!A:E,IF(L2187&gt;5,L2187-2,L2187),)*E2187/IF(L2187&gt;5,1.21,1),0)," ")</f>
        <v xml:space="preserve"> </v>
      </c>
      <c r="N2187" s="319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70"/>
      <c r="F2188" s="272"/>
      <c r="G2188" s="133"/>
      <c r="H2188" s="133"/>
      <c r="I2188" s="343"/>
      <c r="J2188" s="134"/>
      <c r="K2188" s="135"/>
      <c r="L2188" s="136">
        <v>5</v>
      </c>
      <c r="M2188" s="318" t="str">
        <f>IFERROR(ROUNDUP(VLOOKUP(F2188,Accesorio!A:E,IF(L2188&gt;5,L2188-2,L2188),)*E2188/IF(L2188&gt;5,1.21,1),0)," ")</f>
        <v xml:space="preserve"> </v>
      </c>
      <c r="N2188" s="319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70"/>
      <c r="F2189" s="272"/>
      <c r="G2189" s="133"/>
      <c r="H2189" s="133"/>
      <c r="I2189" s="343"/>
      <c r="J2189" s="134"/>
      <c r="K2189" s="135"/>
      <c r="L2189" s="136">
        <v>5</v>
      </c>
      <c r="M2189" s="318" t="str">
        <f>IFERROR(ROUNDUP(VLOOKUP(F2189,Accesorio!A:E,IF(L2189&gt;5,L2189-2,L2189),)*E2189/IF(L2189&gt;5,1.21,1),0)," ")</f>
        <v xml:space="preserve"> </v>
      </c>
      <c r="N2189" s="319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70"/>
      <c r="F2190" s="272"/>
      <c r="G2190" s="133"/>
      <c r="H2190" s="133"/>
      <c r="I2190" s="343"/>
      <c r="J2190" s="134"/>
      <c r="K2190" s="135"/>
      <c r="L2190" s="136">
        <v>5</v>
      </c>
      <c r="M2190" s="318" t="str">
        <f>IFERROR(ROUNDUP(VLOOKUP(F2190,Accesorio!A:E,IF(L2190&gt;5,L2190-2,L2190),)*E2190/IF(L2190&gt;5,1.21,1),0)," ")</f>
        <v xml:space="preserve"> </v>
      </c>
      <c r="N2190" s="319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70"/>
      <c r="F2191" s="272"/>
      <c r="G2191" s="133"/>
      <c r="H2191" s="133"/>
      <c r="I2191" s="343"/>
      <c r="J2191" s="134"/>
      <c r="K2191" s="135"/>
      <c r="L2191" s="136">
        <v>5</v>
      </c>
      <c r="M2191" s="318" t="str">
        <f>IFERROR(ROUNDUP(VLOOKUP(F2191,Accesorio!A:E,IF(L2191&gt;5,L2191-2,L2191),)*E2191/IF(L2191&gt;5,1.21,1),0)," ")</f>
        <v xml:space="preserve"> </v>
      </c>
      <c r="N2191" s="319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70"/>
      <c r="F2192" s="272"/>
      <c r="G2192" s="133"/>
      <c r="H2192" s="133"/>
      <c r="I2192" s="343"/>
      <c r="J2192" s="134"/>
      <c r="K2192" s="135"/>
      <c r="L2192" s="136">
        <v>5</v>
      </c>
      <c r="M2192" s="318" t="str">
        <f>IFERROR(ROUNDUP(VLOOKUP(F2192,Accesorio!A:E,IF(L2192&gt;5,L2192-2,L2192),)*E2192/IF(L2192&gt;5,1.21,1),0)," ")</f>
        <v xml:space="preserve"> </v>
      </c>
      <c r="N2192" s="319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70"/>
      <c r="F2193" s="272"/>
      <c r="G2193" s="133"/>
      <c r="H2193" s="133"/>
      <c r="I2193" s="343"/>
      <c r="J2193" s="134"/>
      <c r="K2193" s="135"/>
      <c r="L2193" s="136">
        <v>5</v>
      </c>
      <c r="M2193" s="318" t="str">
        <f>IFERROR(ROUNDUP(VLOOKUP(F2193,Accesorio!A:E,IF(L2193&gt;5,L2193-2,L2193),)*E2193/IF(L2193&gt;5,1.21,1),0)," ")</f>
        <v xml:space="preserve"> </v>
      </c>
      <c r="N2193" s="319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70"/>
      <c r="F2194" s="272"/>
      <c r="G2194" s="133"/>
      <c r="H2194" s="133"/>
      <c r="I2194" s="343"/>
      <c r="J2194" s="134"/>
      <c r="K2194" s="135"/>
      <c r="L2194" s="136">
        <v>5</v>
      </c>
      <c r="M2194" s="318" t="str">
        <f>IFERROR(ROUNDUP(VLOOKUP(F2194,Accesorio!A:E,IF(L2194&gt;5,L2194-2,L2194),)*E2194/IF(L2194&gt;5,1.21,1),0)," ")</f>
        <v xml:space="preserve"> </v>
      </c>
      <c r="N2194" s="319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70"/>
      <c r="F2195" s="272"/>
      <c r="G2195" s="133"/>
      <c r="H2195" s="133"/>
      <c r="I2195" s="343"/>
      <c r="J2195" s="134"/>
      <c r="K2195" s="135"/>
      <c r="L2195" s="136">
        <v>5</v>
      </c>
      <c r="M2195" s="318" t="str">
        <f>IFERROR(ROUNDUP(VLOOKUP(F2195,Accesorio!A:E,IF(L2195&gt;5,L2195-2,L2195),)*E2195/IF(L2195&gt;5,1.21,1),0)," ")</f>
        <v xml:space="preserve"> </v>
      </c>
      <c r="N2195" s="319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70"/>
      <c r="F2196" s="272"/>
      <c r="G2196" s="133"/>
      <c r="H2196" s="133"/>
      <c r="I2196" s="343"/>
      <c r="J2196" s="134"/>
      <c r="K2196" s="135"/>
      <c r="L2196" s="136">
        <v>5</v>
      </c>
      <c r="M2196" s="318" t="str">
        <f>IFERROR(ROUNDUP(VLOOKUP(F2196,Accesorio!A:E,IF(L2196&gt;5,L2196-2,L2196),)*E2196/IF(L2196&gt;5,1.21,1),0)," ")</f>
        <v xml:space="preserve"> </v>
      </c>
      <c r="N2196" s="319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70"/>
      <c r="F2197" s="272"/>
      <c r="G2197" s="133"/>
      <c r="H2197" s="133"/>
      <c r="I2197" s="343"/>
      <c r="J2197" s="134"/>
      <c r="K2197" s="135"/>
      <c r="L2197" s="136">
        <v>5</v>
      </c>
      <c r="M2197" s="318" t="str">
        <f>IFERROR(ROUNDUP(VLOOKUP(F2197,Accesorio!A:E,IF(L2197&gt;5,L2197-2,L2197),)*E2197/IF(L2197&gt;5,1.21,1),0)," ")</f>
        <v xml:space="preserve"> </v>
      </c>
      <c r="N2197" s="319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70"/>
      <c r="F2198" s="272"/>
      <c r="G2198" s="133"/>
      <c r="H2198" s="133"/>
      <c r="I2198" s="343"/>
      <c r="J2198" s="134"/>
      <c r="K2198" s="135"/>
      <c r="L2198" s="136">
        <v>5</v>
      </c>
      <c r="M2198" s="318" t="str">
        <f>IFERROR(ROUNDUP(VLOOKUP(F2198,Accesorio!A:E,IF(L2198&gt;5,L2198-2,L2198),)*E2198/IF(L2198&gt;5,1.21,1),0)," ")</f>
        <v xml:space="preserve"> </v>
      </c>
      <c r="N2198" s="319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70"/>
      <c r="F2199" s="272"/>
      <c r="G2199" s="133"/>
      <c r="H2199" s="133"/>
      <c r="I2199" s="343"/>
      <c r="J2199" s="134"/>
      <c r="K2199" s="135"/>
      <c r="L2199" s="136">
        <v>5</v>
      </c>
      <c r="M2199" s="318" t="str">
        <f>IFERROR(ROUNDUP(VLOOKUP(F2199,Accesorio!A:E,IF(L2199&gt;5,L2199-2,L2199),)*E2199/IF(L2199&gt;5,1.21,1),0)," ")</f>
        <v xml:space="preserve"> </v>
      </c>
      <c r="N2199" s="319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70"/>
      <c r="F2200" s="272"/>
      <c r="G2200" s="133"/>
      <c r="H2200" s="133"/>
      <c r="I2200" s="343"/>
      <c r="J2200" s="134"/>
      <c r="K2200" s="135"/>
      <c r="L2200" s="136">
        <v>5</v>
      </c>
      <c r="M2200" s="318" t="str">
        <f>IFERROR(ROUNDUP(VLOOKUP(F2200,Accesorio!A:E,IF(L2200&gt;5,L2200-2,L2200),)*E2200/IF(L2200&gt;5,1.21,1),0)," ")</f>
        <v xml:space="preserve"> </v>
      </c>
      <c r="N2200" s="319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70"/>
      <c r="F2201" s="272"/>
      <c r="G2201" s="133"/>
      <c r="H2201" s="133"/>
      <c r="I2201" s="343"/>
      <c r="J2201" s="134"/>
      <c r="K2201" s="135"/>
      <c r="L2201" s="136">
        <v>5</v>
      </c>
      <c r="M2201" s="318" t="str">
        <f>IFERROR(ROUNDUP(VLOOKUP(F2201,Accesorio!A:E,IF(L2201&gt;5,L2201-2,L2201),)*E2201/IF(L2201&gt;5,1.21,1),0)," ")</f>
        <v xml:space="preserve"> </v>
      </c>
      <c r="N2201" s="319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70"/>
      <c r="F2202" s="272"/>
      <c r="G2202" s="133"/>
      <c r="H2202" s="133"/>
      <c r="I2202" s="343"/>
      <c r="J2202" s="134"/>
      <c r="K2202" s="135"/>
      <c r="L2202" s="136">
        <v>5</v>
      </c>
      <c r="M2202" s="318" t="str">
        <f>IFERROR(ROUNDUP(VLOOKUP(F2202,Accesorio!A:E,IF(L2202&gt;5,L2202-2,L2202),)*E2202/IF(L2202&gt;5,1.21,1),0)," ")</f>
        <v xml:space="preserve"> </v>
      </c>
      <c r="N2202" s="319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70"/>
      <c r="F2203" s="272"/>
      <c r="G2203" s="133"/>
      <c r="H2203" s="133"/>
      <c r="I2203" s="343"/>
      <c r="J2203" s="134"/>
      <c r="K2203" s="135"/>
      <c r="L2203" s="136">
        <v>5</v>
      </c>
      <c r="M2203" s="318" t="str">
        <f>IFERROR(ROUNDUP(VLOOKUP(F2203,Accesorio!A:E,IF(L2203&gt;5,L2203-2,L2203),)*E2203/IF(L2203&gt;5,1.21,1),0)," ")</f>
        <v xml:space="preserve"> </v>
      </c>
      <c r="N2203" s="319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70"/>
      <c r="F2204" s="272"/>
      <c r="G2204" s="133"/>
      <c r="H2204" s="133"/>
      <c r="I2204" s="343"/>
      <c r="J2204" s="134"/>
      <c r="K2204" s="135"/>
      <c r="L2204" s="136">
        <v>5</v>
      </c>
      <c r="M2204" s="318" t="str">
        <f>IFERROR(ROUNDUP(VLOOKUP(F2204,Accesorio!A:E,IF(L2204&gt;5,L2204-2,L2204),)*E2204/IF(L2204&gt;5,1.21,1),0)," ")</f>
        <v xml:space="preserve"> </v>
      </c>
      <c r="N2204" s="319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70"/>
      <c r="F2205" s="272"/>
      <c r="G2205" s="133"/>
      <c r="H2205" s="133"/>
      <c r="I2205" s="343"/>
      <c r="J2205" s="134"/>
      <c r="K2205" s="135"/>
      <c r="L2205" s="136">
        <v>5</v>
      </c>
      <c r="M2205" s="318" t="str">
        <f>IFERROR(ROUNDUP(VLOOKUP(F2205,Accesorio!A:E,IF(L2205&gt;5,L2205-2,L2205),)*E2205/IF(L2205&gt;5,1.21,1),0)," ")</f>
        <v xml:space="preserve"> </v>
      </c>
      <c r="N2205" s="319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70"/>
      <c r="F2206" s="272"/>
      <c r="G2206" s="133"/>
      <c r="H2206" s="133"/>
      <c r="I2206" s="343"/>
      <c r="J2206" s="134"/>
      <c r="K2206" s="135"/>
      <c r="L2206" s="136">
        <v>5</v>
      </c>
      <c r="M2206" s="318" t="str">
        <f>IFERROR(ROUNDUP(VLOOKUP(F2206,Accesorio!A:E,IF(L2206&gt;5,L2206-2,L2206),)*E2206/IF(L2206&gt;5,1.21,1),0)," ")</f>
        <v xml:space="preserve"> </v>
      </c>
      <c r="N2206" s="319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70"/>
      <c r="F2207" s="272"/>
      <c r="G2207" s="133"/>
      <c r="H2207" s="133"/>
      <c r="I2207" s="343"/>
      <c r="J2207" s="134"/>
      <c r="K2207" s="135"/>
      <c r="L2207" s="136">
        <v>5</v>
      </c>
      <c r="M2207" s="318" t="str">
        <f>IFERROR(ROUNDUP(VLOOKUP(F2207,Accesorio!A:E,IF(L2207&gt;5,L2207-2,L2207),)*E2207/IF(L2207&gt;5,1.21,1),0)," ")</f>
        <v xml:space="preserve"> </v>
      </c>
      <c r="N2207" s="319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70"/>
      <c r="F2208" s="272"/>
      <c r="G2208" s="133"/>
      <c r="H2208" s="133"/>
      <c r="I2208" s="343"/>
      <c r="J2208" s="134"/>
      <c r="K2208" s="135"/>
      <c r="L2208" s="136">
        <v>5</v>
      </c>
      <c r="M2208" s="318" t="str">
        <f>IFERROR(ROUNDUP(VLOOKUP(F2208,Accesorio!A:E,IF(L2208&gt;5,L2208-2,L2208),)*E2208/IF(L2208&gt;5,1.21,1),0)," ")</f>
        <v xml:space="preserve"> </v>
      </c>
      <c r="N2208" s="319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70"/>
      <c r="F2209" s="272"/>
      <c r="G2209" s="133"/>
      <c r="H2209" s="133"/>
      <c r="I2209" s="343"/>
      <c r="J2209" s="134"/>
      <c r="K2209" s="135"/>
      <c r="L2209" s="136">
        <v>5</v>
      </c>
      <c r="M2209" s="318" t="str">
        <f>IFERROR(ROUNDUP(VLOOKUP(F2209,Accesorio!A:E,IF(L2209&gt;5,L2209-2,L2209),)*E2209/IF(L2209&gt;5,1.21,1),0)," ")</f>
        <v xml:space="preserve"> </v>
      </c>
      <c r="N2209" s="319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70"/>
      <c r="F2210" s="272"/>
      <c r="G2210" s="133"/>
      <c r="H2210" s="133"/>
      <c r="I2210" s="343"/>
      <c r="J2210" s="134"/>
      <c r="K2210" s="135"/>
      <c r="L2210" s="136">
        <v>5</v>
      </c>
      <c r="M2210" s="318" t="str">
        <f>IFERROR(ROUNDUP(VLOOKUP(F2210,Accesorio!A:E,IF(L2210&gt;5,L2210-2,L2210),)*E2210/IF(L2210&gt;5,1.21,1),0)," ")</f>
        <v xml:space="preserve"> </v>
      </c>
      <c r="N2210" s="319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70"/>
      <c r="F2211" s="272"/>
      <c r="G2211" s="133"/>
      <c r="H2211" s="133"/>
      <c r="I2211" s="343"/>
      <c r="J2211" s="134"/>
      <c r="K2211" s="135"/>
      <c r="L2211" s="136">
        <v>5</v>
      </c>
      <c r="M2211" s="318" t="str">
        <f>IFERROR(ROUNDUP(VLOOKUP(F2211,Accesorio!A:E,IF(L2211&gt;5,L2211-2,L2211),)*E2211/IF(L2211&gt;5,1.21,1),0)," ")</f>
        <v xml:space="preserve"> </v>
      </c>
      <c r="N2211" s="319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70"/>
      <c r="F2212" s="272"/>
      <c r="G2212" s="133"/>
      <c r="H2212" s="133"/>
      <c r="I2212" s="343"/>
      <c r="J2212" s="134"/>
      <c r="K2212" s="135"/>
      <c r="L2212" s="136">
        <v>5</v>
      </c>
      <c r="M2212" s="318" t="str">
        <f>IFERROR(ROUNDUP(VLOOKUP(F2212,Accesorio!A:E,IF(L2212&gt;5,L2212-2,L2212),)*E2212/IF(L2212&gt;5,1.21,1),0)," ")</f>
        <v xml:space="preserve"> </v>
      </c>
      <c r="N2212" s="319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70"/>
      <c r="F2213" s="272"/>
      <c r="G2213" s="133"/>
      <c r="H2213" s="133"/>
      <c r="I2213" s="343"/>
      <c r="J2213" s="134"/>
      <c r="K2213" s="135"/>
      <c r="L2213" s="136">
        <v>5</v>
      </c>
      <c r="M2213" s="318" t="str">
        <f>IFERROR(ROUNDUP(VLOOKUP(F2213,Accesorio!A:E,IF(L2213&gt;5,L2213-2,L2213),)*E2213/IF(L2213&gt;5,1.21,1),0)," ")</f>
        <v xml:space="preserve"> </v>
      </c>
      <c r="N2213" s="319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70"/>
      <c r="F2214" s="272"/>
      <c r="G2214" s="133"/>
      <c r="H2214" s="133"/>
      <c r="I2214" s="343"/>
      <c r="J2214" s="134"/>
      <c r="K2214" s="135"/>
      <c r="L2214" s="136">
        <v>5</v>
      </c>
      <c r="M2214" s="318" t="str">
        <f>IFERROR(ROUNDUP(VLOOKUP(F2214,Accesorio!A:E,IF(L2214&gt;5,L2214-2,L2214),)*E2214/IF(L2214&gt;5,1.21,1),0)," ")</f>
        <v xml:space="preserve"> </v>
      </c>
      <c r="N2214" s="319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70"/>
      <c r="F2215" s="272"/>
      <c r="G2215" s="133"/>
      <c r="H2215" s="133"/>
      <c r="I2215" s="343"/>
      <c r="J2215" s="134"/>
      <c r="K2215" s="135"/>
      <c r="L2215" s="136">
        <v>5</v>
      </c>
      <c r="M2215" s="318" t="str">
        <f>IFERROR(ROUNDUP(VLOOKUP(F2215,Accesorio!A:E,IF(L2215&gt;5,L2215-2,L2215),)*E2215/IF(L2215&gt;5,1.21,1),0)," ")</f>
        <v xml:space="preserve"> </v>
      </c>
      <c r="N2215" s="319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70"/>
      <c r="F2216" s="272"/>
      <c r="G2216" s="133"/>
      <c r="H2216" s="133"/>
      <c r="I2216" s="343"/>
      <c r="J2216" s="134"/>
      <c r="K2216" s="135"/>
      <c r="L2216" s="136">
        <v>5</v>
      </c>
      <c r="M2216" s="318" t="str">
        <f>IFERROR(ROUNDUP(VLOOKUP(F2216,Accesorio!A:E,IF(L2216&gt;5,L2216-2,L2216),)*E2216/IF(L2216&gt;5,1.21,1),0)," ")</f>
        <v xml:space="preserve"> </v>
      </c>
      <c r="N2216" s="319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70"/>
      <c r="F2217" s="272"/>
      <c r="G2217" s="133"/>
      <c r="H2217" s="133"/>
      <c r="I2217" s="343"/>
      <c r="J2217" s="134"/>
      <c r="K2217" s="135"/>
      <c r="L2217" s="136">
        <v>5</v>
      </c>
      <c r="M2217" s="318" t="str">
        <f>IFERROR(ROUNDUP(VLOOKUP(F2217,Accesorio!A:E,IF(L2217&gt;5,L2217-2,L2217),)*E2217/IF(L2217&gt;5,1.21,1),0)," ")</f>
        <v xml:space="preserve"> </v>
      </c>
      <c r="N2217" s="319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70"/>
      <c r="F2218" s="272"/>
      <c r="G2218" s="133"/>
      <c r="H2218" s="133"/>
      <c r="I2218" s="343"/>
      <c r="J2218" s="134"/>
      <c r="K2218" s="135"/>
      <c r="L2218" s="136">
        <v>5</v>
      </c>
      <c r="M2218" s="318" t="str">
        <f>IFERROR(ROUNDUP(VLOOKUP(F2218,Accesorio!A:E,IF(L2218&gt;5,L2218-2,L2218),)*E2218/IF(L2218&gt;5,1.21,1),0)," ")</f>
        <v xml:space="preserve"> </v>
      </c>
      <c r="N2218" s="319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70"/>
      <c r="F2219" s="272"/>
      <c r="G2219" s="133"/>
      <c r="H2219" s="133"/>
      <c r="I2219" s="343"/>
      <c r="J2219" s="134"/>
      <c r="K2219" s="135"/>
      <c r="L2219" s="136">
        <v>5</v>
      </c>
      <c r="M2219" s="318" t="str">
        <f>IFERROR(ROUNDUP(VLOOKUP(F2219,Accesorio!A:E,IF(L2219&gt;5,L2219-2,L2219),)*E2219/IF(L2219&gt;5,1.21,1),0)," ")</f>
        <v xml:space="preserve"> </v>
      </c>
      <c r="N2219" s="319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70"/>
      <c r="F2220" s="272"/>
      <c r="G2220" s="133"/>
      <c r="H2220" s="133"/>
      <c r="I2220" s="343"/>
      <c r="J2220" s="134"/>
      <c r="K2220" s="135"/>
      <c r="L2220" s="136">
        <v>5</v>
      </c>
      <c r="M2220" s="318" t="str">
        <f>IFERROR(ROUNDUP(VLOOKUP(F2220,Accesorio!A:E,IF(L2220&gt;5,L2220-2,L2220),)*E2220/IF(L2220&gt;5,1.21,1),0)," ")</f>
        <v xml:space="preserve"> </v>
      </c>
      <c r="N2220" s="319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70"/>
      <c r="F2221" s="272"/>
      <c r="G2221" s="133"/>
      <c r="H2221" s="133"/>
      <c r="I2221" s="343"/>
      <c r="J2221" s="134"/>
      <c r="K2221" s="135"/>
      <c r="L2221" s="136">
        <v>5</v>
      </c>
      <c r="M2221" s="318" t="str">
        <f>IFERROR(ROUNDUP(VLOOKUP(F2221,Accesorio!A:E,IF(L2221&gt;5,L2221-2,L2221),)*E2221/IF(L2221&gt;5,1.21,1),0)," ")</f>
        <v xml:space="preserve"> </v>
      </c>
      <c r="N2221" s="319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70"/>
      <c r="F2222" s="272"/>
      <c r="G2222" s="133"/>
      <c r="H2222" s="133"/>
      <c r="I2222" s="343"/>
      <c r="J2222" s="134"/>
      <c r="K2222" s="135"/>
      <c r="L2222" s="136">
        <v>5</v>
      </c>
      <c r="M2222" s="318" t="str">
        <f>IFERROR(ROUNDUP(VLOOKUP(F2222,Accesorio!A:E,IF(L2222&gt;5,L2222-2,L2222),)*E2222/IF(L2222&gt;5,1.21,1),0)," ")</f>
        <v xml:space="preserve"> </v>
      </c>
      <c r="N2222" s="319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70"/>
      <c r="F2223" s="272"/>
      <c r="G2223" s="133"/>
      <c r="H2223" s="133"/>
      <c r="I2223" s="343"/>
      <c r="J2223" s="134"/>
      <c r="K2223" s="135"/>
      <c r="L2223" s="136">
        <v>5</v>
      </c>
      <c r="M2223" s="318" t="str">
        <f>IFERROR(ROUNDUP(VLOOKUP(F2223,Accesorio!A:E,IF(L2223&gt;5,L2223-2,L2223),)*E2223/IF(L2223&gt;5,1.21,1),0)," ")</f>
        <v xml:space="preserve"> </v>
      </c>
      <c r="N2223" s="319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70"/>
      <c r="F2224" s="272"/>
      <c r="G2224" s="133"/>
      <c r="H2224" s="133"/>
      <c r="I2224" s="343"/>
      <c r="J2224" s="134"/>
      <c r="K2224" s="135"/>
      <c r="L2224" s="136">
        <v>5</v>
      </c>
      <c r="M2224" s="318" t="str">
        <f>IFERROR(ROUNDUP(VLOOKUP(F2224,Accesorio!A:E,IF(L2224&gt;5,L2224-2,L2224),)*E2224/IF(L2224&gt;5,1.21,1),0)," ")</f>
        <v xml:space="preserve"> </v>
      </c>
      <c r="N2224" s="319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70"/>
      <c r="F2225" s="272"/>
      <c r="G2225" s="133"/>
      <c r="H2225" s="133"/>
      <c r="I2225" s="343"/>
      <c r="J2225" s="134"/>
      <c r="K2225" s="135"/>
      <c r="L2225" s="136">
        <v>5</v>
      </c>
      <c r="M2225" s="318" t="str">
        <f>IFERROR(ROUNDUP(VLOOKUP(F2225,Accesorio!A:E,IF(L2225&gt;5,L2225-2,L2225),)*E2225/IF(L2225&gt;5,1.21,1),0)," ")</f>
        <v xml:space="preserve"> </v>
      </c>
      <c r="N2225" s="319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70"/>
      <c r="F2226" s="272"/>
      <c r="G2226" s="133"/>
      <c r="H2226" s="133"/>
      <c r="I2226" s="343"/>
      <c r="J2226" s="134"/>
      <c r="K2226" s="135"/>
      <c r="L2226" s="136">
        <v>5</v>
      </c>
      <c r="M2226" s="318" t="str">
        <f>IFERROR(ROUNDUP(VLOOKUP(F2226,Accesorio!A:E,IF(L2226&gt;5,L2226-2,L2226),)*E2226/IF(L2226&gt;5,1.21,1),0)," ")</f>
        <v xml:space="preserve"> </v>
      </c>
      <c r="N2226" s="319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70"/>
      <c r="F2227" s="272"/>
      <c r="G2227" s="133"/>
      <c r="H2227" s="133"/>
      <c r="I2227" s="343"/>
      <c r="J2227" s="134"/>
      <c r="K2227" s="135"/>
      <c r="L2227" s="136">
        <v>5</v>
      </c>
      <c r="M2227" s="318" t="str">
        <f>IFERROR(ROUNDUP(VLOOKUP(F2227,Accesorio!A:E,IF(L2227&gt;5,L2227-2,L2227),)*E2227/IF(L2227&gt;5,1.21,1),0)," ")</f>
        <v xml:space="preserve"> </v>
      </c>
      <c r="N2227" s="319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70"/>
      <c r="F2228" s="272"/>
      <c r="G2228" s="133"/>
      <c r="H2228" s="133"/>
      <c r="I2228" s="343"/>
      <c r="J2228" s="134"/>
      <c r="K2228" s="135"/>
      <c r="L2228" s="136">
        <v>5</v>
      </c>
      <c r="M2228" s="318" t="str">
        <f>IFERROR(ROUNDUP(VLOOKUP(F2228,Accesorio!A:E,IF(L2228&gt;5,L2228-2,L2228),)*E2228/IF(L2228&gt;5,1.21,1),0)," ")</f>
        <v xml:space="preserve"> </v>
      </c>
      <c r="N2228" s="319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70"/>
      <c r="F2229" s="272"/>
      <c r="G2229" s="133"/>
      <c r="H2229" s="133"/>
      <c r="I2229" s="343"/>
      <c r="J2229" s="134"/>
      <c r="K2229" s="135"/>
      <c r="L2229" s="136">
        <v>5</v>
      </c>
      <c r="M2229" s="318" t="str">
        <f>IFERROR(ROUNDUP(VLOOKUP(F2229,Accesorio!A:E,IF(L2229&gt;5,L2229-2,L2229),)*E2229/IF(L2229&gt;5,1.21,1),0)," ")</f>
        <v xml:space="preserve"> </v>
      </c>
      <c r="N2229" s="319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70"/>
      <c r="F2230" s="272"/>
      <c r="G2230" s="133"/>
      <c r="H2230" s="133"/>
      <c r="I2230" s="343"/>
      <c r="J2230" s="134"/>
      <c r="K2230" s="135"/>
      <c r="L2230" s="136">
        <v>5</v>
      </c>
      <c r="M2230" s="318" t="str">
        <f>IFERROR(ROUNDUP(VLOOKUP(F2230,Accesorio!A:E,IF(L2230&gt;5,L2230-2,L2230),)*E2230/IF(L2230&gt;5,1.21,1),0)," ")</f>
        <v xml:space="preserve"> </v>
      </c>
      <c r="N2230" s="319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70"/>
      <c r="F2231" s="272"/>
      <c r="G2231" s="133"/>
      <c r="H2231" s="133"/>
      <c r="I2231" s="343"/>
      <c r="J2231" s="134"/>
      <c r="K2231" s="135"/>
      <c r="L2231" s="136">
        <v>5</v>
      </c>
      <c r="M2231" s="318" t="str">
        <f>IFERROR(ROUNDUP(VLOOKUP(F2231,Accesorio!A:E,IF(L2231&gt;5,L2231-2,L2231),)*E2231/IF(L2231&gt;5,1.21,1),0)," ")</f>
        <v xml:space="preserve"> </v>
      </c>
      <c r="N2231" s="319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70"/>
      <c r="F2232" s="272"/>
      <c r="G2232" s="133"/>
      <c r="H2232" s="133"/>
      <c r="I2232" s="343"/>
      <c r="J2232" s="134"/>
      <c r="K2232" s="135"/>
      <c r="L2232" s="136">
        <v>5</v>
      </c>
      <c r="M2232" s="318" t="str">
        <f>IFERROR(ROUNDUP(VLOOKUP(F2232,Accesorio!A:E,IF(L2232&gt;5,L2232-2,L2232),)*E2232/IF(L2232&gt;5,1.21,1),0)," ")</f>
        <v xml:space="preserve"> </v>
      </c>
      <c r="N2232" s="319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70"/>
      <c r="F2233" s="272"/>
      <c r="G2233" s="133"/>
      <c r="H2233" s="133"/>
      <c r="I2233" s="343"/>
      <c r="J2233" s="134"/>
      <c r="K2233" s="135"/>
      <c r="L2233" s="136">
        <v>5</v>
      </c>
      <c r="M2233" s="318" t="str">
        <f>IFERROR(ROUNDUP(VLOOKUP(F2233,Accesorio!A:E,IF(L2233&gt;5,L2233-2,L2233),)*E2233/IF(L2233&gt;5,1.21,1),0)," ")</f>
        <v xml:space="preserve"> </v>
      </c>
      <c r="N2233" s="319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70"/>
      <c r="F2234" s="272"/>
      <c r="G2234" s="133"/>
      <c r="H2234" s="133"/>
      <c r="I2234" s="343"/>
      <c r="J2234" s="134"/>
      <c r="K2234" s="135"/>
      <c r="L2234" s="136">
        <v>5</v>
      </c>
      <c r="M2234" s="318" t="str">
        <f>IFERROR(ROUNDUP(VLOOKUP(F2234,Accesorio!A:E,IF(L2234&gt;5,L2234-2,L2234),)*E2234/IF(L2234&gt;5,1.21,1),0)," ")</f>
        <v xml:space="preserve"> </v>
      </c>
      <c r="N2234" s="319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70"/>
      <c r="F2235" s="272"/>
      <c r="G2235" s="133"/>
      <c r="H2235" s="133"/>
      <c r="I2235" s="343"/>
      <c r="J2235" s="134"/>
      <c r="K2235" s="135"/>
      <c r="L2235" s="136">
        <v>5</v>
      </c>
      <c r="M2235" s="318" t="str">
        <f>IFERROR(ROUNDUP(VLOOKUP(F2235,Accesorio!A:E,IF(L2235&gt;5,L2235-2,L2235),)*E2235/IF(L2235&gt;5,1.21,1),0)," ")</f>
        <v xml:space="preserve"> </v>
      </c>
      <c r="N2235" s="319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70"/>
      <c r="F2236" s="272"/>
      <c r="G2236" s="133"/>
      <c r="H2236" s="133"/>
      <c r="I2236" s="343"/>
      <c r="J2236" s="134"/>
      <c r="K2236" s="135"/>
      <c r="L2236" s="136">
        <v>5</v>
      </c>
      <c r="M2236" s="318" t="str">
        <f>IFERROR(ROUNDUP(VLOOKUP(F2236,Accesorio!A:E,IF(L2236&gt;5,L2236-2,L2236),)*E2236/IF(L2236&gt;5,1.21,1),0)," ")</f>
        <v xml:space="preserve"> </v>
      </c>
      <c r="N2236" s="319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70"/>
      <c r="F2237" s="272"/>
      <c r="G2237" s="133"/>
      <c r="H2237" s="133"/>
      <c r="I2237" s="343"/>
      <c r="J2237" s="134"/>
      <c r="K2237" s="135"/>
      <c r="L2237" s="136">
        <v>5</v>
      </c>
      <c r="M2237" s="318" t="str">
        <f>IFERROR(ROUNDUP(VLOOKUP(F2237,Accesorio!A:E,IF(L2237&gt;5,L2237-2,L2237),)*E2237/IF(L2237&gt;5,1.21,1),0)," ")</f>
        <v xml:space="preserve"> </v>
      </c>
      <c r="N2237" s="319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70"/>
      <c r="F2238" s="272"/>
      <c r="G2238" s="133"/>
      <c r="H2238" s="133"/>
      <c r="I2238" s="343"/>
      <c r="J2238" s="134"/>
      <c r="K2238" s="135"/>
      <c r="L2238" s="136">
        <v>5</v>
      </c>
      <c r="M2238" s="318" t="str">
        <f>IFERROR(ROUNDUP(VLOOKUP(F2238,Accesorio!A:E,IF(L2238&gt;5,L2238-2,L2238),)*E2238/IF(L2238&gt;5,1.21,1),0)," ")</f>
        <v xml:space="preserve"> </v>
      </c>
      <c r="N2238" s="319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70"/>
      <c r="F2239" s="272"/>
      <c r="G2239" s="133"/>
      <c r="H2239" s="133"/>
      <c r="I2239" s="343"/>
      <c r="J2239" s="134"/>
      <c r="K2239" s="135"/>
      <c r="L2239" s="136">
        <v>5</v>
      </c>
      <c r="M2239" s="318" t="str">
        <f>IFERROR(ROUNDUP(VLOOKUP(F2239,Accesorio!A:E,IF(L2239&gt;5,L2239-2,L2239),)*E2239/IF(L2239&gt;5,1.21,1),0)," ")</f>
        <v xml:space="preserve"> </v>
      </c>
      <c r="N2239" s="319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70"/>
      <c r="F2240" s="272"/>
      <c r="G2240" s="133"/>
      <c r="H2240" s="133"/>
      <c r="I2240" s="343"/>
      <c r="J2240" s="134"/>
      <c r="K2240" s="135"/>
      <c r="L2240" s="136">
        <v>5</v>
      </c>
      <c r="M2240" s="318" t="str">
        <f>IFERROR(ROUNDUP(VLOOKUP(F2240,Accesorio!A:E,IF(L2240&gt;5,L2240-2,L2240),)*E2240/IF(L2240&gt;5,1.21,1),0)," ")</f>
        <v xml:space="preserve"> </v>
      </c>
      <c r="N2240" s="319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70"/>
      <c r="F2241" s="272"/>
      <c r="G2241" s="133"/>
      <c r="H2241" s="133"/>
      <c r="I2241" s="343"/>
      <c r="J2241" s="134"/>
      <c r="K2241" s="135"/>
      <c r="L2241" s="136">
        <v>5</v>
      </c>
      <c r="M2241" s="318" t="str">
        <f>IFERROR(ROUNDUP(VLOOKUP(F2241,Accesorio!A:E,IF(L2241&gt;5,L2241-2,L2241),)*E2241/IF(L2241&gt;5,1.21,1),0)," ")</f>
        <v xml:space="preserve"> </v>
      </c>
      <c r="N2241" s="319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70"/>
      <c r="F2242" s="272"/>
      <c r="G2242" s="133"/>
      <c r="H2242" s="133"/>
      <c r="I2242" s="343"/>
      <c r="J2242" s="134"/>
      <c r="K2242" s="135"/>
      <c r="L2242" s="136">
        <v>5</v>
      </c>
      <c r="M2242" s="318" t="str">
        <f>IFERROR(ROUNDUP(VLOOKUP(F2242,Accesorio!A:E,IF(L2242&gt;5,L2242-2,L2242),)*E2242/IF(L2242&gt;5,1.21,1),0)," ")</f>
        <v xml:space="preserve"> </v>
      </c>
      <c r="N2242" s="319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70"/>
      <c r="F2243" s="272"/>
      <c r="G2243" s="133"/>
      <c r="H2243" s="133"/>
      <c r="I2243" s="343"/>
      <c r="J2243" s="134"/>
      <c r="K2243" s="135"/>
      <c r="L2243" s="136">
        <v>5</v>
      </c>
      <c r="M2243" s="318" t="str">
        <f>IFERROR(ROUNDUP(VLOOKUP(F2243,Accesorio!A:E,IF(L2243&gt;5,L2243-2,L2243),)*E2243/IF(L2243&gt;5,1.21,1),0)," ")</f>
        <v xml:space="preserve"> </v>
      </c>
      <c r="N2243" s="319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70"/>
      <c r="F2244" s="272"/>
      <c r="G2244" s="133"/>
      <c r="H2244" s="133"/>
      <c r="I2244" s="343"/>
      <c r="J2244" s="134"/>
      <c r="K2244" s="135"/>
      <c r="L2244" s="136">
        <v>5</v>
      </c>
      <c r="M2244" s="318" t="str">
        <f>IFERROR(ROUNDUP(VLOOKUP(F2244,Accesorio!A:E,IF(L2244&gt;5,L2244-2,L2244),)*E2244/IF(L2244&gt;5,1.21,1),0)," ")</f>
        <v xml:space="preserve"> </v>
      </c>
      <c r="N2244" s="319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70"/>
      <c r="F2245" s="272"/>
      <c r="G2245" s="133"/>
      <c r="H2245" s="133"/>
      <c r="I2245" s="343"/>
      <c r="J2245" s="134"/>
      <c r="K2245" s="135"/>
      <c r="L2245" s="136">
        <v>5</v>
      </c>
      <c r="M2245" s="318" t="str">
        <f>IFERROR(ROUNDUP(VLOOKUP(F2245,Accesorio!A:E,IF(L2245&gt;5,L2245-2,L2245),)*E2245/IF(L2245&gt;5,1.21,1),0)," ")</f>
        <v xml:space="preserve"> </v>
      </c>
      <c r="N2245" s="319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70"/>
      <c r="F2246" s="272"/>
      <c r="G2246" s="133"/>
      <c r="H2246" s="133"/>
      <c r="I2246" s="343"/>
      <c r="J2246" s="134"/>
      <c r="K2246" s="135"/>
      <c r="L2246" s="136">
        <v>5</v>
      </c>
      <c r="M2246" s="318" t="str">
        <f>IFERROR(ROUNDUP(VLOOKUP(F2246,Accesorio!A:E,IF(L2246&gt;5,L2246-2,L2246),)*E2246/IF(L2246&gt;5,1.21,1),0)," ")</f>
        <v xml:space="preserve"> </v>
      </c>
      <c r="N2246" s="319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70"/>
      <c r="F2247" s="272"/>
      <c r="G2247" s="133"/>
      <c r="H2247" s="133"/>
      <c r="I2247" s="343"/>
      <c r="J2247" s="134"/>
      <c r="K2247" s="135"/>
      <c r="L2247" s="136">
        <v>5</v>
      </c>
      <c r="M2247" s="318" t="str">
        <f>IFERROR(ROUNDUP(VLOOKUP(F2247,Accesorio!A:E,IF(L2247&gt;5,L2247-2,L2247),)*E2247/IF(L2247&gt;5,1.21,1),0)," ")</f>
        <v xml:space="preserve"> </v>
      </c>
      <c r="N2247" s="319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70"/>
      <c r="F2248" s="272"/>
      <c r="G2248" s="133"/>
      <c r="H2248" s="133"/>
      <c r="I2248" s="343"/>
      <c r="J2248" s="134"/>
      <c r="K2248" s="135"/>
      <c r="L2248" s="136">
        <v>5</v>
      </c>
      <c r="M2248" s="318" t="str">
        <f>IFERROR(ROUNDUP(VLOOKUP(F2248,Accesorio!A:E,IF(L2248&gt;5,L2248-2,L2248),)*E2248/IF(L2248&gt;5,1.21,1),0)," ")</f>
        <v xml:space="preserve"> </v>
      </c>
      <c r="N2248" s="319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70"/>
      <c r="F2249" s="272"/>
      <c r="G2249" s="133"/>
      <c r="H2249" s="133"/>
      <c r="I2249" s="343"/>
      <c r="J2249" s="134"/>
      <c r="K2249" s="135"/>
      <c r="L2249" s="136">
        <v>5</v>
      </c>
      <c r="M2249" s="318" t="str">
        <f>IFERROR(ROUNDUP(VLOOKUP(F2249,Accesorio!A:E,IF(L2249&gt;5,L2249-2,L2249),)*E2249/IF(L2249&gt;5,1.21,1),0)," ")</f>
        <v xml:space="preserve"> </v>
      </c>
      <c r="N2249" s="319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70"/>
      <c r="F2250" s="272"/>
      <c r="G2250" s="133"/>
      <c r="H2250" s="133"/>
      <c r="I2250" s="343"/>
      <c r="J2250" s="134"/>
      <c r="K2250" s="135"/>
      <c r="L2250" s="136">
        <v>5</v>
      </c>
      <c r="M2250" s="318" t="str">
        <f>IFERROR(ROUNDUP(VLOOKUP(F2250,Accesorio!A:E,IF(L2250&gt;5,L2250-2,L2250),)*E2250/IF(L2250&gt;5,1.21,1),0)," ")</f>
        <v xml:space="preserve"> </v>
      </c>
      <c r="N2250" s="319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70"/>
      <c r="F2251" s="272"/>
      <c r="G2251" s="133"/>
      <c r="H2251" s="133"/>
      <c r="I2251" s="343"/>
      <c r="J2251" s="134"/>
      <c r="K2251" s="135"/>
      <c r="L2251" s="136">
        <v>5</v>
      </c>
      <c r="M2251" s="318" t="str">
        <f>IFERROR(ROUNDUP(VLOOKUP(F2251,Accesorio!A:E,IF(L2251&gt;5,L2251-2,L2251),)*E2251/IF(L2251&gt;5,1.21,1),0)," ")</f>
        <v xml:space="preserve"> </v>
      </c>
      <c r="N2251" s="319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70"/>
      <c r="F2252" s="272"/>
      <c r="G2252" s="133"/>
      <c r="H2252" s="133"/>
      <c r="I2252" s="343"/>
      <c r="J2252" s="134"/>
      <c r="K2252" s="135"/>
      <c r="L2252" s="136">
        <v>5</v>
      </c>
      <c r="M2252" s="318" t="str">
        <f>IFERROR(ROUNDUP(VLOOKUP(F2252,Accesorio!A:E,IF(L2252&gt;5,L2252-2,L2252),)*E2252/IF(L2252&gt;5,1.21,1),0)," ")</f>
        <v xml:space="preserve"> </v>
      </c>
      <c r="N2252" s="319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70"/>
      <c r="F2253" s="272"/>
      <c r="G2253" s="133"/>
      <c r="H2253" s="133"/>
      <c r="I2253" s="343"/>
      <c r="J2253" s="134"/>
      <c r="K2253" s="135"/>
      <c r="L2253" s="136">
        <v>5</v>
      </c>
      <c r="M2253" s="318" t="str">
        <f>IFERROR(ROUNDUP(VLOOKUP(F2253,Accesorio!A:E,IF(L2253&gt;5,L2253-2,L2253),)*E2253/IF(L2253&gt;5,1.21,1),0)," ")</f>
        <v xml:space="preserve"> </v>
      </c>
      <c r="N2253" s="319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70"/>
      <c r="F2254" s="272"/>
      <c r="G2254" s="133"/>
      <c r="H2254" s="133"/>
      <c r="I2254" s="343"/>
      <c r="J2254" s="134"/>
      <c r="K2254" s="135"/>
      <c r="L2254" s="136">
        <v>5</v>
      </c>
      <c r="M2254" s="318" t="str">
        <f>IFERROR(ROUNDUP(VLOOKUP(F2254,Accesorio!A:E,IF(L2254&gt;5,L2254-2,L2254),)*E2254/IF(L2254&gt;5,1.21,1),0)," ")</f>
        <v xml:space="preserve"> </v>
      </c>
      <c r="N2254" s="319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70"/>
      <c r="F2255" s="272"/>
      <c r="G2255" s="133"/>
      <c r="H2255" s="133"/>
      <c r="I2255" s="343"/>
      <c r="J2255" s="134"/>
      <c r="K2255" s="135"/>
      <c r="L2255" s="136">
        <v>5</v>
      </c>
      <c r="M2255" s="318" t="str">
        <f>IFERROR(ROUNDUP(VLOOKUP(F2255,Accesorio!A:E,IF(L2255&gt;5,L2255-2,L2255),)*E2255/IF(L2255&gt;5,1.21,1),0)," ")</f>
        <v xml:space="preserve"> </v>
      </c>
      <c r="N2255" s="319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70"/>
      <c r="F2256" s="272"/>
      <c r="G2256" s="133"/>
      <c r="H2256" s="133"/>
      <c r="I2256" s="343"/>
      <c r="J2256" s="134"/>
      <c r="K2256" s="135"/>
      <c r="L2256" s="136">
        <v>5</v>
      </c>
      <c r="M2256" s="318" t="str">
        <f>IFERROR(ROUNDUP(VLOOKUP(F2256,Accesorio!A:E,IF(L2256&gt;5,L2256-2,L2256),)*E2256/IF(L2256&gt;5,1.21,1),0)," ")</f>
        <v xml:space="preserve"> </v>
      </c>
      <c r="N2256" s="319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70"/>
      <c r="F2257" s="272"/>
      <c r="G2257" s="133"/>
      <c r="H2257" s="133"/>
      <c r="I2257" s="343"/>
      <c r="J2257" s="134"/>
      <c r="K2257" s="135"/>
      <c r="L2257" s="136">
        <v>5</v>
      </c>
      <c r="M2257" s="318" t="str">
        <f>IFERROR(ROUNDUP(VLOOKUP(F2257,Accesorio!A:E,IF(L2257&gt;5,L2257-2,L2257),)*E2257/IF(L2257&gt;5,1.21,1),0)," ")</f>
        <v xml:space="preserve"> </v>
      </c>
      <c r="N2257" s="319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70"/>
      <c r="F2258" s="272"/>
      <c r="G2258" s="133"/>
      <c r="H2258" s="133"/>
      <c r="I2258" s="343"/>
      <c r="J2258" s="134"/>
      <c r="K2258" s="135"/>
      <c r="L2258" s="136">
        <v>5</v>
      </c>
      <c r="M2258" s="318" t="str">
        <f>IFERROR(ROUNDUP(VLOOKUP(F2258,Accesorio!A:E,IF(L2258&gt;5,L2258-2,L2258),)*E2258/IF(L2258&gt;5,1.21,1),0)," ")</f>
        <v xml:space="preserve"> </v>
      </c>
      <c r="N2258" s="319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70"/>
      <c r="F2259" s="272"/>
      <c r="G2259" s="133"/>
      <c r="H2259" s="133"/>
      <c r="I2259" s="343"/>
      <c r="J2259" s="134"/>
      <c r="K2259" s="135"/>
      <c r="L2259" s="136">
        <v>5</v>
      </c>
      <c r="M2259" s="318" t="str">
        <f>IFERROR(ROUNDUP(VLOOKUP(F2259,Accesorio!A:E,IF(L2259&gt;5,L2259-2,L2259),)*E2259/IF(L2259&gt;5,1.21,1),0)," ")</f>
        <v xml:space="preserve"> </v>
      </c>
      <c r="N2259" s="319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70"/>
      <c r="F2260" s="272"/>
      <c r="G2260" s="133"/>
      <c r="H2260" s="133"/>
      <c r="I2260" s="343"/>
      <c r="J2260" s="134"/>
      <c r="K2260" s="135"/>
      <c r="L2260" s="136">
        <v>5</v>
      </c>
      <c r="M2260" s="318" t="str">
        <f>IFERROR(ROUNDUP(VLOOKUP(F2260,Accesorio!A:E,IF(L2260&gt;5,L2260-2,L2260),)*E2260/IF(L2260&gt;5,1.21,1),0)," ")</f>
        <v xml:space="preserve"> </v>
      </c>
      <c r="N2260" s="319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70"/>
      <c r="F2261" s="272"/>
      <c r="G2261" s="133"/>
      <c r="H2261" s="133"/>
      <c r="I2261" s="343"/>
      <c r="J2261" s="134"/>
      <c r="K2261" s="135"/>
      <c r="L2261" s="136">
        <v>5</v>
      </c>
      <c r="M2261" s="318" t="str">
        <f>IFERROR(ROUNDUP(VLOOKUP(F2261,Accesorio!A:E,IF(L2261&gt;5,L2261-2,L2261),)*E2261/IF(L2261&gt;5,1.21,1),0)," ")</f>
        <v xml:space="preserve"> </v>
      </c>
      <c r="N2261" s="319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70"/>
      <c r="F2262" s="272"/>
      <c r="G2262" s="133"/>
      <c r="H2262" s="133"/>
      <c r="I2262" s="343"/>
      <c r="J2262" s="134"/>
      <c r="K2262" s="135"/>
      <c r="L2262" s="136">
        <v>5</v>
      </c>
      <c r="M2262" s="318" t="str">
        <f>IFERROR(ROUNDUP(VLOOKUP(F2262,Accesorio!A:E,IF(L2262&gt;5,L2262-2,L2262),)*E2262/IF(L2262&gt;5,1.21,1),0)," ")</f>
        <v xml:space="preserve"> </v>
      </c>
      <c r="N2262" s="319" t="str">
        <f>IFERROR(VLOOKUP(F2262,Accesorio!A:C,3,),"")</f>
        <v/>
      </c>
    </row>
    <row r="2263" spans="1:14" x14ac:dyDescent="0.2">
      <c r="A2263" s="129"/>
      <c r="B2263" s="130"/>
      <c r="C2263" s="131"/>
      <c r="D2263" s="132"/>
      <c r="E2263" s="270"/>
      <c r="F2263" s="272"/>
      <c r="G2263" s="133"/>
      <c r="H2263" s="133"/>
      <c r="I2263" s="343"/>
      <c r="J2263" s="134"/>
      <c r="K2263" s="135"/>
      <c r="L2263" s="136">
        <v>5</v>
      </c>
      <c r="M2263" s="318" t="str">
        <f>IFERROR(ROUNDUP(VLOOKUP(F2263,Accesorio!A:E,IF(L2263&gt;5,L2263-2,L2263),)*E2263/IF(L2263&gt;5,1.21,1),0)," ")</f>
        <v xml:space="preserve"> </v>
      </c>
      <c r="N2263" s="319" t="str">
        <f>IFERROR(VLOOKUP(F2263,Accesorio!A:C,3,),"")</f>
        <v/>
      </c>
    </row>
    <row r="2264" spans="1:14" x14ac:dyDescent="0.2">
      <c r="A2264" s="129"/>
      <c r="B2264" s="130"/>
      <c r="C2264" s="131"/>
      <c r="D2264" s="132"/>
      <c r="E2264" s="270"/>
      <c r="F2264" s="272"/>
      <c r="G2264" s="133"/>
      <c r="H2264" s="133"/>
      <c r="I2264" s="343"/>
      <c r="J2264" s="134"/>
      <c r="K2264" s="135"/>
      <c r="L2264" s="136">
        <v>5</v>
      </c>
      <c r="M2264" s="318" t="str">
        <f>IFERROR(ROUNDUP(VLOOKUP(F2264,Accesorio!A:E,IF(L2264&gt;5,L2264-2,L2264),)*E2264/IF(L2264&gt;5,1.21,1),0)," ")</f>
        <v xml:space="preserve"> </v>
      </c>
      <c r="N2264" s="319" t="str">
        <f>IFERROR(VLOOKUP(F2264,Accesorio!A:C,3,),"")</f>
        <v/>
      </c>
    </row>
    <row r="2265" spans="1:14" x14ac:dyDescent="0.2">
      <c r="A2265" s="129"/>
      <c r="B2265" s="130"/>
      <c r="C2265" s="131"/>
      <c r="D2265" s="132"/>
      <c r="E2265" s="270"/>
      <c r="F2265" s="272"/>
      <c r="G2265" s="133"/>
      <c r="H2265" s="133"/>
      <c r="I2265" s="343"/>
      <c r="J2265" s="134"/>
      <c r="K2265" s="135"/>
      <c r="L2265" s="136">
        <v>5</v>
      </c>
      <c r="M2265" s="318" t="str">
        <f>IFERROR(ROUNDUP(VLOOKUP(F2265,Accesorio!A:E,IF(L2265&gt;5,L2265-2,L2265),)*E2265/IF(L2265&gt;5,1.21,1),0)," ")</f>
        <v xml:space="preserve"> </v>
      </c>
      <c r="N2265" s="319" t="str">
        <f>IFERROR(VLOOKUP(F2265,Accesorio!A:C,3,),"")</f>
        <v/>
      </c>
    </row>
    <row r="2266" spans="1:14" x14ac:dyDescent="0.2">
      <c r="A2266" s="129"/>
      <c r="B2266" s="130"/>
      <c r="C2266" s="131"/>
      <c r="D2266" s="132"/>
      <c r="E2266" s="270"/>
      <c r="F2266" s="272"/>
      <c r="G2266" s="133"/>
      <c r="H2266" s="133"/>
      <c r="I2266" s="343"/>
      <c r="J2266" s="134"/>
      <c r="K2266" s="135"/>
      <c r="L2266" s="136">
        <v>5</v>
      </c>
      <c r="M2266" s="318" t="str">
        <f>IFERROR(ROUNDUP(VLOOKUP(F2266,Accesorio!A:E,IF(L2266&gt;5,L2266-2,L2266),)*E2266/IF(L2266&gt;5,1.21,1),0)," ")</f>
        <v xml:space="preserve"> </v>
      </c>
      <c r="N2266" s="319" t="str">
        <f>IFERROR(VLOOKUP(F2266,Accesorio!A:C,3,),"")</f>
        <v/>
      </c>
    </row>
    <row r="2267" spans="1:14" x14ac:dyDescent="0.2">
      <c r="A2267" s="129"/>
      <c r="B2267" s="130"/>
      <c r="C2267" s="131"/>
      <c r="D2267" s="132"/>
      <c r="E2267" s="270"/>
      <c r="F2267" s="272"/>
      <c r="G2267" s="133"/>
      <c r="H2267" s="133"/>
      <c r="I2267" s="343"/>
      <c r="J2267" s="134"/>
      <c r="K2267" s="135"/>
      <c r="L2267" s="136">
        <v>5</v>
      </c>
      <c r="M2267" s="318" t="str">
        <f>IFERROR(ROUNDUP(VLOOKUP(F2267,Accesorio!A:E,IF(L2267&gt;5,L2267-2,L2267),)*E2267/IF(L2267&gt;5,1.21,1),0)," ")</f>
        <v xml:space="preserve"> </v>
      </c>
      <c r="N2267" s="319" t="str">
        <f>IFERROR(VLOOKUP(F2267,Accesorio!A:C,3,),"")</f>
        <v/>
      </c>
    </row>
    <row r="2268" spans="1:14" x14ac:dyDescent="0.2">
      <c r="A2268" s="129"/>
      <c r="B2268" s="130"/>
      <c r="C2268" s="131"/>
      <c r="D2268" s="132"/>
      <c r="E2268" s="270"/>
      <c r="F2268" s="272"/>
      <c r="G2268" s="133"/>
      <c r="H2268" s="133"/>
      <c r="I2268" s="343"/>
      <c r="J2268" s="134"/>
      <c r="K2268" s="135"/>
      <c r="L2268" s="136">
        <v>5</v>
      </c>
      <c r="M2268" s="318" t="str">
        <f>IFERROR(ROUNDUP(VLOOKUP(F2268,Accesorio!A:E,IF(L2268&gt;5,L2268-2,L2268),)*E2268/IF(L2268&gt;5,1.21,1),0)," ")</f>
        <v xml:space="preserve"> </v>
      </c>
      <c r="N2268" s="319" t="str">
        <f>IFERROR(VLOOKUP(F2268,Accesorio!A:C,3,),"")</f>
        <v/>
      </c>
    </row>
    <row r="2269" spans="1:14" x14ac:dyDescent="0.2">
      <c r="A2269" s="129"/>
      <c r="B2269" s="130"/>
      <c r="C2269" s="131"/>
      <c r="D2269" s="132"/>
      <c r="E2269" s="270"/>
      <c r="F2269" s="272"/>
      <c r="G2269" s="133"/>
      <c r="H2269" s="133"/>
      <c r="I2269" s="343"/>
      <c r="J2269" s="134"/>
      <c r="K2269" s="135"/>
      <c r="L2269" s="136">
        <v>5</v>
      </c>
      <c r="M2269" s="318" t="str">
        <f>IFERROR(ROUNDUP(VLOOKUP(F2269,Accesorio!A:E,IF(L2269&gt;5,L2269-2,L2269),)*E2269/IF(L2269&gt;5,1.21,1),0)," ")</f>
        <v xml:space="preserve"> </v>
      </c>
      <c r="N2269" s="319" t="str">
        <f>IFERROR(VLOOKUP(F2269,Accesorio!A:C,3,),"")</f>
        <v/>
      </c>
    </row>
    <row r="2270" spans="1:14" x14ac:dyDescent="0.2">
      <c r="A2270" s="129"/>
      <c r="B2270" s="130"/>
      <c r="C2270" s="131"/>
      <c r="D2270" s="132"/>
      <c r="E2270" s="270"/>
      <c r="F2270" s="272"/>
      <c r="G2270" s="133"/>
      <c r="H2270" s="133"/>
      <c r="I2270" s="343"/>
      <c r="J2270" s="134"/>
      <c r="K2270" s="135"/>
      <c r="L2270" s="136">
        <v>5</v>
      </c>
      <c r="M2270" s="318" t="str">
        <f>IFERROR(ROUNDUP(VLOOKUP(F2270,Accesorio!A:E,IF(L2270&gt;5,L2270-2,L2270),)*E2270/IF(L2270&gt;5,1.21,1),0)," ")</f>
        <v xml:space="preserve"> </v>
      </c>
      <c r="N2270" s="319" t="str">
        <f>IFERROR(VLOOKUP(F2270,Accesorio!A:C,3,),"")</f>
        <v/>
      </c>
    </row>
    <row r="2271" spans="1:14" x14ac:dyDescent="0.2">
      <c r="A2271" s="129"/>
      <c r="B2271" s="130"/>
      <c r="C2271" s="131"/>
      <c r="D2271" s="132"/>
      <c r="E2271" s="270"/>
      <c r="F2271" s="272"/>
      <c r="G2271" s="133"/>
      <c r="H2271" s="133"/>
      <c r="I2271" s="343"/>
      <c r="J2271" s="134"/>
      <c r="K2271" s="135"/>
      <c r="L2271" s="136">
        <v>5</v>
      </c>
      <c r="M2271" s="318" t="str">
        <f>IFERROR(ROUNDUP(VLOOKUP(F2271,Accesorio!A:E,IF(L2271&gt;5,L2271-2,L2271),)*E2271/IF(L2271&gt;5,1.21,1),0)," ")</f>
        <v xml:space="preserve"> </v>
      </c>
      <c r="N2271" s="319" t="str">
        <f>IFERROR(VLOOKUP(F2271,Accesorio!A:C,3,),"")</f>
        <v/>
      </c>
    </row>
    <row r="2272" spans="1:14" x14ac:dyDescent="0.2">
      <c r="A2272" s="129"/>
      <c r="B2272" s="130"/>
      <c r="C2272" s="131"/>
      <c r="D2272" s="132"/>
      <c r="E2272" s="270"/>
      <c r="F2272" s="272"/>
      <c r="G2272" s="133"/>
      <c r="H2272" s="133"/>
      <c r="I2272" s="343"/>
      <c r="J2272" s="134"/>
      <c r="K2272" s="135"/>
      <c r="L2272" s="136">
        <v>5</v>
      </c>
      <c r="M2272" s="318" t="str">
        <f>IFERROR(ROUNDUP(VLOOKUP(F2272,Accesorio!A:E,IF(L2272&gt;5,L2272-2,L2272),)*E2272/IF(L2272&gt;5,1.21,1),0)," ")</f>
        <v xml:space="preserve"> </v>
      </c>
      <c r="N2272" s="319" t="str">
        <f>IFERROR(VLOOKUP(F2272,Accesorio!A:C,3,),"")</f>
        <v/>
      </c>
    </row>
    <row r="2273" spans="1:14" x14ac:dyDescent="0.2">
      <c r="A2273" s="129"/>
      <c r="B2273" s="130"/>
      <c r="C2273" s="131"/>
      <c r="D2273" s="132"/>
      <c r="E2273" s="270"/>
      <c r="F2273" s="272"/>
      <c r="G2273" s="133"/>
      <c r="H2273" s="133"/>
      <c r="I2273" s="343"/>
      <c r="J2273" s="134"/>
      <c r="K2273" s="135"/>
      <c r="L2273" s="136">
        <v>5</v>
      </c>
      <c r="M2273" s="318" t="str">
        <f>IFERROR(ROUNDUP(VLOOKUP(F2273,Accesorio!A:E,IF(L2273&gt;5,L2273-2,L2273),)*E2273/IF(L2273&gt;5,1.21,1),0)," ")</f>
        <v xml:space="preserve"> </v>
      </c>
      <c r="N2273" s="319" t="str">
        <f>IFERROR(VLOOKUP(F2273,Accesorio!A:C,3,),"")</f>
        <v/>
      </c>
    </row>
    <row r="2274" spans="1:14" x14ac:dyDescent="0.2">
      <c r="A2274" s="129"/>
      <c r="B2274" s="130"/>
      <c r="C2274" s="137"/>
      <c r="D2274" s="132"/>
      <c r="E2274" s="270"/>
      <c r="F2274" s="272"/>
      <c r="G2274" s="133"/>
      <c r="H2274" s="133"/>
      <c r="I2274" s="343"/>
      <c r="J2274" s="134"/>
      <c r="K2274" s="135"/>
      <c r="L2274" s="136">
        <v>5</v>
      </c>
      <c r="M2274" s="318" t="str">
        <f>IFERROR(ROUNDUP(VLOOKUP(F2274,Accesorio!A:E,IF(L2274&gt;5,L2274-2,L2274),)*E2274/IF(L2274&gt;5,1.21,1),0)," ")</f>
        <v xml:space="preserve"> </v>
      </c>
      <c r="N2274" s="319" t="str">
        <f>IFERROR(VLOOKUP(F2274,Accesorio!A:C,3,),"")</f>
        <v/>
      </c>
    </row>
    <row r="2275" spans="1:14" x14ac:dyDescent="0.2">
      <c r="A2275" s="129"/>
      <c r="B2275" s="130"/>
      <c r="C2275" s="137"/>
      <c r="D2275" s="132"/>
      <c r="E2275" s="270"/>
      <c r="F2275" s="272"/>
      <c r="G2275" s="133"/>
      <c r="H2275" s="133"/>
      <c r="I2275" s="343"/>
      <c r="J2275" s="134"/>
      <c r="K2275" s="135"/>
      <c r="L2275" s="136">
        <v>5</v>
      </c>
      <c r="M2275" s="318" t="str">
        <f>IFERROR(ROUNDUP(VLOOKUP(F2275,Accesorio!A:E,IF(L2275&gt;5,L2275-2,L2275),)*E2275/IF(L2275&gt;5,1.21,1),0)," ")</f>
        <v xml:space="preserve"> </v>
      </c>
      <c r="N2275" s="319" t="str">
        <f>IFERROR(VLOOKUP(F2275,Accesorio!A:C,3,),"")</f>
        <v/>
      </c>
    </row>
    <row r="2276" spans="1:14" x14ac:dyDescent="0.2">
      <c r="A2276" s="129"/>
      <c r="B2276" s="130"/>
      <c r="C2276" s="137"/>
      <c r="D2276" s="132"/>
      <c r="E2276" s="270"/>
      <c r="F2276" s="272"/>
      <c r="G2276" s="133"/>
      <c r="H2276" s="133"/>
      <c r="I2276" s="343"/>
      <c r="J2276" s="134"/>
      <c r="K2276" s="135"/>
      <c r="L2276" s="136">
        <v>5</v>
      </c>
      <c r="M2276" s="318" t="str">
        <f>IFERROR(ROUNDUP(VLOOKUP(F2276,Accesorio!A:E,IF(L2276&gt;5,L2276-2,L2276),)*E2276/IF(L2276&gt;5,1.21,1),0)," ")</f>
        <v xml:space="preserve"> </v>
      </c>
      <c r="N2276" s="319" t="str">
        <f>IFERROR(VLOOKUP(F2276,Accesorio!A:C,3,),"")</f>
        <v/>
      </c>
    </row>
    <row r="2277" spans="1:14" x14ac:dyDescent="0.2">
      <c r="A2277" s="129"/>
      <c r="B2277" s="130"/>
      <c r="C2277" s="137"/>
      <c r="D2277" s="132"/>
      <c r="E2277" s="270"/>
      <c r="F2277" s="272"/>
      <c r="G2277" s="133"/>
      <c r="H2277" s="133"/>
      <c r="I2277" s="343"/>
      <c r="J2277" s="134"/>
      <c r="K2277" s="135"/>
      <c r="L2277" s="136">
        <v>5</v>
      </c>
      <c r="M2277" s="318" t="str">
        <f>IFERROR(ROUNDUP(VLOOKUP(F2277,Accesorio!A:E,IF(L2277&gt;5,L2277-2,L2277),)*E2277/IF(L2277&gt;5,1.21,1),0)," ")</f>
        <v xml:space="preserve"> </v>
      </c>
      <c r="N2277" s="319" t="str">
        <f>IFERROR(VLOOKUP(F2277,Accesorio!A:C,3,),"")</f>
        <v/>
      </c>
    </row>
    <row r="2278" spans="1:14" x14ac:dyDescent="0.2">
      <c r="A2278" s="129"/>
      <c r="B2278" s="130"/>
      <c r="C2278" s="137"/>
      <c r="D2278" s="132"/>
      <c r="E2278" s="270"/>
      <c r="F2278" s="272"/>
      <c r="G2278" s="133"/>
      <c r="H2278" s="133"/>
      <c r="I2278" s="343"/>
      <c r="J2278" s="134"/>
      <c r="K2278" s="135"/>
      <c r="L2278" s="136">
        <v>5</v>
      </c>
      <c r="M2278" s="318" t="str">
        <f>IFERROR(ROUNDUP(VLOOKUP(F2278,Accesorio!A:E,IF(L2278&gt;5,L2278-2,L2278),)*E2278/IF(L2278&gt;5,1.21,1),0)," ")</f>
        <v xml:space="preserve"> </v>
      </c>
      <c r="N2278" s="319" t="str">
        <f>IFERROR(VLOOKUP(F2278,Accesorio!A:C,3,),"")</f>
        <v/>
      </c>
    </row>
    <row r="2279" spans="1:14" x14ac:dyDescent="0.2">
      <c r="A2279" s="129"/>
      <c r="B2279" s="130"/>
      <c r="C2279" s="137"/>
      <c r="D2279" s="132"/>
      <c r="E2279" s="270"/>
      <c r="F2279" s="272"/>
      <c r="G2279" s="133"/>
      <c r="H2279" s="133"/>
      <c r="I2279" s="343"/>
      <c r="J2279" s="134"/>
      <c r="K2279" s="135"/>
      <c r="L2279" s="136">
        <v>5</v>
      </c>
      <c r="M2279" s="318" t="str">
        <f>IFERROR(ROUNDUP(VLOOKUP(F2279,Accesorio!A:E,IF(L2279&gt;5,L2279-2,L2279),)*E2279/IF(L2279&gt;5,1.21,1),0)," ")</f>
        <v xml:space="preserve"> </v>
      </c>
      <c r="N2279" s="319" t="str">
        <f>IFERROR(VLOOKUP(F2279,Accesorio!A:C,3,),"")</f>
        <v/>
      </c>
    </row>
    <row r="2280" spans="1:14" x14ac:dyDescent="0.2">
      <c r="A2280" s="129"/>
      <c r="B2280" s="130"/>
      <c r="C2280" s="137"/>
      <c r="D2280" s="132"/>
      <c r="E2280" s="270"/>
      <c r="F2280" s="272"/>
      <c r="G2280" s="133"/>
      <c r="H2280" s="133"/>
      <c r="I2280" s="343"/>
      <c r="J2280" s="134"/>
      <c r="K2280" s="135"/>
      <c r="L2280" s="136">
        <v>5</v>
      </c>
      <c r="M2280" s="318" t="str">
        <f>IFERROR(ROUNDUP(VLOOKUP(F2280,Accesorio!A:E,IF(L2280&gt;5,L2280-2,L2280),)*E2280/IF(L2280&gt;5,1.21,1),0)," ")</f>
        <v xml:space="preserve"> </v>
      </c>
      <c r="N2280" s="319" t="str">
        <f>IFERROR(VLOOKUP(F2280,Accesorio!A:C,3,),"")</f>
        <v/>
      </c>
    </row>
    <row r="2281" spans="1:14" x14ac:dyDescent="0.2">
      <c r="A2281" s="129"/>
      <c r="B2281" s="130"/>
      <c r="C2281" s="137"/>
      <c r="D2281" s="132"/>
      <c r="E2281" s="270"/>
      <c r="F2281" s="272"/>
      <c r="G2281" s="133"/>
      <c r="H2281" s="133"/>
      <c r="I2281" s="343"/>
      <c r="J2281" s="134"/>
      <c r="K2281" s="135"/>
      <c r="L2281" s="136">
        <v>5</v>
      </c>
      <c r="M2281" s="318" t="str">
        <f>IFERROR(ROUNDUP(VLOOKUP(F2281,Accesorio!A:E,IF(L2281&gt;5,L2281-2,L2281),)*E2281/IF(L2281&gt;5,1.21,1),0)," ")</f>
        <v xml:space="preserve"> </v>
      </c>
      <c r="N2281" s="319" t="str">
        <f>IFERROR(VLOOKUP(F2281,Accesorio!A:C,3,),"")</f>
        <v/>
      </c>
    </row>
    <row r="2282" spans="1:14" x14ac:dyDescent="0.2">
      <c r="A2282" s="129"/>
      <c r="B2282" s="130"/>
      <c r="C2282" s="137"/>
      <c r="D2282" s="132"/>
      <c r="E2282" s="270"/>
      <c r="F2282" s="272"/>
      <c r="G2282" s="133"/>
      <c r="H2282" s="133"/>
      <c r="I2282" s="343"/>
      <c r="J2282" s="134"/>
      <c r="K2282" s="135"/>
      <c r="L2282" s="136">
        <v>5</v>
      </c>
      <c r="M2282" s="318" t="str">
        <f>IFERROR(ROUNDUP(VLOOKUP(F2282,Accesorio!A:E,IF(L2282&gt;5,L2282-2,L2282),)*E2282/IF(L2282&gt;5,1.21,1),0)," ")</f>
        <v xml:space="preserve"> </v>
      </c>
      <c r="N2282" s="319" t="str">
        <f>IFERROR(VLOOKUP(F2282,Accesorio!A:C,3,),"")</f>
        <v/>
      </c>
    </row>
    <row r="2283" spans="1:14" x14ac:dyDescent="0.2">
      <c r="A2283" s="129"/>
      <c r="B2283" s="130"/>
      <c r="C2283" s="137"/>
      <c r="D2283" s="132"/>
      <c r="E2283" s="270"/>
      <c r="F2283" s="272"/>
      <c r="G2283" s="133"/>
      <c r="H2283" s="133"/>
      <c r="I2283" s="343"/>
      <c r="J2283" s="134"/>
      <c r="K2283" s="135"/>
      <c r="L2283" s="136">
        <v>5</v>
      </c>
      <c r="M2283" s="318" t="str">
        <f>IFERROR(ROUNDUP(VLOOKUP(F2283,Accesorio!A:E,IF(L2283&gt;5,L2283-2,L2283),)*E2283/IF(L2283&gt;5,1.21,1),0)," ")</f>
        <v xml:space="preserve"> </v>
      </c>
      <c r="N2283" s="319" t="str">
        <f>IFERROR(VLOOKUP(F2283,Accesorio!A:C,3,),"")</f>
        <v/>
      </c>
    </row>
    <row r="2284" spans="1:14" x14ac:dyDescent="0.2">
      <c r="A2284" s="129"/>
      <c r="B2284" s="130"/>
      <c r="C2284" s="137"/>
      <c r="D2284" s="132"/>
      <c r="E2284" s="270"/>
      <c r="F2284" s="272"/>
      <c r="G2284" s="133"/>
      <c r="H2284" s="133"/>
      <c r="I2284" s="343"/>
      <c r="J2284" s="134"/>
      <c r="K2284" s="135"/>
      <c r="L2284" s="136">
        <v>5</v>
      </c>
      <c r="M2284" s="318" t="str">
        <f>IFERROR(ROUNDUP(VLOOKUP(F2284,Accesorio!A:E,IF(L2284&gt;5,L2284-2,L2284),)*E2284/IF(L2284&gt;5,1.21,1),0)," ")</f>
        <v xml:space="preserve"> </v>
      </c>
      <c r="N2284" s="319" t="str">
        <f>IFERROR(VLOOKUP(F2284,Accesorio!A:C,3,),"")</f>
        <v/>
      </c>
    </row>
    <row r="2285" spans="1:14" x14ac:dyDescent="0.2">
      <c r="A2285" s="129"/>
      <c r="B2285" s="130"/>
      <c r="C2285" s="131"/>
      <c r="D2285" s="132"/>
      <c r="E2285" s="270"/>
      <c r="F2285" s="272"/>
      <c r="G2285" s="133"/>
      <c r="H2285" s="133"/>
      <c r="I2285" s="343"/>
      <c r="J2285" s="134"/>
      <c r="K2285" s="135"/>
      <c r="L2285" s="136">
        <v>5</v>
      </c>
      <c r="M2285" s="318" t="str">
        <f>IFERROR(ROUNDUP(VLOOKUP(F2285,Accesorio!A:E,IF(L2285&gt;5,L2285-2,L2285),)*E2285/IF(L2285&gt;5,1.21,1),0)," ")</f>
        <v xml:space="preserve"> </v>
      </c>
      <c r="N2285" s="319" t="str">
        <f>IFERROR(VLOOKUP(F2285,Accesorio!A:C,3,),"")</f>
        <v/>
      </c>
    </row>
    <row r="2286" spans="1:14" x14ac:dyDescent="0.2">
      <c r="A2286" s="129"/>
      <c r="B2286" s="130"/>
      <c r="C2286" s="131"/>
      <c r="D2286" s="132"/>
      <c r="E2286" s="270"/>
      <c r="F2286" s="272"/>
      <c r="G2286" s="133"/>
      <c r="H2286" s="133"/>
      <c r="I2286" s="343"/>
      <c r="J2286" s="134"/>
      <c r="K2286" s="135"/>
      <c r="L2286" s="136">
        <v>5</v>
      </c>
      <c r="M2286" s="318" t="str">
        <f>IFERROR(ROUNDUP(VLOOKUP(F2286,Accesorio!A:E,IF(L2286&gt;5,L2286-2,L2286),)*E2286/IF(L2286&gt;5,1.21,1),0)," ")</f>
        <v xml:space="preserve"> </v>
      </c>
      <c r="N2286" s="319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70"/>
      <c r="F2287" s="272"/>
      <c r="G2287" s="133"/>
      <c r="H2287" s="133"/>
      <c r="I2287" s="343"/>
      <c r="J2287" s="134"/>
      <c r="K2287" s="135"/>
      <c r="L2287" s="136">
        <v>5</v>
      </c>
      <c r="M2287" s="318" t="str">
        <f>IFERROR(ROUNDUP(VLOOKUP(F2287,Accesorio!A:E,IF(L2287&gt;5,L2287-2,L2287),)*E2287/IF(L2287&gt;5,1.21,1),0)," ")</f>
        <v xml:space="preserve"> </v>
      </c>
      <c r="N2287" s="319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70"/>
      <c r="F2288" s="272"/>
      <c r="G2288" s="133"/>
      <c r="H2288" s="133"/>
      <c r="I2288" s="343"/>
      <c r="J2288" s="134"/>
      <c r="K2288" s="135"/>
      <c r="L2288" s="136">
        <v>5</v>
      </c>
      <c r="M2288" s="318" t="str">
        <f>IFERROR(ROUNDUP(VLOOKUP(F2288,Accesorio!A:E,IF(L2288&gt;5,L2288-2,L2288),)*E2288/IF(L2288&gt;5,1.21,1),0)," ")</f>
        <v xml:space="preserve"> </v>
      </c>
      <c r="N2288" s="319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70"/>
      <c r="F2289" s="272"/>
      <c r="G2289" s="133"/>
      <c r="H2289" s="133"/>
      <c r="I2289" s="343"/>
      <c r="J2289" s="134"/>
      <c r="K2289" s="135"/>
      <c r="L2289" s="136">
        <v>5</v>
      </c>
      <c r="M2289" s="318" t="str">
        <f>IFERROR(ROUNDUP(VLOOKUP(F2289,Accesorio!A:E,IF(L2289&gt;5,L2289-2,L2289),)*E2289/IF(L2289&gt;5,1.21,1),0)," ")</f>
        <v xml:space="preserve"> </v>
      </c>
      <c r="N2289" s="319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70"/>
      <c r="F2290" s="272"/>
      <c r="G2290" s="133"/>
      <c r="H2290" s="133"/>
      <c r="I2290" s="343"/>
      <c r="J2290" s="134"/>
      <c r="K2290" s="135"/>
      <c r="L2290" s="136">
        <v>5</v>
      </c>
      <c r="M2290" s="318" t="str">
        <f>IFERROR(ROUNDUP(VLOOKUP(F2290,Accesorio!A:E,IF(L2290&gt;5,L2290-2,L2290),)*E2290/IF(L2290&gt;5,1.21,1),0)," ")</f>
        <v xml:space="preserve"> </v>
      </c>
      <c r="N2290" s="319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70"/>
      <c r="F2291" s="272"/>
      <c r="G2291" s="133"/>
      <c r="H2291" s="133"/>
      <c r="I2291" s="343"/>
      <c r="J2291" s="134"/>
      <c r="K2291" s="135"/>
      <c r="L2291" s="136">
        <v>5</v>
      </c>
      <c r="M2291" s="318" t="str">
        <f>IFERROR(ROUNDUP(VLOOKUP(F2291,Accesorio!A:E,IF(L2291&gt;5,L2291-2,L2291),)*E2291/IF(L2291&gt;5,1.21,1),0)," ")</f>
        <v xml:space="preserve"> </v>
      </c>
      <c r="N2291" s="319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70"/>
      <c r="F2292" s="272"/>
      <c r="G2292" s="133"/>
      <c r="H2292" s="133"/>
      <c r="I2292" s="343"/>
      <c r="J2292" s="134"/>
      <c r="K2292" s="135"/>
      <c r="L2292" s="136">
        <v>5</v>
      </c>
      <c r="M2292" s="318" t="str">
        <f>IFERROR(ROUNDUP(VLOOKUP(F2292,Accesorio!A:E,IF(L2292&gt;5,L2292-2,L2292),)*E2292/IF(L2292&gt;5,1.21,1),0)," ")</f>
        <v xml:space="preserve"> </v>
      </c>
      <c r="N2292" s="319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70"/>
      <c r="F2293" s="272"/>
      <c r="G2293" s="133"/>
      <c r="H2293" s="133"/>
      <c r="I2293" s="343"/>
      <c r="J2293" s="134"/>
      <c r="K2293" s="135"/>
      <c r="L2293" s="136">
        <v>5</v>
      </c>
      <c r="M2293" s="318" t="str">
        <f>IFERROR(ROUNDUP(VLOOKUP(F2293,Accesorio!A:E,IF(L2293&gt;5,L2293-2,L2293),)*E2293/IF(L2293&gt;5,1.21,1),0)," ")</f>
        <v xml:space="preserve"> </v>
      </c>
      <c r="N2293" s="319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70"/>
      <c r="F2294" s="272"/>
      <c r="G2294" s="133"/>
      <c r="H2294" s="133"/>
      <c r="I2294" s="343"/>
      <c r="J2294" s="134"/>
      <c r="K2294" s="135"/>
      <c r="L2294" s="136">
        <v>5</v>
      </c>
      <c r="M2294" s="318" t="str">
        <f>IFERROR(ROUNDUP(VLOOKUP(F2294,Accesorio!A:E,IF(L2294&gt;5,L2294-2,L2294),)*E2294/IF(L2294&gt;5,1.21,1),0)," ")</f>
        <v xml:space="preserve"> </v>
      </c>
      <c r="N2294" s="319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70"/>
      <c r="F2295" s="272"/>
      <c r="G2295" s="133"/>
      <c r="H2295" s="133"/>
      <c r="I2295" s="343"/>
      <c r="J2295" s="134"/>
      <c r="K2295" s="135"/>
      <c r="L2295" s="136">
        <v>5</v>
      </c>
      <c r="M2295" s="318" t="str">
        <f>IFERROR(ROUNDUP(VLOOKUP(F2295,Accesorio!A:E,IF(L2295&gt;5,L2295-2,L2295),)*E2295/IF(L2295&gt;5,1.21,1),0)," ")</f>
        <v xml:space="preserve"> </v>
      </c>
      <c r="N2295" s="319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70"/>
      <c r="F2296" s="272"/>
      <c r="G2296" s="133"/>
      <c r="H2296" s="133"/>
      <c r="I2296" s="343"/>
      <c r="J2296" s="134"/>
      <c r="K2296" s="135"/>
      <c r="L2296" s="136">
        <v>5</v>
      </c>
      <c r="M2296" s="318" t="str">
        <f>IFERROR(ROUNDUP(VLOOKUP(F2296,Accesorio!A:E,IF(L2296&gt;5,L2296-2,L2296),)*E2296/IF(L2296&gt;5,1.21,1),0)," ")</f>
        <v xml:space="preserve"> </v>
      </c>
      <c r="N2296" s="319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70"/>
      <c r="F2297" s="272"/>
      <c r="G2297" s="133"/>
      <c r="H2297" s="133"/>
      <c r="I2297" s="343"/>
      <c r="J2297" s="134"/>
      <c r="K2297" s="135"/>
      <c r="L2297" s="136">
        <v>5</v>
      </c>
      <c r="M2297" s="318" t="str">
        <f>IFERROR(ROUNDUP(VLOOKUP(F2297,Accesorio!A:E,IF(L2297&gt;5,L2297-2,L2297),)*E2297/IF(L2297&gt;5,1.21,1),0)," ")</f>
        <v xml:space="preserve"> </v>
      </c>
      <c r="N2297" s="319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70"/>
      <c r="F2298" s="272"/>
      <c r="G2298" s="133"/>
      <c r="H2298" s="133"/>
      <c r="I2298" s="343"/>
      <c r="J2298" s="134"/>
      <c r="K2298" s="135"/>
      <c r="L2298" s="136">
        <v>5</v>
      </c>
      <c r="M2298" s="318" t="str">
        <f>IFERROR(ROUNDUP(VLOOKUP(F2298,Accesorio!A:E,IF(L2298&gt;5,L2298-2,L2298),)*E2298/IF(L2298&gt;5,1.21,1),0)," ")</f>
        <v xml:space="preserve"> </v>
      </c>
      <c r="N2298" s="319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70"/>
      <c r="F2299" s="272"/>
      <c r="G2299" s="133"/>
      <c r="H2299" s="133"/>
      <c r="I2299" s="343"/>
      <c r="J2299" s="134"/>
      <c r="K2299" s="135"/>
      <c r="L2299" s="136">
        <v>5</v>
      </c>
      <c r="M2299" s="318" t="str">
        <f>IFERROR(ROUNDUP(VLOOKUP(F2299,Accesorio!A:E,IF(L2299&gt;5,L2299-2,L2299),)*E2299/IF(L2299&gt;5,1.21,1),0)," ")</f>
        <v xml:space="preserve"> </v>
      </c>
      <c r="N2299" s="319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70"/>
      <c r="F2300" s="272"/>
      <c r="G2300" s="133"/>
      <c r="H2300" s="133"/>
      <c r="I2300" s="343"/>
      <c r="J2300" s="134"/>
      <c r="K2300" s="135"/>
      <c r="L2300" s="136">
        <v>5</v>
      </c>
      <c r="M2300" s="318" t="str">
        <f>IFERROR(ROUNDUP(VLOOKUP(F2300,Accesorio!A:E,IF(L2300&gt;5,L2300-2,L2300),)*E2300/IF(L2300&gt;5,1.21,1),0)," ")</f>
        <v xml:space="preserve"> </v>
      </c>
      <c r="N2300" s="319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70"/>
      <c r="F2301" s="272"/>
      <c r="G2301" s="133"/>
      <c r="H2301" s="133"/>
      <c r="I2301" s="343"/>
      <c r="J2301" s="134"/>
      <c r="K2301" s="135"/>
      <c r="L2301" s="136">
        <v>5</v>
      </c>
      <c r="M2301" s="318" t="str">
        <f>IFERROR(ROUNDUP(VLOOKUP(F2301,Accesorio!A:E,IF(L2301&gt;5,L2301-2,L2301),)*E2301/IF(L2301&gt;5,1.21,1),0)," ")</f>
        <v xml:space="preserve"> </v>
      </c>
      <c r="N2301" s="319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70"/>
      <c r="F2302" s="272"/>
      <c r="G2302" s="133"/>
      <c r="H2302" s="133"/>
      <c r="I2302" s="343"/>
      <c r="J2302" s="134"/>
      <c r="K2302" s="135"/>
      <c r="L2302" s="136">
        <v>5</v>
      </c>
      <c r="M2302" s="318" t="str">
        <f>IFERROR(ROUNDUP(VLOOKUP(F2302,Accesorio!A:E,IF(L2302&gt;5,L2302-2,L2302),)*E2302/IF(L2302&gt;5,1.21,1),0)," ")</f>
        <v xml:space="preserve"> </v>
      </c>
      <c r="N2302" s="319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70"/>
      <c r="F2303" s="272"/>
      <c r="G2303" s="133"/>
      <c r="H2303" s="133"/>
      <c r="I2303" s="343"/>
      <c r="J2303" s="134"/>
      <c r="K2303" s="135"/>
      <c r="L2303" s="136">
        <v>5</v>
      </c>
      <c r="M2303" s="318" t="str">
        <f>IFERROR(ROUNDUP(VLOOKUP(F2303,Accesorio!A:E,IF(L2303&gt;5,L2303-2,L2303),)*E2303/IF(L2303&gt;5,1.21,1),0)," ")</f>
        <v xml:space="preserve"> </v>
      </c>
      <c r="N2303" s="319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70"/>
      <c r="F2304" s="272"/>
      <c r="G2304" s="133"/>
      <c r="H2304" s="133"/>
      <c r="I2304" s="343"/>
      <c r="J2304" s="134"/>
      <c r="K2304" s="135"/>
      <c r="L2304" s="136">
        <v>5</v>
      </c>
      <c r="M2304" s="318" t="str">
        <f>IFERROR(ROUNDUP(VLOOKUP(F2304,Accesorio!A:E,IF(L2304&gt;5,L2304-2,L2304),)*E2304/IF(L2304&gt;5,1.21,1),0)," ")</f>
        <v xml:space="preserve"> </v>
      </c>
      <c r="N2304" s="319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70"/>
      <c r="F2305" s="272"/>
      <c r="G2305" s="133"/>
      <c r="H2305" s="133"/>
      <c r="I2305" s="343"/>
      <c r="J2305" s="134"/>
      <c r="K2305" s="135"/>
      <c r="L2305" s="136">
        <v>5</v>
      </c>
      <c r="M2305" s="318" t="str">
        <f>IFERROR(ROUNDUP(VLOOKUP(F2305,Accesorio!A:E,IF(L2305&gt;5,L2305-2,L2305),)*E2305/IF(L2305&gt;5,1.21,1),0)," ")</f>
        <v xml:space="preserve"> </v>
      </c>
      <c r="N2305" s="319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70"/>
      <c r="F2306" s="272"/>
      <c r="G2306" s="133"/>
      <c r="H2306" s="133"/>
      <c r="I2306" s="343"/>
      <c r="J2306" s="134"/>
      <c r="K2306" s="135"/>
      <c r="L2306" s="136">
        <v>5</v>
      </c>
      <c r="M2306" s="318" t="str">
        <f>IFERROR(ROUNDUP(VLOOKUP(F2306,Accesorio!A:E,IF(L2306&gt;5,L2306-2,L2306),)*E2306/IF(L2306&gt;5,1.21,1),0)," ")</f>
        <v xml:space="preserve"> </v>
      </c>
      <c r="N2306" s="319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70"/>
      <c r="F2307" s="272"/>
      <c r="G2307" s="133"/>
      <c r="H2307" s="133"/>
      <c r="I2307" s="343"/>
      <c r="J2307" s="134"/>
      <c r="K2307" s="135"/>
      <c r="L2307" s="136">
        <v>5</v>
      </c>
      <c r="M2307" s="318" t="str">
        <f>IFERROR(ROUNDUP(VLOOKUP(F2307,Accesorio!A:E,IF(L2307&gt;5,L2307-2,L2307),)*E2307/IF(L2307&gt;5,1.21,1),0)," ")</f>
        <v xml:space="preserve"> </v>
      </c>
      <c r="N2307" s="319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70"/>
      <c r="F2308" s="272"/>
      <c r="G2308" s="133"/>
      <c r="H2308" s="133"/>
      <c r="I2308" s="343"/>
      <c r="J2308" s="134"/>
      <c r="K2308" s="135"/>
      <c r="L2308" s="136">
        <v>5</v>
      </c>
      <c r="M2308" s="318" t="str">
        <f>IFERROR(ROUNDUP(VLOOKUP(F2308,Accesorio!A:E,IF(L2308&gt;5,L2308-2,L2308),)*E2308/IF(L2308&gt;5,1.21,1),0)," ")</f>
        <v xml:space="preserve"> </v>
      </c>
      <c r="N2308" s="319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70"/>
      <c r="F2309" s="272"/>
      <c r="G2309" s="133"/>
      <c r="H2309" s="133"/>
      <c r="I2309" s="343"/>
      <c r="J2309" s="134"/>
      <c r="K2309" s="135"/>
      <c r="L2309" s="136">
        <v>5</v>
      </c>
      <c r="M2309" s="318" t="str">
        <f>IFERROR(ROUNDUP(VLOOKUP(F2309,Accesorio!A:E,IF(L2309&gt;5,L2309-2,L2309),)*E2309/IF(L2309&gt;5,1.21,1),0)," ")</f>
        <v xml:space="preserve"> </v>
      </c>
      <c r="N2309" s="319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70"/>
      <c r="F2310" s="272"/>
      <c r="G2310" s="133"/>
      <c r="H2310" s="133"/>
      <c r="I2310" s="343"/>
      <c r="J2310" s="134"/>
      <c r="K2310" s="135"/>
      <c r="L2310" s="136">
        <v>5</v>
      </c>
      <c r="M2310" s="318" t="str">
        <f>IFERROR(ROUNDUP(VLOOKUP(F2310,Accesorio!A:E,IF(L2310&gt;5,L2310-2,L2310),)*E2310/IF(L2310&gt;5,1.21,1),0)," ")</f>
        <v xml:space="preserve"> </v>
      </c>
      <c r="N2310" s="319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70"/>
      <c r="F2311" s="272"/>
      <c r="G2311" s="133"/>
      <c r="H2311" s="133"/>
      <c r="I2311" s="343"/>
      <c r="J2311" s="134"/>
      <c r="K2311" s="135"/>
      <c r="L2311" s="136">
        <v>5</v>
      </c>
      <c r="M2311" s="318" t="str">
        <f>IFERROR(ROUNDUP(VLOOKUP(F2311,Accesorio!A:E,IF(L2311&gt;5,L2311-2,L2311),)*E2311/IF(L2311&gt;5,1.21,1),0)," ")</f>
        <v xml:space="preserve"> </v>
      </c>
      <c r="N2311" s="319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70"/>
      <c r="F2312" s="272"/>
      <c r="G2312" s="133"/>
      <c r="H2312" s="133"/>
      <c r="I2312" s="343"/>
      <c r="J2312" s="134"/>
      <c r="K2312" s="135"/>
      <c r="L2312" s="136">
        <v>5</v>
      </c>
      <c r="M2312" s="318" t="str">
        <f>IFERROR(ROUNDUP(VLOOKUP(F2312,Accesorio!A:E,IF(L2312&gt;5,L2312-2,L2312),)*E2312/IF(L2312&gt;5,1.21,1),0)," ")</f>
        <v xml:space="preserve"> </v>
      </c>
      <c r="N2312" s="319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70"/>
      <c r="F2313" s="272"/>
      <c r="G2313" s="133"/>
      <c r="H2313" s="133"/>
      <c r="I2313" s="343"/>
      <c r="J2313" s="134"/>
      <c r="K2313" s="135"/>
      <c r="L2313" s="136">
        <v>5</v>
      </c>
      <c r="M2313" s="318" t="str">
        <f>IFERROR(ROUNDUP(VLOOKUP(F2313,Accesorio!A:E,IF(L2313&gt;5,L2313-2,L2313),)*E2313/IF(L2313&gt;5,1.21,1),0)," ")</f>
        <v xml:space="preserve"> </v>
      </c>
      <c r="N2313" s="319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70"/>
      <c r="F2314" s="272"/>
      <c r="G2314" s="133"/>
      <c r="H2314" s="133"/>
      <c r="I2314" s="343"/>
      <c r="J2314" s="134"/>
      <c r="K2314" s="135"/>
      <c r="L2314" s="136">
        <v>5</v>
      </c>
      <c r="M2314" s="318" t="str">
        <f>IFERROR(ROUNDUP(VLOOKUP(F2314,Accesorio!A:E,IF(L2314&gt;5,L2314-2,L2314),)*E2314/IF(L2314&gt;5,1.21,1),0)," ")</f>
        <v xml:space="preserve"> </v>
      </c>
      <c r="N2314" s="319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70"/>
      <c r="F2315" s="272"/>
      <c r="G2315" s="133"/>
      <c r="H2315" s="133"/>
      <c r="I2315" s="343"/>
      <c r="J2315" s="134"/>
      <c r="K2315" s="135"/>
      <c r="L2315" s="136">
        <v>5</v>
      </c>
      <c r="M2315" s="318" t="str">
        <f>IFERROR(ROUNDUP(VLOOKUP(F2315,Accesorio!A:E,IF(L2315&gt;5,L2315-2,L2315),)*E2315/IF(L2315&gt;5,1.21,1),0)," ")</f>
        <v xml:space="preserve"> </v>
      </c>
      <c r="N2315" s="319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70"/>
      <c r="F2316" s="272"/>
      <c r="G2316" s="133"/>
      <c r="H2316" s="133"/>
      <c r="I2316" s="343"/>
      <c r="J2316" s="134"/>
      <c r="K2316" s="135"/>
      <c r="L2316" s="136">
        <v>5</v>
      </c>
      <c r="M2316" s="318" t="str">
        <f>IFERROR(ROUNDUP(VLOOKUP(F2316,Accesorio!A:E,IF(L2316&gt;5,L2316-2,L2316),)*E2316/IF(L2316&gt;5,1.21,1),0)," ")</f>
        <v xml:space="preserve"> </v>
      </c>
      <c r="N2316" s="319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70"/>
      <c r="F2317" s="272"/>
      <c r="G2317" s="133"/>
      <c r="H2317" s="133"/>
      <c r="I2317" s="343"/>
      <c r="J2317" s="134"/>
      <c r="K2317" s="135"/>
      <c r="L2317" s="136">
        <v>5</v>
      </c>
      <c r="M2317" s="318" t="str">
        <f>IFERROR(ROUNDUP(VLOOKUP(F2317,Accesorio!A:E,IF(L2317&gt;5,L2317-2,L2317),)*E2317/IF(L2317&gt;5,1.21,1),0)," ")</f>
        <v xml:space="preserve"> </v>
      </c>
      <c r="N2317" s="319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70"/>
      <c r="F2318" s="272"/>
      <c r="G2318" s="133"/>
      <c r="H2318" s="133"/>
      <c r="I2318" s="343"/>
      <c r="J2318" s="134"/>
      <c r="K2318" s="135"/>
      <c r="L2318" s="136">
        <v>5</v>
      </c>
      <c r="M2318" s="318" t="str">
        <f>IFERROR(ROUNDUP(VLOOKUP(F2318,Accesorio!A:E,IF(L2318&gt;5,L2318-2,L2318),)*E2318/IF(L2318&gt;5,1.21,1),0)," ")</f>
        <v xml:space="preserve"> </v>
      </c>
      <c r="N2318" s="319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70"/>
      <c r="F2319" s="272"/>
      <c r="G2319" s="133"/>
      <c r="H2319" s="133"/>
      <c r="I2319" s="343"/>
      <c r="J2319" s="134"/>
      <c r="K2319" s="135"/>
      <c r="L2319" s="136">
        <v>5</v>
      </c>
      <c r="M2319" s="318" t="str">
        <f>IFERROR(ROUNDUP(VLOOKUP(F2319,Accesorio!A:E,IF(L2319&gt;5,L2319-2,L2319),)*E2319/IF(L2319&gt;5,1.21,1),0)," ")</f>
        <v xml:space="preserve"> </v>
      </c>
      <c r="N2319" s="319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70"/>
      <c r="F2320" s="272"/>
      <c r="G2320" s="133"/>
      <c r="H2320" s="133"/>
      <c r="I2320" s="343"/>
      <c r="J2320" s="134"/>
      <c r="K2320" s="135"/>
      <c r="L2320" s="136">
        <v>5</v>
      </c>
      <c r="M2320" s="318" t="str">
        <f>IFERROR(ROUNDUP(VLOOKUP(F2320,Accesorio!A:E,IF(L2320&gt;5,L2320-2,L2320),)*E2320/IF(L2320&gt;5,1.21,1),0)," ")</f>
        <v xml:space="preserve"> </v>
      </c>
      <c r="N2320" s="319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70"/>
      <c r="F2321" s="272"/>
      <c r="G2321" s="133"/>
      <c r="H2321" s="133"/>
      <c r="I2321" s="343"/>
      <c r="J2321" s="134"/>
      <c r="K2321" s="135"/>
      <c r="L2321" s="136">
        <v>5</v>
      </c>
      <c r="M2321" s="318" t="str">
        <f>IFERROR(ROUNDUP(VLOOKUP(F2321,Accesorio!A:E,IF(L2321&gt;5,L2321-2,L2321),)*E2321/IF(L2321&gt;5,1.21,1),0)," ")</f>
        <v xml:space="preserve"> </v>
      </c>
      <c r="N2321" s="319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70"/>
      <c r="F2322" s="272"/>
      <c r="G2322" s="133"/>
      <c r="H2322" s="133"/>
      <c r="I2322" s="343"/>
      <c r="J2322" s="134"/>
      <c r="K2322" s="135"/>
      <c r="L2322" s="136">
        <v>5</v>
      </c>
      <c r="M2322" s="318" t="str">
        <f>IFERROR(ROUNDUP(VLOOKUP(F2322,Accesorio!A:E,IF(L2322&gt;5,L2322-2,L2322),)*E2322/IF(L2322&gt;5,1.21,1),0)," ")</f>
        <v xml:space="preserve"> </v>
      </c>
      <c r="N2322" s="319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70"/>
      <c r="F2323" s="272"/>
      <c r="G2323" s="133"/>
      <c r="H2323" s="133"/>
      <c r="I2323" s="343"/>
      <c r="J2323" s="134"/>
      <c r="K2323" s="135"/>
      <c r="L2323" s="136">
        <v>5</v>
      </c>
      <c r="M2323" s="318" t="str">
        <f>IFERROR(ROUNDUP(VLOOKUP(F2323,Accesorio!A:E,IF(L2323&gt;5,L2323-2,L2323),)*E2323/IF(L2323&gt;5,1.21,1),0)," ")</f>
        <v xml:space="preserve"> </v>
      </c>
      <c r="N2323" s="319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70"/>
      <c r="F2324" s="272"/>
      <c r="G2324" s="133"/>
      <c r="H2324" s="133"/>
      <c r="I2324" s="343"/>
      <c r="J2324" s="134"/>
      <c r="K2324" s="135"/>
      <c r="L2324" s="136">
        <v>5</v>
      </c>
      <c r="M2324" s="318" t="str">
        <f>IFERROR(ROUNDUP(VLOOKUP(F2324,Accesorio!A:E,IF(L2324&gt;5,L2324-2,L2324),)*E2324/IF(L2324&gt;5,1.21,1),0)," ")</f>
        <v xml:space="preserve"> </v>
      </c>
      <c r="N2324" s="319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70"/>
      <c r="F2325" s="272"/>
      <c r="G2325" s="133"/>
      <c r="H2325" s="133"/>
      <c r="I2325" s="343"/>
      <c r="J2325" s="134"/>
      <c r="K2325" s="135"/>
      <c r="L2325" s="136">
        <v>5</v>
      </c>
      <c r="M2325" s="318" t="str">
        <f>IFERROR(ROUNDUP(VLOOKUP(F2325,Accesorio!A:E,IF(L2325&gt;5,L2325-2,L2325),)*E2325/IF(L2325&gt;5,1.21,1),0)," ")</f>
        <v xml:space="preserve"> </v>
      </c>
      <c r="N2325" s="319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70"/>
      <c r="F2326" s="272"/>
      <c r="G2326" s="133"/>
      <c r="H2326" s="133"/>
      <c r="I2326" s="343"/>
      <c r="J2326" s="134"/>
      <c r="K2326" s="135"/>
      <c r="L2326" s="136">
        <v>5</v>
      </c>
      <c r="M2326" s="318" t="str">
        <f>IFERROR(ROUNDUP(VLOOKUP(F2326,Accesorio!A:E,IF(L2326&gt;5,L2326-2,L2326),)*E2326/IF(L2326&gt;5,1.21,1),0)," ")</f>
        <v xml:space="preserve"> </v>
      </c>
      <c r="N2326" s="319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70"/>
      <c r="F2327" s="272"/>
      <c r="G2327" s="133"/>
      <c r="H2327" s="133"/>
      <c r="I2327" s="343"/>
      <c r="J2327" s="134"/>
      <c r="K2327" s="135"/>
      <c r="L2327" s="136">
        <v>5</v>
      </c>
      <c r="M2327" s="318" t="str">
        <f>IFERROR(ROUNDUP(VLOOKUP(F2327,Accesorio!A:E,IF(L2327&gt;5,L2327-2,L2327),)*E2327/IF(L2327&gt;5,1.21,1),0)," ")</f>
        <v xml:space="preserve"> </v>
      </c>
      <c r="N2327" s="319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70"/>
      <c r="F2328" s="272"/>
      <c r="G2328" s="133"/>
      <c r="H2328" s="133"/>
      <c r="I2328" s="343"/>
      <c r="J2328" s="134"/>
      <c r="K2328" s="135"/>
      <c r="L2328" s="136">
        <v>5</v>
      </c>
      <c r="M2328" s="318" t="str">
        <f>IFERROR(ROUNDUP(VLOOKUP(F2328,Accesorio!A:E,IF(L2328&gt;5,L2328-2,L2328),)*E2328/IF(L2328&gt;5,1.21,1),0)," ")</f>
        <v xml:space="preserve"> </v>
      </c>
      <c r="N2328" s="319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70"/>
      <c r="F2329" s="272"/>
      <c r="G2329" s="133"/>
      <c r="H2329" s="133"/>
      <c r="I2329" s="343"/>
      <c r="J2329" s="134"/>
      <c r="K2329" s="135"/>
      <c r="L2329" s="136">
        <v>5</v>
      </c>
      <c r="M2329" s="318" t="str">
        <f>IFERROR(ROUNDUP(VLOOKUP(F2329,Accesorio!A:E,IF(L2329&gt;5,L2329-2,L2329),)*E2329/IF(L2329&gt;5,1.21,1),0)," ")</f>
        <v xml:space="preserve"> </v>
      </c>
      <c r="N2329" s="319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70"/>
      <c r="F2330" s="272"/>
      <c r="G2330" s="133"/>
      <c r="H2330" s="133"/>
      <c r="I2330" s="343"/>
      <c r="J2330" s="134"/>
      <c r="K2330" s="135"/>
      <c r="L2330" s="136">
        <v>5</v>
      </c>
      <c r="M2330" s="318" t="str">
        <f>IFERROR(ROUNDUP(VLOOKUP(F2330,Accesorio!A:E,IF(L2330&gt;5,L2330-2,L2330),)*E2330/IF(L2330&gt;5,1.21,1),0)," ")</f>
        <v xml:space="preserve"> </v>
      </c>
      <c r="N2330" s="319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70"/>
      <c r="F2331" s="272"/>
      <c r="G2331" s="133"/>
      <c r="H2331" s="133"/>
      <c r="I2331" s="343"/>
      <c r="J2331" s="134"/>
      <c r="K2331" s="135"/>
      <c r="L2331" s="136">
        <v>5</v>
      </c>
      <c r="M2331" s="318" t="str">
        <f>IFERROR(ROUNDUP(VLOOKUP(F2331,Accesorio!A:E,IF(L2331&gt;5,L2331-2,L2331),)*E2331/IF(L2331&gt;5,1.21,1),0)," ")</f>
        <v xml:space="preserve"> </v>
      </c>
      <c r="N2331" s="319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70"/>
      <c r="F2332" s="272"/>
      <c r="G2332" s="133"/>
      <c r="H2332" s="133"/>
      <c r="I2332" s="343"/>
      <c r="J2332" s="134"/>
      <c r="K2332" s="135"/>
      <c r="L2332" s="136">
        <v>5</v>
      </c>
      <c r="M2332" s="318" t="str">
        <f>IFERROR(ROUNDUP(VLOOKUP(F2332,Accesorio!A:E,IF(L2332&gt;5,L2332-2,L2332),)*E2332/IF(L2332&gt;5,1.21,1),0)," ")</f>
        <v xml:space="preserve"> </v>
      </c>
      <c r="N2332" s="319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70"/>
      <c r="F2333" s="272"/>
      <c r="G2333" s="133"/>
      <c r="H2333" s="133"/>
      <c r="I2333" s="343"/>
      <c r="J2333" s="134"/>
      <c r="K2333" s="135"/>
      <c r="L2333" s="136">
        <v>5</v>
      </c>
      <c r="M2333" s="318" t="str">
        <f>IFERROR(ROUNDUP(VLOOKUP(F2333,Accesorio!A:E,IF(L2333&gt;5,L2333-2,L2333),)*E2333/IF(L2333&gt;5,1.21,1),0)," ")</f>
        <v xml:space="preserve"> </v>
      </c>
      <c r="N2333" s="319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70"/>
      <c r="F2334" s="272"/>
      <c r="G2334" s="133"/>
      <c r="H2334" s="133"/>
      <c r="I2334" s="343"/>
      <c r="J2334" s="134"/>
      <c r="K2334" s="135"/>
      <c r="L2334" s="136">
        <v>5</v>
      </c>
      <c r="M2334" s="318" t="str">
        <f>IFERROR(ROUNDUP(VLOOKUP(F2334,Accesorio!A:E,IF(L2334&gt;5,L2334-2,L2334),)*E2334/IF(L2334&gt;5,1.21,1),0)," ")</f>
        <v xml:space="preserve"> </v>
      </c>
      <c r="N2334" s="319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70"/>
      <c r="F2335" s="272"/>
      <c r="G2335" s="133"/>
      <c r="H2335" s="133"/>
      <c r="I2335" s="343"/>
      <c r="J2335" s="134"/>
      <c r="K2335" s="135"/>
      <c r="L2335" s="136">
        <v>5</v>
      </c>
      <c r="M2335" s="318" t="str">
        <f>IFERROR(ROUNDUP(VLOOKUP(F2335,Accesorio!A:E,IF(L2335&gt;5,L2335-2,L2335),)*E2335/IF(L2335&gt;5,1.21,1),0)," ")</f>
        <v xml:space="preserve"> </v>
      </c>
      <c r="N2335" s="319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70"/>
      <c r="F2336" s="272"/>
      <c r="G2336" s="133"/>
      <c r="H2336" s="133"/>
      <c r="I2336" s="343"/>
      <c r="J2336" s="134"/>
      <c r="K2336" s="135"/>
      <c r="L2336" s="136">
        <v>5</v>
      </c>
      <c r="M2336" s="318" t="str">
        <f>IFERROR(ROUNDUP(VLOOKUP(F2336,Accesorio!A:E,IF(L2336&gt;5,L2336-2,L2336),)*E2336/IF(L2336&gt;5,1.21,1),0)," ")</f>
        <v xml:space="preserve"> </v>
      </c>
      <c r="N2336" s="319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70"/>
      <c r="F2337" s="272"/>
      <c r="G2337" s="133"/>
      <c r="H2337" s="133"/>
      <c r="I2337" s="343"/>
      <c r="J2337" s="134"/>
      <c r="K2337" s="135"/>
      <c r="L2337" s="136">
        <v>5</v>
      </c>
      <c r="M2337" s="318" t="str">
        <f>IFERROR(ROUNDUP(VLOOKUP(F2337,Accesorio!A:E,IF(L2337&gt;5,L2337-2,L2337),)*E2337/IF(L2337&gt;5,1.21,1),0)," ")</f>
        <v xml:space="preserve"> </v>
      </c>
      <c r="N2337" s="319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70"/>
      <c r="F2338" s="272"/>
      <c r="G2338" s="133"/>
      <c r="H2338" s="133"/>
      <c r="I2338" s="343"/>
      <c r="J2338" s="134"/>
      <c r="K2338" s="135"/>
      <c r="L2338" s="136">
        <v>5</v>
      </c>
      <c r="M2338" s="318" t="str">
        <f>IFERROR(ROUNDUP(VLOOKUP(F2338,Accesorio!A:E,IF(L2338&gt;5,L2338-2,L2338),)*E2338/IF(L2338&gt;5,1.21,1),0)," ")</f>
        <v xml:space="preserve"> </v>
      </c>
      <c r="N2338" s="319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70"/>
      <c r="F2339" s="272"/>
      <c r="G2339" s="133"/>
      <c r="H2339" s="133"/>
      <c r="I2339" s="343"/>
      <c r="J2339" s="134"/>
      <c r="K2339" s="135"/>
      <c r="L2339" s="136">
        <v>5</v>
      </c>
      <c r="M2339" s="318" t="str">
        <f>IFERROR(ROUNDUP(VLOOKUP(F2339,Accesorio!A:E,IF(L2339&gt;5,L2339-2,L2339),)*E2339/IF(L2339&gt;5,1.21,1),0)," ")</f>
        <v xml:space="preserve"> </v>
      </c>
      <c r="N2339" s="319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70"/>
      <c r="F2340" s="272"/>
      <c r="G2340" s="133"/>
      <c r="H2340" s="133"/>
      <c r="I2340" s="343"/>
      <c r="J2340" s="134"/>
      <c r="K2340" s="135"/>
      <c r="L2340" s="136">
        <v>5</v>
      </c>
      <c r="M2340" s="318" t="str">
        <f>IFERROR(ROUNDUP(VLOOKUP(F2340,Accesorio!A:E,IF(L2340&gt;5,L2340-2,L2340),)*E2340/IF(L2340&gt;5,1.21,1),0)," ")</f>
        <v xml:space="preserve"> </v>
      </c>
      <c r="N2340" s="319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70"/>
      <c r="F2341" s="272"/>
      <c r="G2341" s="133"/>
      <c r="H2341" s="133"/>
      <c r="I2341" s="343"/>
      <c r="J2341" s="134"/>
      <c r="K2341" s="135"/>
      <c r="L2341" s="136">
        <v>5</v>
      </c>
      <c r="M2341" s="318" t="str">
        <f>IFERROR(ROUNDUP(VLOOKUP(F2341,Accesorio!A:E,IF(L2341&gt;5,L2341-2,L2341),)*E2341/IF(L2341&gt;5,1.21,1),0)," ")</f>
        <v xml:space="preserve"> </v>
      </c>
      <c r="N2341" s="319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70"/>
      <c r="F2342" s="272"/>
      <c r="G2342" s="133"/>
      <c r="H2342" s="133"/>
      <c r="I2342" s="343"/>
      <c r="J2342" s="134"/>
      <c r="K2342" s="135"/>
      <c r="L2342" s="136">
        <v>5</v>
      </c>
      <c r="M2342" s="318" t="str">
        <f>IFERROR(ROUNDUP(VLOOKUP(F2342,Accesorio!A:E,IF(L2342&gt;5,L2342-2,L2342),)*E2342/IF(L2342&gt;5,1.21,1),0)," ")</f>
        <v xml:space="preserve"> </v>
      </c>
      <c r="N2342" s="319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70"/>
      <c r="F2343" s="272"/>
      <c r="G2343" s="133"/>
      <c r="H2343" s="133"/>
      <c r="I2343" s="343"/>
      <c r="J2343" s="134"/>
      <c r="K2343" s="135"/>
      <c r="L2343" s="136">
        <v>5</v>
      </c>
      <c r="M2343" s="318" t="str">
        <f>IFERROR(ROUNDUP(VLOOKUP(F2343,Accesorio!A:E,IF(L2343&gt;5,L2343-2,L2343),)*E2343/IF(L2343&gt;5,1.21,1),0)," ")</f>
        <v xml:space="preserve"> </v>
      </c>
      <c r="N2343" s="319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70"/>
      <c r="F2344" s="272"/>
      <c r="G2344" s="133"/>
      <c r="H2344" s="133"/>
      <c r="I2344" s="343"/>
      <c r="J2344" s="134"/>
      <c r="K2344" s="135"/>
      <c r="L2344" s="136">
        <v>5</v>
      </c>
      <c r="M2344" s="318" t="str">
        <f>IFERROR(ROUNDUP(VLOOKUP(F2344,Accesorio!A:E,IF(L2344&gt;5,L2344-2,L2344),)*E2344/IF(L2344&gt;5,1.21,1),0)," ")</f>
        <v xml:space="preserve"> </v>
      </c>
      <c r="N2344" s="319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70"/>
      <c r="F2345" s="272"/>
      <c r="G2345" s="133"/>
      <c r="H2345" s="133"/>
      <c r="I2345" s="343"/>
      <c r="J2345" s="134"/>
      <c r="K2345" s="135"/>
      <c r="L2345" s="136">
        <v>5</v>
      </c>
      <c r="M2345" s="318" t="str">
        <f>IFERROR(ROUNDUP(VLOOKUP(F2345,Accesorio!A:E,IF(L2345&gt;5,L2345-2,L2345),)*E2345/IF(L2345&gt;5,1.21,1),0)," ")</f>
        <v xml:space="preserve"> </v>
      </c>
      <c r="N2345" s="319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70"/>
      <c r="F2346" s="272"/>
      <c r="G2346" s="133"/>
      <c r="H2346" s="133"/>
      <c r="I2346" s="343"/>
      <c r="J2346" s="134"/>
      <c r="K2346" s="135"/>
      <c r="L2346" s="136">
        <v>5</v>
      </c>
      <c r="M2346" s="318" t="str">
        <f>IFERROR(ROUNDUP(VLOOKUP(F2346,Accesorio!A:E,IF(L2346&gt;5,L2346-2,L2346),)*E2346/IF(L2346&gt;5,1.21,1),0)," ")</f>
        <v xml:space="preserve"> </v>
      </c>
      <c r="N2346" s="319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70"/>
      <c r="F2347" s="272"/>
      <c r="G2347" s="133"/>
      <c r="H2347" s="133"/>
      <c r="I2347" s="343"/>
      <c r="J2347" s="134"/>
      <c r="K2347" s="135"/>
      <c r="L2347" s="136">
        <v>5</v>
      </c>
      <c r="M2347" s="318" t="str">
        <f>IFERROR(ROUNDUP(VLOOKUP(F2347,Accesorio!A:E,IF(L2347&gt;5,L2347-2,L2347),)*E2347/IF(L2347&gt;5,1.21,1),0)," ")</f>
        <v xml:space="preserve"> </v>
      </c>
      <c r="N2347" s="319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70"/>
      <c r="F2348" s="272"/>
      <c r="G2348" s="133"/>
      <c r="H2348" s="133"/>
      <c r="I2348" s="343"/>
      <c r="J2348" s="134"/>
      <c r="K2348" s="135"/>
      <c r="L2348" s="136">
        <v>5</v>
      </c>
      <c r="M2348" s="318" t="str">
        <f>IFERROR(ROUNDUP(VLOOKUP(F2348,Accesorio!A:E,IF(L2348&gt;5,L2348-2,L2348),)*E2348/IF(L2348&gt;5,1.21,1),0)," ")</f>
        <v xml:space="preserve"> </v>
      </c>
      <c r="N2348" s="319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70"/>
      <c r="F2349" s="272"/>
      <c r="G2349" s="133"/>
      <c r="H2349" s="133"/>
      <c r="I2349" s="343"/>
      <c r="J2349" s="134"/>
      <c r="K2349" s="135"/>
      <c r="L2349" s="136">
        <v>5</v>
      </c>
      <c r="M2349" s="318" t="str">
        <f>IFERROR(ROUNDUP(VLOOKUP(F2349,Accesorio!A:E,IF(L2349&gt;5,L2349-2,L2349),)*E2349/IF(L2349&gt;5,1.21,1),0)," ")</f>
        <v xml:space="preserve"> </v>
      </c>
      <c r="N2349" s="319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70"/>
      <c r="F2350" s="272"/>
      <c r="G2350" s="133"/>
      <c r="H2350" s="133"/>
      <c r="I2350" s="343"/>
      <c r="J2350" s="134"/>
      <c r="K2350" s="135"/>
      <c r="L2350" s="136">
        <v>5</v>
      </c>
      <c r="M2350" s="318" t="str">
        <f>IFERROR(ROUNDUP(VLOOKUP(F2350,Accesorio!A:E,IF(L2350&gt;5,L2350-2,L2350),)*E2350/IF(L2350&gt;5,1.21,1),0)," ")</f>
        <v xml:space="preserve"> </v>
      </c>
      <c r="N2350" s="319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70"/>
      <c r="F2351" s="272"/>
      <c r="G2351" s="133"/>
      <c r="H2351" s="133"/>
      <c r="I2351" s="343"/>
      <c r="J2351" s="134"/>
      <c r="K2351" s="135"/>
      <c r="L2351" s="136">
        <v>5</v>
      </c>
      <c r="M2351" s="318" t="str">
        <f>IFERROR(ROUNDUP(VLOOKUP(F2351,Accesorio!A:E,IF(L2351&gt;5,L2351-2,L2351),)*E2351/IF(L2351&gt;5,1.21,1),0)," ")</f>
        <v xml:space="preserve"> </v>
      </c>
      <c r="N2351" s="319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70"/>
      <c r="F2352" s="272"/>
      <c r="G2352" s="133"/>
      <c r="H2352" s="133"/>
      <c r="I2352" s="343"/>
      <c r="J2352" s="134"/>
      <c r="K2352" s="135"/>
      <c r="L2352" s="136">
        <v>5</v>
      </c>
      <c r="M2352" s="318" t="str">
        <f>IFERROR(ROUNDUP(VLOOKUP(F2352,Accesorio!A:E,IF(L2352&gt;5,L2352-2,L2352),)*E2352/IF(L2352&gt;5,1.21,1),0)," ")</f>
        <v xml:space="preserve"> </v>
      </c>
      <c r="N2352" s="319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70"/>
      <c r="F2353" s="272"/>
      <c r="G2353" s="133"/>
      <c r="H2353" s="133"/>
      <c r="I2353" s="343"/>
      <c r="J2353" s="134"/>
      <c r="K2353" s="135"/>
      <c r="L2353" s="136">
        <v>5</v>
      </c>
      <c r="M2353" s="318" t="str">
        <f>IFERROR(ROUNDUP(VLOOKUP(F2353,Accesorio!A:E,IF(L2353&gt;5,L2353-2,L2353),)*E2353/IF(L2353&gt;5,1.21,1),0)," ")</f>
        <v xml:space="preserve"> </v>
      </c>
      <c r="N2353" s="319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70"/>
      <c r="F2354" s="272"/>
      <c r="G2354" s="133"/>
      <c r="H2354" s="133"/>
      <c r="I2354" s="343"/>
      <c r="J2354" s="134"/>
      <c r="K2354" s="135"/>
      <c r="L2354" s="136">
        <v>5</v>
      </c>
      <c r="M2354" s="318" t="str">
        <f>IFERROR(ROUNDUP(VLOOKUP(F2354,Accesorio!A:E,IF(L2354&gt;5,L2354-2,L2354),)*E2354/IF(L2354&gt;5,1.21,1),0)," ")</f>
        <v xml:space="preserve"> </v>
      </c>
      <c r="N2354" s="319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70"/>
      <c r="F2355" s="272"/>
      <c r="G2355" s="133"/>
      <c r="H2355" s="133"/>
      <c r="I2355" s="343"/>
      <c r="J2355" s="134"/>
      <c r="K2355" s="135"/>
      <c r="L2355" s="136">
        <v>5</v>
      </c>
      <c r="M2355" s="318" t="str">
        <f>IFERROR(ROUNDUP(VLOOKUP(F2355,Accesorio!A:E,IF(L2355&gt;5,L2355-2,L2355),)*E2355/IF(L2355&gt;5,1.21,1),0)," ")</f>
        <v xml:space="preserve"> </v>
      </c>
      <c r="N2355" s="319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70"/>
      <c r="F2356" s="272"/>
      <c r="G2356" s="133"/>
      <c r="H2356" s="133"/>
      <c r="I2356" s="343"/>
      <c r="J2356" s="134"/>
      <c r="K2356" s="135"/>
      <c r="L2356" s="136">
        <v>5</v>
      </c>
      <c r="M2356" s="318" t="str">
        <f>IFERROR(ROUNDUP(VLOOKUP(F2356,Accesorio!A:E,IF(L2356&gt;5,L2356-2,L2356),)*E2356/IF(L2356&gt;5,1.21,1),0)," ")</f>
        <v xml:space="preserve"> </v>
      </c>
      <c r="N2356" s="319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70"/>
      <c r="F2357" s="272"/>
      <c r="G2357" s="133"/>
      <c r="H2357" s="133"/>
      <c r="I2357" s="343"/>
      <c r="J2357" s="134"/>
      <c r="K2357" s="135"/>
      <c r="L2357" s="136">
        <v>5</v>
      </c>
      <c r="M2357" s="318" t="str">
        <f>IFERROR(ROUNDUP(VLOOKUP(F2357,Accesorio!A:E,IF(L2357&gt;5,L2357-2,L2357),)*E2357/IF(L2357&gt;5,1.21,1),0)," ")</f>
        <v xml:space="preserve"> </v>
      </c>
      <c r="N2357" s="319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70"/>
      <c r="F2358" s="272"/>
      <c r="G2358" s="133"/>
      <c r="H2358" s="133"/>
      <c r="I2358" s="343"/>
      <c r="J2358" s="134"/>
      <c r="K2358" s="135"/>
      <c r="L2358" s="136">
        <v>5</v>
      </c>
      <c r="M2358" s="318" t="str">
        <f>IFERROR(ROUNDUP(VLOOKUP(F2358,Accesorio!A:E,IF(L2358&gt;5,L2358-2,L2358),)*E2358/IF(L2358&gt;5,1.21,1),0)," ")</f>
        <v xml:space="preserve"> </v>
      </c>
      <c r="N2358" s="319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70"/>
      <c r="F2359" s="272"/>
      <c r="G2359" s="133"/>
      <c r="H2359" s="133"/>
      <c r="I2359" s="343"/>
      <c r="J2359" s="134"/>
      <c r="K2359" s="135"/>
      <c r="L2359" s="136">
        <v>5</v>
      </c>
      <c r="M2359" s="318" t="str">
        <f>IFERROR(ROUNDUP(VLOOKUP(F2359,Accesorio!A:E,IF(L2359&gt;5,L2359-2,L2359),)*E2359/IF(L2359&gt;5,1.21,1),0)," ")</f>
        <v xml:space="preserve"> </v>
      </c>
      <c r="N2359" s="319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70"/>
      <c r="F2360" s="272"/>
      <c r="G2360" s="133"/>
      <c r="H2360" s="133"/>
      <c r="I2360" s="343"/>
      <c r="J2360" s="134"/>
      <c r="K2360" s="135"/>
      <c r="L2360" s="136">
        <v>5</v>
      </c>
      <c r="M2360" s="318" t="str">
        <f>IFERROR(ROUNDUP(VLOOKUP(F2360,Accesorio!A:E,IF(L2360&gt;5,L2360-2,L2360),)*E2360/IF(L2360&gt;5,1.21,1),0)," ")</f>
        <v xml:space="preserve"> </v>
      </c>
      <c r="N2360" s="319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70"/>
      <c r="F2361" s="272"/>
      <c r="G2361" s="133"/>
      <c r="H2361" s="133"/>
      <c r="I2361" s="343"/>
      <c r="J2361" s="134"/>
      <c r="K2361" s="135"/>
      <c r="L2361" s="136">
        <v>5</v>
      </c>
      <c r="M2361" s="318" t="str">
        <f>IFERROR(ROUNDUP(VLOOKUP(F2361,Accesorio!A:E,IF(L2361&gt;5,L2361-2,L2361),)*E2361/IF(L2361&gt;5,1.21,1),0)," ")</f>
        <v xml:space="preserve"> </v>
      </c>
      <c r="N2361" s="319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70"/>
      <c r="F2362" s="272"/>
      <c r="G2362" s="133"/>
      <c r="H2362" s="133"/>
      <c r="I2362" s="343"/>
      <c r="J2362" s="134"/>
      <c r="K2362" s="135"/>
      <c r="L2362" s="136">
        <v>5</v>
      </c>
      <c r="M2362" s="318" t="str">
        <f>IFERROR(ROUNDUP(VLOOKUP(F2362,Accesorio!A:E,IF(L2362&gt;5,L2362-2,L2362),)*E2362/IF(L2362&gt;5,1.21,1),0)," ")</f>
        <v xml:space="preserve"> </v>
      </c>
      <c r="N2362" s="319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70"/>
      <c r="F2363" s="272"/>
      <c r="G2363" s="133"/>
      <c r="H2363" s="133"/>
      <c r="I2363" s="343"/>
      <c r="J2363" s="134"/>
      <c r="K2363" s="135"/>
      <c r="L2363" s="136">
        <v>5</v>
      </c>
      <c r="M2363" s="318" t="str">
        <f>IFERROR(ROUNDUP(VLOOKUP(F2363,Accesorio!A:E,IF(L2363&gt;5,L2363-2,L2363),)*E2363/IF(L2363&gt;5,1.21,1),0)," ")</f>
        <v xml:space="preserve"> </v>
      </c>
      <c r="N2363" s="319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70"/>
      <c r="F2364" s="272"/>
      <c r="G2364" s="133"/>
      <c r="H2364" s="133"/>
      <c r="I2364" s="343"/>
      <c r="J2364" s="134"/>
      <c r="K2364" s="135"/>
      <c r="L2364" s="136">
        <v>5</v>
      </c>
      <c r="M2364" s="318" t="str">
        <f>IFERROR(ROUNDUP(VLOOKUP(F2364,Accesorio!A:E,IF(L2364&gt;5,L2364-2,L2364),)*E2364/IF(L2364&gt;5,1.21,1),0)," ")</f>
        <v xml:space="preserve"> </v>
      </c>
      <c r="N2364" s="319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70"/>
      <c r="F2365" s="272"/>
      <c r="G2365" s="133"/>
      <c r="H2365" s="133"/>
      <c r="I2365" s="343"/>
      <c r="J2365" s="134"/>
      <c r="K2365" s="135"/>
      <c r="L2365" s="136">
        <v>5</v>
      </c>
      <c r="M2365" s="318" t="str">
        <f>IFERROR(ROUNDUP(VLOOKUP(F2365,Accesorio!A:E,IF(L2365&gt;5,L2365-2,L2365),)*E2365/IF(L2365&gt;5,1.21,1),0)," ")</f>
        <v xml:space="preserve"> </v>
      </c>
      <c r="N2365" s="319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70"/>
      <c r="F2366" s="272"/>
      <c r="G2366" s="133"/>
      <c r="H2366" s="133"/>
      <c r="I2366" s="343"/>
      <c r="J2366" s="134"/>
      <c r="K2366" s="135"/>
      <c r="L2366" s="136">
        <v>5</v>
      </c>
      <c r="M2366" s="318" t="str">
        <f>IFERROR(ROUNDUP(VLOOKUP(F2366,Accesorio!A:E,IF(L2366&gt;5,L2366-2,L2366),)*E2366/IF(L2366&gt;5,1.21,1),0)," ")</f>
        <v xml:space="preserve"> </v>
      </c>
      <c r="N2366" s="319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70"/>
      <c r="F2367" s="272"/>
      <c r="G2367" s="133"/>
      <c r="H2367" s="133"/>
      <c r="I2367" s="343"/>
      <c r="J2367" s="134"/>
      <c r="K2367" s="135"/>
      <c r="L2367" s="136">
        <v>5</v>
      </c>
      <c r="M2367" s="318" t="str">
        <f>IFERROR(ROUNDUP(VLOOKUP(F2367,Accesorio!A:E,IF(L2367&gt;5,L2367-2,L2367),)*E2367/IF(L2367&gt;5,1.21,1),0)," ")</f>
        <v xml:space="preserve"> </v>
      </c>
      <c r="N2367" s="319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70"/>
      <c r="F2368" s="272"/>
      <c r="G2368" s="133"/>
      <c r="H2368" s="133"/>
      <c r="I2368" s="343"/>
      <c r="J2368" s="134"/>
      <c r="K2368" s="135"/>
      <c r="L2368" s="136">
        <v>5</v>
      </c>
      <c r="M2368" s="318" t="str">
        <f>IFERROR(ROUNDUP(VLOOKUP(F2368,Accesorio!A:E,IF(L2368&gt;5,L2368-2,L2368),)*E2368/IF(L2368&gt;5,1.21,1),0)," ")</f>
        <v xml:space="preserve"> </v>
      </c>
      <c r="N2368" s="319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70"/>
      <c r="F2369" s="272"/>
      <c r="G2369" s="133"/>
      <c r="H2369" s="133"/>
      <c r="I2369" s="343"/>
      <c r="J2369" s="134"/>
      <c r="K2369" s="135"/>
      <c r="L2369" s="136">
        <v>5</v>
      </c>
      <c r="M2369" s="318" t="str">
        <f>IFERROR(ROUNDUP(VLOOKUP(F2369,Accesorio!A:E,IF(L2369&gt;5,L2369-2,L2369),)*E2369/IF(L2369&gt;5,1.21,1),0)," ")</f>
        <v xml:space="preserve"> </v>
      </c>
      <c r="N2369" s="319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70"/>
      <c r="F2370" s="272"/>
      <c r="G2370" s="133"/>
      <c r="H2370" s="133"/>
      <c r="I2370" s="343"/>
      <c r="J2370" s="134"/>
      <c r="K2370" s="135"/>
      <c r="L2370" s="136">
        <v>5</v>
      </c>
      <c r="M2370" s="318" t="str">
        <f>IFERROR(ROUNDUP(VLOOKUP(F2370,Accesorio!A:E,IF(L2370&gt;5,L2370-2,L2370),)*E2370/IF(L2370&gt;5,1.21,1),0)," ")</f>
        <v xml:space="preserve"> </v>
      </c>
      <c r="N2370" s="319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70"/>
      <c r="F2371" s="272"/>
      <c r="G2371" s="133"/>
      <c r="H2371" s="133"/>
      <c r="I2371" s="343"/>
      <c r="J2371" s="134"/>
      <c r="K2371" s="135"/>
      <c r="L2371" s="136">
        <v>5</v>
      </c>
      <c r="M2371" s="318" t="str">
        <f>IFERROR(ROUNDUP(VLOOKUP(F2371,Accesorio!A:E,IF(L2371&gt;5,L2371-2,L2371),)*E2371/IF(L2371&gt;5,1.21,1),0)," ")</f>
        <v xml:space="preserve"> </v>
      </c>
      <c r="N2371" s="319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70"/>
      <c r="F2372" s="272"/>
      <c r="G2372" s="133"/>
      <c r="H2372" s="133"/>
      <c r="I2372" s="343"/>
      <c r="J2372" s="134"/>
      <c r="K2372" s="135"/>
      <c r="L2372" s="136">
        <v>5</v>
      </c>
      <c r="M2372" s="318" t="str">
        <f>IFERROR(ROUNDUP(VLOOKUP(F2372,Accesorio!A:E,IF(L2372&gt;5,L2372-2,L2372),)*E2372/IF(L2372&gt;5,1.21,1),0)," ")</f>
        <v xml:space="preserve"> </v>
      </c>
      <c r="N2372" s="319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70"/>
      <c r="F2373" s="272"/>
      <c r="G2373" s="133"/>
      <c r="H2373" s="133"/>
      <c r="I2373" s="343"/>
      <c r="J2373" s="134"/>
      <c r="K2373" s="135"/>
      <c r="L2373" s="136">
        <v>5</v>
      </c>
      <c r="M2373" s="318" t="str">
        <f>IFERROR(ROUNDUP(VLOOKUP(F2373,Accesorio!A:E,IF(L2373&gt;5,L2373-2,L2373),)*E2373/IF(L2373&gt;5,1.21,1),0)," ")</f>
        <v xml:space="preserve"> </v>
      </c>
      <c r="N2373" s="319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70"/>
      <c r="F2374" s="272"/>
      <c r="G2374" s="133"/>
      <c r="H2374" s="133"/>
      <c r="I2374" s="343"/>
      <c r="J2374" s="134"/>
      <c r="K2374" s="135"/>
      <c r="L2374" s="136">
        <v>5</v>
      </c>
      <c r="M2374" s="318" t="str">
        <f>IFERROR(ROUNDUP(VLOOKUP(F2374,Accesorio!A:E,IF(L2374&gt;5,L2374-2,L2374),)*E2374/IF(L2374&gt;5,1.21,1),0)," ")</f>
        <v xml:space="preserve"> </v>
      </c>
      <c r="N2374" s="319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70"/>
      <c r="F2375" s="272"/>
      <c r="G2375" s="133"/>
      <c r="H2375" s="133"/>
      <c r="I2375" s="343"/>
      <c r="J2375" s="134"/>
      <c r="K2375" s="135"/>
      <c r="L2375" s="136">
        <v>5</v>
      </c>
      <c r="M2375" s="318" t="str">
        <f>IFERROR(ROUNDUP(VLOOKUP(F2375,Accesorio!A:E,IF(L2375&gt;5,L2375-2,L2375),)*E2375/IF(L2375&gt;5,1.21,1),0)," ")</f>
        <v xml:space="preserve"> </v>
      </c>
      <c r="N2375" s="319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70"/>
      <c r="F2376" s="272"/>
      <c r="G2376" s="133"/>
      <c r="H2376" s="133"/>
      <c r="I2376" s="343"/>
      <c r="J2376" s="134"/>
      <c r="K2376" s="135"/>
      <c r="L2376" s="136">
        <v>5</v>
      </c>
      <c r="M2376" s="318" t="str">
        <f>IFERROR(ROUNDUP(VLOOKUP(F2376,Accesorio!A:E,IF(L2376&gt;5,L2376-2,L2376),)*E2376/IF(L2376&gt;5,1.21,1),0)," ")</f>
        <v xml:space="preserve"> </v>
      </c>
      <c r="N2376" s="319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70"/>
      <c r="F2377" s="272"/>
      <c r="G2377" s="133"/>
      <c r="H2377" s="133"/>
      <c r="I2377" s="343"/>
      <c r="J2377" s="134"/>
      <c r="K2377" s="135"/>
      <c r="L2377" s="136">
        <v>5</v>
      </c>
      <c r="M2377" s="318" t="str">
        <f>IFERROR(ROUNDUP(VLOOKUP(F2377,Accesorio!A:E,IF(L2377&gt;5,L2377-2,L2377),)*E2377/IF(L2377&gt;5,1.21,1),0)," ")</f>
        <v xml:space="preserve"> </v>
      </c>
      <c r="N2377" s="319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70"/>
      <c r="F2378" s="272"/>
      <c r="G2378" s="133"/>
      <c r="H2378" s="133"/>
      <c r="I2378" s="343"/>
      <c r="J2378" s="134"/>
      <c r="K2378" s="135"/>
      <c r="L2378" s="136">
        <v>5</v>
      </c>
      <c r="M2378" s="318" t="str">
        <f>IFERROR(ROUNDUP(VLOOKUP(F2378,Accesorio!A:E,IF(L2378&gt;5,L2378-2,L2378),)*E2378/IF(L2378&gt;5,1.21,1),0)," ")</f>
        <v xml:space="preserve"> </v>
      </c>
      <c r="N2378" s="319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70"/>
      <c r="F2379" s="272"/>
      <c r="G2379" s="133"/>
      <c r="H2379" s="133"/>
      <c r="I2379" s="343"/>
      <c r="J2379" s="134"/>
      <c r="K2379" s="135"/>
      <c r="L2379" s="136">
        <v>5</v>
      </c>
      <c r="M2379" s="318" t="str">
        <f>IFERROR(ROUNDUP(VLOOKUP(F2379,Accesorio!A:E,IF(L2379&gt;5,L2379-2,L2379),)*E2379/IF(L2379&gt;5,1.21,1),0)," ")</f>
        <v xml:space="preserve"> </v>
      </c>
      <c r="N2379" s="319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70"/>
      <c r="F2380" s="272"/>
      <c r="G2380" s="133"/>
      <c r="H2380" s="133"/>
      <c r="I2380" s="343"/>
      <c r="J2380" s="134"/>
      <c r="K2380" s="135"/>
      <c r="L2380" s="136">
        <v>5</v>
      </c>
      <c r="M2380" s="318" t="str">
        <f>IFERROR(ROUNDUP(VLOOKUP(F2380,Accesorio!A:E,IF(L2380&gt;5,L2380-2,L2380),)*E2380/IF(L2380&gt;5,1.21,1),0)," ")</f>
        <v xml:space="preserve"> </v>
      </c>
      <c r="N2380" s="319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70"/>
      <c r="F2381" s="272"/>
      <c r="G2381" s="133"/>
      <c r="H2381" s="133"/>
      <c r="I2381" s="343"/>
      <c r="J2381" s="134"/>
      <c r="K2381" s="135"/>
      <c r="L2381" s="136">
        <v>5</v>
      </c>
      <c r="M2381" s="318" t="str">
        <f>IFERROR(ROUNDUP(VLOOKUP(F2381,Accesorio!A:E,IF(L2381&gt;5,L2381-2,L2381),)*E2381/IF(L2381&gt;5,1.21,1),0)," ")</f>
        <v xml:space="preserve"> </v>
      </c>
      <c r="N2381" s="319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70"/>
      <c r="F2382" s="272"/>
      <c r="G2382" s="133"/>
      <c r="H2382" s="133"/>
      <c r="I2382" s="343"/>
      <c r="J2382" s="134"/>
      <c r="K2382" s="135"/>
      <c r="L2382" s="136">
        <v>5</v>
      </c>
      <c r="M2382" s="318" t="str">
        <f>IFERROR(ROUNDUP(VLOOKUP(F2382,Accesorio!A:E,IF(L2382&gt;5,L2382-2,L2382),)*E2382/IF(L2382&gt;5,1.21,1),0)," ")</f>
        <v xml:space="preserve"> </v>
      </c>
      <c r="N2382" s="319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70"/>
      <c r="F2383" s="272"/>
      <c r="G2383" s="133"/>
      <c r="H2383" s="133"/>
      <c r="I2383" s="343"/>
      <c r="J2383" s="134"/>
      <c r="K2383" s="135"/>
      <c r="L2383" s="136">
        <v>5</v>
      </c>
      <c r="M2383" s="318" t="str">
        <f>IFERROR(ROUNDUP(VLOOKUP(F2383,Accesorio!A:E,IF(L2383&gt;5,L2383-2,L2383),)*E2383/IF(L2383&gt;5,1.21,1),0)," ")</f>
        <v xml:space="preserve"> </v>
      </c>
      <c r="N2383" s="319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70"/>
      <c r="F2384" s="272"/>
      <c r="G2384" s="133"/>
      <c r="H2384" s="133"/>
      <c r="I2384" s="343"/>
      <c r="J2384" s="134"/>
      <c r="K2384" s="135"/>
      <c r="L2384" s="136">
        <v>5</v>
      </c>
      <c r="M2384" s="318" t="str">
        <f>IFERROR(ROUNDUP(VLOOKUP(F2384,Accesorio!A:E,IF(L2384&gt;5,L2384-2,L2384),)*E2384/IF(L2384&gt;5,1.21,1),0)," ")</f>
        <v xml:space="preserve"> </v>
      </c>
      <c r="N2384" s="319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70"/>
      <c r="F2385" s="272"/>
      <c r="G2385" s="133"/>
      <c r="H2385" s="133"/>
      <c r="I2385" s="343"/>
      <c r="J2385" s="134"/>
      <c r="K2385" s="135"/>
      <c r="L2385" s="136">
        <v>5</v>
      </c>
      <c r="M2385" s="318" t="str">
        <f>IFERROR(ROUNDUP(VLOOKUP(F2385,Accesorio!A:E,IF(L2385&gt;5,L2385-2,L2385),)*E2385/IF(L2385&gt;5,1.21,1),0)," ")</f>
        <v xml:space="preserve"> </v>
      </c>
      <c r="N2385" s="319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70"/>
      <c r="F2386" s="272"/>
      <c r="G2386" s="133"/>
      <c r="H2386" s="133"/>
      <c r="I2386" s="343"/>
      <c r="J2386" s="134"/>
      <c r="K2386" s="135"/>
      <c r="L2386" s="136">
        <v>5</v>
      </c>
      <c r="M2386" s="318" t="str">
        <f>IFERROR(ROUNDUP(VLOOKUP(F2386,Accesorio!A:E,IF(L2386&gt;5,L2386-2,L2386),)*E2386/IF(L2386&gt;5,1.21,1),0)," ")</f>
        <v xml:space="preserve"> </v>
      </c>
      <c r="N2386" s="319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70"/>
      <c r="F2387" s="272"/>
      <c r="G2387" s="133"/>
      <c r="H2387" s="133"/>
      <c r="I2387" s="343"/>
      <c r="J2387" s="134"/>
      <c r="K2387" s="135"/>
      <c r="L2387" s="136">
        <v>5</v>
      </c>
      <c r="M2387" s="318" t="str">
        <f>IFERROR(ROUNDUP(VLOOKUP(F2387,Accesorio!A:E,IF(L2387&gt;5,L2387-2,L2387),)*E2387/IF(L2387&gt;5,1.21,1),0)," ")</f>
        <v xml:space="preserve"> </v>
      </c>
      <c r="N2387" s="319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70"/>
      <c r="F2388" s="272"/>
      <c r="G2388" s="133"/>
      <c r="H2388" s="133"/>
      <c r="I2388" s="343"/>
      <c r="J2388" s="134"/>
      <c r="K2388" s="135"/>
      <c r="L2388" s="136">
        <v>5</v>
      </c>
      <c r="M2388" s="318" t="str">
        <f>IFERROR(ROUNDUP(VLOOKUP(F2388,Accesorio!A:E,IF(L2388&gt;5,L2388-2,L2388),)*E2388/IF(L2388&gt;5,1.21,1),0)," ")</f>
        <v xml:space="preserve"> </v>
      </c>
      <c r="N2388" s="319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70"/>
      <c r="F2389" s="272"/>
      <c r="G2389" s="133"/>
      <c r="H2389" s="133"/>
      <c r="I2389" s="343"/>
      <c r="J2389" s="134"/>
      <c r="K2389" s="135"/>
      <c r="L2389" s="136">
        <v>5</v>
      </c>
      <c r="M2389" s="318" t="str">
        <f>IFERROR(ROUNDUP(VLOOKUP(F2389,Accesorio!A:E,IF(L2389&gt;5,L2389-2,L2389),)*E2389/IF(L2389&gt;5,1.21,1),0)," ")</f>
        <v xml:space="preserve"> </v>
      </c>
      <c r="N2389" s="319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70"/>
      <c r="F2390" s="272"/>
      <c r="G2390" s="133"/>
      <c r="H2390" s="133"/>
      <c r="I2390" s="343"/>
      <c r="J2390" s="134"/>
      <c r="K2390" s="135"/>
      <c r="L2390" s="136">
        <v>5</v>
      </c>
      <c r="M2390" s="318" t="str">
        <f>IFERROR(ROUNDUP(VLOOKUP(F2390,Accesorio!A:E,IF(L2390&gt;5,L2390-2,L2390),)*E2390/IF(L2390&gt;5,1.21,1),0)," ")</f>
        <v xml:space="preserve"> </v>
      </c>
      <c r="N2390" s="319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70"/>
      <c r="F2391" s="272"/>
      <c r="G2391" s="133"/>
      <c r="H2391" s="133"/>
      <c r="I2391" s="343"/>
      <c r="J2391" s="134"/>
      <c r="K2391" s="135"/>
      <c r="L2391" s="136">
        <v>5</v>
      </c>
      <c r="M2391" s="318" t="str">
        <f>IFERROR(ROUNDUP(VLOOKUP(F2391,Accesorio!A:E,IF(L2391&gt;5,L2391-2,L2391),)*E2391/IF(L2391&gt;5,1.21,1),0)," ")</f>
        <v xml:space="preserve"> </v>
      </c>
      <c r="N2391" s="319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70"/>
      <c r="F2392" s="272"/>
      <c r="G2392" s="133"/>
      <c r="H2392" s="133"/>
      <c r="I2392" s="343"/>
      <c r="J2392" s="134"/>
      <c r="K2392" s="135"/>
      <c r="L2392" s="136">
        <v>5</v>
      </c>
      <c r="M2392" s="318" t="str">
        <f>IFERROR(ROUNDUP(VLOOKUP(F2392,Accesorio!A:E,IF(L2392&gt;5,L2392-2,L2392),)*E2392/IF(L2392&gt;5,1.21,1),0)," ")</f>
        <v xml:space="preserve"> </v>
      </c>
      <c r="N2392" s="319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70"/>
      <c r="F2393" s="272"/>
      <c r="G2393" s="133"/>
      <c r="H2393" s="133"/>
      <c r="I2393" s="343"/>
      <c r="J2393" s="134"/>
      <c r="K2393" s="135"/>
      <c r="L2393" s="136">
        <v>5</v>
      </c>
      <c r="M2393" s="318" t="str">
        <f>IFERROR(ROUNDUP(VLOOKUP(F2393,Accesorio!A:E,IF(L2393&gt;5,L2393-2,L2393),)*E2393/IF(L2393&gt;5,1.21,1),0)," ")</f>
        <v xml:space="preserve"> </v>
      </c>
      <c r="N2393" s="319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70"/>
      <c r="F2394" s="272"/>
      <c r="G2394" s="133"/>
      <c r="H2394" s="133"/>
      <c r="I2394" s="343"/>
      <c r="J2394" s="134"/>
      <c r="K2394" s="135"/>
      <c r="L2394" s="136">
        <v>5</v>
      </c>
      <c r="M2394" s="318" t="str">
        <f>IFERROR(ROUNDUP(VLOOKUP(F2394,Accesorio!A:E,IF(L2394&gt;5,L2394-2,L2394),)*E2394/IF(L2394&gt;5,1.21,1),0)," ")</f>
        <v xml:space="preserve"> </v>
      </c>
      <c r="N2394" s="319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70"/>
      <c r="F2395" s="272"/>
      <c r="G2395" s="133"/>
      <c r="H2395" s="133"/>
      <c r="I2395" s="343"/>
      <c r="J2395" s="134"/>
      <c r="K2395" s="135"/>
      <c r="L2395" s="136">
        <v>5</v>
      </c>
      <c r="M2395" s="318" t="str">
        <f>IFERROR(ROUNDUP(VLOOKUP(F2395,Accesorio!A:E,IF(L2395&gt;5,L2395-2,L2395),)*E2395/IF(L2395&gt;5,1.21,1),0)," ")</f>
        <v xml:space="preserve"> </v>
      </c>
      <c r="N2395" s="319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70"/>
      <c r="F2396" s="272"/>
      <c r="G2396" s="133"/>
      <c r="H2396" s="133"/>
      <c r="I2396" s="343"/>
      <c r="J2396" s="134"/>
      <c r="K2396" s="135"/>
      <c r="L2396" s="136">
        <v>5</v>
      </c>
      <c r="M2396" s="318" t="str">
        <f>IFERROR(ROUNDUP(VLOOKUP(F2396,Accesorio!A:E,IF(L2396&gt;5,L2396-2,L2396),)*E2396/IF(L2396&gt;5,1.21,1),0)," ")</f>
        <v xml:space="preserve"> </v>
      </c>
      <c r="N2396" s="319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70"/>
      <c r="F2397" s="272"/>
      <c r="G2397" s="133"/>
      <c r="H2397" s="133"/>
      <c r="I2397" s="343"/>
      <c r="J2397" s="134"/>
      <c r="K2397" s="135"/>
      <c r="L2397" s="136">
        <v>5</v>
      </c>
      <c r="M2397" s="318" t="str">
        <f>IFERROR(ROUNDUP(VLOOKUP(F2397,Accesorio!A:E,IF(L2397&gt;5,L2397-2,L2397),)*E2397/IF(L2397&gt;5,1.21,1),0)," ")</f>
        <v xml:space="preserve"> </v>
      </c>
      <c r="N2397" s="319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70"/>
      <c r="F2398" s="272"/>
      <c r="G2398" s="133"/>
      <c r="H2398" s="133"/>
      <c r="I2398" s="343"/>
      <c r="J2398" s="134"/>
      <c r="K2398" s="135"/>
      <c r="L2398" s="136">
        <v>5</v>
      </c>
      <c r="M2398" s="318" t="str">
        <f>IFERROR(ROUNDUP(VLOOKUP(F2398,Accesorio!A:E,IF(L2398&gt;5,L2398-2,L2398),)*E2398/IF(L2398&gt;5,1.21,1),0)," ")</f>
        <v xml:space="preserve"> </v>
      </c>
      <c r="N2398" s="319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70"/>
      <c r="F2399" s="272"/>
      <c r="G2399" s="133"/>
      <c r="H2399" s="133"/>
      <c r="I2399" s="343"/>
      <c r="J2399" s="134"/>
      <c r="K2399" s="135"/>
      <c r="L2399" s="136">
        <v>5</v>
      </c>
      <c r="M2399" s="318" t="str">
        <f>IFERROR(ROUNDUP(VLOOKUP(F2399,Accesorio!A:E,IF(L2399&gt;5,L2399-2,L2399),)*E2399/IF(L2399&gt;5,1.21,1),0)," ")</f>
        <v xml:space="preserve"> </v>
      </c>
      <c r="N2399" s="319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70"/>
      <c r="F2400" s="272"/>
      <c r="G2400" s="133"/>
      <c r="H2400" s="133"/>
      <c r="I2400" s="343"/>
      <c r="J2400" s="134"/>
      <c r="K2400" s="135"/>
      <c r="L2400" s="136">
        <v>5</v>
      </c>
      <c r="M2400" s="318" t="str">
        <f>IFERROR(ROUNDUP(VLOOKUP(F2400,Accesorio!A:E,IF(L2400&gt;5,L2400-2,L2400),)*E2400/IF(L2400&gt;5,1.21,1),0)," ")</f>
        <v xml:space="preserve"> </v>
      </c>
      <c r="N2400" s="319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70"/>
      <c r="F2401" s="272"/>
      <c r="G2401" s="133"/>
      <c r="H2401" s="133"/>
      <c r="I2401" s="343"/>
      <c r="J2401" s="134"/>
      <c r="K2401" s="135"/>
      <c r="L2401" s="136">
        <v>5</v>
      </c>
      <c r="M2401" s="318" t="str">
        <f>IFERROR(ROUNDUP(VLOOKUP(F2401,Accesorio!A:E,IF(L2401&gt;5,L2401-2,L2401),)*E2401/IF(L2401&gt;5,1.21,1),0)," ")</f>
        <v xml:space="preserve"> </v>
      </c>
      <c r="N2401" s="319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70"/>
      <c r="F2402" s="272"/>
      <c r="G2402" s="133"/>
      <c r="H2402" s="133"/>
      <c r="I2402" s="343"/>
      <c r="J2402" s="134"/>
      <c r="K2402" s="135"/>
      <c r="L2402" s="136">
        <v>5</v>
      </c>
      <c r="M2402" s="318" t="str">
        <f>IFERROR(ROUNDUP(VLOOKUP(F2402,Accesorio!A:E,IF(L2402&gt;5,L2402-2,L2402),)*E2402/IF(L2402&gt;5,1.21,1),0)," ")</f>
        <v xml:space="preserve"> </v>
      </c>
      <c r="N2402" s="319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70"/>
      <c r="F2403" s="272"/>
      <c r="G2403" s="133"/>
      <c r="H2403" s="133"/>
      <c r="I2403" s="343"/>
      <c r="J2403" s="134"/>
      <c r="K2403" s="135"/>
      <c r="L2403" s="136">
        <v>5</v>
      </c>
      <c r="M2403" s="318" t="str">
        <f>IFERROR(ROUNDUP(VLOOKUP(F2403,Accesorio!A:E,IF(L2403&gt;5,L2403-2,L2403),)*E2403/IF(L2403&gt;5,1.21,1),0)," ")</f>
        <v xml:space="preserve"> </v>
      </c>
      <c r="N2403" s="319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70"/>
      <c r="F2404" s="272"/>
      <c r="G2404" s="133"/>
      <c r="H2404" s="133"/>
      <c r="I2404" s="343"/>
      <c r="J2404" s="134"/>
      <c r="K2404" s="135"/>
      <c r="L2404" s="136">
        <v>5</v>
      </c>
      <c r="M2404" s="318" t="str">
        <f>IFERROR(ROUNDUP(VLOOKUP(F2404,Accesorio!A:E,IF(L2404&gt;5,L2404-2,L2404),)*E2404/IF(L2404&gt;5,1.21,1),0)," ")</f>
        <v xml:space="preserve"> </v>
      </c>
      <c r="N2404" s="319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70"/>
      <c r="F2405" s="272"/>
      <c r="G2405" s="133"/>
      <c r="H2405" s="133"/>
      <c r="I2405" s="343"/>
      <c r="J2405" s="134"/>
      <c r="K2405" s="135"/>
      <c r="L2405" s="136">
        <v>5</v>
      </c>
      <c r="M2405" s="318" t="str">
        <f>IFERROR(ROUNDUP(VLOOKUP(F2405,Accesorio!A:E,IF(L2405&gt;5,L2405-2,L2405),)*E2405/IF(L2405&gt;5,1.21,1),0)," ")</f>
        <v xml:space="preserve"> </v>
      </c>
      <c r="N2405" s="319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70"/>
      <c r="F2406" s="272"/>
      <c r="G2406" s="133"/>
      <c r="H2406" s="133"/>
      <c r="I2406" s="343"/>
      <c r="J2406" s="134"/>
      <c r="K2406" s="135"/>
      <c r="L2406" s="136">
        <v>5</v>
      </c>
      <c r="M2406" s="318" t="str">
        <f>IFERROR(ROUNDUP(VLOOKUP(F2406,Accesorio!A:E,IF(L2406&gt;5,L2406-2,L2406),)*E2406/IF(L2406&gt;5,1.21,1),0)," ")</f>
        <v xml:space="preserve"> </v>
      </c>
      <c r="N2406" s="319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70"/>
      <c r="F2407" s="272"/>
      <c r="G2407" s="133"/>
      <c r="H2407" s="133"/>
      <c r="I2407" s="343"/>
      <c r="J2407" s="134"/>
      <c r="K2407" s="135"/>
      <c r="L2407" s="136">
        <v>5</v>
      </c>
      <c r="M2407" s="318" t="str">
        <f>IFERROR(ROUNDUP(VLOOKUP(F2407,Accesorio!A:E,IF(L2407&gt;5,L2407-2,L2407),)*E2407/IF(L2407&gt;5,1.21,1),0)," ")</f>
        <v xml:space="preserve"> </v>
      </c>
      <c r="N2407" s="319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70"/>
      <c r="F2408" s="272"/>
      <c r="G2408" s="133"/>
      <c r="H2408" s="133"/>
      <c r="I2408" s="343"/>
      <c r="J2408" s="134"/>
      <c r="K2408" s="135"/>
      <c r="L2408" s="136">
        <v>5</v>
      </c>
      <c r="M2408" s="318" t="str">
        <f>IFERROR(ROUNDUP(VLOOKUP(F2408,Accesorio!A:E,IF(L2408&gt;5,L2408-2,L2408),)*E2408/IF(L2408&gt;5,1.21,1),0)," ")</f>
        <v xml:space="preserve"> </v>
      </c>
      <c r="N2408" s="319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70"/>
      <c r="F2409" s="272"/>
      <c r="G2409" s="133"/>
      <c r="H2409" s="133"/>
      <c r="I2409" s="343"/>
      <c r="J2409" s="134"/>
      <c r="K2409" s="135"/>
      <c r="L2409" s="136">
        <v>5</v>
      </c>
      <c r="M2409" s="318" t="str">
        <f>IFERROR(ROUNDUP(VLOOKUP(F2409,Accesorio!A:E,IF(L2409&gt;5,L2409-2,L2409),)*E2409/IF(L2409&gt;5,1.21,1),0)," ")</f>
        <v xml:space="preserve"> </v>
      </c>
      <c r="N2409" s="319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70"/>
      <c r="F2410" s="272"/>
      <c r="G2410" s="133"/>
      <c r="H2410" s="133"/>
      <c r="I2410" s="343"/>
      <c r="J2410" s="134"/>
      <c r="K2410" s="135"/>
      <c r="L2410" s="136">
        <v>5</v>
      </c>
      <c r="M2410" s="318" t="str">
        <f>IFERROR(ROUNDUP(VLOOKUP(F2410,Accesorio!A:E,IF(L2410&gt;5,L2410-2,L2410),)*E2410/IF(L2410&gt;5,1.21,1),0)," ")</f>
        <v xml:space="preserve"> </v>
      </c>
      <c r="N2410" s="319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70"/>
      <c r="F2411" s="272"/>
      <c r="G2411" s="133"/>
      <c r="H2411" s="133"/>
      <c r="I2411" s="343"/>
      <c r="J2411" s="134"/>
      <c r="K2411" s="135"/>
      <c r="L2411" s="136">
        <v>5</v>
      </c>
      <c r="M2411" s="318" t="str">
        <f>IFERROR(ROUNDUP(VLOOKUP(F2411,Accesorio!A:E,IF(L2411&gt;5,L2411-2,L2411),)*E2411/IF(L2411&gt;5,1.21,1),0)," ")</f>
        <v xml:space="preserve"> </v>
      </c>
      <c r="N2411" s="319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70"/>
      <c r="F2412" s="272"/>
      <c r="G2412" s="133"/>
      <c r="H2412" s="133"/>
      <c r="I2412" s="343"/>
      <c r="J2412" s="134"/>
      <c r="K2412" s="135"/>
      <c r="L2412" s="136">
        <v>5</v>
      </c>
      <c r="M2412" s="318" t="str">
        <f>IFERROR(ROUNDUP(VLOOKUP(F2412,Accesorio!A:E,IF(L2412&gt;5,L2412-2,L2412),)*E2412/IF(L2412&gt;5,1.21,1),0)," ")</f>
        <v xml:space="preserve"> </v>
      </c>
      <c r="N2412" s="319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70"/>
      <c r="F2413" s="272"/>
      <c r="G2413" s="133"/>
      <c r="H2413" s="133"/>
      <c r="I2413" s="343"/>
      <c r="J2413" s="134"/>
      <c r="K2413" s="135"/>
      <c r="L2413" s="136">
        <v>5</v>
      </c>
      <c r="M2413" s="318" t="str">
        <f>IFERROR(ROUNDUP(VLOOKUP(F2413,Accesorio!A:E,IF(L2413&gt;5,L2413-2,L2413),)*E2413/IF(L2413&gt;5,1.21,1),0)," ")</f>
        <v xml:space="preserve"> </v>
      </c>
      <c r="N2413" s="319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70"/>
      <c r="F2414" s="272"/>
      <c r="G2414" s="133"/>
      <c r="H2414" s="133"/>
      <c r="I2414" s="343"/>
      <c r="J2414" s="134"/>
      <c r="K2414" s="135"/>
      <c r="L2414" s="136">
        <v>5</v>
      </c>
      <c r="M2414" s="318" t="str">
        <f>IFERROR(ROUNDUP(VLOOKUP(F2414,Accesorio!A:E,IF(L2414&gt;5,L2414-2,L2414),)*E2414/IF(L2414&gt;5,1.21,1),0)," ")</f>
        <v xml:space="preserve"> </v>
      </c>
      <c r="N2414" s="319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70"/>
      <c r="F2415" s="272"/>
      <c r="G2415" s="133"/>
      <c r="H2415" s="133"/>
      <c r="I2415" s="343"/>
      <c r="J2415" s="134"/>
      <c r="K2415" s="135"/>
      <c r="L2415" s="136">
        <v>5</v>
      </c>
      <c r="M2415" s="318" t="str">
        <f>IFERROR(ROUNDUP(VLOOKUP(F2415,Accesorio!A:E,IF(L2415&gt;5,L2415-2,L2415),)*E2415/IF(L2415&gt;5,1.21,1),0)," ")</f>
        <v xml:space="preserve"> </v>
      </c>
      <c r="N2415" s="319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70"/>
      <c r="F2416" s="272"/>
      <c r="G2416" s="133"/>
      <c r="H2416" s="133"/>
      <c r="I2416" s="343"/>
      <c r="J2416" s="134"/>
      <c r="K2416" s="135"/>
      <c r="L2416" s="136">
        <v>5</v>
      </c>
      <c r="M2416" s="318" t="str">
        <f>IFERROR(ROUNDUP(VLOOKUP(F2416,Accesorio!A:E,IF(L2416&gt;5,L2416-2,L2416),)*E2416/IF(L2416&gt;5,1.21,1),0)," ")</f>
        <v xml:space="preserve"> </v>
      </c>
      <c r="N2416" s="319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70"/>
      <c r="F2417" s="272"/>
      <c r="G2417" s="133"/>
      <c r="H2417" s="133"/>
      <c r="I2417" s="343"/>
      <c r="J2417" s="134"/>
      <c r="K2417" s="135"/>
      <c r="L2417" s="136">
        <v>5</v>
      </c>
      <c r="M2417" s="318" t="str">
        <f>IFERROR(ROUNDUP(VLOOKUP(F2417,Accesorio!A:E,IF(L2417&gt;5,L2417-2,L2417),)*E2417/IF(L2417&gt;5,1.21,1),0)," ")</f>
        <v xml:space="preserve"> </v>
      </c>
      <c r="N2417" s="319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70"/>
      <c r="F2418" s="272"/>
      <c r="G2418" s="133"/>
      <c r="H2418" s="133"/>
      <c r="I2418" s="343"/>
      <c r="J2418" s="134"/>
      <c r="K2418" s="135"/>
      <c r="L2418" s="136">
        <v>5</v>
      </c>
      <c r="M2418" s="318" t="str">
        <f>IFERROR(ROUNDUP(VLOOKUP(F2418,Accesorio!A:E,IF(L2418&gt;5,L2418-2,L2418),)*E2418/IF(L2418&gt;5,1.21,1),0)," ")</f>
        <v xml:space="preserve"> </v>
      </c>
      <c r="N2418" s="319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70"/>
      <c r="F2419" s="272"/>
      <c r="G2419" s="133"/>
      <c r="H2419" s="133"/>
      <c r="I2419" s="343"/>
      <c r="J2419" s="134"/>
      <c r="K2419" s="135"/>
      <c r="L2419" s="136">
        <v>5</v>
      </c>
      <c r="M2419" s="318" t="str">
        <f>IFERROR(ROUNDUP(VLOOKUP(F2419,Accesorio!A:E,IF(L2419&gt;5,L2419-2,L2419),)*E2419/IF(L2419&gt;5,1.21,1),0)," ")</f>
        <v xml:space="preserve"> </v>
      </c>
      <c r="N2419" s="319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70"/>
      <c r="F2420" s="272"/>
      <c r="G2420" s="133"/>
      <c r="H2420" s="133"/>
      <c r="I2420" s="343"/>
      <c r="J2420" s="134"/>
      <c r="K2420" s="135"/>
      <c r="L2420" s="136">
        <v>5</v>
      </c>
      <c r="M2420" s="318" t="str">
        <f>IFERROR(ROUNDUP(VLOOKUP(F2420,Accesorio!A:E,IF(L2420&gt;5,L2420-2,L2420),)*E2420/IF(L2420&gt;5,1.21,1),0)," ")</f>
        <v xml:space="preserve"> </v>
      </c>
      <c r="N2420" s="319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70"/>
      <c r="F2421" s="272"/>
      <c r="G2421" s="133"/>
      <c r="H2421" s="133"/>
      <c r="I2421" s="343"/>
      <c r="J2421" s="134"/>
      <c r="K2421" s="135"/>
      <c r="L2421" s="136">
        <v>5</v>
      </c>
      <c r="M2421" s="318" t="str">
        <f>IFERROR(ROUNDUP(VLOOKUP(F2421,Accesorio!A:E,IF(L2421&gt;5,L2421-2,L2421),)*E2421/IF(L2421&gt;5,1.21,1),0)," ")</f>
        <v xml:space="preserve"> </v>
      </c>
      <c r="N2421" s="319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70"/>
      <c r="F2422" s="272"/>
      <c r="G2422" s="133"/>
      <c r="H2422" s="133"/>
      <c r="I2422" s="343"/>
      <c r="J2422" s="134"/>
      <c r="K2422" s="135"/>
      <c r="L2422" s="136">
        <v>5</v>
      </c>
      <c r="M2422" s="318" t="str">
        <f>IFERROR(ROUNDUP(VLOOKUP(F2422,Accesorio!A:E,IF(L2422&gt;5,L2422-2,L2422),)*E2422/IF(L2422&gt;5,1.21,1),0)," ")</f>
        <v xml:space="preserve"> </v>
      </c>
      <c r="N2422" s="319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70"/>
      <c r="F2423" s="272"/>
      <c r="G2423" s="133"/>
      <c r="H2423" s="133"/>
      <c r="I2423" s="343"/>
      <c r="J2423" s="134"/>
      <c r="K2423" s="135"/>
      <c r="L2423" s="136">
        <v>5</v>
      </c>
      <c r="M2423" s="318" t="str">
        <f>IFERROR(ROUNDUP(VLOOKUP(F2423,Accesorio!A:E,IF(L2423&gt;5,L2423-2,L2423),)*E2423/IF(L2423&gt;5,1.21,1),0)," ")</f>
        <v xml:space="preserve"> </v>
      </c>
      <c r="N2423" s="319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70"/>
      <c r="F2424" s="272"/>
      <c r="G2424" s="133"/>
      <c r="H2424" s="133"/>
      <c r="I2424" s="343"/>
      <c r="J2424" s="134"/>
      <c r="K2424" s="135"/>
      <c r="L2424" s="136">
        <v>5</v>
      </c>
      <c r="M2424" s="318" t="str">
        <f>IFERROR(ROUNDUP(VLOOKUP(F2424,Accesorio!A:E,IF(L2424&gt;5,L2424-2,L2424),)*E2424/IF(L2424&gt;5,1.21,1),0)," ")</f>
        <v xml:space="preserve"> </v>
      </c>
      <c r="N2424" s="319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70"/>
      <c r="F2425" s="272"/>
      <c r="G2425" s="133"/>
      <c r="H2425" s="133"/>
      <c r="I2425" s="343"/>
      <c r="J2425" s="134"/>
      <c r="K2425" s="135"/>
      <c r="L2425" s="136">
        <v>5</v>
      </c>
      <c r="M2425" s="318" t="str">
        <f>IFERROR(ROUNDUP(VLOOKUP(F2425,Accesorio!A:E,IF(L2425&gt;5,L2425-2,L2425),)*E2425/IF(L2425&gt;5,1.21,1),0)," ")</f>
        <v xml:space="preserve"> </v>
      </c>
      <c r="N2425" s="319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70"/>
      <c r="F2426" s="272"/>
      <c r="G2426" s="133"/>
      <c r="H2426" s="133"/>
      <c r="I2426" s="343"/>
      <c r="J2426" s="134"/>
      <c r="K2426" s="135"/>
      <c r="L2426" s="136">
        <v>5</v>
      </c>
      <c r="M2426" s="318" t="str">
        <f>IFERROR(ROUNDUP(VLOOKUP(F2426,Accesorio!A:E,IF(L2426&gt;5,L2426-2,L2426),)*E2426/IF(L2426&gt;5,1.21,1),0)," ")</f>
        <v xml:space="preserve"> </v>
      </c>
      <c r="N2426" s="319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70"/>
      <c r="F2427" s="272"/>
      <c r="G2427" s="133"/>
      <c r="H2427" s="133"/>
      <c r="I2427" s="343"/>
      <c r="J2427" s="134"/>
      <c r="K2427" s="135"/>
      <c r="L2427" s="136">
        <v>5</v>
      </c>
      <c r="M2427" s="318" t="str">
        <f>IFERROR(ROUNDUP(VLOOKUP(F2427,Accesorio!A:E,IF(L2427&gt;5,L2427-2,L2427),)*E2427/IF(L2427&gt;5,1.21,1),0)," ")</f>
        <v xml:space="preserve"> </v>
      </c>
      <c r="N2427" s="319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70"/>
      <c r="F2428" s="272"/>
      <c r="G2428" s="133"/>
      <c r="H2428" s="133"/>
      <c r="I2428" s="343"/>
      <c r="J2428" s="134"/>
      <c r="K2428" s="135"/>
      <c r="L2428" s="136">
        <v>5</v>
      </c>
      <c r="M2428" s="318" t="str">
        <f>IFERROR(ROUNDUP(VLOOKUP(F2428,Accesorio!A:E,IF(L2428&gt;5,L2428-2,L2428),)*E2428/IF(L2428&gt;5,1.21,1),0)," ")</f>
        <v xml:space="preserve"> </v>
      </c>
      <c r="N2428" s="319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70"/>
      <c r="F2429" s="272"/>
      <c r="G2429" s="133"/>
      <c r="H2429" s="133"/>
      <c r="I2429" s="343"/>
      <c r="J2429" s="134"/>
      <c r="K2429" s="135"/>
      <c r="L2429" s="136">
        <v>5</v>
      </c>
      <c r="M2429" s="318" t="str">
        <f>IFERROR(ROUNDUP(VLOOKUP(F2429,Accesorio!A:E,IF(L2429&gt;5,L2429-2,L2429),)*E2429/IF(L2429&gt;5,1.21,1),0)," ")</f>
        <v xml:space="preserve"> </v>
      </c>
      <c r="N2429" s="319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70"/>
      <c r="F2430" s="272"/>
      <c r="G2430" s="133"/>
      <c r="H2430" s="133"/>
      <c r="I2430" s="343"/>
      <c r="J2430" s="134"/>
      <c r="K2430" s="135"/>
      <c r="L2430" s="136">
        <v>5</v>
      </c>
      <c r="M2430" s="318" t="str">
        <f>IFERROR(ROUNDUP(VLOOKUP(F2430,Accesorio!A:E,IF(L2430&gt;5,L2430-2,L2430),)*E2430/IF(L2430&gt;5,1.21,1),0)," ")</f>
        <v xml:space="preserve"> </v>
      </c>
      <c r="N2430" s="319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70"/>
      <c r="F2431" s="272"/>
      <c r="G2431" s="133"/>
      <c r="H2431" s="133"/>
      <c r="I2431" s="343"/>
      <c r="J2431" s="134"/>
      <c r="K2431" s="135"/>
      <c r="L2431" s="136">
        <v>5</v>
      </c>
      <c r="M2431" s="318" t="str">
        <f>IFERROR(ROUNDUP(VLOOKUP(F2431,Accesorio!A:E,IF(L2431&gt;5,L2431-2,L2431),)*E2431/IF(L2431&gt;5,1.21,1),0)," ")</f>
        <v xml:space="preserve"> </v>
      </c>
      <c r="N2431" s="319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70"/>
      <c r="F2432" s="272"/>
      <c r="G2432" s="133"/>
      <c r="H2432" s="133"/>
      <c r="I2432" s="343"/>
      <c r="J2432" s="134"/>
      <c r="K2432" s="135"/>
      <c r="L2432" s="136">
        <v>5</v>
      </c>
      <c r="M2432" s="318" t="str">
        <f>IFERROR(ROUNDUP(VLOOKUP(F2432,Accesorio!A:E,IF(L2432&gt;5,L2432-2,L2432),)*E2432/IF(L2432&gt;5,1.21,1),0)," ")</f>
        <v xml:space="preserve"> </v>
      </c>
      <c r="N2432" s="319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70"/>
      <c r="F2433" s="272"/>
      <c r="G2433" s="133"/>
      <c r="H2433" s="133"/>
      <c r="I2433" s="343"/>
      <c r="J2433" s="134"/>
      <c r="K2433" s="135"/>
      <c r="L2433" s="136">
        <v>5</v>
      </c>
      <c r="M2433" s="318" t="str">
        <f>IFERROR(ROUNDUP(VLOOKUP(F2433,Accesorio!A:E,IF(L2433&gt;5,L2433-2,L2433),)*E2433/IF(L2433&gt;5,1.21,1),0)," ")</f>
        <v xml:space="preserve"> </v>
      </c>
      <c r="N2433" s="319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70"/>
      <c r="F2434" s="272"/>
      <c r="G2434" s="133"/>
      <c r="H2434" s="133"/>
      <c r="I2434" s="343"/>
      <c r="J2434" s="134"/>
      <c r="K2434" s="135"/>
      <c r="L2434" s="136">
        <v>5</v>
      </c>
      <c r="M2434" s="318" t="str">
        <f>IFERROR(ROUNDUP(VLOOKUP(F2434,Accesorio!A:E,IF(L2434&gt;5,L2434-2,L2434),)*E2434/IF(L2434&gt;5,1.21,1),0)," ")</f>
        <v xml:space="preserve"> </v>
      </c>
      <c r="N2434" s="319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70"/>
      <c r="F2435" s="272"/>
      <c r="G2435" s="133"/>
      <c r="H2435" s="133"/>
      <c r="I2435" s="343"/>
      <c r="J2435" s="134"/>
      <c r="K2435" s="135"/>
      <c r="L2435" s="136">
        <v>5</v>
      </c>
      <c r="M2435" s="318" t="str">
        <f>IFERROR(ROUNDUP(VLOOKUP(F2435,Accesorio!A:E,IF(L2435&gt;5,L2435-2,L2435),)*E2435/IF(L2435&gt;5,1.21,1),0)," ")</f>
        <v xml:space="preserve"> </v>
      </c>
      <c r="N2435" s="319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70"/>
      <c r="F2436" s="272"/>
      <c r="G2436" s="133"/>
      <c r="H2436" s="133"/>
      <c r="I2436" s="343"/>
      <c r="J2436" s="134"/>
      <c r="K2436" s="135"/>
      <c r="L2436" s="136">
        <v>5</v>
      </c>
      <c r="M2436" s="318" t="str">
        <f>IFERROR(ROUNDUP(VLOOKUP(F2436,Accesorio!A:E,IF(L2436&gt;5,L2436-2,L2436),)*E2436/IF(L2436&gt;5,1.21,1),0)," ")</f>
        <v xml:space="preserve"> </v>
      </c>
      <c r="N2436" s="319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70"/>
      <c r="F2437" s="272"/>
      <c r="G2437" s="133"/>
      <c r="H2437" s="133"/>
      <c r="I2437" s="343"/>
      <c r="J2437" s="134"/>
      <c r="K2437" s="135"/>
      <c r="L2437" s="136">
        <v>5</v>
      </c>
      <c r="M2437" s="318" t="str">
        <f>IFERROR(ROUNDUP(VLOOKUP(F2437,Accesorio!A:E,IF(L2437&gt;5,L2437-2,L2437),)*E2437/IF(L2437&gt;5,1.21,1),0)," ")</f>
        <v xml:space="preserve"> </v>
      </c>
      <c r="N2437" s="319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70"/>
      <c r="F2438" s="272"/>
      <c r="G2438" s="133"/>
      <c r="H2438" s="133"/>
      <c r="I2438" s="343"/>
      <c r="J2438" s="134"/>
      <c r="K2438" s="135"/>
      <c r="L2438" s="136">
        <v>5</v>
      </c>
      <c r="M2438" s="318" t="str">
        <f>IFERROR(ROUNDUP(VLOOKUP(F2438,Accesorio!A:E,IF(L2438&gt;5,L2438-2,L2438),)*E2438/IF(L2438&gt;5,1.21,1),0)," ")</f>
        <v xml:space="preserve"> </v>
      </c>
      <c r="N2438" s="319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70"/>
      <c r="F2439" s="272"/>
      <c r="G2439" s="133"/>
      <c r="H2439" s="133"/>
      <c r="I2439" s="343"/>
      <c r="J2439" s="134"/>
      <c r="K2439" s="135"/>
      <c r="L2439" s="136">
        <v>5</v>
      </c>
      <c r="M2439" s="318" t="str">
        <f>IFERROR(ROUNDUP(VLOOKUP(F2439,Accesorio!A:E,IF(L2439&gt;5,L2439-2,L2439),)*E2439/IF(L2439&gt;5,1.21,1),0)," ")</f>
        <v xml:space="preserve"> </v>
      </c>
      <c r="N2439" s="319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70"/>
      <c r="F2440" s="272"/>
      <c r="G2440" s="133"/>
      <c r="H2440" s="133"/>
      <c r="I2440" s="343"/>
      <c r="J2440" s="134"/>
      <c r="K2440" s="135"/>
      <c r="L2440" s="136">
        <v>5</v>
      </c>
      <c r="M2440" s="318" t="str">
        <f>IFERROR(ROUNDUP(VLOOKUP(F2440,Accesorio!A:E,IF(L2440&gt;5,L2440-2,L2440),)*E2440/IF(L2440&gt;5,1.21,1),0)," ")</f>
        <v xml:space="preserve"> </v>
      </c>
      <c r="N2440" s="319" t="str">
        <f>IFERROR(VLOOKUP(F2440,Accesorio!A:C,3,),"")</f>
        <v/>
      </c>
    </row>
    <row r="2441" spans="1:14" x14ac:dyDescent="0.2">
      <c r="A2441" s="129"/>
      <c r="B2441" s="130"/>
      <c r="C2441" s="131"/>
      <c r="D2441" s="132"/>
      <c r="E2441" s="270"/>
      <c r="F2441" s="272"/>
      <c r="G2441" s="133"/>
      <c r="H2441" s="133"/>
      <c r="I2441" s="343"/>
      <c r="J2441" s="134"/>
      <c r="K2441" s="135"/>
      <c r="L2441" s="136">
        <v>5</v>
      </c>
      <c r="M2441" s="318" t="str">
        <f>IFERROR(ROUNDUP(VLOOKUP(F2441,Accesorio!A:E,IF(L2441&gt;5,L2441-2,L2441),)*E2441/IF(L2441&gt;5,1.21,1),0)," ")</f>
        <v xml:space="preserve"> </v>
      </c>
      <c r="N2441" s="319" t="str">
        <f>IFERROR(VLOOKUP(F2441,Accesorio!A:C,3,),"")</f>
        <v/>
      </c>
    </row>
    <row r="2442" spans="1:14" x14ac:dyDescent="0.2">
      <c r="A2442" s="129"/>
      <c r="B2442" s="130"/>
      <c r="C2442" s="131"/>
      <c r="D2442" s="132"/>
      <c r="E2442" s="270"/>
      <c r="F2442" s="272"/>
      <c r="G2442" s="133"/>
      <c r="H2442" s="133"/>
      <c r="I2442" s="343"/>
      <c r="J2442" s="134"/>
      <c r="K2442" s="135"/>
      <c r="L2442" s="136">
        <v>5</v>
      </c>
      <c r="M2442" s="318" t="str">
        <f>IFERROR(ROUNDUP(VLOOKUP(F2442,Accesorio!A:E,IF(L2442&gt;5,L2442-2,L2442),)*E2442/IF(L2442&gt;5,1.21,1),0)," ")</f>
        <v xml:space="preserve"> </v>
      </c>
      <c r="N2442" s="319" t="str">
        <f>IFERROR(VLOOKUP(F2442,Accesorio!A:C,3,),"")</f>
        <v/>
      </c>
    </row>
    <row r="2443" spans="1:14" x14ac:dyDescent="0.2">
      <c r="A2443" s="129"/>
      <c r="B2443" s="130"/>
      <c r="C2443" s="131"/>
      <c r="D2443" s="132"/>
      <c r="E2443" s="270"/>
      <c r="F2443" s="272"/>
      <c r="G2443" s="133"/>
      <c r="H2443" s="133"/>
      <c r="I2443" s="343"/>
      <c r="J2443" s="134"/>
      <c r="K2443" s="135"/>
      <c r="L2443" s="136">
        <v>5</v>
      </c>
      <c r="M2443" s="318" t="str">
        <f>IFERROR(ROUNDUP(VLOOKUP(F2443,Accesorio!A:E,IF(L2443&gt;5,L2443-2,L2443),)*E2443/IF(L2443&gt;5,1.21,1),0)," ")</f>
        <v xml:space="preserve"> </v>
      </c>
      <c r="N2443" s="319" t="str">
        <f>IFERROR(VLOOKUP(F2443,Accesorio!A:C,3,),"")</f>
        <v/>
      </c>
    </row>
    <row r="2444" spans="1:14" x14ac:dyDescent="0.2">
      <c r="A2444" s="129"/>
      <c r="B2444" s="130"/>
      <c r="C2444" s="131"/>
      <c r="D2444" s="132"/>
      <c r="E2444" s="270"/>
      <c r="F2444" s="272"/>
      <c r="G2444" s="133"/>
      <c r="H2444" s="133"/>
      <c r="I2444" s="343"/>
      <c r="J2444" s="134"/>
      <c r="K2444" s="135"/>
      <c r="L2444" s="136">
        <v>5</v>
      </c>
      <c r="M2444" s="318" t="str">
        <f>IFERROR(ROUNDUP(VLOOKUP(F2444,Accesorio!A:E,IF(L2444&gt;5,L2444-2,L2444),)*E2444/IF(L2444&gt;5,1.21,1),0)," ")</f>
        <v xml:space="preserve"> </v>
      </c>
      <c r="N2444" s="319" t="str">
        <f>IFERROR(VLOOKUP(F2444,Accesorio!A:C,3,),"")</f>
        <v/>
      </c>
    </row>
    <row r="2445" spans="1:14" x14ac:dyDescent="0.2">
      <c r="A2445" s="129"/>
      <c r="B2445" s="130"/>
      <c r="C2445" s="131"/>
      <c r="D2445" s="132"/>
      <c r="E2445" s="270"/>
      <c r="F2445" s="272"/>
      <c r="G2445" s="133"/>
      <c r="H2445" s="133"/>
      <c r="I2445" s="343"/>
      <c r="J2445" s="134"/>
      <c r="K2445" s="135"/>
      <c r="L2445" s="136">
        <v>5</v>
      </c>
      <c r="M2445" s="318" t="str">
        <f>IFERROR(ROUNDUP(VLOOKUP(F2445,Accesorio!A:E,IF(L2445&gt;5,L2445-2,L2445),)*E2445/IF(L2445&gt;5,1.21,1),0)," ")</f>
        <v xml:space="preserve"> </v>
      </c>
      <c r="N2445" s="319" t="str">
        <f>IFERROR(VLOOKUP(F2445,Accesorio!A:C,3,),"")</f>
        <v/>
      </c>
    </row>
    <row r="2446" spans="1:14" x14ac:dyDescent="0.2">
      <c r="A2446" s="129"/>
      <c r="B2446" s="130"/>
      <c r="C2446" s="131"/>
      <c r="D2446" s="132"/>
      <c r="E2446" s="270"/>
      <c r="F2446" s="272"/>
      <c r="G2446" s="133"/>
      <c r="H2446" s="133"/>
      <c r="I2446" s="343"/>
      <c r="J2446" s="134"/>
      <c r="K2446" s="135"/>
      <c r="L2446" s="136">
        <v>5</v>
      </c>
      <c r="M2446" s="318" t="str">
        <f>IFERROR(ROUNDUP(VLOOKUP(F2446,Accesorio!A:E,IF(L2446&gt;5,L2446-2,L2446),)*E2446/IF(L2446&gt;5,1.21,1),0)," ")</f>
        <v xml:space="preserve"> </v>
      </c>
      <c r="N2446" s="319" t="str">
        <f>IFERROR(VLOOKUP(F2446,Accesorio!A:C,3,),"")</f>
        <v/>
      </c>
    </row>
    <row r="2447" spans="1:14" x14ac:dyDescent="0.2">
      <c r="A2447" s="129"/>
      <c r="B2447" s="130"/>
      <c r="C2447" s="131"/>
      <c r="D2447" s="132"/>
      <c r="E2447" s="270"/>
      <c r="F2447" s="272"/>
      <c r="G2447" s="133"/>
      <c r="H2447" s="133"/>
      <c r="I2447" s="343"/>
      <c r="J2447" s="134"/>
      <c r="K2447" s="135"/>
      <c r="L2447" s="136">
        <v>5</v>
      </c>
      <c r="M2447" s="318" t="str">
        <f>IFERROR(ROUNDUP(VLOOKUP(F2447,Accesorio!A:E,IF(L2447&gt;5,L2447-2,L2447),)*E2447/IF(L2447&gt;5,1.21,1),0)," ")</f>
        <v xml:space="preserve"> </v>
      </c>
      <c r="N2447" s="319" t="str">
        <f>IFERROR(VLOOKUP(F2447,Accesorio!A:C,3,),"")</f>
        <v/>
      </c>
    </row>
    <row r="2448" spans="1:14" x14ac:dyDescent="0.2">
      <c r="A2448" s="129"/>
      <c r="B2448" s="130"/>
      <c r="C2448" s="131"/>
      <c r="D2448" s="132"/>
      <c r="E2448" s="270"/>
      <c r="F2448" s="272"/>
      <c r="G2448" s="133"/>
      <c r="H2448" s="133"/>
      <c r="I2448" s="343"/>
      <c r="J2448" s="134"/>
      <c r="K2448" s="135"/>
      <c r="L2448" s="136">
        <v>5</v>
      </c>
      <c r="M2448" s="318" t="str">
        <f>IFERROR(ROUNDUP(VLOOKUP(F2448,Accesorio!A:E,IF(L2448&gt;5,L2448-2,L2448),)*E2448/IF(L2448&gt;5,1.21,1),0)," ")</f>
        <v xml:space="preserve"> </v>
      </c>
      <c r="N2448" s="319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70"/>
      <c r="F2449" s="272"/>
      <c r="G2449" s="133"/>
      <c r="H2449" s="133"/>
      <c r="I2449" s="343"/>
      <c r="J2449" s="134"/>
      <c r="K2449" s="135"/>
      <c r="L2449" s="136">
        <v>5</v>
      </c>
      <c r="M2449" s="318" t="str">
        <f>IFERROR(ROUNDUP(VLOOKUP(F2449,Accesorio!A:E,IF(L2449&gt;5,L2449-2,L2449),)*E2449/IF(L2449&gt;5,1.21,1),0)," ")</f>
        <v xml:space="preserve"> </v>
      </c>
      <c r="N2449" s="319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70"/>
      <c r="F2450" s="272"/>
      <c r="G2450" s="133"/>
      <c r="H2450" s="133"/>
      <c r="I2450" s="343"/>
      <c r="J2450" s="134"/>
      <c r="K2450" s="135"/>
      <c r="L2450" s="136">
        <v>5</v>
      </c>
      <c r="M2450" s="318" t="str">
        <f>IFERROR(ROUNDUP(VLOOKUP(F2450,Accesorio!A:E,IF(L2450&gt;5,L2450-2,L2450),)*E2450/IF(L2450&gt;5,1.21,1),0)," ")</f>
        <v xml:space="preserve"> </v>
      </c>
      <c r="N2450" s="319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70"/>
      <c r="F2451" s="272"/>
      <c r="G2451" s="133"/>
      <c r="H2451" s="133"/>
      <c r="I2451" s="343"/>
      <c r="J2451" s="134"/>
      <c r="K2451" s="135"/>
      <c r="L2451" s="136">
        <v>5</v>
      </c>
      <c r="M2451" s="318" t="str">
        <f>IFERROR(ROUNDUP(VLOOKUP(F2451,Accesorio!A:E,IF(L2451&gt;5,L2451-2,L2451),)*E2451/IF(L2451&gt;5,1.21,1),0)," ")</f>
        <v xml:space="preserve"> </v>
      </c>
      <c r="N2451" s="319" t="str">
        <f>IFERROR(VLOOKUP(F2451,Accesorio!A:C,3,),"")</f>
        <v/>
      </c>
    </row>
    <row r="2452" spans="1:14" x14ac:dyDescent="0.2">
      <c r="A2452" s="129"/>
      <c r="B2452" s="130"/>
      <c r="C2452" s="137"/>
      <c r="D2452" s="132"/>
      <c r="E2452" s="270"/>
      <c r="F2452" s="272"/>
      <c r="G2452" s="133"/>
      <c r="H2452" s="133"/>
      <c r="I2452" s="343"/>
      <c r="J2452" s="134"/>
      <c r="K2452" s="135"/>
      <c r="L2452" s="136">
        <v>5</v>
      </c>
      <c r="M2452" s="318" t="str">
        <f>IFERROR(ROUNDUP(VLOOKUP(F2452,Accesorio!A:E,IF(L2452&gt;5,L2452-2,L2452),)*E2452/IF(L2452&gt;5,1.21,1),0)," ")</f>
        <v xml:space="preserve"> </v>
      </c>
      <c r="N2452" s="319" t="str">
        <f>IFERROR(VLOOKUP(F2452,Accesorio!A:C,3,),"")</f>
        <v/>
      </c>
    </row>
    <row r="2453" spans="1:14" x14ac:dyDescent="0.2">
      <c r="A2453" s="129"/>
      <c r="B2453" s="130"/>
      <c r="C2453" s="137"/>
      <c r="D2453" s="132"/>
      <c r="E2453" s="270"/>
      <c r="F2453" s="272"/>
      <c r="G2453" s="133"/>
      <c r="H2453" s="133"/>
      <c r="I2453" s="343"/>
      <c r="J2453" s="134"/>
      <c r="K2453" s="135"/>
      <c r="L2453" s="136">
        <v>5</v>
      </c>
      <c r="M2453" s="318" t="str">
        <f>IFERROR(ROUNDUP(VLOOKUP(F2453,Accesorio!A:E,IF(L2453&gt;5,L2453-2,L2453),)*E2453/IF(L2453&gt;5,1.21,1),0)," ")</f>
        <v xml:space="preserve"> </v>
      </c>
      <c r="N2453" s="319" t="str">
        <f>IFERROR(VLOOKUP(F2453,Accesorio!A:C,3,),"")</f>
        <v/>
      </c>
    </row>
    <row r="2454" spans="1:14" x14ac:dyDescent="0.2">
      <c r="A2454" s="129"/>
      <c r="B2454" s="130"/>
      <c r="C2454" s="137"/>
      <c r="D2454" s="132"/>
      <c r="E2454" s="270"/>
      <c r="F2454" s="272"/>
      <c r="G2454" s="133"/>
      <c r="H2454" s="133"/>
      <c r="I2454" s="343"/>
      <c r="J2454" s="134"/>
      <c r="K2454" s="135"/>
      <c r="L2454" s="136">
        <v>5</v>
      </c>
      <c r="M2454" s="318" t="str">
        <f>IFERROR(ROUNDUP(VLOOKUP(F2454,Accesorio!A:E,IF(L2454&gt;5,L2454-2,L2454),)*E2454/IF(L2454&gt;5,1.21,1),0)," ")</f>
        <v xml:space="preserve"> </v>
      </c>
      <c r="N2454" s="319" t="str">
        <f>IFERROR(VLOOKUP(F2454,Accesorio!A:C,3,),"")</f>
        <v/>
      </c>
    </row>
    <row r="2455" spans="1:14" x14ac:dyDescent="0.2">
      <c r="A2455" s="129"/>
      <c r="B2455" s="130"/>
      <c r="C2455" s="137"/>
      <c r="D2455" s="132"/>
      <c r="E2455" s="270"/>
      <c r="F2455" s="272"/>
      <c r="G2455" s="133"/>
      <c r="H2455" s="133"/>
      <c r="I2455" s="343"/>
      <c r="J2455" s="134"/>
      <c r="K2455" s="135"/>
      <c r="L2455" s="136">
        <v>5</v>
      </c>
      <c r="M2455" s="318" t="str">
        <f>IFERROR(ROUNDUP(VLOOKUP(F2455,Accesorio!A:E,IF(L2455&gt;5,L2455-2,L2455),)*E2455/IF(L2455&gt;5,1.21,1),0)," ")</f>
        <v xml:space="preserve"> </v>
      </c>
      <c r="N2455" s="319" t="str">
        <f>IFERROR(VLOOKUP(F2455,Accesorio!A:C,3,),"")</f>
        <v/>
      </c>
    </row>
    <row r="2456" spans="1:14" x14ac:dyDescent="0.2">
      <c r="A2456" s="129"/>
      <c r="B2456" s="130"/>
      <c r="C2456" s="131"/>
      <c r="D2456" s="132"/>
      <c r="E2456" s="270"/>
      <c r="F2456" s="272"/>
      <c r="G2456" s="133"/>
      <c r="H2456" s="133"/>
      <c r="I2456" s="343"/>
      <c r="J2456" s="134"/>
      <c r="K2456" s="135"/>
      <c r="L2456" s="136">
        <v>5</v>
      </c>
      <c r="M2456" s="318" t="str">
        <f>IFERROR(ROUNDUP(VLOOKUP(F2456,Accesorio!A:E,IF(L2456&gt;5,L2456-2,L2456),)*E2456/IF(L2456&gt;5,1.21,1),0)," ")</f>
        <v xml:space="preserve"> </v>
      </c>
      <c r="N2456" s="319" t="str">
        <f>IFERROR(VLOOKUP(F2456,Accesorio!A:C,3,),"")</f>
        <v/>
      </c>
    </row>
    <row r="2457" spans="1:14" x14ac:dyDescent="0.2">
      <c r="A2457" s="129"/>
      <c r="B2457" s="130"/>
      <c r="C2457" s="131"/>
      <c r="D2457" s="132"/>
      <c r="E2457" s="270"/>
      <c r="F2457" s="272"/>
      <c r="G2457" s="133"/>
      <c r="H2457" s="133"/>
      <c r="I2457" s="343"/>
      <c r="J2457" s="134"/>
      <c r="K2457" s="135"/>
      <c r="L2457" s="136">
        <v>5</v>
      </c>
      <c r="M2457" s="318" t="str">
        <f>IFERROR(ROUNDUP(VLOOKUP(F2457,Accesorio!A:E,IF(L2457&gt;5,L2457-2,L2457),)*E2457/IF(L2457&gt;5,1.21,1),0)," ")</f>
        <v xml:space="preserve"> </v>
      </c>
      <c r="N2457" s="319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70"/>
      <c r="F2458" s="272"/>
      <c r="G2458" s="133"/>
      <c r="H2458" s="133"/>
      <c r="I2458" s="343"/>
      <c r="J2458" s="134"/>
      <c r="K2458" s="135"/>
      <c r="L2458" s="136">
        <v>5</v>
      </c>
      <c r="M2458" s="318" t="str">
        <f>IFERROR(ROUNDUP(VLOOKUP(F2458,Accesorio!A:E,IF(L2458&gt;5,L2458-2,L2458),)*E2458/IF(L2458&gt;5,1.21,1),0)," ")</f>
        <v xml:space="preserve"> </v>
      </c>
      <c r="N2458" s="319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70"/>
      <c r="F2459" s="272"/>
      <c r="G2459" s="133"/>
      <c r="H2459" s="133"/>
      <c r="I2459" s="343"/>
      <c r="J2459" s="134"/>
      <c r="K2459" s="135"/>
      <c r="L2459" s="136">
        <v>5</v>
      </c>
      <c r="M2459" s="318" t="str">
        <f>IFERROR(ROUNDUP(VLOOKUP(F2459,Accesorio!A:E,IF(L2459&gt;5,L2459-2,L2459),)*E2459/IF(L2459&gt;5,1.21,1),0)," ")</f>
        <v xml:space="preserve"> </v>
      </c>
      <c r="N2459" s="319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70"/>
      <c r="F2460" s="272"/>
      <c r="G2460" s="133"/>
      <c r="H2460" s="133"/>
      <c r="I2460" s="343"/>
      <c r="J2460" s="134"/>
      <c r="K2460" s="135"/>
      <c r="L2460" s="136">
        <v>5</v>
      </c>
      <c r="M2460" s="318" t="str">
        <f>IFERROR(ROUNDUP(VLOOKUP(F2460,Accesorio!A:E,IF(L2460&gt;5,L2460-2,L2460),)*E2460/IF(L2460&gt;5,1.21,1),0)," ")</f>
        <v xml:space="preserve"> </v>
      </c>
      <c r="N2460" s="319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70"/>
      <c r="F2461" s="272"/>
      <c r="G2461" s="133"/>
      <c r="H2461" s="133"/>
      <c r="I2461" s="343"/>
      <c r="J2461" s="134"/>
      <c r="K2461" s="135"/>
      <c r="L2461" s="136">
        <v>5</v>
      </c>
      <c r="M2461" s="318" t="str">
        <f>IFERROR(ROUNDUP(VLOOKUP(F2461,Accesorio!A:E,IF(L2461&gt;5,L2461-2,L2461),)*E2461/IF(L2461&gt;5,1.21,1),0)," ")</f>
        <v xml:space="preserve"> </v>
      </c>
      <c r="N2461" s="319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70"/>
      <c r="F2462" s="272"/>
      <c r="G2462" s="133"/>
      <c r="H2462" s="133"/>
      <c r="I2462" s="343"/>
      <c r="J2462" s="134"/>
      <c r="K2462" s="135"/>
      <c r="L2462" s="136">
        <v>5</v>
      </c>
      <c r="M2462" s="318" t="str">
        <f>IFERROR(ROUNDUP(VLOOKUP(F2462,Accesorio!A:E,IF(L2462&gt;5,L2462-2,L2462),)*E2462/IF(L2462&gt;5,1.21,1),0)," ")</f>
        <v xml:space="preserve"> </v>
      </c>
      <c r="N2462" s="319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70"/>
      <c r="F2463" s="272"/>
      <c r="G2463" s="133"/>
      <c r="H2463" s="133"/>
      <c r="I2463" s="343"/>
      <c r="J2463" s="134"/>
      <c r="K2463" s="135"/>
      <c r="L2463" s="136">
        <v>5</v>
      </c>
      <c r="M2463" s="318" t="str">
        <f>IFERROR(ROUNDUP(VLOOKUP(F2463,Accesorio!A:E,IF(L2463&gt;5,L2463-2,L2463),)*E2463/IF(L2463&gt;5,1.21,1),0)," ")</f>
        <v xml:space="preserve"> </v>
      </c>
      <c r="N2463" s="319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70"/>
      <c r="F2464" s="272"/>
      <c r="G2464" s="133"/>
      <c r="H2464" s="133"/>
      <c r="I2464" s="343"/>
      <c r="J2464" s="134"/>
      <c r="K2464" s="135"/>
      <c r="L2464" s="136">
        <v>5</v>
      </c>
      <c r="M2464" s="318" t="str">
        <f>IFERROR(ROUNDUP(VLOOKUP(F2464,Accesorio!A:E,IF(L2464&gt;5,L2464-2,L2464),)*E2464/IF(L2464&gt;5,1.21,1),0)," ")</f>
        <v xml:space="preserve"> </v>
      </c>
      <c r="N2464" s="319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70"/>
      <c r="F2465" s="272"/>
      <c r="G2465" s="133"/>
      <c r="H2465" s="133"/>
      <c r="I2465" s="343"/>
      <c r="J2465" s="134"/>
      <c r="K2465" s="135"/>
      <c r="L2465" s="136">
        <v>5</v>
      </c>
      <c r="M2465" s="318" t="str">
        <f>IFERROR(ROUNDUP(VLOOKUP(F2465,Accesorio!A:E,IF(L2465&gt;5,L2465-2,L2465),)*E2465/IF(L2465&gt;5,1.21,1),0)," ")</f>
        <v xml:space="preserve"> </v>
      </c>
      <c r="N2465" s="319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70"/>
      <c r="F2466" s="272"/>
      <c r="G2466" s="133"/>
      <c r="H2466" s="133"/>
      <c r="I2466" s="343"/>
      <c r="J2466" s="134"/>
      <c r="K2466" s="135"/>
      <c r="L2466" s="136">
        <v>5</v>
      </c>
      <c r="M2466" s="318" t="str">
        <f>IFERROR(ROUNDUP(VLOOKUP(F2466,Accesorio!A:E,IF(L2466&gt;5,L2466-2,L2466),)*E2466/IF(L2466&gt;5,1.21,1),0)," ")</f>
        <v xml:space="preserve"> </v>
      </c>
      <c r="N2466" s="319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70"/>
      <c r="F2467" s="272"/>
      <c r="G2467" s="133"/>
      <c r="H2467" s="133"/>
      <c r="I2467" s="343"/>
      <c r="J2467" s="134"/>
      <c r="K2467" s="135"/>
      <c r="L2467" s="136">
        <v>5</v>
      </c>
      <c r="M2467" s="318" t="str">
        <f>IFERROR(ROUNDUP(VLOOKUP(F2467,Accesorio!A:E,IF(L2467&gt;5,L2467-2,L2467),)*E2467/IF(L2467&gt;5,1.21,1),0)," ")</f>
        <v xml:space="preserve"> </v>
      </c>
      <c r="N2467" s="319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70"/>
      <c r="F2468" s="272"/>
      <c r="G2468" s="133"/>
      <c r="H2468" s="133"/>
      <c r="I2468" s="343"/>
      <c r="J2468" s="134"/>
      <c r="K2468" s="135"/>
      <c r="L2468" s="136">
        <v>5</v>
      </c>
      <c r="M2468" s="318" t="str">
        <f>IFERROR(ROUNDUP(VLOOKUP(F2468,Accesorio!A:E,IF(L2468&gt;5,L2468-2,L2468),)*E2468/IF(L2468&gt;5,1.21,1),0)," ")</f>
        <v xml:space="preserve"> </v>
      </c>
      <c r="N2468" s="319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70"/>
      <c r="F2469" s="272"/>
      <c r="G2469" s="133"/>
      <c r="H2469" s="133"/>
      <c r="I2469" s="343"/>
      <c r="J2469" s="134"/>
      <c r="K2469" s="135"/>
      <c r="L2469" s="136">
        <v>5</v>
      </c>
      <c r="M2469" s="318" t="str">
        <f>IFERROR(ROUNDUP(VLOOKUP(F2469,Accesorio!A:E,IF(L2469&gt;5,L2469-2,L2469),)*E2469/IF(L2469&gt;5,1.21,1),0)," ")</f>
        <v xml:space="preserve"> </v>
      </c>
      <c r="N2469" s="319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70"/>
      <c r="F2470" s="272"/>
      <c r="G2470" s="133"/>
      <c r="H2470" s="133"/>
      <c r="I2470" s="343"/>
      <c r="J2470" s="134"/>
      <c r="K2470" s="135"/>
      <c r="L2470" s="136">
        <v>5</v>
      </c>
      <c r="M2470" s="318" t="str">
        <f>IFERROR(ROUNDUP(VLOOKUP(F2470,Accesorio!A:E,IF(L2470&gt;5,L2470-2,L2470),)*E2470/IF(L2470&gt;5,1.21,1),0)," ")</f>
        <v xml:space="preserve"> </v>
      </c>
      <c r="N2470" s="319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70"/>
      <c r="F2471" s="272"/>
      <c r="G2471" s="133"/>
      <c r="H2471" s="133"/>
      <c r="I2471" s="343"/>
      <c r="J2471" s="134"/>
      <c r="K2471" s="135"/>
      <c r="L2471" s="136">
        <v>5</v>
      </c>
      <c r="M2471" s="318" t="str">
        <f>IFERROR(ROUNDUP(VLOOKUP(F2471,Accesorio!A:E,IF(L2471&gt;5,L2471-2,L2471),)*E2471/IF(L2471&gt;5,1.21,1),0)," ")</f>
        <v xml:space="preserve"> </v>
      </c>
      <c r="N2471" s="319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70"/>
      <c r="F2472" s="272"/>
      <c r="G2472" s="133"/>
      <c r="H2472" s="133"/>
      <c r="I2472" s="343"/>
      <c r="J2472" s="134"/>
      <c r="K2472" s="135"/>
      <c r="L2472" s="136">
        <v>5</v>
      </c>
      <c r="M2472" s="318" t="str">
        <f>IFERROR(ROUNDUP(VLOOKUP(F2472,Accesorio!A:E,IF(L2472&gt;5,L2472-2,L2472),)*E2472/IF(L2472&gt;5,1.21,1),0)," ")</f>
        <v xml:space="preserve"> </v>
      </c>
      <c r="N2472" s="319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70"/>
      <c r="F2473" s="272"/>
      <c r="G2473" s="133"/>
      <c r="H2473" s="133"/>
      <c r="I2473" s="343"/>
      <c r="J2473" s="134"/>
      <c r="K2473" s="135"/>
      <c r="L2473" s="136">
        <v>5</v>
      </c>
      <c r="M2473" s="318" t="str">
        <f>IFERROR(ROUNDUP(VLOOKUP(F2473,Accesorio!A:E,IF(L2473&gt;5,L2473-2,L2473),)*E2473/IF(L2473&gt;5,1.21,1),0)," ")</f>
        <v xml:space="preserve"> </v>
      </c>
      <c r="N2473" s="319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70"/>
      <c r="F2474" s="272"/>
      <c r="G2474" s="133"/>
      <c r="H2474" s="133"/>
      <c r="I2474" s="343"/>
      <c r="J2474" s="134"/>
      <c r="K2474" s="135"/>
      <c r="L2474" s="136">
        <v>5</v>
      </c>
      <c r="M2474" s="318" t="str">
        <f>IFERROR(ROUNDUP(VLOOKUP(F2474,Accesorio!A:E,IF(L2474&gt;5,L2474-2,L2474),)*E2474/IF(L2474&gt;5,1.21,1),0)," ")</f>
        <v xml:space="preserve"> </v>
      </c>
      <c r="N2474" s="319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70"/>
      <c r="F2475" s="272"/>
      <c r="G2475" s="133"/>
      <c r="H2475" s="133"/>
      <c r="I2475" s="343"/>
      <c r="J2475" s="134"/>
      <c r="K2475" s="135"/>
      <c r="L2475" s="136">
        <v>5</v>
      </c>
      <c r="M2475" s="318" t="str">
        <f>IFERROR(ROUNDUP(VLOOKUP(F2475,Accesorio!A:E,IF(L2475&gt;5,L2475-2,L2475),)*E2475/IF(L2475&gt;5,1.21,1),0)," ")</f>
        <v xml:space="preserve"> </v>
      </c>
      <c r="N2475" s="319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70"/>
      <c r="F2476" s="272"/>
      <c r="G2476" s="133"/>
      <c r="H2476" s="133"/>
      <c r="I2476" s="343"/>
      <c r="J2476" s="134"/>
      <c r="K2476" s="135"/>
      <c r="L2476" s="136">
        <v>5</v>
      </c>
      <c r="M2476" s="318" t="str">
        <f>IFERROR(ROUNDUP(VLOOKUP(F2476,Accesorio!A:E,IF(L2476&gt;5,L2476-2,L2476),)*E2476/IF(L2476&gt;5,1.21,1),0)," ")</f>
        <v xml:space="preserve"> </v>
      </c>
      <c r="N2476" s="319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70"/>
      <c r="F2477" s="272"/>
      <c r="G2477" s="133"/>
      <c r="H2477" s="133"/>
      <c r="I2477" s="343"/>
      <c r="J2477" s="134"/>
      <c r="K2477" s="135"/>
      <c r="L2477" s="136">
        <v>5</v>
      </c>
      <c r="M2477" s="318" t="str">
        <f>IFERROR(ROUNDUP(VLOOKUP(F2477,Accesorio!A:E,IF(L2477&gt;5,L2477-2,L2477),)*E2477/IF(L2477&gt;5,1.21,1),0)," ")</f>
        <v xml:space="preserve"> </v>
      </c>
      <c r="N2477" s="319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70"/>
      <c r="F2478" s="272"/>
      <c r="G2478" s="133"/>
      <c r="H2478" s="133"/>
      <c r="I2478" s="343"/>
      <c r="J2478" s="134"/>
      <c r="K2478" s="135"/>
      <c r="L2478" s="136">
        <v>5</v>
      </c>
      <c r="M2478" s="318" t="str">
        <f>IFERROR(ROUNDUP(VLOOKUP(F2478,Accesorio!A:E,IF(L2478&gt;5,L2478-2,L2478),)*E2478/IF(L2478&gt;5,1.21,1),0)," ")</f>
        <v xml:space="preserve"> </v>
      </c>
      <c r="N2478" s="319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70"/>
      <c r="F2479" s="272"/>
      <c r="G2479" s="133"/>
      <c r="H2479" s="133"/>
      <c r="I2479" s="343"/>
      <c r="J2479" s="134"/>
      <c r="K2479" s="135"/>
      <c r="L2479" s="136">
        <v>5</v>
      </c>
      <c r="M2479" s="318" t="str">
        <f>IFERROR(ROUNDUP(VLOOKUP(F2479,Accesorio!A:E,IF(L2479&gt;5,L2479-2,L2479),)*E2479/IF(L2479&gt;5,1.21,1),0)," ")</f>
        <v xml:space="preserve"> </v>
      </c>
      <c r="N2479" s="319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70"/>
      <c r="F2480" s="272"/>
      <c r="G2480" s="133"/>
      <c r="H2480" s="133"/>
      <c r="I2480" s="343"/>
      <c r="J2480" s="134"/>
      <c r="K2480" s="135"/>
      <c r="L2480" s="136">
        <v>5</v>
      </c>
      <c r="M2480" s="318" t="str">
        <f>IFERROR(ROUNDUP(VLOOKUP(F2480,Accesorio!A:E,IF(L2480&gt;5,L2480-2,L2480),)*E2480/IF(L2480&gt;5,1.21,1),0)," ")</f>
        <v xml:space="preserve"> </v>
      </c>
      <c r="N2480" s="319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70"/>
      <c r="F2481" s="272"/>
      <c r="G2481" s="133"/>
      <c r="H2481" s="133"/>
      <c r="I2481" s="343"/>
      <c r="J2481" s="134"/>
      <c r="K2481" s="135"/>
      <c r="L2481" s="136">
        <v>5</v>
      </c>
      <c r="M2481" s="318" t="str">
        <f>IFERROR(ROUNDUP(VLOOKUP(F2481,Accesorio!A:E,IF(L2481&gt;5,L2481-2,L2481),)*E2481/IF(L2481&gt;5,1.21,1),0)," ")</f>
        <v xml:space="preserve"> </v>
      </c>
      <c r="N2481" s="319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70"/>
      <c r="F2482" s="272"/>
      <c r="G2482" s="133"/>
      <c r="H2482" s="133"/>
      <c r="I2482" s="343"/>
      <c r="J2482" s="134"/>
      <c r="K2482" s="135"/>
      <c r="L2482" s="136">
        <v>5</v>
      </c>
      <c r="M2482" s="318" t="str">
        <f>IFERROR(ROUNDUP(VLOOKUP(F2482,Accesorio!A:E,IF(L2482&gt;5,L2482-2,L2482),)*E2482/IF(L2482&gt;5,1.21,1),0)," ")</f>
        <v xml:space="preserve"> </v>
      </c>
      <c r="N2482" s="319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70"/>
      <c r="F2483" s="272"/>
      <c r="G2483" s="133"/>
      <c r="H2483" s="133"/>
      <c r="I2483" s="343"/>
      <c r="J2483" s="134"/>
      <c r="K2483" s="135"/>
      <c r="L2483" s="136">
        <v>5</v>
      </c>
      <c r="M2483" s="318" t="str">
        <f>IFERROR(ROUNDUP(VLOOKUP(F2483,Accesorio!A:E,IF(L2483&gt;5,L2483-2,L2483),)*E2483/IF(L2483&gt;5,1.21,1),0)," ")</f>
        <v xml:space="preserve"> </v>
      </c>
      <c r="N2483" s="319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70"/>
      <c r="F2484" s="272"/>
      <c r="G2484" s="133"/>
      <c r="H2484" s="133"/>
      <c r="I2484" s="343"/>
      <c r="J2484" s="134"/>
      <c r="K2484" s="135"/>
      <c r="L2484" s="136">
        <v>5</v>
      </c>
      <c r="M2484" s="318" t="str">
        <f>IFERROR(ROUNDUP(VLOOKUP(F2484,Accesorio!A:E,IF(L2484&gt;5,L2484-2,L2484),)*E2484/IF(L2484&gt;5,1.21,1),0)," ")</f>
        <v xml:space="preserve"> </v>
      </c>
      <c r="N2484" s="319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70"/>
      <c r="F2485" s="272"/>
      <c r="G2485" s="133"/>
      <c r="H2485" s="133"/>
      <c r="I2485" s="343"/>
      <c r="J2485" s="134"/>
      <c r="K2485" s="135"/>
      <c r="L2485" s="136">
        <v>5</v>
      </c>
      <c r="M2485" s="318" t="str">
        <f>IFERROR(ROUNDUP(VLOOKUP(F2485,Accesorio!A:E,IF(L2485&gt;5,L2485-2,L2485),)*E2485/IF(L2485&gt;5,1.21,1),0)," ")</f>
        <v xml:space="preserve"> </v>
      </c>
      <c r="N2485" s="319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70"/>
      <c r="F2486" s="272"/>
      <c r="G2486" s="133"/>
      <c r="H2486" s="133"/>
      <c r="I2486" s="343"/>
      <c r="J2486" s="134"/>
      <c r="K2486" s="135"/>
      <c r="L2486" s="136">
        <v>5</v>
      </c>
      <c r="M2486" s="318" t="str">
        <f>IFERROR(ROUNDUP(VLOOKUP(F2486,Accesorio!A:E,IF(L2486&gt;5,L2486-2,L2486),)*E2486/IF(L2486&gt;5,1.21,1),0)," ")</f>
        <v xml:space="preserve"> </v>
      </c>
      <c r="N2486" s="319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70"/>
      <c r="F2487" s="272"/>
      <c r="G2487" s="133"/>
      <c r="H2487" s="133"/>
      <c r="I2487" s="343"/>
      <c r="J2487" s="134"/>
      <c r="K2487" s="135"/>
      <c r="L2487" s="136">
        <v>5</v>
      </c>
      <c r="M2487" s="318" t="str">
        <f>IFERROR(ROUNDUP(VLOOKUP(F2487,Accesorio!A:E,IF(L2487&gt;5,L2487-2,L2487),)*E2487/IF(L2487&gt;5,1.21,1),0)," ")</f>
        <v xml:space="preserve"> </v>
      </c>
      <c r="N2487" s="319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70"/>
      <c r="F2488" s="272"/>
      <c r="G2488" s="133"/>
      <c r="H2488" s="133"/>
      <c r="I2488" s="343"/>
      <c r="J2488" s="134"/>
      <c r="K2488" s="135"/>
      <c r="L2488" s="136">
        <v>5</v>
      </c>
      <c r="M2488" s="318" t="str">
        <f>IFERROR(ROUNDUP(VLOOKUP(F2488,Accesorio!A:E,IF(L2488&gt;5,L2488-2,L2488),)*E2488/IF(L2488&gt;5,1.21,1),0)," ")</f>
        <v xml:space="preserve"> </v>
      </c>
      <c r="N2488" s="319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70"/>
      <c r="F2489" s="272"/>
      <c r="G2489" s="133"/>
      <c r="H2489" s="133"/>
      <c r="I2489" s="343"/>
      <c r="J2489" s="134"/>
      <c r="K2489" s="135"/>
      <c r="L2489" s="136">
        <v>5</v>
      </c>
      <c r="M2489" s="318" t="str">
        <f>IFERROR(ROUNDUP(VLOOKUP(F2489,Accesorio!A:E,IF(L2489&gt;5,L2489-2,L2489),)*E2489/IF(L2489&gt;5,1.21,1),0)," ")</f>
        <v xml:space="preserve"> </v>
      </c>
      <c r="N2489" s="319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70"/>
      <c r="F2490" s="272"/>
      <c r="G2490" s="133"/>
      <c r="H2490" s="133"/>
      <c r="I2490" s="343"/>
      <c r="J2490" s="134"/>
      <c r="K2490" s="135"/>
      <c r="L2490" s="136">
        <v>5</v>
      </c>
      <c r="M2490" s="318" t="str">
        <f>IFERROR(ROUNDUP(VLOOKUP(F2490,Accesorio!A:E,IF(L2490&gt;5,L2490-2,L2490),)*E2490/IF(L2490&gt;5,1.21,1),0)," ")</f>
        <v xml:space="preserve"> </v>
      </c>
      <c r="N2490" s="319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70"/>
      <c r="F2491" s="272"/>
      <c r="G2491" s="133"/>
      <c r="H2491" s="133"/>
      <c r="I2491" s="343"/>
      <c r="J2491" s="134"/>
      <c r="K2491" s="135"/>
      <c r="L2491" s="136">
        <v>5</v>
      </c>
      <c r="M2491" s="318" t="str">
        <f>IFERROR(ROUNDUP(VLOOKUP(F2491,Accesorio!A:E,IF(L2491&gt;5,L2491-2,L2491),)*E2491/IF(L2491&gt;5,1.21,1),0)," ")</f>
        <v xml:space="preserve"> </v>
      </c>
      <c r="N2491" s="319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70"/>
      <c r="F2492" s="272"/>
      <c r="G2492" s="133"/>
      <c r="H2492" s="133"/>
      <c r="I2492" s="343"/>
      <c r="J2492" s="134"/>
      <c r="K2492" s="135"/>
      <c r="L2492" s="136">
        <v>5</v>
      </c>
      <c r="M2492" s="318" t="str">
        <f>IFERROR(ROUNDUP(VLOOKUP(F2492,Accesorio!A:E,IF(L2492&gt;5,L2492-2,L2492),)*E2492/IF(L2492&gt;5,1.21,1),0)," ")</f>
        <v xml:space="preserve"> </v>
      </c>
      <c r="N2492" s="319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70"/>
      <c r="F2493" s="272"/>
      <c r="G2493" s="133"/>
      <c r="H2493" s="133"/>
      <c r="I2493" s="343"/>
      <c r="J2493" s="134"/>
      <c r="K2493" s="135"/>
      <c r="L2493" s="136">
        <v>5</v>
      </c>
      <c r="M2493" s="318" t="str">
        <f>IFERROR(ROUNDUP(VLOOKUP(F2493,Accesorio!A:E,IF(L2493&gt;5,L2493-2,L2493),)*E2493/IF(L2493&gt;5,1.21,1),0)," ")</f>
        <v xml:space="preserve"> </v>
      </c>
      <c r="N2493" s="319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70"/>
      <c r="F2494" s="272"/>
      <c r="G2494" s="133"/>
      <c r="H2494" s="133"/>
      <c r="I2494" s="343"/>
      <c r="J2494" s="134"/>
      <c r="K2494" s="135"/>
      <c r="L2494" s="136">
        <v>5</v>
      </c>
      <c r="M2494" s="318" t="str">
        <f>IFERROR(ROUNDUP(VLOOKUP(F2494,Accesorio!A:E,IF(L2494&gt;5,L2494-2,L2494),)*E2494/IF(L2494&gt;5,1.21,1),0)," ")</f>
        <v xml:space="preserve"> </v>
      </c>
      <c r="N2494" s="319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70"/>
      <c r="F2495" s="272"/>
      <c r="G2495" s="133"/>
      <c r="H2495" s="133"/>
      <c r="I2495" s="343"/>
      <c r="J2495" s="134"/>
      <c r="K2495" s="135"/>
      <c r="L2495" s="136">
        <v>5</v>
      </c>
      <c r="M2495" s="318" t="str">
        <f>IFERROR(ROUNDUP(VLOOKUP(F2495,Accesorio!A:E,IF(L2495&gt;5,L2495-2,L2495),)*E2495/IF(L2495&gt;5,1.21,1),0)," ")</f>
        <v xml:space="preserve"> </v>
      </c>
      <c r="N2495" s="319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70"/>
      <c r="F2496" s="272"/>
      <c r="G2496" s="133"/>
      <c r="H2496" s="133"/>
      <c r="I2496" s="343"/>
      <c r="J2496" s="134"/>
      <c r="K2496" s="135"/>
      <c r="L2496" s="136">
        <v>5</v>
      </c>
      <c r="M2496" s="318" t="str">
        <f>IFERROR(ROUNDUP(VLOOKUP(F2496,Accesorio!A:E,IF(L2496&gt;5,L2496-2,L2496),)*E2496/IF(L2496&gt;5,1.21,1),0)," ")</f>
        <v xml:space="preserve"> </v>
      </c>
      <c r="N2496" s="319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70"/>
      <c r="F2497" s="272"/>
      <c r="G2497" s="133"/>
      <c r="H2497" s="133"/>
      <c r="I2497" s="343"/>
      <c r="J2497" s="134"/>
      <c r="K2497" s="135"/>
      <c r="L2497" s="136">
        <v>5</v>
      </c>
      <c r="M2497" s="318" t="str">
        <f>IFERROR(ROUNDUP(VLOOKUP(F2497,Accesorio!A:E,IF(L2497&gt;5,L2497-2,L2497),)*E2497/IF(L2497&gt;5,1.21,1),0)," ")</f>
        <v xml:space="preserve"> </v>
      </c>
      <c r="N2497" s="319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70"/>
      <c r="F2498" s="272"/>
      <c r="G2498" s="133"/>
      <c r="H2498" s="133"/>
      <c r="I2498" s="343"/>
      <c r="J2498" s="134"/>
      <c r="K2498" s="135"/>
      <c r="L2498" s="136">
        <v>5</v>
      </c>
      <c r="M2498" s="318" t="str">
        <f>IFERROR(ROUNDUP(VLOOKUP(F2498,Accesorio!A:E,IF(L2498&gt;5,L2498-2,L2498),)*E2498/IF(L2498&gt;5,1.21,1),0)," ")</f>
        <v xml:space="preserve"> </v>
      </c>
      <c r="N2498" s="319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70"/>
      <c r="F2499" s="272"/>
      <c r="G2499" s="133"/>
      <c r="H2499" s="133"/>
      <c r="I2499" s="343"/>
      <c r="J2499" s="134"/>
      <c r="K2499" s="135"/>
      <c r="L2499" s="136">
        <v>5</v>
      </c>
      <c r="M2499" s="318" t="str">
        <f>IFERROR(ROUNDUP(VLOOKUP(F2499,Accesorio!A:E,IF(L2499&gt;5,L2499-2,L2499),)*E2499/IF(L2499&gt;5,1.21,1),0)," ")</f>
        <v xml:space="preserve"> </v>
      </c>
      <c r="N2499" s="319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70"/>
      <c r="F2500" s="272"/>
      <c r="G2500" s="133"/>
      <c r="H2500" s="133"/>
      <c r="I2500" s="343"/>
      <c r="J2500" s="134"/>
      <c r="K2500" s="135"/>
      <c r="L2500" s="136">
        <v>5</v>
      </c>
      <c r="M2500" s="318" t="str">
        <f>IFERROR(ROUNDUP(VLOOKUP(F2500,Accesorio!A:E,IF(L2500&gt;5,L2500-2,L2500),)*E2500/IF(L2500&gt;5,1.21,1),0)," ")</f>
        <v xml:space="preserve"> </v>
      </c>
      <c r="N2500" s="319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70"/>
      <c r="F2501" s="272"/>
      <c r="G2501" s="133"/>
      <c r="H2501" s="133"/>
      <c r="I2501" s="343"/>
      <c r="J2501" s="134"/>
      <c r="K2501" s="135"/>
      <c r="L2501" s="136">
        <v>5</v>
      </c>
      <c r="M2501" s="318" t="str">
        <f>IFERROR(ROUNDUP(VLOOKUP(F2501,Accesorio!A:E,IF(L2501&gt;5,L2501-2,L2501),)*E2501/IF(L2501&gt;5,1.21,1),0)," ")</f>
        <v xml:space="preserve"> </v>
      </c>
      <c r="N2501" s="319" t="str">
        <f>IFERROR(VLOOKUP(F2501,Accesorio!A:C,3,),"")</f>
        <v/>
      </c>
    </row>
    <row r="2502" spans="1:14" x14ac:dyDescent="0.2">
      <c r="A2502" s="129"/>
      <c r="B2502" s="130"/>
      <c r="C2502" s="131"/>
      <c r="D2502" s="132"/>
      <c r="E2502" s="270"/>
      <c r="F2502" s="272"/>
      <c r="G2502" s="133"/>
      <c r="H2502" s="133"/>
      <c r="I2502" s="343"/>
      <c r="J2502" s="134"/>
      <c r="K2502" s="135"/>
      <c r="L2502" s="136">
        <v>5</v>
      </c>
      <c r="M2502" s="318" t="str">
        <f>IFERROR(ROUNDUP(VLOOKUP(F2502,Accesorio!A:E,IF(L2502&gt;5,L2502-2,L2502),)*E2502/IF(L2502&gt;5,1.21,1),0)," ")</f>
        <v xml:space="preserve"> </v>
      </c>
      <c r="N2502" s="319" t="str">
        <f>IFERROR(VLOOKUP(F2502,Accesorio!A:C,3,),"")</f>
        <v/>
      </c>
    </row>
    <row r="2503" spans="1:14" x14ac:dyDescent="0.2">
      <c r="A2503" s="129"/>
      <c r="B2503" s="130"/>
      <c r="C2503" s="131"/>
      <c r="D2503" s="132"/>
      <c r="E2503" s="270"/>
      <c r="F2503" s="272"/>
      <c r="G2503" s="133"/>
      <c r="H2503" s="133"/>
      <c r="I2503" s="343"/>
      <c r="J2503" s="134"/>
      <c r="K2503" s="135"/>
      <c r="L2503" s="136">
        <v>5</v>
      </c>
      <c r="M2503" s="318" t="str">
        <f>IFERROR(ROUNDUP(VLOOKUP(F2503,Accesorio!A:E,IF(L2503&gt;5,L2503-2,L2503),)*E2503/IF(L2503&gt;5,1.21,1),0)," ")</f>
        <v xml:space="preserve"> </v>
      </c>
      <c r="N2503" s="319" t="str">
        <f>IFERROR(VLOOKUP(F2503,Accesorio!A:C,3,),"")</f>
        <v/>
      </c>
    </row>
    <row r="2504" spans="1:14" x14ac:dyDescent="0.2">
      <c r="A2504" s="129"/>
      <c r="B2504" s="130"/>
      <c r="C2504" s="131"/>
      <c r="D2504" s="132"/>
      <c r="E2504" s="270"/>
      <c r="F2504" s="272"/>
      <c r="G2504" s="133"/>
      <c r="H2504" s="133"/>
      <c r="I2504" s="343"/>
      <c r="J2504" s="134"/>
      <c r="K2504" s="135"/>
      <c r="L2504" s="136">
        <v>5</v>
      </c>
      <c r="M2504" s="318" t="str">
        <f>IFERROR(ROUNDUP(VLOOKUP(F2504,Accesorio!A:E,IF(L2504&gt;5,L2504-2,L2504),)*E2504/IF(L2504&gt;5,1.21,1),0)," ")</f>
        <v xml:space="preserve"> </v>
      </c>
      <c r="N2504" s="319" t="str">
        <f>IFERROR(VLOOKUP(F2504,Accesorio!A:C,3,),"")</f>
        <v/>
      </c>
    </row>
    <row r="2505" spans="1:14" x14ac:dyDescent="0.2">
      <c r="A2505" s="129"/>
      <c r="B2505" s="130"/>
      <c r="C2505" s="131"/>
      <c r="D2505" s="132"/>
      <c r="E2505" s="270"/>
      <c r="F2505" s="272"/>
      <c r="G2505" s="133"/>
      <c r="H2505" s="133"/>
      <c r="I2505" s="343"/>
      <c r="J2505" s="134"/>
      <c r="K2505" s="135"/>
      <c r="L2505" s="136">
        <v>5</v>
      </c>
      <c r="M2505" s="318" t="str">
        <f>IFERROR(ROUNDUP(VLOOKUP(F2505,Accesorio!A:E,IF(L2505&gt;5,L2505-2,L2505),)*E2505/IF(L2505&gt;5,1.21,1),0)," ")</f>
        <v xml:space="preserve"> </v>
      </c>
      <c r="N2505" s="319" t="str">
        <f>IFERROR(VLOOKUP(F2505,Accesorio!A:C,3,),"")</f>
        <v/>
      </c>
    </row>
    <row r="2506" spans="1:14" x14ac:dyDescent="0.2">
      <c r="A2506" s="129"/>
      <c r="B2506" s="130"/>
      <c r="C2506" s="131"/>
      <c r="D2506" s="132"/>
      <c r="E2506" s="270"/>
      <c r="F2506" s="272"/>
      <c r="G2506" s="133"/>
      <c r="H2506" s="133"/>
      <c r="I2506" s="343"/>
      <c r="J2506" s="134"/>
      <c r="K2506" s="135"/>
      <c r="L2506" s="136">
        <v>5</v>
      </c>
      <c r="M2506" s="318" t="str">
        <f>IFERROR(ROUNDUP(VLOOKUP(F2506,Accesorio!A:E,IF(L2506&gt;5,L2506-2,L2506),)*E2506/IF(L2506&gt;5,1.21,1),0)," ")</f>
        <v xml:space="preserve"> </v>
      </c>
      <c r="N2506" s="319" t="str">
        <f>IFERROR(VLOOKUP(F2506,Accesorio!A:C,3,),"")</f>
        <v/>
      </c>
    </row>
    <row r="2507" spans="1:14" x14ac:dyDescent="0.2">
      <c r="A2507" s="129"/>
      <c r="B2507" s="130"/>
      <c r="C2507" s="131"/>
      <c r="D2507" s="132"/>
      <c r="E2507" s="270"/>
      <c r="F2507" s="272"/>
      <c r="G2507" s="133"/>
      <c r="H2507" s="133"/>
      <c r="I2507" s="343"/>
      <c r="J2507" s="134"/>
      <c r="K2507" s="135"/>
      <c r="L2507" s="136">
        <v>5</v>
      </c>
      <c r="M2507" s="318" t="str">
        <f>IFERROR(ROUNDUP(VLOOKUP(F2507,Accesorio!A:E,IF(L2507&gt;5,L2507-2,L2507),)*E2507/IF(L2507&gt;5,1.21,1),0)," ")</f>
        <v xml:space="preserve"> </v>
      </c>
      <c r="N2507" s="319" t="str">
        <f>IFERROR(VLOOKUP(F2507,Accesorio!A:C,3,),"")</f>
        <v/>
      </c>
    </row>
    <row r="2508" spans="1:14" x14ac:dyDescent="0.2">
      <c r="A2508" s="129"/>
      <c r="B2508" s="130"/>
      <c r="C2508" s="131"/>
      <c r="D2508" s="132"/>
      <c r="E2508" s="270"/>
      <c r="F2508" s="272"/>
      <c r="G2508" s="133"/>
      <c r="H2508" s="133"/>
      <c r="I2508" s="343"/>
      <c r="J2508" s="134"/>
      <c r="K2508" s="135"/>
      <c r="L2508" s="136">
        <v>5</v>
      </c>
      <c r="M2508" s="318" t="str">
        <f>IFERROR(ROUNDUP(VLOOKUP(F2508,Accesorio!A:E,IF(L2508&gt;5,L2508-2,L2508),)*E2508/IF(L2508&gt;5,1.21,1),0)," ")</f>
        <v xml:space="preserve"> </v>
      </c>
      <c r="N2508" s="319" t="str">
        <f>IFERROR(VLOOKUP(F2508,Accesorio!A:C,3,),"")</f>
        <v/>
      </c>
    </row>
    <row r="2509" spans="1:14" x14ac:dyDescent="0.2">
      <c r="A2509" s="129"/>
      <c r="B2509" s="130"/>
      <c r="C2509" s="131"/>
      <c r="D2509" s="132"/>
      <c r="E2509" s="270"/>
      <c r="F2509" s="272"/>
      <c r="G2509" s="133"/>
      <c r="H2509" s="133"/>
      <c r="I2509" s="343"/>
      <c r="J2509" s="134"/>
      <c r="K2509" s="135"/>
      <c r="L2509" s="136">
        <v>5</v>
      </c>
      <c r="M2509" s="318" t="str">
        <f>IFERROR(ROUNDUP(VLOOKUP(F2509,Accesorio!A:E,IF(L2509&gt;5,L2509-2,L2509),)*E2509/IF(L2509&gt;5,1.21,1),0)," ")</f>
        <v xml:space="preserve"> </v>
      </c>
      <c r="N2509" s="319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70"/>
      <c r="F2510" s="272"/>
      <c r="G2510" s="133"/>
      <c r="H2510" s="133"/>
      <c r="I2510" s="343"/>
      <c r="J2510" s="134"/>
      <c r="K2510" s="135"/>
      <c r="L2510" s="136">
        <v>5</v>
      </c>
      <c r="M2510" s="318" t="str">
        <f>IFERROR(ROUNDUP(VLOOKUP(F2510,Accesorio!A:E,IF(L2510&gt;5,L2510-2,L2510),)*E2510/IF(L2510&gt;5,1.21,1),0)," ")</f>
        <v xml:space="preserve"> </v>
      </c>
      <c r="N2510" s="319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70"/>
      <c r="F2511" s="272"/>
      <c r="G2511" s="133"/>
      <c r="H2511" s="133"/>
      <c r="I2511" s="343"/>
      <c r="J2511" s="134"/>
      <c r="K2511" s="135"/>
      <c r="L2511" s="136">
        <v>5</v>
      </c>
      <c r="M2511" s="318" t="str">
        <f>IFERROR(ROUNDUP(VLOOKUP(F2511,Accesorio!A:E,IF(L2511&gt;5,L2511-2,L2511),)*E2511/IF(L2511&gt;5,1.21,1),0)," ")</f>
        <v xml:space="preserve"> </v>
      </c>
      <c r="N2511" s="319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70"/>
      <c r="F2512" s="272"/>
      <c r="G2512" s="133"/>
      <c r="H2512" s="133"/>
      <c r="I2512" s="343"/>
      <c r="J2512" s="134"/>
      <c r="K2512" s="135"/>
      <c r="L2512" s="136">
        <v>5</v>
      </c>
      <c r="M2512" s="318" t="str">
        <f>IFERROR(ROUNDUP(VLOOKUP(F2512,Accesorio!A:E,IF(L2512&gt;5,L2512-2,L2512),)*E2512/IF(L2512&gt;5,1.21,1),0)," ")</f>
        <v xml:space="preserve"> </v>
      </c>
      <c r="N2512" s="319" t="str">
        <f>IFERROR(VLOOKUP(F2512,Accesorio!A:C,3,),"")</f>
        <v/>
      </c>
    </row>
    <row r="2513" spans="1:14" x14ac:dyDescent="0.2">
      <c r="A2513" s="129"/>
      <c r="B2513" s="130"/>
      <c r="C2513" s="137"/>
      <c r="D2513" s="132"/>
      <c r="E2513" s="270"/>
      <c r="F2513" s="272"/>
      <c r="G2513" s="133"/>
      <c r="H2513" s="133"/>
      <c r="I2513" s="343"/>
      <c r="J2513" s="134"/>
      <c r="K2513" s="135"/>
      <c r="L2513" s="136">
        <v>5</v>
      </c>
      <c r="M2513" s="318" t="str">
        <f>IFERROR(ROUNDUP(VLOOKUP(F2513,Accesorio!A:E,IF(L2513&gt;5,L2513-2,L2513),)*E2513/IF(L2513&gt;5,1.21,1),0)," ")</f>
        <v xml:space="preserve"> </v>
      </c>
      <c r="N2513" s="319" t="str">
        <f>IFERROR(VLOOKUP(F2513,Accesorio!A:C,3,),"")</f>
        <v/>
      </c>
    </row>
    <row r="2514" spans="1:14" x14ac:dyDescent="0.2">
      <c r="A2514" s="129"/>
      <c r="B2514" s="130"/>
      <c r="C2514" s="137"/>
      <c r="D2514" s="132"/>
      <c r="E2514" s="270"/>
      <c r="F2514" s="272"/>
      <c r="G2514" s="133"/>
      <c r="H2514" s="133"/>
      <c r="I2514" s="343"/>
      <c r="J2514" s="134"/>
      <c r="K2514" s="135"/>
      <c r="L2514" s="136">
        <v>5</v>
      </c>
      <c r="M2514" s="318" t="str">
        <f>IFERROR(ROUNDUP(VLOOKUP(F2514,Accesorio!A:E,IF(L2514&gt;5,L2514-2,L2514),)*E2514/IF(L2514&gt;5,1.21,1),0)," ")</f>
        <v xml:space="preserve"> </v>
      </c>
      <c r="N2514" s="319" t="str">
        <f>IFERROR(VLOOKUP(F2514,Accesorio!A:C,3,),"")</f>
        <v/>
      </c>
    </row>
    <row r="2515" spans="1:14" x14ac:dyDescent="0.2">
      <c r="A2515" s="129"/>
      <c r="B2515" s="130"/>
      <c r="C2515" s="137"/>
      <c r="D2515" s="132"/>
      <c r="E2515" s="270"/>
      <c r="F2515" s="272"/>
      <c r="G2515" s="133"/>
      <c r="H2515" s="133"/>
      <c r="I2515" s="343"/>
      <c r="J2515" s="134"/>
      <c r="K2515" s="135"/>
      <c r="L2515" s="136">
        <v>5</v>
      </c>
      <c r="M2515" s="318" t="str">
        <f>IFERROR(ROUNDUP(VLOOKUP(F2515,Accesorio!A:E,IF(L2515&gt;5,L2515-2,L2515),)*E2515/IF(L2515&gt;5,1.21,1),0)," ")</f>
        <v xml:space="preserve"> </v>
      </c>
      <c r="N2515" s="319" t="str">
        <f>IFERROR(VLOOKUP(F2515,Accesorio!A:C,3,),"")</f>
        <v/>
      </c>
    </row>
    <row r="2516" spans="1:14" x14ac:dyDescent="0.2">
      <c r="A2516" s="129"/>
      <c r="B2516" s="130"/>
      <c r="C2516" s="137"/>
      <c r="D2516" s="132"/>
      <c r="E2516" s="270"/>
      <c r="F2516" s="272"/>
      <c r="G2516" s="133"/>
      <c r="H2516" s="133"/>
      <c r="I2516" s="343"/>
      <c r="J2516" s="134"/>
      <c r="K2516" s="135"/>
      <c r="L2516" s="136">
        <v>5</v>
      </c>
      <c r="M2516" s="318" t="str">
        <f>IFERROR(ROUNDUP(VLOOKUP(F2516,Accesorio!A:E,IF(L2516&gt;5,L2516-2,L2516),)*E2516/IF(L2516&gt;5,1.21,1),0)," ")</f>
        <v xml:space="preserve"> </v>
      </c>
      <c r="N2516" s="319" t="str">
        <f>IFERROR(VLOOKUP(F2516,Accesorio!A:C,3,),"")</f>
        <v/>
      </c>
    </row>
    <row r="2517" spans="1:14" x14ac:dyDescent="0.2">
      <c r="A2517" s="129"/>
      <c r="B2517" s="130"/>
      <c r="C2517" s="131"/>
      <c r="D2517" s="132"/>
      <c r="E2517" s="270"/>
      <c r="F2517" s="272"/>
      <c r="G2517" s="133"/>
      <c r="H2517" s="133"/>
      <c r="I2517" s="343"/>
      <c r="J2517" s="134"/>
      <c r="K2517" s="135"/>
      <c r="L2517" s="136">
        <v>5</v>
      </c>
      <c r="M2517" s="318" t="str">
        <f>IFERROR(ROUNDUP(VLOOKUP(F2517,Accesorio!A:E,IF(L2517&gt;5,L2517-2,L2517),)*E2517/IF(L2517&gt;5,1.21,1),0)," ")</f>
        <v xml:space="preserve"> </v>
      </c>
      <c r="N2517" s="319" t="str">
        <f>IFERROR(VLOOKUP(F2517,Accesorio!A:C,3,),"")</f>
        <v/>
      </c>
    </row>
    <row r="2518" spans="1:14" x14ac:dyDescent="0.2">
      <c r="A2518" s="129"/>
      <c r="B2518" s="130"/>
      <c r="C2518" s="131"/>
      <c r="D2518" s="132"/>
      <c r="E2518" s="270"/>
      <c r="F2518" s="272"/>
      <c r="G2518" s="133"/>
      <c r="H2518" s="133"/>
      <c r="I2518" s="343"/>
      <c r="J2518" s="134"/>
      <c r="K2518" s="135"/>
      <c r="L2518" s="136">
        <v>5</v>
      </c>
      <c r="M2518" s="318" t="str">
        <f>IFERROR(ROUNDUP(VLOOKUP(F2518,Accesorio!A:E,IF(L2518&gt;5,L2518-2,L2518),)*E2518/IF(L2518&gt;5,1.21,1),0)," ")</f>
        <v xml:space="preserve"> </v>
      </c>
      <c r="N2518" s="319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70"/>
      <c r="F2519" s="272"/>
      <c r="G2519" s="133"/>
      <c r="H2519" s="133"/>
      <c r="I2519" s="343"/>
      <c r="J2519" s="134"/>
      <c r="K2519" s="135"/>
      <c r="L2519" s="136">
        <v>5</v>
      </c>
      <c r="M2519" s="318" t="str">
        <f>IFERROR(ROUNDUP(VLOOKUP(F2519,Accesorio!A:E,IF(L2519&gt;5,L2519-2,L2519),)*E2519/IF(L2519&gt;5,1.21,1),0)," ")</f>
        <v xml:space="preserve"> </v>
      </c>
      <c r="N2519" s="319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70"/>
      <c r="F2520" s="272"/>
      <c r="G2520" s="133"/>
      <c r="H2520" s="133"/>
      <c r="I2520" s="343"/>
      <c r="J2520" s="134"/>
      <c r="K2520" s="135"/>
      <c r="L2520" s="136">
        <v>5</v>
      </c>
      <c r="M2520" s="318" t="str">
        <f>IFERROR(ROUNDUP(VLOOKUP(F2520,Accesorio!A:E,IF(L2520&gt;5,L2520-2,L2520),)*E2520/IF(L2520&gt;5,1.21,1),0)," ")</f>
        <v xml:space="preserve"> </v>
      </c>
      <c r="N2520" s="319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70"/>
      <c r="F2521" s="272"/>
      <c r="G2521" s="133"/>
      <c r="H2521" s="133"/>
      <c r="I2521" s="343"/>
      <c r="J2521" s="134"/>
      <c r="K2521" s="135"/>
      <c r="L2521" s="136">
        <v>5</v>
      </c>
      <c r="M2521" s="318" t="str">
        <f>IFERROR(ROUNDUP(VLOOKUP(F2521,Accesorio!A:E,IF(L2521&gt;5,L2521-2,L2521),)*E2521/IF(L2521&gt;5,1.21,1),0)," ")</f>
        <v xml:space="preserve"> </v>
      </c>
      <c r="N2521" s="319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70"/>
      <c r="F2522" s="272"/>
      <c r="G2522" s="133"/>
      <c r="H2522" s="133"/>
      <c r="I2522" s="343"/>
      <c r="J2522" s="134"/>
      <c r="K2522" s="135"/>
      <c r="L2522" s="136">
        <v>5</v>
      </c>
      <c r="M2522" s="318" t="str">
        <f>IFERROR(ROUNDUP(VLOOKUP(F2522,Accesorio!A:E,IF(L2522&gt;5,L2522-2,L2522),)*E2522/IF(L2522&gt;5,1.21,1),0)," ")</f>
        <v xml:space="preserve"> </v>
      </c>
      <c r="N2522" s="319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70"/>
      <c r="F2523" s="272"/>
      <c r="G2523" s="133"/>
      <c r="H2523" s="133"/>
      <c r="I2523" s="343"/>
      <c r="J2523" s="134"/>
      <c r="K2523" s="135"/>
      <c r="L2523" s="136">
        <v>5</v>
      </c>
      <c r="M2523" s="318" t="str">
        <f>IFERROR(ROUNDUP(VLOOKUP(F2523,Accesorio!A:E,IF(L2523&gt;5,L2523-2,L2523),)*E2523/IF(L2523&gt;5,1.21,1),0)," ")</f>
        <v xml:space="preserve"> </v>
      </c>
      <c r="N2523" s="319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70"/>
      <c r="F2524" s="272"/>
      <c r="G2524" s="133"/>
      <c r="H2524" s="133"/>
      <c r="I2524" s="343"/>
      <c r="J2524" s="134"/>
      <c r="K2524" s="135"/>
      <c r="L2524" s="136">
        <v>5</v>
      </c>
      <c r="M2524" s="318" t="str">
        <f>IFERROR(ROUNDUP(VLOOKUP(F2524,Accesorio!A:E,IF(L2524&gt;5,L2524-2,L2524),)*E2524/IF(L2524&gt;5,1.21,1),0)," ")</f>
        <v xml:space="preserve"> </v>
      </c>
      <c r="N2524" s="319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70"/>
      <c r="F2525" s="272"/>
      <c r="G2525" s="133"/>
      <c r="H2525" s="133"/>
      <c r="I2525" s="343"/>
      <c r="J2525" s="134"/>
      <c r="K2525" s="135"/>
      <c r="L2525" s="136">
        <v>5</v>
      </c>
      <c r="M2525" s="318" t="str">
        <f>IFERROR(ROUNDUP(VLOOKUP(F2525,Accesorio!A:E,IF(L2525&gt;5,L2525-2,L2525),)*E2525/IF(L2525&gt;5,1.21,1),0)," ")</f>
        <v xml:space="preserve"> </v>
      </c>
      <c r="N2525" s="319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70"/>
      <c r="F2526" s="272"/>
      <c r="G2526" s="133"/>
      <c r="H2526" s="133"/>
      <c r="I2526" s="343"/>
      <c r="J2526" s="134"/>
      <c r="K2526" s="135"/>
      <c r="L2526" s="136">
        <v>5</v>
      </c>
      <c r="M2526" s="318" t="str">
        <f>IFERROR(ROUNDUP(VLOOKUP(F2526,Accesorio!A:E,IF(L2526&gt;5,L2526-2,L2526),)*E2526/IF(L2526&gt;5,1.21,1),0)," ")</f>
        <v xml:space="preserve"> </v>
      </c>
      <c r="N2526" s="319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70"/>
      <c r="F2527" s="272"/>
      <c r="G2527" s="133"/>
      <c r="H2527" s="133"/>
      <c r="I2527" s="343"/>
      <c r="J2527" s="134"/>
      <c r="K2527" s="135"/>
      <c r="L2527" s="136">
        <v>5</v>
      </c>
      <c r="M2527" s="318" t="str">
        <f>IFERROR(ROUNDUP(VLOOKUP(F2527,Accesorio!A:E,IF(L2527&gt;5,L2527-2,L2527),)*E2527/IF(L2527&gt;5,1.21,1),0)," ")</f>
        <v xml:space="preserve"> </v>
      </c>
      <c r="N2527" s="319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70"/>
      <c r="F2528" s="272"/>
      <c r="G2528" s="133"/>
      <c r="H2528" s="133"/>
      <c r="I2528" s="343"/>
      <c r="J2528" s="134"/>
      <c r="K2528" s="135"/>
      <c r="L2528" s="136">
        <v>5</v>
      </c>
      <c r="M2528" s="318" t="str">
        <f>IFERROR(ROUNDUP(VLOOKUP(F2528,Accesorio!A:E,IF(L2528&gt;5,L2528-2,L2528),)*E2528/IF(L2528&gt;5,1.21,1),0)," ")</f>
        <v xml:space="preserve"> </v>
      </c>
      <c r="N2528" s="319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70"/>
      <c r="F2529" s="272"/>
      <c r="G2529" s="133"/>
      <c r="H2529" s="133"/>
      <c r="I2529" s="343"/>
      <c r="J2529" s="134"/>
      <c r="K2529" s="135"/>
      <c r="L2529" s="136">
        <v>5</v>
      </c>
      <c r="M2529" s="318" t="str">
        <f>IFERROR(ROUNDUP(VLOOKUP(F2529,Accesorio!A:E,IF(L2529&gt;5,L2529-2,L2529),)*E2529/IF(L2529&gt;5,1.21,1),0)," ")</f>
        <v xml:space="preserve"> </v>
      </c>
      <c r="N2529" s="319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70"/>
      <c r="F2530" s="272"/>
      <c r="G2530" s="133"/>
      <c r="H2530" s="133"/>
      <c r="I2530" s="343"/>
      <c r="J2530" s="134"/>
      <c r="K2530" s="135"/>
      <c r="L2530" s="136">
        <v>5</v>
      </c>
      <c r="M2530" s="318" t="str">
        <f>IFERROR(ROUNDUP(VLOOKUP(F2530,Accesorio!A:E,IF(L2530&gt;5,L2530-2,L2530),)*E2530/IF(L2530&gt;5,1.21,1),0)," ")</f>
        <v xml:space="preserve"> </v>
      </c>
      <c r="N2530" s="319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70"/>
      <c r="F2531" s="272"/>
      <c r="G2531" s="133"/>
      <c r="H2531" s="133"/>
      <c r="I2531" s="343"/>
      <c r="J2531" s="134"/>
      <c r="K2531" s="135"/>
      <c r="L2531" s="136">
        <v>5</v>
      </c>
      <c r="M2531" s="318" t="str">
        <f>IFERROR(ROUNDUP(VLOOKUP(F2531,Accesorio!A:E,IF(L2531&gt;5,L2531-2,L2531),)*E2531/IF(L2531&gt;5,1.21,1),0)," ")</f>
        <v xml:space="preserve"> </v>
      </c>
      <c r="N2531" s="319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70"/>
      <c r="F2532" s="272"/>
      <c r="G2532" s="133"/>
      <c r="H2532" s="133"/>
      <c r="I2532" s="343"/>
      <c r="J2532" s="134"/>
      <c r="K2532" s="135"/>
      <c r="L2532" s="136">
        <v>5</v>
      </c>
      <c r="M2532" s="318" t="str">
        <f>IFERROR(ROUNDUP(VLOOKUP(F2532,Accesorio!A:E,IF(L2532&gt;5,L2532-2,L2532),)*E2532/IF(L2532&gt;5,1.21,1),0)," ")</f>
        <v xml:space="preserve"> </v>
      </c>
      <c r="N2532" s="319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70"/>
      <c r="F2533" s="272"/>
      <c r="G2533" s="133"/>
      <c r="H2533" s="133"/>
      <c r="I2533" s="343"/>
      <c r="J2533" s="134"/>
      <c r="K2533" s="135"/>
      <c r="L2533" s="136">
        <v>5</v>
      </c>
      <c r="M2533" s="318" t="str">
        <f>IFERROR(ROUNDUP(VLOOKUP(F2533,Accesorio!A:E,IF(L2533&gt;5,L2533-2,L2533),)*E2533/IF(L2533&gt;5,1.21,1),0)," ")</f>
        <v xml:space="preserve"> </v>
      </c>
      <c r="N2533" s="319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70"/>
      <c r="F2534" s="272"/>
      <c r="G2534" s="133"/>
      <c r="H2534" s="133"/>
      <c r="I2534" s="343"/>
      <c r="J2534" s="134"/>
      <c r="K2534" s="135"/>
      <c r="L2534" s="136">
        <v>5</v>
      </c>
      <c r="M2534" s="318" t="str">
        <f>IFERROR(ROUNDUP(VLOOKUP(F2534,Accesorio!A:E,IF(L2534&gt;5,L2534-2,L2534),)*E2534/IF(L2534&gt;5,1.21,1),0)," ")</f>
        <v xml:space="preserve"> </v>
      </c>
      <c r="N2534" s="319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70"/>
      <c r="F2535" s="272"/>
      <c r="G2535" s="133"/>
      <c r="H2535" s="133"/>
      <c r="I2535" s="343"/>
      <c r="J2535" s="134"/>
      <c r="K2535" s="135"/>
      <c r="L2535" s="136">
        <v>5</v>
      </c>
      <c r="M2535" s="318" t="str">
        <f>IFERROR(ROUNDUP(VLOOKUP(F2535,Accesorio!A:E,IF(L2535&gt;5,L2535-2,L2535),)*E2535/IF(L2535&gt;5,1.21,1),0)," ")</f>
        <v xml:space="preserve"> </v>
      </c>
      <c r="N2535" s="319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70"/>
      <c r="F2536" s="272"/>
      <c r="G2536" s="133"/>
      <c r="H2536" s="133"/>
      <c r="I2536" s="343"/>
      <c r="J2536" s="134"/>
      <c r="K2536" s="135"/>
      <c r="L2536" s="136">
        <v>5</v>
      </c>
      <c r="M2536" s="318" t="str">
        <f>IFERROR(ROUNDUP(VLOOKUP(F2536,Accesorio!A:E,IF(L2536&gt;5,L2536-2,L2536),)*E2536/IF(L2536&gt;5,1.21,1),0)," ")</f>
        <v xml:space="preserve"> </v>
      </c>
      <c r="N2536" s="319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70"/>
      <c r="F2537" s="272"/>
      <c r="G2537" s="133"/>
      <c r="H2537" s="133"/>
      <c r="I2537" s="343"/>
      <c r="J2537" s="134"/>
      <c r="K2537" s="135"/>
      <c r="L2537" s="136">
        <v>5</v>
      </c>
      <c r="M2537" s="318" t="str">
        <f>IFERROR(ROUNDUP(VLOOKUP(F2537,Accesorio!A:E,IF(L2537&gt;5,L2537-2,L2537),)*E2537/IF(L2537&gt;5,1.21,1),0)," ")</f>
        <v xml:space="preserve"> </v>
      </c>
      <c r="N2537" s="319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70"/>
      <c r="F2538" s="272"/>
      <c r="G2538" s="133"/>
      <c r="H2538" s="133"/>
      <c r="I2538" s="343"/>
      <c r="J2538" s="134"/>
      <c r="K2538" s="135"/>
      <c r="L2538" s="136">
        <v>5</v>
      </c>
      <c r="M2538" s="318" t="str">
        <f>IFERROR(ROUNDUP(VLOOKUP(F2538,Accesorio!A:E,IF(L2538&gt;5,L2538-2,L2538),)*E2538/IF(L2538&gt;5,1.21,1),0)," ")</f>
        <v xml:space="preserve"> </v>
      </c>
      <c r="N2538" s="319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70"/>
      <c r="F2539" s="272"/>
      <c r="G2539" s="133"/>
      <c r="H2539" s="133"/>
      <c r="I2539" s="343"/>
      <c r="J2539" s="134"/>
      <c r="K2539" s="135"/>
      <c r="L2539" s="136">
        <v>5</v>
      </c>
      <c r="M2539" s="318" t="str">
        <f>IFERROR(ROUNDUP(VLOOKUP(F2539,Accesorio!A:E,IF(L2539&gt;5,L2539-2,L2539),)*E2539/IF(L2539&gt;5,1.21,1),0)," ")</f>
        <v xml:space="preserve"> </v>
      </c>
      <c r="N2539" s="319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70"/>
      <c r="F2540" s="272"/>
      <c r="G2540" s="133"/>
      <c r="H2540" s="133"/>
      <c r="I2540" s="343"/>
      <c r="J2540" s="134"/>
      <c r="K2540" s="135"/>
      <c r="L2540" s="136">
        <v>5</v>
      </c>
      <c r="M2540" s="318" t="str">
        <f>IFERROR(ROUNDUP(VLOOKUP(F2540,Accesorio!A:E,IF(L2540&gt;5,L2540-2,L2540),)*E2540/IF(L2540&gt;5,1.21,1),0)," ")</f>
        <v xml:space="preserve"> </v>
      </c>
      <c r="N2540" s="319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70"/>
      <c r="F2541" s="272"/>
      <c r="G2541" s="133"/>
      <c r="H2541" s="133"/>
      <c r="I2541" s="343"/>
      <c r="J2541" s="134"/>
      <c r="K2541" s="135"/>
      <c r="L2541" s="136">
        <v>5</v>
      </c>
      <c r="M2541" s="318" t="str">
        <f>IFERROR(ROUNDUP(VLOOKUP(F2541,Accesorio!A:E,IF(L2541&gt;5,L2541-2,L2541),)*E2541/IF(L2541&gt;5,1.21,1),0)," ")</f>
        <v xml:space="preserve"> </v>
      </c>
      <c r="N2541" s="319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70"/>
      <c r="F2542" s="272"/>
      <c r="G2542" s="133"/>
      <c r="H2542" s="133"/>
      <c r="I2542" s="343"/>
      <c r="J2542" s="134"/>
      <c r="K2542" s="135"/>
      <c r="L2542" s="136">
        <v>5</v>
      </c>
      <c r="M2542" s="318" t="str">
        <f>IFERROR(ROUNDUP(VLOOKUP(F2542,Accesorio!A:E,IF(L2542&gt;5,L2542-2,L2542),)*E2542/IF(L2542&gt;5,1.21,1),0)," ")</f>
        <v xml:space="preserve"> </v>
      </c>
      <c r="N2542" s="319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70"/>
      <c r="F2543" s="272"/>
      <c r="G2543" s="133"/>
      <c r="H2543" s="133"/>
      <c r="I2543" s="343"/>
      <c r="J2543" s="134"/>
      <c r="K2543" s="135"/>
      <c r="L2543" s="136">
        <v>5</v>
      </c>
      <c r="M2543" s="318" t="str">
        <f>IFERROR(ROUNDUP(VLOOKUP(F2543,Accesorio!A:E,IF(L2543&gt;5,L2543-2,L2543),)*E2543/IF(L2543&gt;5,1.21,1),0)," ")</f>
        <v xml:space="preserve"> </v>
      </c>
      <c r="N2543" s="319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70"/>
      <c r="F2544" s="272"/>
      <c r="G2544" s="133"/>
      <c r="H2544" s="133"/>
      <c r="I2544" s="343"/>
      <c r="J2544" s="134"/>
      <c r="K2544" s="135"/>
      <c r="L2544" s="136">
        <v>5</v>
      </c>
      <c r="M2544" s="318" t="str">
        <f>IFERROR(ROUNDUP(VLOOKUP(F2544,Accesorio!A:E,IF(L2544&gt;5,L2544-2,L2544),)*E2544/IF(L2544&gt;5,1.21,1),0)," ")</f>
        <v xml:space="preserve"> </v>
      </c>
      <c r="N2544" s="319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70"/>
      <c r="F2545" s="272"/>
      <c r="G2545" s="133"/>
      <c r="H2545" s="133"/>
      <c r="I2545" s="343"/>
      <c r="J2545" s="134"/>
      <c r="K2545" s="135"/>
      <c r="L2545" s="136">
        <v>5</v>
      </c>
      <c r="M2545" s="318" t="str">
        <f>IFERROR(ROUNDUP(VLOOKUP(F2545,Accesorio!A:E,IF(L2545&gt;5,L2545-2,L2545),)*E2545/IF(L2545&gt;5,1.21,1),0)," ")</f>
        <v xml:space="preserve"> </v>
      </c>
      <c r="N2545" s="319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70"/>
      <c r="F2546" s="272"/>
      <c r="G2546" s="133"/>
      <c r="H2546" s="133"/>
      <c r="I2546" s="343"/>
      <c r="J2546" s="134"/>
      <c r="K2546" s="135"/>
      <c r="L2546" s="136">
        <v>5</v>
      </c>
      <c r="M2546" s="318" t="str">
        <f>IFERROR(ROUNDUP(VLOOKUP(F2546,Accesorio!A:E,IF(L2546&gt;5,L2546-2,L2546),)*E2546/IF(L2546&gt;5,1.21,1),0)," ")</f>
        <v xml:space="preserve"> </v>
      </c>
      <c r="N2546" s="319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70"/>
      <c r="F2547" s="272"/>
      <c r="G2547" s="133"/>
      <c r="H2547" s="133"/>
      <c r="I2547" s="343"/>
      <c r="J2547" s="134"/>
      <c r="K2547" s="135"/>
      <c r="L2547" s="136">
        <v>5</v>
      </c>
      <c r="M2547" s="318" t="str">
        <f>IFERROR(ROUNDUP(VLOOKUP(F2547,Accesorio!A:E,IF(L2547&gt;5,L2547-2,L2547),)*E2547/IF(L2547&gt;5,1.21,1),0)," ")</f>
        <v xml:space="preserve"> </v>
      </c>
      <c r="N2547" s="319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70"/>
      <c r="F2548" s="272"/>
      <c r="G2548" s="133"/>
      <c r="H2548" s="133"/>
      <c r="I2548" s="343"/>
      <c r="J2548" s="134"/>
      <c r="K2548" s="135"/>
      <c r="L2548" s="136">
        <v>5</v>
      </c>
      <c r="M2548" s="318" t="str">
        <f>IFERROR(ROUNDUP(VLOOKUP(F2548,Accesorio!A:E,IF(L2548&gt;5,L2548-2,L2548),)*E2548/IF(L2548&gt;5,1.21,1),0)," ")</f>
        <v xml:space="preserve"> </v>
      </c>
      <c r="N2548" s="319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70"/>
      <c r="F2549" s="272"/>
      <c r="G2549" s="133"/>
      <c r="H2549" s="133"/>
      <c r="I2549" s="343"/>
      <c r="J2549" s="134"/>
      <c r="K2549" s="135"/>
      <c r="L2549" s="136">
        <v>5</v>
      </c>
      <c r="M2549" s="318" t="str">
        <f>IFERROR(ROUNDUP(VLOOKUP(F2549,Accesorio!A:E,IF(L2549&gt;5,L2549-2,L2549),)*E2549/IF(L2549&gt;5,1.21,1),0)," ")</f>
        <v xml:space="preserve"> </v>
      </c>
      <c r="N2549" s="319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70"/>
      <c r="F2550" s="272"/>
      <c r="G2550" s="133"/>
      <c r="H2550" s="133"/>
      <c r="I2550" s="343"/>
      <c r="J2550" s="134"/>
      <c r="K2550" s="135"/>
      <c r="L2550" s="136">
        <v>5</v>
      </c>
      <c r="M2550" s="318" t="str">
        <f>IFERROR(ROUNDUP(VLOOKUP(F2550,Accesorio!A:E,IF(L2550&gt;5,L2550-2,L2550),)*E2550/IF(L2550&gt;5,1.21,1),0)," ")</f>
        <v xml:space="preserve"> </v>
      </c>
      <c r="N2550" s="319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70"/>
      <c r="F2551" s="272"/>
      <c r="G2551" s="133"/>
      <c r="H2551" s="133"/>
      <c r="I2551" s="343"/>
      <c r="J2551" s="134"/>
      <c r="K2551" s="135"/>
      <c r="L2551" s="136">
        <v>5</v>
      </c>
      <c r="M2551" s="318" t="str">
        <f>IFERROR(ROUNDUP(VLOOKUP(F2551,Accesorio!A:E,IF(L2551&gt;5,L2551-2,L2551),)*E2551/IF(L2551&gt;5,1.21,1),0)," ")</f>
        <v xml:space="preserve"> </v>
      </c>
      <c r="N2551" s="319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70"/>
      <c r="F2552" s="272"/>
      <c r="G2552" s="133"/>
      <c r="H2552" s="133"/>
      <c r="I2552" s="343"/>
      <c r="J2552" s="134"/>
      <c r="K2552" s="135"/>
      <c r="L2552" s="136">
        <v>5</v>
      </c>
      <c r="M2552" s="318" t="str">
        <f>IFERROR(ROUNDUP(VLOOKUP(F2552,Accesorio!A:E,IF(L2552&gt;5,L2552-2,L2552),)*E2552/IF(L2552&gt;5,1.21,1),0)," ")</f>
        <v xml:space="preserve"> </v>
      </c>
      <c r="N2552" s="319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70"/>
      <c r="F2553" s="272"/>
      <c r="G2553" s="133"/>
      <c r="H2553" s="133"/>
      <c r="I2553" s="343"/>
      <c r="J2553" s="134"/>
      <c r="K2553" s="135"/>
      <c r="L2553" s="136">
        <v>5</v>
      </c>
      <c r="M2553" s="318" t="str">
        <f>IFERROR(ROUNDUP(VLOOKUP(F2553,Accesorio!A:E,IF(L2553&gt;5,L2553-2,L2553),)*E2553/IF(L2553&gt;5,1.21,1),0)," ")</f>
        <v xml:space="preserve"> </v>
      </c>
      <c r="N2553" s="319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70"/>
      <c r="F2554" s="272"/>
      <c r="G2554" s="133"/>
      <c r="H2554" s="133"/>
      <c r="I2554" s="343"/>
      <c r="J2554" s="134"/>
      <c r="K2554" s="135"/>
      <c r="L2554" s="136">
        <v>5</v>
      </c>
      <c r="M2554" s="318" t="str">
        <f>IFERROR(ROUNDUP(VLOOKUP(F2554,Accesorio!A:E,IF(L2554&gt;5,L2554-2,L2554),)*E2554/IF(L2554&gt;5,1.21,1),0)," ")</f>
        <v xml:space="preserve"> </v>
      </c>
      <c r="N2554" s="319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70"/>
      <c r="F2555" s="272"/>
      <c r="G2555" s="133"/>
      <c r="H2555" s="133"/>
      <c r="I2555" s="343"/>
      <c r="J2555" s="134"/>
      <c r="K2555" s="135"/>
      <c r="L2555" s="136">
        <v>5</v>
      </c>
      <c r="M2555" s="318" t="str">
        <f>IFERROR(ROUNDUP(VLOOKUP(F2555,Accesorio!A:E,IF(L2555&gt;5,L2555-2,L2555),)*E2555/IF(L2555&gt;5,1.21,1),0)," ")</f>
        <v xml:space="preserve"> </v>
      </c>
      <c r="N2555" s="319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70"/>
      <c r="F2556" s="272"/>
      <c r="G2556" s="133"/>
      <c r="H2556" s="133"/>
      <c r="I2556" s="343"/>
      <c r="J2556" s="134"/>
      <c r="K2556" s="135"/>
      <c r="L2556" s="136">
        <v>5</v>
      </c>
      <c r="M2556" s="318" t="str">
        <f>IFERROR(ROUNDUP(VLOOKUP(F2556,Accesorio!A:E,IF(L2556&gt;5,L2556-2,L2556),)*E2556/IF(L2556&gt;5,1.21,1),0)," ")</f>
        <v xml:space="preserve"> </v>
      </c>
      <c r="N2556" s="319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70"/>
      <c r="F2557" s="272"/>
      <c r="G2557" s="133"/>
      <c r="H2557" s="133"/>
      <c r="I2557" s="343"/>
      <c r="J2557" s="134"/>
      <c r="K2557" s="135"/>
      <c r="L2557" s="136">
        <v>5</v>
      </c>
      <c r="M2557" s="318" t="str">
        <f>IFERROR(ROUNDUP(VLOOKUP(F2557,Accesorio!A:E,IF(L2557&gt;5,L2557-2,L2557),)*E2557/IF(L2557&gt;5,1.21,1),0)," ")</f>
        <v xml:space="preserve"> </v>
      </c>
      <c r="N2557" s="319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70"/>
      <c r="F2558" s="272"/>
      <c r="G2558" s="133"/>
      <c r="H2558" s="133"/>
      <c r="I2558" s="343"/>
      <c r="J2558" s="134"/>
      <c r="K2558" s="135"/>
      <c r="L2558" s="136">
        <v>5</v>
      </c>
      <c r="M2558" s="318" t="str">
        <f>IFERROR(ROUNDUP(VLOOKUP(F2558,Accesorio!A:E,IF(L2558&gt;5,L2558-2,L2558),)*E2558/IF(L2558&gt;5,1.21,1),0)," ")</f>
        <v xml:space="preserve"> </v>
      </c>
      <c r="N2558" s="319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70"/>
      <c r="F2559" s="272"/>
      <c r="G2559" s="133"/>
      <c r="H2559" s="133"/>
      <c r="I2559" s="343"/>
      <c r="J2559" s="134"/>
      <c r="K2559" s="135"/>
      <c r="L2559" s="136">
        <v>5</v>
      </c>
      <c r="M2559" s="318" t="str">
        <f>IFERROR(ROUNDUP(VLOOKUP(F2559,Accesorio!A:E,IF(L2559&gt;5,L2559-2,L2559),)*E2559/IF(L2559&gt;5,1.21,1),0)," ")</f>
        <v xml:space="preserve"> </v>
      </c>
      <c r="N2559" s="319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70"/>
      <c r="F2560" s="272"/>
      <c r="G2560" s="133"/>
      <c r="H2560" s="133"/>
      <c r="I2560" s="343"/>
      <c r="J2560" s="134"/>
      <c r="K2560" s="135"/>
      <c r="L2560" s="136">
        <v>5</v>
      </c>
      <c r="M2560" s="318" t="str">
        <f>IFERROR(ROUNDUP(VLOOKUP(F2560,Accesorio!A:E,IF(L2560&gt;5,L2560-2,L2560),)*E2560/IF(L2560&gt;5,1.21,1),0)," ")</f>
        <v xml:space="preserve"> </v>
      </c>
      <c r="N2560" s="319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70"/>
      <c r="F2561" s="272"/>
      <c r="G2561" s="133"/>
      <c r="H2561" s="133"/>
      <c r="I2561" s="343"/>
      <c r="J2561" s="134"/>
      <c r="K2561" s="135"/>
      <c r="L2561" s="136">
        <v>5</v>
      </c>
      <c r="M2561" s="318" t="str">
        <f>IFERROR(ROUNDUP(VLOOKUP(F2561,Accesorio!A:E,IF(L2561&gt;5,L2561-2,L2561),)*E2561/IF(L2561&gt;5,1.21,1),0)," ")</f>
        <v xml:space="preserve"> </v>
      </c>
      <c r="N2561" s="319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70"/>
      <c r="F2562" s="272"/>
      <c r="G2562" s="133"/>
      <c r="H2562" s="133"/>
      <c r="I2562" s="343"/>
      <c r="J2562" s="134"/>
      <c r="K2562" s="135"/>
      <c r="L2562" s="136">
        <v>5</v>
      </c>
      <c r="M2562" s="318" t="str">
        <f>IFERROR(ROUNDUP(VLOOKUP(F2562,Accesorio!A:E,IF(L2562&gt;5,L2562-2,L2562),)*E2562/IF(L2562&gt;5,1.21,1),0)," ")</f>
        <v xml:space="preserve"> </v>
      </c>
      <c r="N2562" s="319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70"/>
      <c r="F2563" s="272"/>
      <c r="G2563" s="133"/>
      <c r="H2563" s="133"/>
      <c r="I2563" s="343"/>
      <c r="J2563" s="134"/>
      <c r="K2563" s="135"/>
      <c r="L2563" s="136">
        <v>5</v>
      </c>
      <c r="M2563" s="318" t="str">
        <f>IFERROR(ROUNDUP(VLOOKUP(F2563,Accesorio!A:E,IF(L2563&gt;5,L2563-2,L2563),)*E2563/IF(L2563&gt;5,1.21,1),0)," ")</f>
        <v xml:space="preserve"> </v>
      </c>
      <c r="N2563" s="319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70"/>
      <c r="F2564" s="272"/>
      <c r="G2564" s="133"/>
      <c r="H2564" s="133"/>
      <c r="I2564" s="343"/>
      <c r="J2564" s="134"/>
      <c r="K2564" s="135"/>
      <c r="L2564" s="136">
        <v>5</v>
      </c>
      <c r="M2564" s="318" t="str">
        <f>IFERROR(ROUNDUP(VLOOKUP(F2564,Accesorio!A:E,IF(L2564&gt;5,L2564-2,L2564),)*E2564/IF(L2564&gt;5,1.21,1),0)," ")</f>
        <v xml:space="preserve"> </v>
      </c>
      <c r="N2564" s="319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70"/>
      <c r="F2565" s="272"/>
      <c r="G2565" s="133"/>
      <c r="H2565" s="133"/>
      <c r="I2565" s="343"/>
      <c r="J2565" s="134"/>
      <c r="K2565" s="135"/>
      <c r="L2565" s="136">
        <v>5</v>
      </c>
      <c r="M2565" s="318" t="str">
        <f>IFERROR(ROUNDUP(VLOOKUP(F2565,Accesorio!A:E,IF(L2565&gt;5,L2565-2,L2565),)*E2565/IF(L2565&gt;5,1.21,1),0)," ")</f>
        <v xml:space="preserve"> </v>
      </c>
      <c r="N2565" s="319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70"/>
      <c r="F2566" s="272"/>
      <c r="G2566" s="133"/>
      <c r="H2566" s="133"/>
      <c r="I2566" s="343"/>
      <c r="J2566" s="134"/>
      <c r="K2566" s="135"/>
      <c r="L2566" s="136">
        <v>5</v>
      </c>
      <c r="M2566" s="318" t="str">
        <f>IFERROR(ROUNDUP(VLOOKUP(F2566,Accesorio!A:E,IF(L2566&gt;5,L2566-2,L2566),)*E2566/IF(L2566&gt;5,1.21,1),0)," ")</f>
        <v xml:space="preserve"> </v>
      </c>
      <c r="N2566" s="319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70"/>
      <c r="F2567" s="272"/>
      <c r="G2567" s="133"/>
      <c r="H2567" s="133"/>
      <c r="I2567" s="343"/>
      <c r="J2567" s="134"/>
      <c r="K2567" s="135"/>
      <c r="L2567" s="136">
        <v>5</v>
      </c>
      <c r="M2567" s="318" t="str">
        <f>IFERROR(ROUNDUP(VLOOKUP(F2567,Accesorio!A:E,IF(L2567&gt;5,L2567-2,L2567),)*E2567/IF(L2567&gt;5,1.21,1),0)," ")</f>
        <v xml:space="preserve"> </v>
      </c>
      <c r="N2567" s="319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70"/>
      <c r="F2568" s="272"/>
      <c r="G2568" s="133"/>
      <c r="H2568" s="133"/>
      <c r="I2568" s="343"/>
      <c r="J2568" s="134"/>
      <c r="K2568" s="135"/>
      <c r="L2568" s="136">
        <v>5</v>
      </c>
      <c r="M2568" s="318" t="str">
        <f>IFERROR(ROUNDUP(VLOOKUP(F2568,Accesorio!A:E,IF(L2568&gt;5,L2568-2,L2568),)*E2568/IF(L2568&gt;5,1.21,1),0)," ")</f>
        <v xml:space="preserve"> </v>
      </c>
      <c r="N2568" s="319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70"/>
      <c r="F2569" s="272"/>
      <c r="G2569" s="133"/>
      <c r="H2569" s="133"/>
      <c r="I2569" s="343"/>
      <c r="J2569" s="134"/>
      <c r="K2569" s="135"/>
      <c r="L2569" s="136">
        <v>5</v>
      </c>
      <c r="M2569" s="318" t="str">
        <f>IFERROR(ROUNDUP(VLOOKUP(F2569,Accesorio!A:E,IF(L2569&gt;5,L2569-2,L2569),)*E2569/IF(L2569&gt;5,1.21,1),0)," ")</f>
        <v xml:space="preserve"> </v>
      </c>
      <c r="N2569" s="319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70"/>
      <c r="F2570" s="272"/>
      <c r="G2570" s="133"/>
      <c r="H2570" s="133"/>
      <c r="I2570" s="343"/>
      <c r="J2570" s="134"/>
      <c r="K2570" s="135"/>
      <c r="L2570" s="136">
        <v>5</v>
      </c>
      <c r="M2570" s="318" t="str">
        <f>IFERROR(ROUNDUP(VLOOKUP(F2570,Accesorio!A:E,IF(L2570&gt;5,L2570-2,L2570),)*E2570/IF(L2570&gt;5,1.21,1),0)," ")</f>
        <v xml:space="preserve"> </v>
      </c>
      <c r="N2570" s="319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70"/>
      <c r="F2571" s="272"/>
      <c r="G2571" s="133"/>
      <c r="H2571" s="133"/>
      <c r="I2571" s="343"/>
      <c r="J2571" s="134"/>
      <c r="K2571" s="135"/>
      <c r="L2571" s="136">
        <v>5</v>
      </c>
      <c r="M2571" s="318" t="str">
        <f>IFERROR(ROUNDUP(VLOOKUP(F2571,Accesorio!A:E,IF(L2571&gt;5,L2571-2,L2571),)*E2571/IF(L2571&gt;5,1.21,1),0)," ")</f>
        <v xml:space="preserve"> </v>
      </c>
      <c r="N2571" s="319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70"/>
      <c r="F2572" s="272"/>
      <c r="G2572" s="133"/>
      <c r="H2572" s="133"/>
      <c r="I2572" s="343"/>
      <c r="J2572" s="134"/>
      <c r="K2572" s="135"/>
      <c r="L2572" s="136">
        <v>5</v>
      </c>
      <c r="M2572" s="318" t="str">
        <f>IFERROR(ROUNDUP(VLOOKUP(F2572,Accesorio!A:E,IF(L2572&gt;5,L2572-2,L2572),)*E2572/IF(L2572&gt;5,1.21,1),0)," ")</f>
        <v xml:space="preserve"> </v>
      </c>
      <c r="N2572" s="319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70"/>
      <c r="F2573" s="272"/>
      <c r="G2573" s="133"/>
      <c r="H2573" s="133"/>
      <c r="I2573" s="343"/>
      <c r="J2573" s="134"/>
      <c r="K2573" s="135"/>
      <c r="L2573" s="136">
        <v>5</v>
      </c>
      <c r="M2573" s="318" t="str">
        <f>IFERROR(ROUNDUP(VLOOKUP(F2573,Accesorio!A:E,IF(L2573&gt;5,L2573-2,L2573),)*E2573/IF(L2573&gt;5,1.21,1),0)," ")</f>
        <v xml:space="preserve"> </v>
      </c>
      <c r="N2573" s="319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70"/>
      <c r="F2574" s="272"/>
      <c r="G2574" s="133"/>
      <c r="H2574" s="133"/>
      <c r="I2574" s="343"/>
      <c r="J2574" s="134"/>
      <c r="K2574" s="135"/>
      <c r="L2574" s="136">
        <v>5</v>
      </c>
      <c r="M2574" s="318" t="str">
        <f>IFERROR(ROUNDUP(VLOOKUP(F2574,Accesorio!A:E,IF(L2574&gt;5,L2574-2,L2574),)*E2574/IF(L2574&gt;5,1.21,1),0)," ")</f>
        <v xml:space="preserve"> </v>
      </c>
      <c r="N2574" s="319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70"/>
      <c r="F2575" s="272"/>
      <c r="G2575" s="133"/>
      <c r="H2575" s="133"/>
      <c r="I2575" s="343"/>
      <c r="J2575" s="134"/>
      <c r="K2575" s="135"/>
      <c r="L2575" s="136">
        <v>5</v>
      </c>
      <c r="M2575" s="318" t="str">
        <f>IFERROR(ROUNDUP(VLOOKUP(F2575,Accesorio!A:E,IF(L2575&gt;5,L2575-2,L2575),)*E2575/IF(L2575&gt;5,1.21,1),0)," ")</f>
        <v xml:space="preserve"> </v>
      </c>
      <c r="N2575" s="319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70"/>
      <c r="F2576" s="272"/>
      <c r="G2576" s="133"/>
      <c r="H2576" s="133"/>
      <c r="I2576" s="343"/>
      <c r="J2576" s="134"/>
      <c r="K2576" s="135"/>
      <c r="L2576" s="136">
        <v>5</v>
      </c>
      <c r="M2576" s="318" t="str">
        <f>IFERROR(ROUNDUP(VLOOKUP(F2576,Accesorio!A:E,IF(L2576&gt;5,L2576-2,L2576),)*E2576/IF(L2576&gt;5,1.21,1),0)," ")</f>
        <v xml:space="preserve"> </v>
      </c>
      <c r="N2576" s="319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70"/>
      <c r="F2577" s="272"/>
      <c r="G2577" s="133"/>
      <c r="H2577" s="133"/>
      <c r="I2577" s="343"/>
      <c r="J2577" s="134"/>
      <c r="K2577" s="135"/>
      <c r="L2577" s="136">
        <v>5</v>
      </c>
      <c r="M2577" s="318" t="str">
        <f>IFERROR(ROUNDUP(VLOOKUP(F2577,Accesorio!A:E,IF(L2577&gt;5,L2577-2,L2577),)*E2577/IF(L2577&gt;5,1.21,1),0)," ")</f>
        <v xml:space="preserve"> </v>
      </c>
      <c r="N2577" s="319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70"/>
      <c r="F2578" s="272"/>
      <c r="G2578" s="133"/>
      <c r="H2578" s="133"/>
      <c r="I2578" s="343"/>
      <c r="J2578" s="134"/>
      <c r="K2578" s="135"/>
      <c r="L2578" s="136">
        <v>5</v>
      </c>
      <c r="M2578" s="318" t="str">
        <f>IFERROR(ROUNDUP(VLOOKUP(F2578,Accesorio!A:E,IF(L2578&gt;5,L2578-2,L2578),)*E2578/IF(L2578&gt;5,1.21,1),0)," ")</f>
        <v xml:space="preserve"> </v>
      </c>
      <c r="N2578" s="319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70"/>
      <c r="F2579" s="272"/>
      <c r="G2579" s="133"/>
      <c r="H2579" s="133"/>
      <c r="I2579" s="343"/>
      <c r="J2579" s="134"/>
      <c r="K2579" s="135"/>
      <c r="L2579" s="136">
        <v>5</v>
      </c>
      <c r="M2579" s="318" t="str">
        <f>IFERROR(ROUNDUP(VLOOKUP(F2579,Accesorio!A:E,IF(L2579&gt;5,L2579-2,L2579),)*E2579/IF(L2579&gt;5,1.21,1),0)," ")</f>
        <v xml:space="preserve"> </v>
      </c>
      <c r="N2579" s="319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70"/>
      <c r="F2580" s="272"/>
      <c r="G2580" s="133"/>
      <c r="H2580" s="133"/>
      <c r="I2580" s="343"/>
      <c r="J2580" s="134"/>
      <c r="K2580" s="135"/>
      <c r="L2580" s="136">
        <v>5</v>
      </c>
      <c r="M2580" s="318" t="str">
        <f>IFERROR(ROUNDUP(VLOOKUP(F2580,Accesorio!A:E,IF(L2580&gt;5,L2580-2,L2580),)*E2580/IF(L2580&gt;5,1.21,1),0)," ")</f>
        <v xml:space="preserve"> </v>
      </c>
      <c r="N2580" s="319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70"/>
      <c r="F2581" s="272"/>
      <c r="G2581" s="133"/>
      <c r="H2581" s="133"/>
      <c r="I2581" s="343"/>
      <c r="J2581" s="134"/>
      <c r="K2581" s="135"/>
      <c r="L2581" s="136">
        <v>5</v>
      </c>
      <c r="M2581" s="318" t="str">
        <f>IFERROR(ROUNDUP(VLOOKUP(F2581,Accesorio!A:E,IF(L2581&gt;5,L2581-2,L2581),)*E2581/IF(L2581&gt;5,1.21,1),0)," ")</f>
        <v xml:space="preserve"> </v>
      </c>
      <c r="N2581" s="319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70"/>
      <c r="F2582" s="272"/>
      <c r="G2582" s="133"/>
      <c r="H2582" s="133"/>
      <c r="I2582" s="343"/>
      <c r="J2582" s="134"/>
      <c r="K2582" s="135"/>
      <c r="L2582" s="136">
        <v>5</v>
      </c>
      <c r="M2582" s="318" t="str">
        <f>IFERROR(ROUNDUP(VLOOKUP(F2582,Accesorio!A:E,IF(L2582&gt;5,L2582-2,L2582),)*E2582/IF(L2582&gt;5,1.21,1),0)," ")</f>
        <v xml:space="preserve"> </v>
      </c>
      <c r="N2582" s="319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70"/>
      <c r="F2583" s="272"/>
      <c r="G2583" s="133"/>
      <c r="H2583" s="133"/>
      <c r="I2583" s="343"/>
      <c r="J2583" s="134"/>
      <c r="K2583" s="135"/>
      <c r="L2583" s="136">
        <v>5</v>
      </c>
      <c r="M2583" s="318" t="str">
        <f>IFERROR(ROUNDUP(VLOOKUP(F2583,Accesorio!A:E,IF(L2583&gt;5,L2583-2,L2583),)*E2583/IF(L2583&gt;5,1.21,1),0)," ")</f>
        <v xml:space="preserve"> </v>
      </c>
      <c r="N2583" s="319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70"/>
      <c r="F2584" s="272"/>
      <c r="G2584" s="133"/>
      <c r="H2584" s="133"/>
      <c r="I2584" s="343"/>
      <c r="J2584" s="134"/>
      <c r="K2584" s="135"/>
      <c r="L2584" s="136">
        <v>5</v>
      </c>
      <c r="M2584" s="318" t="str">
        <f>IFERROR(ROUNDUP(VLOOKUP(F2584,Accesorio!A:E,IF(L2584&gt;5,L2584-2,L2584),)*E2584/IF(L2584&gt;5,1.21,1),0)," ")</f>
        <v xml:space="preserve"> </v>
      </c>
      <c r="N2584" s="319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70"/>
      <c r="F2585" s="272"/>
      <c r="G2585" s="133"/>
      <c r="H2585" s="133"/>
      <c r="I2585" s="343"/>
      <c r="J2585" s="134"/>
      <c r="K2585" s="135"/>
      <c r="L2585" s="136">
        <v>5</v>
      </c>
      <c r="M2585" s="318" t="str">
        <f>IFERROR(ROUNDUP(VLOOKUP(F2585,Accesorio!A:E,IF(L2585&gt;5,L2585-2,L2585),)*E2585/IF(L2585&gt;5,1.21,1),0)," ")</f>
        <v xml:space="preserve"> </v>
      </c>
      <c r="N2585" s="319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70"/>
      <c r="F2586" s="272"/>
      <c r="G2586" s="133"/>
      <c r="H2586" s="133"/>
      <c r="I2586" s="343"/>
      <c r="J2586" s="134"/>
      <c r="K2586" s="135"/>
      <c r="L2586" s="136">
        <v>5</v>
      </c>
      <c r="M2586" s="318" t="str">
        <f>IFERROR(ROUNDUP(VLOOKUP(F2586,Accesorio!A:E,IF(L2586&gt;5,L2586-2,L2586),)*E2586/IF(L2586&gt;5,1.21,1),0)," ")</f>
        <v xml:space="preserve"> </v>
      </c>
      <c r="N2586" s="319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70"/>
      <c r="F2587" s="272"/>
      <c r="G2587" s="133"/>
      <c r="H2587" s="133"/>
      <c r="I2587" s="343"/>
      <c r="J2587" s="134"/>
      <c r="K2587" s="135"/>
      <c r="L2587" s="136">
        <v>5</v>
      </c>
      <c r="M2587" s="318" t="str">
        <f>IFERROR(ROUNDUP(VLOOKUP(F2587,Accesorio!A:E,IF(L2587&gt;5,L2587-2,L2587),)*E2587/IF(L2587&gt;5,1.21,1),0)," ")</f>
        <v xml:space="preserve"> </v>
      </c>
      <c r="N2587" s="319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70"/>
      <c r="F2588" s="272"/>
      <c r="G2588" s="133"/>
      <c r="H2588" s="133"/>
      <c r="I2588" s="343"/>
      <c r="J2588" s="134"/>
      <c r="K2588" s="135"/>
      <c r="L2588" s="136">
        <v>5</v>
      </c>
      <c r="M2588" s="318" t="str">
        <f>IFERROR(ROUNDUP(VLOOKUP(F2588,Accesorio!A:E,IF(L2588&gt;5,L2588-2,L2588),)*E2588/IF(L2588&gt;5,1.21,1),0)," ")</f>
        <v xml:space="preserve"> </v>
      </c>
      <c r="N2588" s="319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70"/>
      <c r="F2589" s="272"/>
      <c r="G2589" s="133"/>
      <c r="H2589" s="133"/>
      <c r="I2589" s="343"/>
      <c r="J2589" s="134"/>
      <c r="K2589" s="135"/>
      <c r="L2589" s="136">
        <v>5</v>
      </c>
      <c r="M2589" s="318" t="str">
        <f>IFERROR(ROUNDUP(VLOOKUP(F2589,Accesorio!A:E,IF(L2589&gt;5,L2589-2,L2589),)*E2589/IF(L2589&gt;5,1.21,1),0)," ")</f>
        <v xml:space="preserve"> </v>
      </c>
      <c r="N2589" s="319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70"/>
      <c r="F2590" s="272"/>
      <c r="G2590" s="133"/>
      <c r="H2590" s="133"/>
      <c r="I2590" s="343"/>
      <c r="J2590" s="134"/>
      <c r="K2590" s="135"/>
      <c r="L2590" s="136">
        <v>5</v>
      </c>
      <c r="M2590" s="318" t="str">
        <f>IFERROR(ROUNDUP(VLOOKUP(F2590,Accesorio!A:E,IF(L2590&gt;5,L2590-2,L2590),)*E2590/IF(L2590&gt;5,1.21,1),0)," ")</f>
        <v xml:space="preserve"> </v>
      </c>
      <c r="N2590" s="319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70"/>
      <c r="F2591" s="272"/>
      <c r="G2591" s="133"/>
      <c r="H2591" s="133"/>
      <c r="I2591" s="343"/>
      <c r="J2591" s="134"/>
      <c r="K2591" s="135"/>
      <c r="L2591" s="136">
        <v>5</v>
      </c>
      <c r="M2591" s="318" t="str">
        <f>IFERROR(ROUNDUP(VLOOKUP(F2591,Accesorio!A:E,IF(L2591&gt;5,L2591-2,L2591),)*E2591/IF(L2591&gt;5,1.21,1),0)," ")</f>
        <v xml:space="preserve"> </v>
      </c>
      <c r="N2591" s="319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70"/>
      <c r="F2592" s="272"/>
      <c r="G2592" s="133"/>
      <c r="H2592" s="133"/>
      <c r="I2592" s="343"/>
      <c r="J2592" s="134"/>
      <c r="K2592" s="135"/>
      <c r="L2592" s="136">
        <v>5</v>
      </c>
      <c r="M2592" s="318" t="str">
        <f>IFERROR(ROUNDUP(VLOOKUP(F2592,Accesorio!A:E,IF(L2592&gt;5,L2592-2,L2592),)*E2592/IF(L2592&gt;5,1.21,1),0)," ")</f>
        <v xml:space="preserve"> </v>
      </c>
      <c r="N2592" s="319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70"/>
      <c r="F2593" s="272"/>
      <c r="G2593" s="133"/>
      <c r="H2593" s="133"/>
      <c r="I2593" s="343"/>
      <c r="J2593" s="134"/>
      <c r="K2593" s="135"/>
      <c r="L2593" s="136">
        <v>5</v>
      </c>
      <c r="M2593" s="318" t="str">
        <f>IFERROR(ROUNDUP(VLOOKUP(F2593,Accesorio!A:E,IF(L2593&gt;5,L2593-2,L2593),)*E2593/IF(L2593&gt;5,1.21,1),0)," ")</f>
        <v xml:space="preserve"> </v>
      </c>
      <c r="N2593" s="319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70"/>
      <c r="F2594" s="272"/>
      <c r="G2594" s="133"/>
      <c r="H2594" s="133"/>
      <c r="I2594" s="343"/>
      <c r="J2594" s="134"/>
      <c r="K2594" s="135"/>
      <c r="L2594" s="136">
        <v>5</v>
      </c>
      <c r="M2594" s="318" t="str">
        <f>IFERROR(ROUNDUP(VLOOKUP(F2594,Accesorio!A:E,IF(L2594&gt;5,L2594-2,L2594),)*E2594/IF(L2594&gt;5,1.21,1),0)," ")</f>
        <v xml:space="preserve"> </v>
      </c>
      <c r="N2594" s="319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70"/>
      <c r="F2595" s="272"/>
      <c r="G2595" s="133"/>
      <c r="H2595" s="133"/>
      <c r="I2595" s="343"/>
      <c r="J2595" s="134"/>
      <c r="K2595" s="135"/>
      <c r="L2595" s="136">
        <v>5</v>
      </c>
      <c r="M2595" s="318" t="str">
        <f>IFERROR(ROUNDUP(VLOOKUP(F2595,Accesorio!A:E,IF(L2595&gt;5,L2595-2,L2595),)*E2595/IF(L2595&gt;5,1.21,1),0)," ")</f>
        <v xml:space="preserve"> </v>
      </c>
      <c r="N2595" s="319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70"/>
      <c r="F2596" s="272"/>
      <c r="G2596" s="133"/>
      <c r="H2596" s="133"/>
      <c r="I2596" s="343"/>
      <c r="J2596" s="134"/>
      <c r="K2596" s="135"/>
      <c r="L2596" s="136">
        <v>5</v>
      </c>
      <c r="M2596" s="318" t="str">
        <f>IFERROR(ROUNDUP(VLOOKUP(F2596,Accesorio!A:E,IF(L2596&gt;5,L2596-2,L2596),)*E2596/IF(L2596&gt;5,1.21,1),0)," ")</f>
        <v xml:space="preserve"> </v>
      </c>
      <c r="N2596" s="319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70"/>
      <c r="F2597" s="272"/>
      <c r="G2597" s="133"/>
      <c r="H2597" s="133"/>
      <c r="I2597" s="343"/>
      <c r="J2597" s="134"/>
      <c r="K2597" s="135"/>
      <c r="L2597" s="136">
        <v>5</v>
      </c>
      <c r="M2597" s="318" t="str">
        <f>IFERROR(ROUNDUP(VLOOKUP(F2597,Accesorio!A:E,IF(L2597&gt;5,L2597-2,L2597),)*E2597/IF(L2597&gt;5,1.21,1),0)," ")</f>
        <v xml:space="preserve"> </v>
      </c>
      <c r="N2597" s="319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70"/>
      <c r="F2598" s="272"/>
      <c r="G2598" s="133"/>
      <c r="H2598" s="133"/>
      <c r="I2598" s="343"/>
      <c r="J2598" s="134"/>
      <c r="K2598" s="135"/>
      <c r="L2598" s="136">
        <v>5</v>
      </c>
      <c r="M2598" s="318" t="str">
        <f>IFERROR(ROUNDUP(VLOOKUP(F2598,Accesorio!A:E,IF(L2598&gt;5,L2598-2,L2598),)*E2598/IF(L2598&gt;5,1.21,1),0)," ")</f>
        <v xml:space="preserve"> </v>
      </c>
      <c r="N2598" s="319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70"/>
      <c r="F2599" s="272"/>
      <c r="G2599" s="133"/>
      <c r="H2599" s="133"/>
      <c r="I2599" s="343"/>
      <c r="J2599" s="134"/>
      <c r="K2599" s="135"/>
      <c r="L2599" s="136">
        <v>5</v>
      </c>
      <c r="M2599" s="318" t="str">
        <f>IFERROR(ROUNDUP(VLOOKUP(F2599,Accesorio!A:E,IF(L2599&gt;5,L2599-2,L2599),)*E2599/IF(L2599&gt;5,1.21,1),0)," ")</f>
        <v xml:space="preserve"> </v>
      </c>
      <c r="N2599" s="319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70"/>
      <c r="F2600" s="272"/>
      <c r="G2600" s="133"/>
      <c r="H2600" s="133"/>
      <c r="I2600" s="343"/>
      <c r="J2600" s="134"/>
      <c r="K2600" s="135"/>
      <c r="L2600" s="136">
        <v>5</v>
      </c>
      <c r="M2600" s="318" t="str">
        <f>IFERROR(ROUNDUP(VLOOKUP(F2600,Accesorio!A:E,IF(L2600&gt;5,L2600-2,L2600),)*E2600/IF(L2600&gt;5,1.21,1),0)," ")</f>
        <v xml:space="preserve"> </v>
      </c>
      <c r="N2600" s="319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70"/>
      <c r="F2601" s="272"/>
      <c r="G2601" s="133"/>
      <c r="H2601" s="133"/>
      <c r="I2601" s="343"/>
      <c r="J2601" s="134"/>
      <c r="K2601" s="135"/>
      <c r="L2601" s="136">
        <v>5</v>
      </c>
      <c r="M2601" s="318" t="str">
        <f>IFERROR(ROUNDUP(VLOOKUP(F2601,Accesorio!A:E,IF(L2601&gt;5,L2601-2,L2601),)*E2601/IF(L2601&gt;5,1.21,1),0)," ")</f>
        <v xml:space="preserve"> </v>
      </c>
      <c r="N2601" s="319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70"/>
      <c r="F2602" s="272"/>
      <c r="G2602" s="133"/>
      <c r="H2602" s="133"/>
      <c r="I2602" s="343"/>
      <c r="J2602" s="134"/>
      <c r="K2602" s="135"/>
      <c r="L2602" s="136">
        <v>5</v>
      </c>
      <c r="M2602" s="318" t="str">
        <f>IFERROR(ROUNDUP(VLOOKUP(F2602,Accesorio!A:E,IF(L2602&gt;5,L2602-2,L2602),)*E2602/IF(L2602&gt;5,1.21,1),0)," ")</f>
        <v xml:space="preserve"> </v>
      </c>
      <c r="N2602" s="319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70"/>
      <c r="F2603" s="272"/>
      <c r="G2603" s="133"/>
      <c r="H2603" s="133"/>
      <c r="I2603" s="343"/>
      <c r="J2603" s="134"/>
      <c r="K2603" s="135"/>
      <c r="L2603" s="136">
        <v>5</v>
      </c>
      <c r="M2603" s="318" t="str">
        <f>IFERROR(ROUNDUP(VLOOKUP(F2603,Accesorio!A:E,IF(L2603&gt;5,L2603-2,L2603),)*E2603/IF(L2603&gt;5,1.21,1),0)," ")</f>
        <v xml:space="preserve"> </v>
      </c>
      <c r="N2603" s="319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70"/>
      <c r="F2604" s="272"/>
      <c r="G2604" s="133"/>
      <c r="H2604" s="133"/>
      <c r="I2604" s="343"/>
      <c r="J2604" s="134"/>
      <c r="K2604" s="135"/>
      <c r="L2604" s="136">
        <v>5</v>
      </c>
      <c r="M2604" s="318" t="str">
        <f>IFERROR(ROUNDUP(VLOOKUP(F2604,Accesorio!A:E,IF(L2604&gt;5,L2604-2,L2604),)*E2604/IF(L2604&gt;5,1.21,1),0)," ")</f>
        <v xml:space="preserve"> </v>
      </c>
      <c r="N2604" s="319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70"/>
      <c r="F2605" s="272"/>
      <c r="G2605" s="133"/>
      <c r="H2605" s="133"/>
      <c r="I2605" s="343"/>
      <c r="J2605" s="134"/>
      <c r="K2605" s="135"/>
      <c r="L2605" s="136">
        <v>5</v>
      </c>
      <c r="M2605" s="318" t="str">
        <f>IFERROR(ROUNDUP(VLOOKUP(F2605,Accesorio!A:E,IF(L2605&gt;5,L2605-2,L2605),)*E2605/IF(L2605&gt;5,1.21,1),0)," ")</f>
        <v xml:space="preserve"> </v>
      </c>
      <c r="N2605" s="319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70"/>
      <c r="F2606" s="272"/>
      <c r="G2606" s="133"/>
      <c r="H2606" s="133"/>
      <c r="I2606" s="343"/>
      <c r="J2606" s="134"/>
      <c r="K2606" s="135"/>
      <c r="L2606" s="136">
        <v>5</v>
      </c>
      <c r="M2606" s="318" t="str">
        <f>IFERROR(ROUNDUP(VLOOKUP(F2606,Accesorio!A:E,IF(L2606&gt;5,L2606-2,L2606),)*E2606/IF(L2606&gt;5,1.21,1),0)," ")</f>
        <v xml:space="preserve"> </v>
      </c>
      <c r="N2606" s="319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70"/>
      <c r="F2607" s="272"/>
      <c r="G2607" s="133"/>
      <c r="H2607" s="133"/>
      <c r="I2607" s="343"/>
      <c r="J2607" s="134"/>
      <c r="K2607" s="135"/>
      <c r="L2607" s="136">
        <v>5</v>
      </c>
      <c r="M2607" s="318" t="str">
        <f>IFERROR(ROUNDUP(VLOOKUP(F2607,Accesorio!A:E,IF(L2607&gt;5,L2607-2,L2607),)*E2607/IF(L2607&gt;5,1.21,1),0)," ")</f>
        <v xml:space="preserve"> </v>
      </c>
      <c r="N2607" s="319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70"/>
      <c r="F2608" s="272"/>
      <c r="G2608" s="133"/>
      <c r="H2608" s="133"/>
      <c r="I2608" s="343"/>
      <c r="J2608" s="134"/>
      <c r="K2608" s="135"/>
      <c r="L2608" s="136">
        <v>5</v>
      </c>
      <c r="M2608" s="318" t="str">
        <f>IFERROR(ROUNDUP(VLOOKUP(F2608,Accesorio!A:E,IF(L2608&gt;5,L2608-2,L2608),)*E2608/IF(L2608&gt;5,1.21,1),0)," ")</f>
        <v xml:space="preserve"> </v>
      </c>
      <c r="N2608" s="319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70"/>
      <c r="F2609" s="272"/>
      <c r="G2609" s="133"/>
      <c r="H2609" s="133"/>
      <c r="I2609" s="343"/>
      <c r="J2609" s="134"/>
      <c r="K2609" s="135"/>
      <c r="L2609" s="136">
        <v>5</v>
      </c>
      <c r="M2609" s="318" t="str">
        <f>IFERROR(ROUNDUP(VLOOKUP(F2609,Accesorio!A:E,IF(L2609&gt;5,L2609-2,L2609),)*E2609/IF(L2609&gt;5,1.21,1),0)," ")</f>
        <v xml:space="preserve"> </v>
      </c>
      <c r="N2609" s="319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70"/>
      <c r="F2610" s="272"/>
      <c r="G2610" s="133"/>
      <c r="H2610" s="133"/>
      <c r="I2610" s="343"/>
      <c r="J2610" s="134"/>
      <c r="K2610" s="135"/>
      <c r="L2610" s="136">
        <v>5</v>
      </c>
      <c r="M2610" s="318" t="str">
        <f>IFERROR(ROUNDUP(VLOOKUP(F2610,Accesorio!A:E,IF(L2610&gt;5,L2610-2,L2610),)*E2610/IF(L2610&gt;5,1.21,1),0)," ")</f>
        <v xml:space="preserve"> </v>
      </c>
      <c r="N2610" s="319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70"/>
      <c r="F2611" s="272"/>
      <c r="G2611" s="133"/>
      <c r="H2611" s="133"/>
      <c r="I2611" s="343"/>
      <c r="J2611" s="134"/>
      <c r="K2611" s="135"/>
      <c r="L2611" s="136">
        <v>5</v>
      </c>
      <c r="M2611" s="318" t="str">
        <f>IFERROR(ROUNDUP(VLOOKUP(F2611,Accesorio!A:E,IF(L2611&gt;5,L2611-2,L2611),)*E2611/IF(L2611&gt;5,1.21,1),0)," ")</f>
        <v xml:space="preserve"> </v>
      </c>
      <c r="N2611" s="319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70"/>
      <c r="F2612" s="272"/>
      <c r="G2612" s="133"/>
      <c r="H2612" s="133"/>
      <c r="I2612" s="343"/>
      <c r="J2612" s="134"/>
      <c r="K2612" s="135"/>
      <c r="L2612" s="136">
        <v>5</v>
      </c>
      <c r="M2612" s="318" t="str">
        <f>IFERROR(ROUNDUP(VLOOKUP(F2612,Accesorio!A:E,IF(L2612&gt;5,L2612-2,L2612),)*E2612/IF(L2612&gt;5,1.21,1),0)," ")</f>
        <v xml:space="preserve"> </v>
      </c>
      <c r="N2612" s="319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70"/>
      <c r="F2613" s="272"/>
      <c r="G2613" s="133"/>
      <c r="H2613" s="133"/>
      <c r="I2613" s="343"/>
      <c r="J2613" s="134"/>
      <c r="K2613" s="135"/>
      <c r="L2613" s="136">
        <v>5</v>
      </c>
      <c r="M2613" s="318" t="str">
        <f>IFERROR(ROUNDUP(VLOOKUP(F2613,Accesorio!A:E,IF(L2613&gt;5,L2613-2,L2613),)*E2613/IF(L2613&gt;5,1.21,1),0)," ")</f>
        <v xml:space="preserve"> </v>
      </c>
      <c r="N2613" s="319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70"/>
      <c r="F2614" s="272"/>
      <c r="G2614" s="133"/>
      <c r="H2614" s="133"/>
      <c r="I2614" s="343"/>
      <c r="J2614" s="134"/>
      <c r="K2614" s="135"/>
      <c r="L2614" s="136">
        <v>5</v>
      </c>
      <c r="M2614" s="318" t="str">
        <f>IFERROR(ROUNDUP(VLOOKUP(F2614,Accesorio!A:E,IF(L2614&gt;5,L2614-2,L2614),)*E2614/IF(L2614&gt;5,1.21,1),0)," ")</f>
        <v xml:space="preserve"> </v>
      </c>
      <c r="N2614" s="319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70"/>
      <c r="F2615" s="272"/>
      <c r="G2615" s="133"/>
      <c r="H2615" s="133"/>
      <c r="I2615" s="343"/>
      <c r="J2615" s="134"/>
      <c r="K2615" s="135"/>
      <c r="L2615" s="136">
        <v>5</v>
      </c>
      <c r="M2615" s="318" t="str">
        <f>IFERROR(ROUNDUP(VLOOKUP(F2615,Accesorio!A:E,IF(L2615&gt;5,L2615-2,L2615),)*E2615/IF(L2615&gt;5,1.21,1),0)," ")</f>
        <v xml:space="preserve"> </v>
      </c>
      <c r="N2615" s="319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70"/>
      <c r="F2616" s="272"/>
      <c r="G2616" s="133"/>
      <c r="H2616" s="133"/>
      <c r="I2616" s="343"/>
      <c r="J2616" s="134"/>
      <c r="K2616" s="135"/>
      <c r="L2616" s="136">
        <v>5</v>
      </c>
      <c r="M2616" s="318" t="str">
        <f>IFERROR(ROUNDUP(VLOOKUP(F2616,Accesorio!A:E,IF(L2616&gt;5,L2616-2,L2616),)*E2616/IF(L2616&gt;5,1.21,1),0)," ")</f>
        <v xml:space="preserve"> </v>
      </c>
      <c r="N2616" s="319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70"/>
      <c r="F2617" s="272"/>
      <c r="G2617" s="133"/>
      <c r="H2617" s="133"/>
      <c r="I2617" s="343"/>
      <c r="J2617" s="134"/>
      <c r="K2617" s="135"/>
      <c r="L2617" s="136">
        <v>5</v>
      </c>
      <c r="M2617" s="318" t="str">
        <f>IFERROR(ROUNDUP(VLOOKUP(F2617,Accesorio!A:E,IF(L2617&gt;5,L2617-2,L2617),)*E2617/IF(L2617&gt;5,1.21,1),0)," ")</f>
        <v xml:space="preserve"> </v>
      </c>
      <c r="N2617" s="319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70"/>
      <c r="F2618" s="272"/>
      <c r="G2618" s="133"/>
      <c r="H2618" s="133"/>
      <c r="I2618" s="343"/>
      <c r="J2618" s="134"/>
      <c r="K2618" s="135"/>
      <c r="L2618" s="136">
        <v>5</v>
      </c>
      <c r="M2618" s="318" t="str">
        <f>IFERROR(ROUNDUP(VLOOKUP(F2618,Accesorio!A:E,IF(L2618&gt;5,L2618-2,L2618),)*E2618/IF(L2618&gt;5,1.21,1),0)," ")</f>
        <v xml:space="preserve"> </v>
      </c>
      <c r="N2618" s="319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70"/>
      <c r="F2619" s="272"/>
      <c r="G2619" s="133"/>
      <c r="H2619" s="133"/>
      <c r="I2619" s="343"/>
      <c r="J2619" s="134"/>
      <c r="K2619" s="135"/>
      <c r="L2619" s="136">
        <v>5</v>
      </c>
      <c r="M2619" s="318" t="str">
        <f>IFERROR(ROUNDUP(VLOOKUP(F2619,Accesorio!A:E,IF(L2619&gt;5,L2619-2,L2619),)*E2619/IF(L2619&gt;5,1.21,1),0)," ")</f>
        <v xml:space="preserve"> </v>
      </c>
      <c r="N2619" s="319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70"/>
      <c r="F2620" s="272"/>
      <c r="G2620" s="133"/>
      <c r="H2620" s="133"/>
      <c r="I2620" s="343"/>
      <c r="J2620" s="134"/>
      <c r="K2620" s="135"/>
      <c r="L2620" s="136">
        <v>5</v>
      </c>
      <c r="M2620" s="318" t="str">
        <f>IFERROR(ROUNDUP(VLOOKUP(F2620,Accesorio!A:E,IF(L2620&gt;5,L2620-2,L2620),)*E2620/IF(L2620&gt;5,1.21,1),0)," ")</f>
        <v xml:space="preserve"> </v>
      </c>
      <c r="N2620" s="319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70"/>
      <c r="F2621" s="272"/>
      <c r="G2621" s="133"/>
      <c r="H2621" s="133"/>
      <c r="I2621" s="343"/>
      <c r="J2621" s="134"/>
      <c r="K2621" s="135"/>
      <c r="L2621" s="136">
        <v>5</v>
      </c>
      <c r="M2621" s="318" t="str">
        <f>IFERROR(ROUNDUP(VLOOKUP(F2621,Accesorio!A:E,IF(L2621&gt;5,L2621-2,L2621),)*E2621/IF(L2621&gt;5,1.21,1),0)," ")</f>
        <v xml:space="preserve"> </v>
      </c>
      <c r="N2621" s="319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70"/>
      <c r="F2622" s="272"/>
      <c r="G2622" s="133"/>
      <c r="H2622" s="133"/>
      <c r="I2622" s="343"/>
      <c r="J2622" s="134"/>
      <c r="K2622" s="135"/>
      <c r="L2622" s="136">
        <v>5</v>
      </c>
      <c r="M2622" s="318" t="str">
        <f>IFERROR(ROUNDUP(VLOOKUP(F2622,Accesorio!A:E,IF(L2622&gt;5,L2622-2,L2622),)*E2622/IF(L2622&gt;5,1.21,1),0)," ")</f>
        <v xml:space="preserve"> </v>
      </c>
      <c r="N2622" s="319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70"/>
      <c r="F2623" s="272"/>
      <c r="G2623" s="133"/>
      <c r="H2623" s="133"/>
      <c r="I2623" s="343"/>
      <c r="J2623" s="134"/>
      <c r="K2623" s="135"/>
      <c r="L2623" s="136">
        <v>5</v>
      </c>
      <c r="M2623" s="318" t="str">
        <f>IFERROR(ROUNDUP(VLOOKUP(F2623,Accesorio!A:E,IF(L2623&gt;5,L2623-2,L2623),)*E2623/IF(L2623&gt;5,1.21,1),0)," ")</f>
        <v xml:space="preserve"> </v>
      </c>
      <c r="N2623" s="319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70"/>
      <c r="F2624" s="272"/>
      <c r="G2624" s="133"/>
      <c r="H2624" s="133"/>
      <c r="I2624" s="343"/>
      <c r="J2624" s="134"/>
      <c r="K2624" s="135"/>
      <c r="L2624" s="136">
        <v>5</v>
      </c>
      <c r="M2624" s="318" t="str">
        <f>IFERROR(ROUNDUP(VLOOKUP(F2624,Accesorio!A:E,IF(L2624&gt;5,L2624-2,L2624),)*E2624/IF(L2624&gt;5,1.21,1),0)," ")</f>
        <v xml:space="preserve"> </v>
      </c>
      <c r="N2624" s="319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70"/>
      <c r="F2625" s="272"/>
      <c r="G2625" s="133"/>
      <c r="H2625" s="133"/>
      <c r="I2625" s="343"/>
      <c r="J2625" s="134"/>
      <c r="K2625" s="135"/>
      <c r="L2625" s="136">
        <v>5</v>
      </c>
      <c r="M2625" s="318" t="str">
        <f>IFERROR(ROUNDUP(VLOOKUP(F2625,Accesorio!A:E,IF(L2625&gt;5,L2625-2,L2625),)*E2625/IF(L2625&gt;5,1.21,1),0)," ")</f>
        <v xml:space="preserve"> </v>
      </c>
      <c r="N2625" s="319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70"/>
      <c r="F2626" s="272"/>
      <c r="G2626" s="133"/>
      <c r="H2626" s="133"/>
      <c r="I2626" s="343"/>
      <c r="J2626" s="134"/>
      <c r="K2626" s="135"/>
      <c r="L2626" s="136">
        <v>5</v>
      </c>
      <c r="M2626" s="318" t="str">
        <f>IFERROR(ROUNDUP(VLOOKUP(F2626,Accesorio!A:E,IF(L2626&gt;5,L2626-2,L2626),)*E2626/IF(L2626&gt;5,1.21,1),0)," ")</f>
        <v xml:space="preserve"> </v>
      </c>
      <c r="N2626" s="319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70"/>
      <c r="F2627" s="272"/>
      <c r="G2627" s="133"/>
      <c r="H2627" s="133"/>
      <c r="I2627" s="343"/>
      <c r="J2627" s="134"/>
      <c r="K2627" s="135"/>
      <c r="L2627" s="136">
        <v>5</v>
      </c>
      <c r="M2627" s="318" t="str">
        <f>IFERROR(ROUNDUP(VLOOKUP(F2627,Accesorio!A:E,IF(L2627&gt;5,L2627-2,L2627),)*E2627/IF(L2627&gt;5,1.21,1),0)," ")</f>
        <v xml:space="preserve"> </v>
      </c>
      <c r="N2627" s="319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70"/>
      <c r="F2628" s="272"/>
      <c r="G2628" s="133"/>
      <c r="H2628" s="133"/>
      <c r="I2628" s="343"/>
      <c r="J2628" s="134"/>
      <c r="K2628" s="135"/>
      <c r="L2628" s="136">
        <v>5</v>
      </c>
      <c r="M2628" s="318" t="str">
        <f>IFERROR(ROUNDUP(VLOOKUP(F2628,Accesorio!A:E,IF(L2628&gt;5,L2628-2,L2628),)*E2628/IF(L2628&gt;5,1.21,1),0)," ")</f>
        <v xml:space="preserve"> </v>
      </c>
      <c r="N2628" s="319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70"/>
      <c r="F2629" s="272"/>
      <c r="G2629" s="133"/>
      <c r="H2629" s="133"/>
      <c r="I2629" s="343"/>
      <c r="J2629" s="134"/>
      <c r="K2629" s="135"/>
      <c r="L2629" s="136">
        <v>5</v>
      </c>
      <c r="M2629" s="318" t="str">
        <f>IFERROR(ROUNDUP(VLOOKUP(F2629,Accesorio!A:E,IF(L2629&gt;5,L2629-2,L2629),)*E2629/IF(L2629&gt;5,1.21,1),0)," ")</f>
        <v xml:space="preserve"> </v>
      </c>
      <c r="N2629" s="319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70"/>
      <c r="F2630" s="272"/>
      <c r="G2630" s="133"/>
      <c r="H2630" s="133"/>
      <c r="I2630" s="343"/>
      <c r="J2630" s="134"/>
      <c r="K2630" s="135"/>
      <c r="L2630" s="136">
        <v>5</v>
      </c>
      <c r="M2630" s="318" t="str">
        <f>IFERROR(ROUNDUP(VLOOKUP(F2630,Accesorio!A:E,IF(L2630&gt;5,L2630-2,L2630),)*E2630/IF(L2630&gt;5,1.21,1),0)," ")</f>
        <v xml:space="preserve"> </v>
      </c>
      <c r="N2630" s="319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70"/>
      <c r="F2631" s="272"/>
      <c r="G2631" s="133"/>
      <c r="H2631" s="133"/>
      <c r="I2631" s="343"/>
      <c r="J2631" s="134"/>
      <c r="K2631" s="135"/>
      <c r="L2631" s="136">
        <v>5</v>
      </c>
      <c r="M2631" s="318" t="str">
        <f>IFERROR(ROUNDUP(VLOOKUP(F2631,Accesorio!A:E,IF(L2631&gt;5,L2631-2,L2631),)*E2631/IF(L2631&gt;5,1.21,1),0)," ")</f>
        <v xml:space="preserve"> </v>
      </c>
      <c r="N2631" s="319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70"/>
      <c r="F2632" s="272"/>
      <c r="G2632" s="133"/>
      <c r="H2632" s="133"/>
      <c r="I2632" s="343"/>
      <c r="J2632" s="134"/>
      <c r="K2632" s="135"/>
      <c r="L2632" s="136">
        <v>5</v>
      </c>
      <c r="M2632" s="318" t="str">
        <f>IFERROR(ROUNDUP(VLOOKUP(F2632,Accesorio!A:E,IF(L2632&gt;5,L2632-2,L2632),)*E2632/IF(L2632&gt;5,1.21,1),0)," ")</f>
        <v xml:space="preserve"> </v>
      </c>
      <c r="N2632" s="319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70"/>
      <c r="F2633" s="272"/>
      <c r="G2633" s="133"/>
      <c r="H2633" s="133"/>
      <c r="I2633" s="343"/>
      <c r="J2633" s="134"/>
      <c r="K2633" s="135"/>
      <c r="L2633" s="136">
        <v>5</v>
      </c>
      <c r="M2633" s="318" t="str">
        <f>IFERROR(ROUNDUP(VLOOKUP(F2633,Accesorio!A:E,IF(L2633&gt;5,L2633-2,L2633),)*E2633/IF(L2633&gt;5,1.21,1),0)," ")</f>
        <v xml:space="preserve"> </v>
      </c>
      <c r="N2633" s="319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70"/>
      <c r="F2634" s="272"/>
      <c r="G2634" s="133"/>
      <c r="H2634" s="133"/>
      <c r="I2634" s="343"/>
      <c r="J2634" s="134"/>
      <c r="K2634" s="135"/>
      <c r="L2634" s="136">
        <v>5</v>
      </c>
      <c r="M2634" s="318" t="str">
        <f>IFERROR(ROUNDUP(VLOOKUP(F2634,Accesorio!A:E,IF(L2634&gt;5,L2634-2,L2634),)*E2634/IF(L2634&gt;5,1.21,1),0)," ")</f>
        <v xml:space="preserve"> </v>
      </c>
      <c r="N2634" s="319" t="str">
        <f>IFERROR(VLOOKUP(F2634,Accesorio!A:C,3,),"")</f>
        <v/>
      </c>
    </row>
    <row r="2635" spans="1:14" x14ac:dyDescent="0.2">
      <c r="A2635" s="129"/>
      <c r="B2635" s="130"/>
      <c r="C2635" s="131"/>
      <c r="D2635" s="132"/>
      <c r="E2635" s="270"/>
      <c r="F2635" s="272"/>
      <c r="G2635" s="133"/>
      <c r="H2635" s="133"/>
      <c r="I2635" s="343"/>
      <c r="J2635" s="134"/>
      <c r="K2635" s="135"/>
      <c r="L2635" s="136">
        <v>5</v>
      </c>
      <c r="M2635" s="318" t="str">
        <f>IFERROR(ROUNDUP(VLOOKUP(F2635,Accesorio!A:E,IF(L2635&gt;5,L2635-2,L2635),)*E2635/IF(L2635&gt;5,1.21,1),0)," ")</f>
        <v xml:space="preserve"> </v>
      </c>
      <c r="N2635" s="319" t="str">
        <f>IFERROR(VLOOKUP(F2635,Accesorio!A:C,3,),"")</f>
        <v/>
      </c>
    </row>
    <row r="2636" spans="1:14" x14ac:dyDescent="0.2">
      <c r="A2636" s="129"/>
      <c r="B2636" s="130"/>
      <c r="C2636" s="131"/>
      <c r="D2636" s="132"/>
      <c r="E2636" s="270"/>
      <c r="F2636" s="272"/>
      <c r="G2636" s="133"/>
      <c r="H2636" s="133"/>
      <c r="I2636" s="343"/>
      <c r="J2636" s="134"/>
      <c r="K2636" s="135"/>
      <c r="L2636" s="136">
        <v>5</v>
      </c>
      <c r="M2636" s="318" t="str">
        <f>IFERROR(ROUNDUP(VLOOKUP(F2636,Accesorio!A:E,IF(L2636&gt;5,L2636-2,L2636),)*E2636/IF(L2636&gt;5,1.21,1),0)," ")</f>
        <v xml:space="preserve"> </v>
      </c>
      <c r="N2636" s="319" t="str">
        <f>IFERROR(VLOOKUP(F2636,Accesorio!A:C,3,),"")</f>
        <v/>
      </c>
    </row>
    <row r="2637" spans="1:14" x14ac:dyDescent="0.2">
      <c r="A2637" s="129"/>
      <c r="B2637" s="130"/>
      <c r="C2637" s="131"/>
      <c r="D2637" s="132"/>
      <c r="E2637" s="270"/>
      <c r="F2637" s="272"/>
      <c r="G2637" s="133"/>
      <c r="H2637" s="133"/>
      <c r="I2637" s="343"/>
      <c r="J2637" s="134"/>
      <c r="K2637" s="135"/>
      <c r="L2637" s="136">
        <v>5</v>
      </c>
      <c r="M2637" s="318" t="str">
        <f>IFERROR(ROUNDUP(VLOOKUP(F2637,Accesorio!A:E,IF(L2637&gt;5,L2637-2,L2637),)*E2637/IF(L2637&gt;5,1.21,1),0)," ")</f>
        <v xml:space="preserve"> </v>
      </c>
      <c r="N2637" s="319" t="str">
        <f>IFERROR(VLOOKUP(F2637,Accesorio!A:C,3,),"")</f>
        <v/>
      </c>
    </row>
    <row r="2638" spans="1:14" x14ac:dyDescent="0.2">
      <c r="A2638" s="129"/>
      <c r="B2638" s="130"/>
      <c r="C2638" s="131"/>
      <c r="D2638" s="132"/>
      <c r="E2638" s="270"/>
      <c r="F2638" s="272"/>
      <c r="G2638" s="133"/>
      <c r="H2638" s="133"/>
      <c r="I2638" s="343"/>
      <c r="J2638" s="134"/>
      <c r="K2638" s="135"/>
      <c r="L2638" s="136">
        <v>5</v>
      </c>
      <c r="M2638" s="318" t="str">
        <f>IFERROR(ROUNDUP(VLOOKUP(F2638,Accesorio!A:E,IF(L2638&gt;5,L2638-2,L2638),)*E2638/IF(L2638&gt;5,1.21,1),0)," ")</f>
        <v xml:space="preserve"> </v>
      </c>
      <c r="N2638" s="319" t="str">
        <f>IFERROR(VLOOKUP(F2638,Accesorio!A:C,3,),"")</f>
        <v/>
      </c>
    </row>
    <row r="2639" spans="1:14" x14ac:dyDescent="0.2">
      <c r="A2639" s="129"/>
      <c r="B2639" s="130"/>
      <c r="C2639" s="131"/>
      <c r="D2639" s="132"/>
      <c r="E2639" s="270"/>
      <c r="F2639" s="272"/>
      <c r="G2639" s="133"/>
      <c r="H2639" s="133"/>
      <c r="I2639" s="343"/>
      <c r="J2639" s="134"/>
      <c r="K2639" s="135"/>
      <c r="L2639" s="136">
        <v>5</v>
      </c>
      <c r="M2639" s="318" t="str">
        <f>IFERROR(ROUNDUP(VLOOKUP(F2639,Accesorio!A:E,IF(L2639&gt;5,L2639-2,L2639),)*E2639/IF(L2639&gt;5,1.21,1),0)," ")</f>
        <v xml:space="preserve"> </v>
      </c>
      <c r="N2639" s="319" t="str">
        <f>IFERROR(VLOOKUP(F2639,Accesorio!A:C,3,),"")</f>
        <v/>
      </c>
    </row>
    <row r="2640" spans="1:14" x14ac:dyDescent="0.2">
      <c r="A2640" s="129"/>
      <c r="B2640" s="130"/>
      <c r="C2640" s="131"/>
      <c r="D2640" s="132"/>
      <c r="E2640" s="270"/>
      <c r="F2640" s="272"/>
      <c r="G2640" s="133"/>
      <c r="H2640" s="133"/>
      <c r="I2640" s="343"/>
      <c r="J2640" s="134"/>
      <c r="K2640" s="135"/>
      <c r="L2640" s="136">
        <v>5</v>
      </c>
      <c r="M2640" s="318" t="str">
        <f>IFERROR(ROUNDUP(VLOOKUP(F2640,Accesorio!A:E,IF(L2640&gt;5,L2640-2,L2640),)*E2640/IF(L2640&gt;5,1.21,1),0)," ")</f>
        <v xml:space="preserve"> </v>
      </c>
      <c r="N2640" s="319" t="str">
        <f>IFERROR(VLOOKUP(F2640,Accesorio!A:C,3,),"")</f>
        <v/>
      </c>
    </row>
    <row r="2641" spans="1:14" x14ac:dyDescent="0.2">
      <c r="A2641" s="129"/>
      <c r="B2641" s="130"/>
      <c r="C2641" s="131"/>
      <c r="D2641" s="132"/>
      <c r="E2641" s="270"/>
      <c r="F2641" s="272"/>
      <c r="G2641" s="133"/>
      <c r="H2641" s="133"/>
      <c r="I2641" s="343"/>
      <c r="J2641" s="134"/>
      <c r="K2641" s="135"/>
      <c r="L2641" s="136">
        <v>5</v>
      </c>
      <c r="M2641" s="318" t="str">
        <f>IFERROR(ROUNDUP(VLOOKUP(F2641,Accesorio!A:E,IF(L2641&gt;5,L2641-2,L2641),)*E2641/IF(L2641&gt;5,1.21,1),0)," ")</f>
        <v xml:space="preserve"> </v>
      </c>
      <c r="N2641" s="319" t="str">
        <f>IFERROR(VLOOKUP(F2641,Accesorio!A:C,3,),"")</f>
        <v/>
      </c>
    </row>
    <row r="2642" spans="1:14" x14ac:dyDescent="0.2">
      <c r="A2642" s="129"/>
      <c r="B2642" s="130"/>
      <c r="C2642" s="131"/>
      <c r="D2642" s="132"/>
      <c r="E2642" s="270"/>
      <c r="F2642" s="272"/>
      <c r="G2642" s="133"/>
      <c r="H2642" s="133"/>
      <c r="I2642" s="343"/>
      <c r="J2642" s="134"/>
      <c r="K2642" s="135"/>
      <c r="L2642" s="136">
        <v>5</v>
      </c>
      <c r="M2642" s="318" t="str">
        <f>IFERROR(ROUNDUP(VLOOKUP(F2642,Accesorio!A:E,IF(L2642&gt;5,L2642-2,L2642),)*E2642/IF(L2642&gt;5,1.21,1),0)," ")</f>
        <v xml:space="preserve"> </v>
      </c>
      <c r="N2642" s="319" t="str">
        <f>IFERROR(VLOOKUP(F2642,Accesorio!A:C,3,),"")</f>
        <v/>
      </c>
    </row>
    <row r="2643" spans="1:14" x14ac:dyDescent="0.2">
      <c r="A2643" s="129"/>
      <c r="B2643" s="130"/>
      <c r="C2643" s="131"/>
      <c r="D2643" s="132"/>
      <c r="E2643" s="270"/>
      <c r="F2643" s="272"/>
      <c r="G2643" s="133"/>
      <c r="H2643" s="133"/>
      <c r="I2643" s="343"/>
      <c r="J2643" s="134"/>
      <c r="K2643" s="135"/>
      <c r="L2643" s="136">
        <v>5</v>
      </c>
      <c r="M2643" s="318" t="str">
        <f>IFERROR(ROUNDUP(VLOOKUP(F2643,Accesorio!A:E,IF(L2643&gt;5,L2643-2,L2643),)*E2643/IF(L2643&gt;5,1.21,1),0)," ")</f>
        <v xml:space="preserve"> </v>
      </c>
      <c r="N2643" s="319" t="str">
        <f>IFERROR(VLOOKUP(F2643,Accesorio!A:C,3,),"")</f>
        <v/>
      </c>
    </row>
    <row r="2644" spans="1:14" x14ac:dyDescent="0.2">
      <c r="A2644" s="129"/>
      <c r="B2644" s="130"/>
      <c r="C2644" s="131"/>
      <c r="D2644" s="132"/>
      <c r="E2644" s="270"/>
      <c r="F2644" s="272"/>
      <c r="G2644" s="133"/>
      <c r="H2644" s="133"/>
      <c r="I2644" s="343"/>
      <c r="J2644" s="134"/>
      <c r="K2644" s="135"/>
      <c r="L2644" s="136">
        <v>5</v>
      </c>
      <c r="M2644" s="318" t="str">
        <f>IFERROR(ROUNDUP(VLOOKUP(F2644,Accesorio!A:E,IF(L2644&gt;5,L2644-2,L2644),)*E2644/IF(L2644&gt;5,1.21,1),0)," ")</f>
        <v xml:space="preserve"> </v>
      </c>
      <c r="N2644" s="319" t="str">
        <f>IFERROR(VLOOKUP(F2644,Accesorio!A:C,3,),"")</f>
        <v/>
      </c>
    </row>
    <row r="2645" spans="1:14" x14ac:dyDescent="0.2">
      <c r="A2645" s="129"/>
      <c r="B2645" s="130"/>
      <c r="C2645" s="131"/>
      <c r="D2645" s="132"/>
      <c r="E2645" s="270"/>
      <c r="F2645" s="272"/>
      <c r="G2645" s="133"/>
      <c r="H2645" s="133"/>
      <c r="I2645" s="343"/>
      <c r="J2645" s="134"/>
      <c r="K2645" s="135"/>
      <c r="L2645" s="136">
        <v>5</v>
      </c>
      <c r="M2645" s="318" t="str">
        <f>IFERROR(ROUNDUP(VLOOKUP(F2645,Accesorio!A:E,IF(L2645&gt;5,L2645-2,L2645),)*E2645/IF(L2645&gt;5,1.21,1),0)," ")</f>
        <v xml:space="preserve"> </v>
      </c>
      <c r="N2645" s="319" t="str">
        <f>IFERROR(VLOOKUP(F2645,Accesorio!A:C,3,),"")</f>
        <v/>
      </c>
    </row>
    <row r="2646" spans="1:14" x14ac:dyDescent="0.2">
      <c r="A2646" s="129"/>
      <c r="B2646" s="130"/>
      <c r="C2646" s="137"/>
      <c r="D2646" s="132"/>
      <c r="E2646" s="270"/>
      <c r="F2646" s="272"/>
      <c r="G2646" s="133"/>
      <c r="H2646" s="133"/>
      <c r="I2646" s="343"/>
      <c r="J2646" s="134"/>
      <c r="K2646" s="135"/>
      <c r="L2646" s="136">
        <v>5</v>
      </c>
      <c r="M2646" s="318" t="str">
        <f>IFERROR(ROUNDUP(VLOOKUP(F2646,Accesorio!A:E,IF(L2646&gt;5,L2646-2,L2646),)*E2646/IF(L2646&gt;5,1.21,1),0)," ")</f>
        <v xml:space="preserve"> </v>
      </c>
      <c r="N2646" s="319" t="str">
        <f>IFERROR(VLOOKUP(F2646,Accesorio!A:C,3,),"")</f>
        <v/>
      </c>
    </row>
    <row r="2647" spans="1:14" x14ac:dyDescent="0.2">
      <c r="A2647" s="129"/>
      <c r="B2647" s="130"/>
      <c r="C2647" s="137"/>
      <c r="D2647" s="132"/>
      <c r="E2647" s="270"/>
      <c r="F2647" s="272"/>
      <c r="G2647" s="133"/>
      <c r="H2647" s="133"/>
      <c r="I2647" s="343"/>
      <c r="J2647" s="134"/>
      <c r="K2647" s="135"/>
      <c r="L2647" s="136">
        <v>5</v>
      </c>
      <c r="M2647" s="318" t="str">
        <f>IFERROR(ROUNDUP(VLOOKUP(F2647,Accesorio!A:E,IF(L2647&gt;5,L2647-2,L2647),)*E2647/IF(L2647&gt;5,1.21,1),0)," ")</f>
        <v xml:space="preserve"> </v>
      </c>
      <c r="N2647" s="319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70"/>
      <c r="F2648" s="272"/>
      <c r="G2648" s="133"/>
      <c r="H2648" s="133"/>
      <c r="I2648" s="343"/>
      <c r="J2648" s="134"/>
      <c r="K2648" s="135"/>
      <c r="L2648" s="136">
        <v>5</v>
      </c>
      <c r="M2648" s="318" t="str">
        <f>IFERROR(ROUNDUP(VLOOKUP(F2648,Accesorio!A:E,IF(L2648&gt;5,L2648-2,L2648),)*E2648/IF(L2648&gt;5,1.21,1),0)," ")</f>
        <v xml:space="preserve"> </v>
      </c>
      <c r="N2648" s="319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70"/>
      <c r="F2649" s="272"/>
      <c r="G2649" s="133"/>
      <c r="H2649" s="133"/>
      <c r="I2649" s="343"/>
      <c r="J2649" s="134"/>
      <c r="K2649" s="135"/>
      <c r="L2649" s="136">
        <v>5</v>
      </c>
      <c r="M2649" s="318" t="str">
        <f>IFERROR(ROUNDUP(VLOOKUP(F2649,Accesorio!A:E,IF(L2649&gt;5,L2649-2,L2649),)*E2649/IF(L2649&gt;5,1.21,1),0)," ")</f>
        <v xml:space="preserve"> </v>
      </c>
      <c r="N2649" s="319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70"/>
      <c r="F2650" s="272"/>
      <c r="G2650" s="133"/>
      <c r="H2650" s="133"/>
      <c r="I2650" s="343"/>
      <c r="J2650" s="134"/>
      <c r="K2650" s="135"/>
      <c r="L2650" s="136">
        <v>5</v>
      </c>
      <c r="M2650" s="318" t="str">
        <f>IFERROR(ROUNDUP(VLOOKUP(F2650,Accesorio!A:E,IF(L2650&gt;5,L2650-2,L2650),)*E2650/IF(L2650&gt;5,1.21,1),0)," ")</f>
        <v xml:space="preserve"> </v>
      </c>
      <c r="N2650" s="319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70"/>
      <c r="F2651" s="272"/>
      <c r="G2651" s="133"/>
      <c r="H2651" s="133"/>
      <c r="I2651" s="343"/>
      <c r="J2651" s="134"/>
      <c r="K2651" s="135"/>
      <c r="L2651" s="136">
        <v>5</v>
      </c>
      <c r="M2651" s="318" t="str">
        <f>IFERROR(ROUNDUP(VLOOKUP(F2651,Accesorio!A:E,IF(L2651&gt;5,L2651-2,L2651),)*E2651/IF(L2651&gt;5,1.21,1),0)," ")</f>
        <v xml:space="preserve"> </v>
      </c>
      <c r="N2651" s="319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70"/>
      <c r="F2652" s="272"/>
      <c r="G2652" s="133"/>
      <c r="H2652" s="133"/>
      <c r="I2652" s="343"/>
      <c r="J2652" s="134"/>
      <c r="K2652" s="135"/>
      <c r="L2652" s="136">
        <v>5</v>
      </c>
      <c r="M2652" s="318" t="str">
        <f>IFERROR(ROUNDUP(VLOOKUP(F2652,Accesorio!A:E,IF(L2652&gt;5,L2652-2,L2652),)*E2652/IF(L2652&gt;5,1.21,1),0)," ")</f>
        <v xml:space="preserve"> </v>
      </c>
      <c r="N2652" s="319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70"/>
      <c r="F2653" s="272"/>
      <c r="G2653" s="133"/>
      <c r="H2653" s="133"/>
      <c r="I2653" s="343"/>
      <c r="J2653" s="134"/>
      <c r="K2653" s="135"/>
      <c r="L2653" s="136">
        <v>5</v>
      </c>
      <c r="M2653" s="318" t="str">
        <f>IFERROR(ROUNDUP(VLOOKUP(F2653,Accesorio!A:E,IF(L2653&gt;5,L2653-2,L2653),)*E2653/IF(L2653&gt;5,1.21,1),0)," ")</f>
        <v xml:space="preserve"> </v>
      </c>
      <c r="N2653" s="319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70"/>
      <c r="F2654" s="272"/>
      <c r="G2654" s="133"/>
      <c r="H2654" s="133"/>
      <c r="I2654" s="343"/>
      <c r="J2654" s="134"/>
      <c r="K2654" s="135"/>
      <c r="L2654" s="136">
        <v>5</v>
      </c>
      <c r="M2654" s="318" t="str">
        <f>IFERROR(ROUNDUP(VLOOKUP(F2654,Accesorio!A:E,IF(L2654&gt;5,L2654-2,L2654),)*E2654/IF(L2654&gt;5,1.21,1),0)," ")</f>
        <v xml:space="preserve"> </v>
      </c>
      <c r="N2654" s="319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70"/>
      <c r="F2655" s="272"/>
      <c r="G2655" s="133"/>
      <c r="H2655" s="133"/>
      <c r="I2655" s="343"/>
      <c r="J2655" s="134"/>
      <c r="K2655" s="135"/>
      <c r="L2655" s="136">
        <v>5</v>
      </c>
      <c r="M2655" s="318" t="str">
        <f>IFERROR(ROUNDUP(VLOOKUP(F2655,Accesorio!A:E,IF(L2655&gt;5,L2655-2,L2655),)*E2655/IF(L2655&gt;5,1.21,1),0)," ")</f>
        <v xml:space="preserve"> </v>
      </c>
      <c r="N2655" s="319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70"/>
      <c r="F2656" s="272"/>
      <c r="G2656" s="133"/>
      <c r="H2656" s="133"/>
      <c r="I2656" s="343"/>
      <c r="J2656" s="134"/>
      <c r="K2656" s="135"/>
      <c r="L2656" s="136">
        <v>5</v>
      </c>
      <c r="M2656" s="318" t="str">
        <f>IFERROR(ROUNDUP(VLOOKUP(F2656,Accesorio!A:E,IF(L2656&gt;5,L2656-2,L2656),)*E2656/IF(L2656&gt;5,1.21,1),0)," ")</f>
        <v xml:space="preserve"> </v>
      </c>
      <c r="N2656" s="319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70"/>
      <c r="F2657" s="272"/>
      <c r="G2657" s="133"/>
      <c r="H2657" s="133"/>
      <c r="I2657" s="343"/>
      <c r="J2657" s="134"/>
      <c r="K2657" s="135"/>
      <c r="L2657" s="136">
        <v>5</v>
      </c>
      <c r="M2657" s="318" t="str">
        <f>IFERROR(ROUNDUP(VLOOKUP(F2657,Accesorio!A:E,IF(L2657&gt;5,L2657-2,L2657),)*E2657/IF(L2657&gt;5,1.21,1),0)," ")</f>
        <v xml:space="preserve"> </v>
      </c>
      <c r="N2657" s="319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70"/>
      <c r="F2658" s="272"/>
      <c r="G2658" s="133"/>
      <c r="H2658" s="133"/>
      <c r="I2658" s="343"/>
      <c r="J2658" s="134"/>
      <c r="K2658" s="135"/>
      <c r="L2658" s="136">
        <v>5</v>
      </c>
      <c r="M2658" s="318" t="str">
        <f>IFERROR(ROUNDUP(VLOOKUP(F2658,Accesorio!A:E,IF(L2658&gt;5,L2658-2,L2658),)*E2658/IF(L2658&gt;5,1.21,1),0)," ")</f>
        <v xml:space="preserve"> </v>
      </c>
      <c r="N2658" s="319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70"/>
      <c r="F2659" s="272"/>
      <c r="G2659" s="133"/>
      <c r="H2659" s="133"/>
      <c r="I2659" s="343"/>
      <c r="J2659" s="134"/>
      <c r="K2659" s="135"/>
      <c r="L2659" s="136">
        <v>5</v>
      </c>
      <c r="M2659" s="318" t="str">
        <f>IFERROR(ROUNDUP(VLOOKUP(F2659,Accesorio!A:E,IF(L2659&gt;5,L2659-2,L2659),)*E2659/IF(L2659&gt;5,1.21,1),0)," ")</f>
        <v xml:space="preserve"> </v>
      </c>
      <c r="N2659" s="319" t="str">
        <f>IFERROR(VLOOKUP(F2659,Accesorio!A:C,3,),"")</f>
        <v/>
      </c>
    </row>
    <row r="2660" spans="1:14" x14ac:dyDescent="0.2">
      <c r="A2660" s="129"/>
      <c r="B2660" s="130"/>
      <c r="C2660" s="137"/>
      <c r="D2660" s="132"/>
      <c r="E2660" s="270"/>
      <c r="F2660" s="272"/>
      <c r="G2660" s="133"/>
      <c r="H2660" s="133"/>
      <c r="I2660" s="343"/>
      <c r="J2660" s="134"/>
      <c r="K2660" s="135"/>
      <c r="L2660" s="136">
        <v>5</v>
      </c>
      <c r="M2660" s="318" t="str">
        <f>IFERROR(ROUNDUP(VLOOKUP(F2660,Accesorio!A:E,IF(L2660&gt;5,L2660-2,L2660),)*E2660/IF(L2660&gt;5,1.21,1),0)," ")</f>
        <v xml:space="preserve"> </v>
      </c>
      <c r="N2660" s="319" t="str">
        <f>IFERROR(VLOOKUP(F2660,Accesorio!A:C,3,),"")</f>
        <v/>
      </c>
    </row>
    <row r="2661" spans="1:14" x14ac:dyDescent="0.2">
      <c r="A2661" s="129"/>
      <c r="B2661" s="130"/>
      <c r="C2661" s="137"/>
      <c r="D2661" s="132"/>
      <c r="E2661" s="270"/>
      <c r="F2661" s="272"/>
      <c r="G2661" s="133"/>
      <c r="H2661" s="133"/>
      <c r="I2661" s="343"/>
      <c r="J2661" s="134"/>
      <c r="K2661" s="135"/>
      <c r="L2661" s="136">
        <v>5</v>
      </c>
      <c r="M2661" s="318" t="str">
        <f>IFERROR(ROUNDUP(VLOOKUP(F2661,Accesorio!A:E,IF(L2661&gt;5,L2661-2,L2661),)*E2661/IF(L2661&gt;5,1.21,1),0)," ")</f>
        <v xml:space="preserve"> </v>
      </c>
      <c r="N2661" s="319" t="str">
        <f>IFERROR(VLOOKUP(F2661,Accesorio!A:C,3,),"")</f>
        <v/>
      </c>
    </row>
    <row r="2662" spans="1:14" x14ac:dyDescent="0.2">
      <c r="A2662" s="129"/>
      <c r="B2662" s="130"/>
      <c r="C2662" s="137"/>
      <c r="D2662" s="132"/>
      <c r="E2662" s="270"/>
      <c r="F2662" s="272"/>
      <c r="G2662" s="133"/>
      <c r="H2662" s="133"/>
      <c r="I2662" s="343"/>
      <c r="J2662" s="134"/>
      <c r="K2662" s="135"/>
      <c r="L2662" s="136">
        <v>5</v>
      </c>
      <c r="M2662" s="318" t="str">
        <f>IFERROR(ROUNDUP(VLOOKUP(F2662,Accesorio!A:E,IF(L2662&gt;5,L2662-2,L2662),)*E2662/IF(L2662&gt;5,1.21,1),0)," ")</f>
        <v xml:space="preserve"> </v>
      </c>
      <c r="N2662" s="319" t="str">
        <f>IFERROR(VLOOKUP(F2662,Accesorio!A:C,3,),"")</f>
        <v/>
      </c>
    </row>
    <row r="2663" spans="1:14" x14ac:dyDescent="0.2">
      <c r="A2663" s="129"/>
      <c r="B2663" s="130"/>
      <c r="C2663" s="137"/>
      <c r="D2663" s="132"/>
      <c r="E2663" s="270"/>
      <c r="F2663" s="272"/>
      <c r="G2663" s="133"/>
      <c r="H2663" s="133"/>
      <c r="I2663" s="343"/>
      <c r="J2663" s="134"/>
      <c r="K2663" s="135"/>
      <c r="L2663" s="136">
        <v>5</v>
      </c>
      <c r="M2663" s="318" t="str">
        <f>IFERROR(ROUNDUP(VLOOKUP(F2663,Accesorio!A:E,IF(L2663&gt;5,L2663-2,L2663),)*E2663/IF(L2663&gt;5,1.21,1),0)," ")</f>
        <v xml:space="preserve"> </v>
      </c>
      <c r="N2663" s="319" t="str">
        <f>IFERROR(VLOOKUP(F2663,Accesorio!A:C,3,),"")</f>
        <v/>
      </c>
    </row>
    <row r="2664" spans="1:14" x14ac:dyDescent="0.2">
      <c r="A2664" s="129"/>
      <c r="B2664" s="130"/>
      <c r="C2664" s="137"/>
      <c r="D2664" s="132"/>
      <c r="E2664" s="270"/>
      <c r="F2664" s="272"/>
      <c r="G2664" s="133"/>
      <c r="H2664" s="133"/>
      <c r="I2664" s="343"/>
      <c r="J2664" s="134"/>
      <c r="K2664" s="135"/>
      <c r="L2664" s="136">
        <v>5</v>
      </c>
      <c r="M2664" s="318" t="str">
        <f>IFERROR(ROUNDUP(VLOOKUP(F2664,Accesorio!A:E,IF(L2664&gt;5,L2664-2,L2664),)*E2664/IF(L2664&gt;5,1.21,1),0)," ")</f>
        <v xml:space="preserve"> </v>
      </c>
      <c r="N2664" s="319" t="str">
        <f>IFERROR(VLOOKUP(F2664,Accesorio!A:C,3,),"")</f>
        <v/>
      </c>
    </row>
    <row r="2665" spans="1:14" x14ac:dyDescent="0.2">
      <c r="A2665" s="129"/>
      <c r="B2665" s="130"/>
      <c r="C2665" s="137"/>
      <c r="D2665" s="132"/>
      <c r="E2665" s="270"/>
      <c r="F2665" s="272"/>
      <c r="G2665" s="133"/>
      <c r="H2665" s="133"/>
      <c r="I2665" s="343"/>
      <c r="J2665" s="134"/>
      <c r="K2665" s="135"/>
      <c r="L2665" s="136">
        <v>5</v>
      </c>
      <c r="M2665" s="318" t="str">
        <f>IFERROR(ROUNDUP(VLOOKUP(F2665,Accesorio!A:E,IF(L2665&gt;5,L2665-2,L2665),)*E2665/IF(L2665&gt;5,1.21,1),0)," ")</f>
        <v xml:space="preserve"> </v>
      </c>
      <c r="N2665" s="319" t="str">
        <f>IFERROR(VLOOKUP(F2665,Accesorio!A:C,3,),"")</f>
        <v/>
      </c>
    </row>
    <row r="2666" spans="1:14" x14ac:dyDescent="0.2">
      <c r="A2666" s="129"/>
      <c r="B2666" s="130"/>
      <c r="C2666" s="137"/>
      <c r="D2666" s="132"/>
      <c r="E2666" s="270"/>
      <c r="F2666" s="272"/>
      <c r="G2666" s="133"/>
      <c r="H2666" s="133"/>
      <c r="I2666" s="343"/>
      <c r="J2666" s="134"/>
      <c r="K2666" s="135"/>
      <c r="L2666" s="136">
        <v>5</v>
      </c>
      <c r="M2666" s="318" t="str">
        <f>IFERROR(ROUNDUP(VLOOKUP(F2666,Accesorio!A:E,IF(L2666&gt;5,L2666-2,L2666),)*E2666/IF(L2666&gt;5,1.21,1),0)," ")</f>
        <v xml:space="preserve"> </v>
      </c>
      <c r="N2666" s="319" t="str">
        <f>IFERROR(VLOOKUP(F2666,Accesorio!A:C,3,),"")</f>
        <v/>
      </c>
    </row>
    <row r="2667" spans="1:14" x14ac:dyDescent="0.2">
      <c r="A2667" s="129"/>
      <c r="B2667" s="130"/>
      <c r="C2667" s="137"/>
      <c r="D2667" s="132"/>
      <c r="E2667" s="270"/>
      <c r="F2667" s="272"/>
      <c r="G2667" s="133"/>
      <c r="H2667" s="133"/>
      <c r="I2667" s="343"/>
      <c r="J2667" s="134"/>
      <c r="K2667" s="135"/>
      <c r="L2667" s="136">
        <v>5</v>
      </c>
      <c r="M2667" s="318" t="str">
        <f>IFERROR(ROUNDUP(VLOOKUP(F2667,Accesorio!A:E,IF(L2667&gt;5,L2667-2,L2667),)*E2667/IF(L2667&gt;5,1.21,1),0)," ")</f>
        <v xml:space="preserve"> </v>
      </c>
      <c r="N2667" s="319" t="str">
        <f>IFERROR(VLOOKUP(F2667,Accesorio!A:C,3,),"")</f>
        <v/>
      </c>
    </row>
    <row r="2668" spans="1:14" x14ac:dyDescent="0.2">
      <c r="A2668" s="129"/>
      <c r="B2668" s="130"/>
      <c r="C2668" s="137"/>
      <c r="D2668" s="132"/>
      <c r="E2668" s="270"/>
      <c r="F2668" s="272"/>
      <c r="G2668" s="133"/>
      <c r="H2668" s="133"/>
      <c r="I2668" s="343"/>
      <c r="J2668" s="134"/>
      <c r="K2668" s="135"/>
      <c r="L2668" s="136">
        <v>5</v>
      </c>
      <c r="M2668" s="318" t="str">
        <f>IFERROR(ROUNDUP(VLOOKUP(F2668,Accesorio!A:E,IF(L2668&gt;5,L2668-2,L2668),)*E2668/IF(L2668&gt;5,1.21,1),0)," ")</f>
        <v xml:space="preserve"> </v>
      </c>
      <c r="N2668" s="319" t="str">
        <f>IFERROR(VLOOKUP(F2668,Accesorio!A:C,3,),"")</f>
        <v/>
      </c>
    </row>
    <row r="2669" spans="1:14" x14ac:dyDescent="0.2">
      <c r="A2669" s="129"/>
      <c r="B2669" s="130"/>
      <c r="C2669" s="137"/>
      <c r="D2669" s="132"/>
      <c r="E2669" s="270"/>
      <c r="F2669" s="272"/>
      <c r="G2669" s="133"/>
      <c r="H2669" s="133"/>
      <c r="I2669" s="343"/>
      <c r="J2669" s="134"/>
      <c r="K2669" s="135"/>
      <c r="L2669" s="136">
        <v>5</v>
      </c>
      <c r="M2669" s="318" t="str">
        <f>IFERROR(ROUNDUP(VLOOKUP(F2669,Accesorio!A:E,IF(L2669&gt;5,L2669-2,L2669),)*E2669/IF(L2669&gt;5,1.21,1),0)," ")</f>
        <v xml:space="preserve"> </v>
      </c>
      <c r="N2669" s="319" t="str">
        <f>IFERROR(VLOOKUP(F2669,Accesorio!A:C,3,),"")</f>
        <v/>
      </c>
    </row>
    <row r="2670" spans="1:14" x14ac:dyDescent="0.2">
      <c r="A2670" s="129"/>
      <c r="B2670" s="130"/>
      <c r="C2670" s="137"/>
      <c r="D2670" s="132"/>
      <c r="E2670" s="270"/>
      <c r="F2670" s="272"/>
      <c r="G2670" s="133"/>
      <c r="H2670" s="133"/>
      <c r="I2670" s="343"/>
      <c r="J2670" s="134"/>
      <c r="K2670" s="135"/>
      <c r="L2670" s="136">
        <v>5</v>
      </c>
      <c r="M2670" s="318" t="str">
        <f>IFERROR(ROUNDUP(VLOOKUP(F2670,Accesorio!A:E,IF(L2670&gt;5,L2670-2,L2670),)*E2670/IF(L2670&gt;5,1.21,1),0)," ")</f>
        <v xml:space="preserve"> </v>
      </c>
      <c r="N2670" s="319" t="str">
        <f>IFERROR(VLOOKUP(F2670,Accesorio!A:C,3,),"")</f>
        <v/>
      </c>
    </row>
    <row r="2671" spans="1:14" x14ac:dyDescent="0.2">
      <c r="A2671" s="129"/>
      <c r="B2671" s="130"/>
      <c r="C2671" s="131"/>
      <c r="D2671" s="132"/>
      <c r="E2671" s="270"/>
      <c r="F2671" s="272"/>
      <c r="G2671" s="133"/>
      <c r="H2671" s="133"/>
      <c r="I2671" s="343"/>
      <c r="J2671" s="134"/>
      <c r="K2671" s="135"/>
      <c r="L2671" s="136">
        <v>5</v>
      </c>
      <c r="M2671" s="318" t="str">
        <f>IFERROR(ROUNDUP(VLOOKUP(F2671,Accesorio!A:E,IF(L2671&gt;5,L2671-2,L2671),)*E2671/IF(L2671&gt;5,1.21,1),0)," ")</f>
        <v xml:space="preserve"> </v>
      </c>
      <c r="N2671" s="319" t="str">
        <f>IFERROR(VLOOKUP(F2671,Accesorio!A:C,3,),"")</f>
        <v/>
      </c>
    </row>
    <row r="2672" spans="1:14" x14ac:dyDescent="0.2">
      <c r="A2672" s="129"/>
      <c r="B2672" s="130"/>
      <c r="C2672" s="131"/>
      <c r="D2672" s="132"/>
      <c r="E2672" s="270"/>
      <c r="F2672" s="272"/>
      <c r="G2672" s="133"/>
      <c r="H2672" s="133"/>
      <c r="I2672" s="343"/>
      <c r="J2672" s="134"/>
      <c r="K2672" s="135"/>
      <c r="L2672" s="136">
        <v>5</v>
      </c>
      <c r="M2672" s="318" t="str">
        <f>IFERROR(ROUNDUP(VLOOKUP(F2672,Accesorio!A:E,IF(L2672&gt;5,L2672-2,L2672),)*E2672/IF(L2672&gt;5,1.21,1),0)," ")</f>
        <v xml:space="preserve"> </v>
      </c>
      <c r="N2672" s="319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70"/>
      <c r="F2673" s="272"/>
      <c r="G2673" s="133"/>
      <c r="H2673" s="133"/>
      <c r="I2673" s="343"/>
      <c r="J2673" s="134"/>
      <c r="K2673" s="135"/>
      <c r="L2673" s="136">
        <v>5</v>
      </c>
      <c r="M2673" s="318" t="str">
        <f>IFERROR(ROUNDUP(VLOOKUP(F2673,Accesorio!A:E,IF(L2673&gt;5,L2673-2,L2673),)*E2673/IF(L2673&gt;5,1.21,1),0)," ")</f>
        <v xml:space="preserve"> </v>
      </c>
      <c r="N2673" s="319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70"/>
      <c r="F2674" s="272"/>
      <c r="G2674" s="133"/>
      <c r="H2674" s="133"/>
      <c r="I2674" s="343"/>
      <c r="J2674" s="134"/>
      <c r="K2674" s="135"/>
      <c r="L2674" s="136">
        <v>5</v>
      </c>
      <c r="M2674" s="318" t="str">
        <f>IFERROR(ROUNDUP(VLOOKUP(F2674,Accesorio!A:E,IF(L2674&gt;5,L2674-2,L2674),)*E2674/IF(L2674&gt;5,1.21,1),0)," ")</f>
        <v xml:space="preserve"> </v>
      </c>
      <c r="N2674" s="319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70"/>
      <c r="F2675" s="272"/>
      <c r="G2675" s="133"/>
      <c r="H2675" s="133"/>
      <c r="I2675" s="343"/>
      <c r="J2675" s="134"/>
      <c r="K2675" s="135"/>
      <c r="L2675" s="136">
        <v>5</v>
      </c>
      <c r="M2675" s="318" t="str">
        <f>IFERROR(ROUNDUP(VLOOKUP(F2675,Accesorio!A:E,IF(L2675&gt;5,L2675-2,L2675),)*E2675/IF(L2675&gt;5,1.21,1),0)," ")</f>
        <v xml:space="preserve"> </v>
      </c>
      <c r="N2675" s="319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70"/>
      <c r="F2676" s="272"/>
      <c r="G2676" s="133"/>
      <c r="H2676" s="133"/>
      <c r="I2676" s="343"/>
      <c r="J2676" s="134"/>
      <c r="K2676" s="135"/>
      <c r="L2676" s="136">
        <v>5</v>
      </c>
      <c r="M2676" s="318" t="str">
        <f>IFERROR(ROUNDUP(VLOOKUP(F2676,Accesorio!A:E,IF(L2676&gt;5,L2676-2,L2676),)*E2676/IF(L2676&gt;5,1.21,1),0)," ")</f>
        <v xml:space="preserve"> </v>
      </c>
      <c r="N2676" s="319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70"/>
      <c r="F2677" s="272"/>
      <c r="G2677" s="133"/>
      <c r="H2677" s="133"/>
      <c r="I2677" s="343"/>
      <c r="J2677" s="134"/>
      <c r="K2677" s="135"/>
      <c r="L2677" s="136">
        <v>5</v>
      </c>
      <c r="M2677" s="318" t="str">
        <f>IFERROR(ROUNDUP(VLOOKUP(F2677,Accesorio!A:E,IF(L2677&gt;5,L2677-2,L2677),)*E2677/IF(L2677&gt;5,1.21,1),0)," ")</f>
        <v xml:space="preserve"> </v>
      </c>
      <c r="N2677" s="319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70"/>
      <c r="F2678" s="272"/>
      <c r="G2678" s="133"/>
      <c r="H2678" s="133"/>
      <c r="I2678" s="343"/>
      <c r="J2678" s="134"/>
      <c r="K2678" s="135"/>
      <c r="L2678" s="136">
        <v>5</v>
      </c>
      <c r="M2678" s="318" t="str">
        <f>IFERROR(ROUNDUP(VLOOKUP(F2678,Accesorio!A:E,IF(L2678&gt;5,L2678-2,L2678),)*E2678/IF(L2678&gt;5,1.21,1),0)," ")</f>
        <v xml:space="preserve"> </v>
      </c>
      <c r="N2678" s="319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70"/>
      <c r="F2679" s="272"/>
      <c r="G2679" s="133"/>
      <c r="H2679" s="133"/>
      <c r="I2679" s="343"/>
      <c r="J2679" s="134"/>
      <c r="K2679" s="135"/>
      <c r="L2679" s="136">
        <v>5</v>
      </c>
      <c r="M2679" s="318" t="str">
        <f>IFERROR(ROUNDUP(VLOOKUP(F2679,Accesorio!A:E,IF(L2679&gt;5,L2679-2,L2679),)*E2679/IF(L2679&gt;5,1.21,1),0)," ")</f>
        <v xml:space="preserve"> </v>
      </c>
      <c r="N2679" s="319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70"/>
      <c r="F2680" s="272"/>
      <c r="G2680" s="133"/>
      <c r="H2680" s="133"/>
      <c r="I2680" s="343"/>
      <c r="J2680" s="134"/>
      <c r="K2680" s="135"/>
      <c r="L2680" s="136">
        <v>5</v>
      </c>
      <c r="M2680" s="318" t="str">
        <f>IFERROR(ROUNDUP(VLOOKUP(F2680,Accesorio!A:E,IF(L2680&gt;5,L2680-2,L2680),)*E2680/IF(L2680&gt;5,1.21,1),0)," ")</f>
        <v xml:space="preserve"> </v>
      </c>
      <c r="N2680" s="319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70"/>
      <c r="F2681" s="272"/>
      <c r="G2681" s="133"/>
      <c r="H2681" s="133"/>
      <c r="I2681" s="343"/>
      <c r="J2681" s="134"/>
      <c r="K2681" s="135"/>
      <c r="L2681" s="136">
        <v>5</v>
      </c>
      <c r="M2681" s="318" t="str">
        <f>IFERROR(ROUNDUP(VLOOKUP(F2681,Accesorio!A:E,IF(L2681&gt;5,L2681-2,L2681),)*E2681/IF(L2681&gt;5,1.21,1),0)," ")</f>
        <v xml:space="preserve"> </v>
      </c>
      <c r="N2681" s="319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70"/>
      <c r="F2682" s="272"/>
      <c r="G2682" s="133"/>
      <c r="H2682" s="133"/>
      <c r="I2682" s="343"/>
      <c r="J2682" s="134"/>
      <c r="K2682" s="135"/>
      <c r="L2682" s="136">
        <v>5</v>
      </c>
      <c r="M2682" s="318" t="str">
        <f>IFERROR(ROUNDUP(VLOOKUP(F2682,Accesorio!A:E,IF(L2682&gt;5,L2682-2,L2682),)*E2682/IF(L2682&gt;5,1.21,1),0)," ")</f>
        <v xml:space="preserve"> </v>
      </c>
      <c r="N2682" s="319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70"/>
      <c r="F2683" s="272"/>
      <c r="G2683" s="133"/>
      <c r="H2683" s="133"/>
      <c r="I2683" s="343"/>
      <c r="J2683" s="134"/>
      <c r="K2683" s="135"/>
      <c r="L2683" s="136">
        <v>5</v>
      </c>
      <c r="M2683" s="318" t="str">
        <f>IFERROR(ROUNDUP(VLOOKUP(F2683,Accesorio!A:E,IF(L2683&gt;5,L2683-2,L2683),)*E2683/IF(L2683&gt;5,1.21,1),0)," ")</f>
        <v xml:space="preserve"> </v>
      </c>
      <c r="N2683" s="319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70"/>
      <c r="F2684" s="272"/>
      <c r="G2684" s="133"/>
      <c r="H2684" s="133"/>
      <c r="I2684" s="343"/>
      <c r="J2684" s="134"/>
      <c r="K2684" s="135"/>
      <c r="L2684" s="136">
        <v>5</v>
      </c>
      <c r="M2684" s="318" t="str">
        <f>IFERROR(ROUNDUP(VLOOKUP(F2684,Accesorio!A:E,IF(L2684&gt;5,L2684-2,L2684),)*E2684/IF(L2684&gt;5,1.21,1),0)," ")</f>
        <v xml:space="preserve"> </v>
      </c>
      <c r="N2684" s="319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70"/>
      <c r="F2685" s="272"/>
      <c r="G2685" s="133"/>
      <c r="H2685" s="133"/>
      <c r="I2685" s="343"/>
      <c r="J2685" s="134"/>
      <c r="K2685" s="135"/>
      <c r="L2685" s="136">
        <v>5</v>
      </c>
      <c r="M2685" s="318" t="str">
        <f>IFERROR(ROUNDUP(VLOOKUP(F2685,Accesorio!A:E,IF(L2685&gt;5,L2685-2,L2685),)*E2685/IF(L2685&gt;5,1.21,1),0)," ")</f>
        <v xml:space="preserve"> </v>
      </c>
      <c r="N2685" s="319" t="str">
        <f>IFERROR(VLOOKUP(F2685,Accesorio!A:C,3,),"")</f>
        <v/>
      </c>
    </row>
    <row r="2686" spans="1:14" x14ac:dyDescent="0.2">
      <c r="A2686" s="129"/>
      <c r="B2686" s="130"/>
      <c r="C2686" s="131"/>
      <c r="D2686" s="132"/>
      <c r="E2686" s="270"/>
      <c r="F2686" s="272"/>
      <c r="G2686" s="133"/>
      <c r="H2686" s="133"/>
      <c r="I2686" s="343"/>
      <c r="J2686" s="134"/>
      <c r="K2686" s="135"/>
      <c r="L2686" s="136">
        <v>5</v>
      </c>
      <c r="M2686" s="318" t="str">
        <f>IFERROR(ROUNDUP(VLOOKUP(F2686,Accesorio!A:E,IF(L2686&gt;5,L2686-2,L2686),)*E2686/IF(L2686&gt;5,1.21,1),0)," ")</f>
        <v xml:space="preserve"> </v>
      </c>
      <c r="N2686" s="319" t="str">
        <f>IFERROR(VLOOKUP(F2686,Accesorio!A:C,3,),"")</f>
        <v/>
      </c>
    </row>
    <row r="2687" spans="1:14" x14ac:dyDescent="0.2">
      <c r="A2687" s="129"/>
      <c r="B2687" s="130"/>
      <c r="C2687" s="131"/>
      <c r="D2687" s="132"/>
      <c r="E2687" s="270"/>
      <c r="F2687" s="272"/>
      <c r="G2687" s="133"/>
      <c r="H2687" s="133"/>
      <c r="I2687" s="343"/>
      <c r="J2687" s="134"/>
      <c r="K2687" s="135"/>
      <c r="L2687" s="136">
        <v>5</v>
      </c>
      <c r="M2687" s="318" t="str">
        <f>IFERROR(ROUNDUP(VLOOKUP(F2687,Accesorio!A:E,IF(L2687&gt;5,L2687-2,L2687),)*E2687/IF(L2687&gt;5,1.21,1),0)," ")</f>
        <v xml:space="preserve"> </v>
      </c>
      <c r="N2687" s="319" t="str">
        <f>IFERROR(VLOOKUP(F2687,Accesorio!A:C,3,),"")</f>
        <v/>
      </c>
    </row>
    <row r="2688" spans="1:14" x14ac:dyDescent="0.2">
      <c r="A2688" s="129"/>
      <c r="B2688" s="130"/>
      <c r="C2688" s="131"/>
      <c r="D2688" s="132"/>
      <c r="E2688" s="270"/>
      <c r="F2688" s="272"/>
      <c r="G2688" s="133"/>
      <c r="H2688" s="133"/>
      <c r="I2688" s="343"/>
      <c r="J2688" s="134"/>
      <c r="K2688" s="135"/>
      <c r="L2688" s="136">
        <v>5</v>
      </c>
      <c r="M2688" s="318" t="str">
        <f>IFERROR(ROUNDUP(VLOOKUP(F2688,Accesorio!A:E,IF(L2688&gt;5,L2688-2,L2688),)*E2688/IF(L2688&gt;5,1.21,1),0)," ")</f>
        <v xml:space="preserve"> </v>
      </c>
      <c r="N2688" s="319" t="str">
        <f>IFERROR(VLOOKUP(F2688,Accesorio!A:C,3,),"")</f>
        <v/>
      </c>
    </row>
    <row r="2689" spans="1:14" x14ac:dyDescent="0.2">
      <c r="A2689" s="129"/>
      <c r="B2689" s="130"/>
      <c r="C2689" s="131"/>
      <c r="D2689" s="132"/>
      <c r="E2689" s="270"/>
      <c r="F2689" s="272"/>
      <c r="G2689" s="133"/>
      <c r="H2689" s="133"/>
      <c r="I2689" s="343"/>
      <c r="J2689" s="134"/>
      <c r="K2689" s="135"/>
      <c r="L2689" s="136">
        <v>5</v>
      </c>
      <c r="M2689" s="318" t="str">
        <f>IFERROR(ROUNDUP(VLOOKUP(F2689,Accesorio!A:E,IF(L2689&gt;5,L2689-2,L2689),)*E2689/IF(L2689&gt;5,1.21,1),0)," ")</f>
        <v xml:space="preserve"> </v>
      </c>
      <c r="N2689" s="319" t="str">
        <f>IFERROR(VLOOKUP(F2689,Accesorio!A:C,3,),"")</f>
        <v/>
      </c>
    </row>
    <row r="2690" spans="1:14" x14ac:dyDescent="0.2">
      <c r="A2690" s="129"/>
      <c r="B2690" s="130"/>
      <c r="C2690" s="131"/>
      <c r="D2690" s="132"/>
      <c r="E2690" s="270"/>
      <c r="F2690" s="272"/>
      <c r="G2690" s="133"/>
      <c r="H2690" s="133"/>
      <c r="I2690" s="343"/>
      <c r="J2690" s="134"/>
      <c r="K2690" s="135"/>
      <c r="L2690" s="136">
        <v>5</v>
      </c>
      <c r="M2690" s="318" t="str">
        <f>IFERROR(ROUNDUP(VLOOKUP(F2690,Accesorio!A:E,IF(L2690&gt;5,L2690-2,L2690),)*E2690/IF(L2690&gt;5,1.21,1),0)," ")</f>
        <v xml:space="preserve"> </v>
      </c>
      <c r="N2690" s="319" t="str">
        <f>IFERROR(VLOOKUP(F2690,Accesorio!A:C,3,),"")</f>
        <v/>
      </c>
    </row>
    <row r="2691" spans="1:14" x14ac:dyDescent="0.2">
      <c r="A2691" s="129"/>
      <c r="B2691" s="130"/>
      <c r="C2691" s="131"/>
      <c r="D2691" s="132"/>
      <c r="E2691" s="270"/>
      <c r="F2691" s="272"/>
      <c r="G2691" s="133"/>
      <c r="H2691" s="133"/>
      <c r="I2691" s="343"/>
      <c r="J2691" s="134"/>
      <c r="K2691" s="135"/>
      <c r="L2691" s="136">
        <v>5</v>
      </c>
      <c r="M2691" s="318" t="str">
        <f>IFERROR(ROUNDUP(VLOOKUP(F2691,Accesorio!A:E,IF(L2691&gt;5,L2691-2,L2691),)*E2691/IF(L2691&gt;5,1.21,1),0)," ")</f>
        <v xml:space="preserve"> </v>
      </c>
      <c r="N2691" s="319" t="str">
        <f>IFERROR(VLOOKUP(F2691,Accesorio!A:C,3,),"")</f>
        <v/>
      </c>
    </row>
    <row r="2692" spans="1:14" x14ac:dyDescent="0.2">
      <c r="A2692" s="129"/>
      <c r="B2692" s="130"/>
      <c r="C2692" s="131"/>
      <c r="D2692" s="132"/>
      <c r="E2692" s="270"/>
      <c r="F2692" s="272"/>
      <c r="G2692" s="133"/>
      <c r="H2692" s="133"/>
      <c r="I2692" s="343"/>
      <c r="J2692" s="134"/>
      <c r="K2692" s="135"/>
      <c r="L2692" s="136">
        <v>5</v>
      </c>
      <c r="M2692" s="318" t="str">
        <f>IFERROR(ROUNDUP(VLOOKUP(F2692,Accesorio!A:E,IF(L2692&gt;5,L2692-2,L2692),)*E2692/IF(L2692&gt;5,1.21,1),0)," ")</f>
        <v xml:space="preserve"> </v>
      </c>
      <c r="N2692" s="319" t="str">
        <f>IFERROR(VLOOKUP(F2692,Accesorio!A:C,3,),"")</f>
        <v/>
      </c>
    </row>
    <row r="2693" spans="1:14" x14ac:dyDescent="0.2">
      <c r="A2693" s="129"/>
      <c r="B2693" s="130"/>
      <c r="C2693" s="131"/>
      <c r="D2693" s="132"/>
      <c r="E2693" s="270"/>
      <c r="F2693" s="272"/>
      <c r="G2693" s="133"/>
      <c r="H2693" s="133"/>
      <c r="I2693" s="343"/>
      <c r="J2693" s="134"/>
      <c r="K2693" s="135"/>
      <c r="L2693" s="136">
        <v>5</v>
      </c>
      <c r="M2693" s="318" t="str">
        <f>IFERROR(ROUNDUP(VLOOKUP(F2693,Accesorio!A:E,IF(L2693&gt;5,L2693-2,L2693),)*E2693/IF(L2693&gt;5,1.21,1),0)," ")</f>
        <v xml:space="preserve"> </v>
      </c>
      <c r="N2693" s="319" t="str">
        <f>IFERROR(VLOOKUP(F2693,Accesorio!A:C,3,),"")</f>
        <v/>
      </c>
    </row>
    <row r="2694" spans="1:14" x14ac:dyDescent="0.2">
      <c r="A2694" s="129"/>
      <c r="B2694" s="130"/>
      <c r="C2694" s="131"/>
      <c r="D2694" s="132"/>
      <c r="E2694" s="270"/>
      <c r="F2694" s="272"/>
      <c r="G2694" s="133"/>
      <c r="H2694" s="133"/>
      <c r="I2694" s="343"/>
      <c r="J2694" s="134"/>
      <c r="K2694" s="135"/>
      <c r="L2694" s="136">
        <v>5</v>
      </c>
      <c r="M2694" s="318" t="str">
        <f>IFERROR(ROUNDUP(VLOOKUP(F2694,Accesorio!A:E,IF(L2694&gt;5,L2694-2,L2694),)*E2694/IF(L2694&gt;5,1.21,1),0)," ")</f>
        <v xml:space="preserve"> </v>
      </c>
      <c r="N2694" s="319" t="str">
        <f>IFERROR(VLOOKUP(F2694,Accesorio!A:C,3,),"")</f>
        <v/>
      </c>
    </row>
    <row r="2695" spans="1:14" x14ac:dyDescent="0.2">
      <c r="A2695" s="129"/>
      <c r="B2695" s="130"/>
      <c r="C2695" s="131"/>
      <c r="D2695" s="132"/>
      <c r="E2695" s="270"/>
      <c r="F2695" s="272"/>
      <c r="G2695" s="133"/>
      <c r="H2695" s="133"/>
      <c r="I2695" s="343"/>
      <c r="J2695" s="134"/>
      <c r="K2695" s="135"/>
      <c r="L2695" s="136">
        <v>5</v>
      </c>
      <c r="M2695" s="318" t="str">
        <f>IFERROR(ROUNDUP(VLOOKUP(F2695,Accesorio!A:E,IF(L2695&gt;5,L2695-2,L2695),)*E2695/IF(L2695&gt;5,1.21,1),0)," ")</f>
        <v xml:space="preserve"> </v>
      </c>
      <c r="N2695" s="319" t="str">
        <f>IFERROR(VLOOKUP(F2695,Accesorio!A:C,3,),"")</f>
        <v/>
      </c>
    </row>
    <row r="2696" spans="1:14" x14ac:dyDescent="0.2">
      <c r="A2696" s="129"/>
      <c r="B2696" s="130"/>
      <c r="C2696" s="131"/>
      <c r="D2696" s="132"/>
      <c r="E2696" s="270"/>
      <c r="F2696" s="272"/>
      <c r="G2696" s="133"/>
      <c r="H2696" s="133"/>
      <c r="I2696" s="343"/>
      <c r="J2696" s="134"/>
      <c r="K2696" s="135"/>
      <c r="L2696" s="136">
        <v>5</v>
      </c>
      <c r="M2696" s="318" t="str">
        <f>IFERROR(ROUNDUP(VLOOKUP(F2696,Accesorio!A:E,IF(L2696&gt;5,L2696-2,L2696),)*E2696/IF(L2696&gt;5,1.21,1),0)," ")</f>
        <v xml:space="preserve"> </v>
      </c>
      <c r="N2696" s="319" t="str">
        <f>IFERROR(VLOOKUP(F2696,Accesorio!A:C,3,),"")</f>
        <v/>
      </c>
    </row>
    <row r="2697" spans="1:14" x14ac:dyDescent="0.2">
      <c r="A2697" s="314"/>
      <c r="B2697" s="130"/>
      <c r="C2697" s="312"/>
      <c r="D2697" s="309"/>
      <c r="E2697" s="307"/>
      <c r="F2697" s="308"/>
      <c r="G2697" s="310"/>
      <c r="H2697" s="310"/>
      <c r="I2697" s="343"/>
      <c r="J2697" s="310"/>
      <c r="K2697" s="135"/>
      <c r="L2697" s="136">
        <v>5</v>
      </c>
      <c r="M2697" s="318" t="str">
        <f>IFERROR(ROUNDUP(VLOOKUP(F2697,Accesorio!A:E,IF(L2697&gt;5,L2697-2,L2697),)*E2697/IF(L2697&gt;5,1.21,1),0)," ")</f>
        <v xml:space="preserve"> </v>
      </c>
      <c r="N2697" s="319" t="str">
        <f>IFERROR(VLOOKUP(F2697,Accesorio!A:C,3,),"")</f>
        <v/>
      </c>
    </row>
    <row r="2698" spans="1:14" x14ac:dyDescent="0.2">
      <c r="A2698" s="314"/>
      <c r="B2698" s="130"/>
      <c r="C2698" s="312"/>
      <c r="D2698" s="309"/>
      <c r="E2698" s="307"/>
      <c r="F2698" s="308"/>
      <c r="G2698" s="310"/>
      <c r="H2698" s="310"/>
      <c r="I2698" s="343"/>
      <c r="J2698" s="310"/>
      <c r="K2698" s="135"/>
      <c r="L2698" s="136">
        <v>5</v>
      </c>
      <c r="M2698" s="318" t="str">
        <f>IFERROR(ROUNDUP(VLOOKUP(F2698,Accesorio!A:E,IF(L2698&gt;5,L2698-2,L2698),)*E2698/IF(L2698&gt;5,1.21,1),0)," ")</f>
        <v xml:space="preserve"> </v>
      </c>
      <c r="N2698" s="319" t="str">
        <f>IFERROR(VLOOKUP(F2698,Accesorio!A:C,3,),"")</f>
        <v/>
      </c>
    </row>
    <row r="2699" spans="1:14" x14ac:dyDescent="0.2">
      <c r="A2699" s="314"/>
      <c r="B2699" s="130"/>
      <c r="C2699" s="312"/>
      <c r="D2699" s="309"/>
      <c r="E2699" s="307"/>
      <c r="F2699" s="308"/>
      <c r="G2699" s="310"/>
      <c r="H2699" s="310"/>
      <c r="I2699" s="343"/>
      <c r="J2699" s="310"/>
      <c r="K2699" s="135"/>
      <c r="L2699" s="136">
        <v>5</v>
      </c>
      <c r="M2699" s="318" t="str">
        <f>IFERROR(ROUNDUP(VLOOKUP(F2699,Accesorio!A:E,IF(L2699&gt;5,L2699-2,L2699),)*E2699/IF(L2699&gt;5,1.21,1),0)," ")</f>
        <v xml:space="preserve"> </v>
      </c>
      <c r="N2699" s="319" t="str">
        <f>IFERROR(VLOOKUP(F2699,Accesorio!A:C,3,),"")</f>
        <v/>
      </c>
    </row>
    <row r="2700" spans="1:14" x14ac:dyDescent="0.2">
      <c r="A2700" s="314"/>
      <c r="B2700" s="130"/>
      <c r="C2700" s="312"/>
      <c r="D2700" s="309"/>
      <c r="E2700" s="307"/>
      <c r="F2700" s="308"/>
      <c r="G2700" s="310"/>
      <c r="H2700" s="310"/>
      <c r="I2700" s="343"/>
      <c r="J2700" s="310"/>
      <c r="K2700" s="135"/>
      <c r="L2700" s="136">
        <v>5</v>
      </c>
      <c r="M2700" s="318" t="str">
        <f>IFERROR(ROUNDUP(VLOOKUP(F2700,Accesorio!A:E,IF(L2700&gt;5,L2700-2,L2700),)*E2700/IF(L2700&gt;5,1.21,1),0)," ")</f>
        <v xml:space="preserve"> </v>
      </c>
      <c r="N2700" s="319" t="str">
        <f>IFERROR(VLOOKUP(F2700,Accesorio!A:C,3,),"")</f>
        <v/>
      </c>
    </row>
    <row r="2701" spans="1:14" x14ac:dyDescent="0.2">
      <c r="A2701" s="129"/>
      <c r="B2701" s="130"/>
      <c r="C2701" s="137"/>
      <c r="D2701" s="132"/>
      <c r="E2701" s="270"/>
      <c r="F2701" s="272"/>
      <c r="G2701" s="133"/>
      <c r="H2701" s="133"/>
      <c r="I2701" s="343"/>
      <c r="J2701" s="134"/>
      <c r="K2701" s="135"/>
      <c r="L2701" s="136">
        <v>5</v>
      </c>
      <c r="M2701" s="318" t="str">
        <f>IFERROR(ROUNDUP(VLOOKUP(F2701,Accesorio!A:E,IF(L2701&gt;5,L2701-2,L2701),)*E2701/IF(L2701&gt;5,1.21,1),0)," ")</f>
        <v xml:space="preserve"> </v>
      </c>
      <c r="N2701" s="319" t="str">
        <f>IFERROR(VLOOKUP(F2701,Accesorio!A:C,3,),"")</f>
        <v/>
      </c>
    </row>
    <row r="2702" spans="1:14" x14ac:dyDescent="0.2">
      <c r="A2702" s="129"/>
      <c r="B2702" s="130"/>
      <c r="C2702" s="137"/>
      <c r="D2702" s="132"/>
      <c r="E2702" s="270"/>
      <c r="F2702" s="272"/>
      <c r="G2702" s="133"/>
      <c r="H2702" s="133"/>
      <c r="I2702" s="343"/>
      <c r="J2702" s="134"/>
      <c r="K2702" s="135"/>
      <c r="L2702" s="136">
        <v>5</v>
      </c>
      <c r="M2702" s="318" t="str">
        <f>IFERROR(ROUNDUP(VLOOKUP(F2702,Accesorio!A:E,IF(L2702&gt;5,L2702-2,L2702),)*E2702/IF(L2702&gt;5,1.21,1),0)," ")</f>
        <v xml:space="preserve"> </v>
      </c>
      <c r="N2702" s="319" t="str">
        <f>IFERROR(VLOOKUP(F2702,Accesorio!A:C,3,),"")</f>
        <v/>
      </c>
    </row>
    <row r="2703" spans="1:14" x14ac:dyDescent="0.2">
      <c r="A2703" s="129"/>
      <c r="B2703" s="130"/>
      <c r="C2703" s="137"/>
      <c r="D2703" s="132"/>
      <c r="E2703" s="270"/>
      <c r="F2703" s="272"/>
      <c r="G2703" s="133"/>
      <c r="H2703" s="133"/>
      <c r="I2703" s="343"/>
      <c r="J2703" s="134"/>
      <c r="K2703" s="135"/>
      <c r="L2703" s="136">
        <v>5</v>
      </c>
      <c r="M2703" s="318" t="str">
        <f>IFERROR(ROUNDUP(VLOOKUP(F2703,Accesorio!A:E,IF(L2703&gt;5,L2703-2,L2703),)*E2703/IF(L2703&gt;5,1.21,1),0)," ")</f>
        <v xml:space="preserve"> </v>
      </c>
      <c r="N2703" s="319" t="str">
        <f>IFERROR(VLOOKUP(F2703,Accesorio!A:C,3,),"")</f>
        <v/>
      </c>
    </row>
    <row r="2704" spans="1:14" x14ac:dyDescent="0.2">
      <c r="A2704" s="129"/>
      <c r="B2704" s="130"/>
      <c r="C2704" s="131"/>
      <c r="D2704" s="132"/>
      <c r="E2704" s="270"/>
      <c r="F2704" s="272"/>
      <c r="G2704" s="133"/>
      <c r="H2704" s="133"/>
      <c r="I2704" s="343"/>
      <c r="J2704" s="134"/>
      <c r="K2704" s="135"/>
      <c r="L2704" s="136">
        <v>5</v>
      </c>
      <c r="M2704" s="318" t="str">
        <f>IFERROR(ROUNDUP(VLOOKUP(F2704,Accesorio!A:E,IF(L2704&gt;5,L2704-2,L2704),)*E2704/IF(L2704&gt;5,1.21,1),0)," ")</f>
        <v xml:space="preserve"> </v>
      </c>
      <c r="N2704" s="319" t="str">
        <f>IFERROR(VLOOKUP(F2704,Accesorio!A:C,3,),"")</f>
        <v/>
      </c>
    </row>
    <row r="2705" spans="1:14" x14ac:dyDescent="0.2">
      <c r="A2705" s="129"/>
      <c r="B2705" s="130"/>
      <c r="C2705" s="131"/>
      <c r="D2705" s="132"/>
      <c r="E2705" s="270"/>
      <c r="F2705" s="272"/>
      <c r="G2705" s="133"/>
      <c r="H2705" s="133"/>
      <c r="I2705" s="343"/>
      <c r="J2705" s="134"/>
      <c r="K2705" s="135"/>
      <c r="L2705" s="136">
        <v>5</v>
      </c>
      <c r="M2705" s="318" t="str">
        <f>IFERROR(ROUNDUP(VLOOKUP(F2705,Accesorio!A:E,IF(L2705&gt;5,L2705-2,L2705),)*E2705/IF(L2705&gt;5,1.21,1),0)," ")</f>
        <v xml:space="preserve"> </v>
      </c>
      <c r="N2705" s="319" t="str">
        <f>IFERROR(VLOOKUP(F2705,Accesorio!A:C,3,),"")</f>
        <v/>
      </c>
    </row>
    <row r="2706" spans="1:14" x14ac:dyDescent="0.2">
      <c r="A2706" s="129"/>
      <c r="B2706" s="130"/>
      <c r="C2706" s="131"/>
      <c r="D2706" s="132"/>
      <c r="E2706" s="270"/>
      <c r="F2706" s="272"/>
      <c r="G2706" s="133"/>
      <c r="H2706" s="133"/>
      <c r="I2706" s="343"/>
      <c r="J2706" s="134"/>
      <c r="K2706" s="135"/>
      <c r="L2706" s="136">
        <v>5</v>
      </c>
      <c r="M2706" s="318" t="str">
        <f>IFERROR(ROUNDUP(VLOOKUP(F2706,Accesorio!A:E,IF(L2706&gt;5,L2706-2,L2706),)*E2706/IF(L2706&gt;5,1.21,1),0)," ")</f>
        <v xml:space="preserve"> </v>
      </c>
      <c r="N2706" s="319" t="str">
        <f>IFERROR(VLOOKUP(F2706,Accesorio!A:C,3,),"")</f>
        <v/>
      </c>
    </row>
    <row r="2707" spans="1:14" x14ac:dyDescent="0.2">
      <c r="A2707" s="129"/>
      <c r="B2707" s="130"/>
      <c r="C2707" s="131"/>
      <c r="D2707" s="132"/>
      <c r="E2707" s="270"/>
      <c r="F2707" s="272"/>
      <c r="G2707" s="133"/>
      <c r="H2707" s="133"/>
      <c r="I2707" s="343"/>
      <c r="J2707" s="134"/>
      <c r="K2707" s="135"/>
      <c r="L2707" s="136">
        <v>5</v>
      </c>
      <c r="M2707" s="318" t="str">
        <f>IFERROR(ROUNDUP(VLOOKUP(F2707,Accesorio!A:E,IF(L2707&gt;5,L2707-2,L2707),)*E2707/IF(L2707&gt;5,1.21,1),0)," ")</f>
        <v xml:space="preserve"> </v>
      </c>
      <c r="N2707" s="319" t="str">
        <f>IFERROR(VLOOKUP(F2707,Accesorio!A:C,3,),"")</f>
        <v/>
      </c>
    </row>
    <row r="2708" spans="1:14" x14ac:dyDescent="0.2">
      <c r="A2708" s="129"/>
      <c r="B2708" s="130"/>
      <c r="C2708" s="131"/>
      <c r="D2708" s="132"/>
      <c r="E2708" s="270"/>
      <c r="F2708" s="272"/>
      <c r="G2708" s="133"/>
      <c r="H2708" s="133"/>
      <c r="I2708" s="343"/>
      <c r="J2708" s="134"/>
      <c r="K2708" s="135"/>
      <c r="L2708" s="136">
        <v>5</v>
      </c>
      <c r="M2708" s="318" t="str">
        <f>IFERROR(ROUNDUP(VLOOKUP(F2708,Accesorio!A:E,IF(L2708&gt;5,L2708-2,L2708),)*E2708/IF(L2708&gt;5,1.21,1),0)," ")</f>
        <v xml:space="preserve"> </v>
      </c>
      <c r="N2708" s="319" t="str">
        <f>IFERROR(VLOOKUP(F2708,Accesorio!A:C,3,),"")</f>
        <v/>
      </c>
    </row>
    <row r="2709" spans="1:14" x14ac:dyDescent="0.2">
      <c r="A2709" s="129"/>
      <c r="B2709" s="130"/>
      <c r="C2709" s="131"/>
      <c r="D2709" s="132"/>
      <c r="E2709" s="270"/>
      <c r="F2709" s="272"/>
      <c r="G2709" s="133"/>
      <c r="H2709" s="133"/>
      <c r="I2709" s="343"/>
      <c r="J2709" s="134"/>
      <c r="K2709" s="135"/>
      <c r="L2709" s="136">
        <v>5</v>
      </c>
      <c r="M2709" s="318" t="str">
        <f>IFERROR(ROUNDUP(VLOOKUP(F2709,Accesorio!A:E,IF(L2709&gt;5,L2709-2,L2709),)*E2709/IF(L2709&gt;5,1.21,1),0)," ")</f>
        <v xml:space="preserve"> </v>
      </c>
      <c r="N2709" s="319" t="str">
        <f>IFERROR(VLOOKUP(F2709,Accesorio!A:C,3,),"")</f>
        <v/>
      </c>
    </row>
    <row r="2710" spans="1:14" x14ac:dyDescent="0.2">
      <c r="A2710" s="129"/>
      <c r="B2710" s="130"/>
      <c r="C2710" s="131"/>
      <c r="D2710" s="132"/>
      <c r="E2710" s="270"/>
      <c r="F2710" s="272"/>
      <c r="G2710" s="133"/>
      <c r="H2710" s="133"/>
      <c r="I2710" s="343"/>
      <c r="J2710" s="134"/>
      <c r="K2710" s="135"/>
      <c r="L2710" s="136">
        <v>5</v>
      </c>
      <c r="M2710" s="318" t="str">
        <f>IFERROR(ROUNDUP(VLOOKUP(F2710,Accesorio!A:E,IF(L2710&gt;5,L2710-2,L2710),)*E2710/IF(L2710&gt;5,1.21,1),0)," ")</f>
        <v xml:space="preserve"> </v>
      </c>
      <c r="N2710" s="319" t="str">
        <f>IFERROR(VLOOKUP(F2710,Accesorio!A:C,3,),"")</f>
        <v/>
      </c>
    </row>
    <row r="2711" spans="1:14" x14ac:dyDescent="0.2">
      <c r="A2711" s="129"/>
      <c r="B2711" s="130"/>
      <c r="C2711" s="131"/>
      <c r="D2711" s="132"/>
      <c r="E2711" s="270"/>
      <c r="F2711" s="272"/>
      <c r="G2711" s="133"/>
      <c r="H2711" s="133"/>
      <c r="I2711" s="343"/>
      <c r="J2711" s="134"/>
      <c r="K2711" s="135"/>
      <c r="L2711" s="136">
        <v>5</v>
      </c>
      <c r="M2711" s="318" t="str">
        <f>IFERROR(ROUNDUP(VLOOKUP(F2711,Accesorio!A:E,IF(L2711&gt;5,L2711-2,L2711),)*E2711/IF(L2711&gt;5,1.21,1),0)," ")</f>
        <v xml:space="preserve"> </v>
      </c>
      <c r="N2711" s="319" t="str">
        <f>IFERROR(VLOOKUP(F2711,Accesorio!A:C,3,),"")</f>
        <v/>
      </c>
    </row>
    <row r="2712" spans="1:14" x14ac:dyDescent="0.2">
      <c r="A2712" s="129"/>
      <c r="B2712" s="130"/>
      <c r="C2712" s="131"/>
      <c r="D2712" s="132"/>
      <c r="E2712" s="270"/>
      <c r="F2712" s="272"/>
      <c r="G2712" s="133"/>
      <c r="H2712" s="133"/>
      <c r="I2712" s="343"/>
      <c r="J2712" s="134"/>
      <c r="K2712" s="135"/>
      <c r="L2712" s="136">
        <v>5</v>
      </c>
      <c r="M2712" s="318" t="str">
        <f>IFERROR(ROUNDUP(VLOOKUP(F2712,Accesorio!A:E,IF(L2712&gt;5,L2712-2,L2712),)*E2712/IF(L2712&gt;5,1.21,1),0)," ")</f>
        <v xml:space="preserve"> </v>
      </c>
      <c r="N2712" s="319" t="str">
        <f>IFERROR(VLOOKUP(F2712,Accesorio!A:C,3,),"")</f>
        <v/>
      </c>
    </row>
    <row r="2713" spans="1:14" x14ac:dyDescent="0.2">
      <c r="A2713" s="129"/>
      <c r="B2713" s="130"/>
      <c r="C2713" s="131"/>
      <c r="D2713" s="132"/>
      <c r="E2713" s="270"/>
      <c r="F2713" s="272"/>
      <c r="G2713" s="133"/>
      <c r="H2713" s="133"/>
      <c r="I2713" s="343"/>
      <c r="J2713" s="134"/>
      <c r="K2713" s="135"/>
      <c r="L2713" s="136">
        <v>5</v>
      </c>
      <c r="M2713" s="318" t="str">
        <f>IFERROR(ROUNDUP(VLOOKUP(F2713,Accesorio!A:E,IF(L2713&gt;5,L2713-2,L2713),)*E2713/IF(L2713&gt;5,1.21,1),0)," ")</f>
        <v xml:space="preserve"> </v>
      </c>
      <c r="N2713" s="319" t="str">
        <f>IFERROR(VLOOKUP(F2713,Accesorio!A:C,3,),"")</f>
        <v/>
      </c>
    </row>
    <row r="2714" spans="1:14" x14ac:dyDescent="0.2">
      <c r="A2714" s="129"/>
      <c r="B2714" s="130"/>
      <c r="C2714" s="131"/>
      <c r="D2714" s="132"/>
      <c r="E2714" s="270"/>
      <c r="F2714" s="272"/>
      <c r="G2714" s="133"/>
      <c r="H2714" s="133"/>
      <c r="I2714" s="343"/>
      <c r="J2714" s="134"/>
      <c r="K2714" s="135"/>
      <c r="L2714" s="136">
        <v>5</v>
      </c>
      <c r="M2714" s="318" t="str">
        <f>IFERROR(ROUNDUP(VLOOKUP(F2714,Accesorio!A:E,IF(L2714&gt;5,L2714-2,L2714),)*E2714/IF(L2714&gt;5,1.21,1),0)," ")</f>
        <v xml:space="preserve"> </v>
      </c>
      <c r="N2714" s="319" t="str">
        <f>IFERROR(VLOOKUP(F2714,Accesorio!A:C,3,),"")</f>
        <v/>
      </c>
    </row>
    <row r="2715" spans="1:14" x14ac:dyDescent="0.2">
      <c r="A2715" s="129"/>
      <c r="B2715" s="130"/>
      <c r="C2715" s="131"/>
      <c r="D2715" s="132"/>
      <c r="E2715" s="270"/>
      <c r="F2715" s="272"/>
      <c r="G2715" s="133"/>
      <c r="H2715" s="133"/>
      <c r="I2715" s="343"/>
      <c r="J2715" s="134"/>
      <c r="K2715" s="135"/>
      <c r="L2715" s="136">
        <v>5</v>
      </c>
      <c r="M2715" s="318" t="str">
        <f>IFERROR(ROUNDUP(VLOOKUP(F2715,Accesorio!A:E,IF(L2715&gt;5,L2715-2,L2715),)*E2715/IF(L2715&gt;5,1.21,1),0)," ")</f>
        <v xml:space="preserve"> </v>
      </c>
      <c r="N2715" s="319" t="str">
        <f>IFERROR(VLOOKUP(F2715,Accesorio!A:C,3,),"")</f>
        <v/>
      </c>
    </row>
    <row r="2716" spans="1:14" x14ac:dyDescent="0.2">
      <c r="A2716" s="129"/>
      <c r="B2716" s="130"/>
      <c r="C2716" s="131"/>
      <c r="D2716" s="132"/>
      <c r="E2716" s="270"/>
      <c r="F2716" s="272"/>
      <c r="G2716" s="133"/>
      <c r="H2716" s="133"/>
      <c r="I2716" s="343"/>
      <c r="J2716" s="134"/>
      <c r="K2716" s="135"/>
      <c r="L2716" s="136">
        <v>5</v>
      </c>
      <c r="M2716" s="318" t="str">
        <f>IFERROR(ROUNDUP(VLOOKUP(F2716,Accesorio!A:E,IF(L2716&gt;5,L2716-2,L2716),)*E2716/IF(L2716&gt;5,1.21,1),0)," ")</f>
        <v xml:space="preserve"> </v>
      </c>
      <c r="N2716" s="319" t="str">
        <f>IFERROR(VLOOKUP(F2716,Accesorio!A:C,3,),"")</f>
        <v/>
      </c>
    </row>
    <row r="2717" spans="1:14" x14ac:dyDescent="0.2">
      <c r="A2717" s="129"/>
      <c r="B2717" s="310"/>
      <c r="C2717" s="131"/>
      <c r="D2717" s="132"/>
      <c r="E2717" s="270"/>
      <c r="F2717" s="272"/>
      <c r="G2717" s="133"/>
      <c r="H2717" s="133"/>
      <c r="I2717" s="343"/>
      <c r="J2717" s="134"/>
      <c r="K2717" s="135"/>
      <c r="L2717" s="136">
        <v>5</v>
      </c>
      <c r="M2717" s="318" t="str">
        <f>IFERROR(ROUNDUP(VLOOKUP(F2717,Accesorio!A:E,IF(L2717&gt;5,L2717-2,L2717),)*E2717/IF(L2717&gt;5,1.21,1),0)," ")</f>
        <v xml:space="preserve"> </v>
      </c>
      <c r="N2717" s="319" t="str">
        <f>IFERROR(VLOOKUP(F2717,Accesorio!A:C,3,),"")</f>
        <v/>
      </c>
    </row>
    <row r="2718" spans="1:14" x14ac:dyDescent="0.2">
      <c r="A2718" s="129"/>
      <c r="B2718" s="310"/>
      <c r="C2718" s="131"/>
      <c r="D2718" s="132"/>
      <c r="E2718" s="270"/>
      <c r="F2718" s="272"/>
      <c r="G2718" s="133"/>
      <c r="H2718" s="133"/>
      <c r="I2718" s="343"/>
      <c r="J2718" s="134"/>
      <c r="K2718" s="135"/>
      <c r="L2718" s="136">
        <v>5</v>
      </c>
      <c r="M2718" s="318" t="str">
        <f>IFERROR(ROUNDUP(VLOOKUP(F2718,Accesorio!A:E,IF(L2718&gt;5,L2718-2,L2718),)*E2718/IF(L2718&gt;5,1.21,1),0)," ")</f>
        <v xml:space="preserve"> </v>
      </c>
      <c r="N2718" s="319" t="str">
        <f>IFERROR(VLOOKUP(F2718,Accesorio!A:C,3,),"")</f>
        <v/>
      </c>
    </row>
    <row r="2719" spans="1:14" x14ac:dyDescent="0.2">
      <c r="A2719" s="129"/>
      <c r="B2719" s="310"/>
      <c r="C2719" s="131"/>
      <c r="D2719" s="132"/>
      <c r="E2719" s="270"/>
      <c r="F2719" s="272"/>
      <c r="G2719" s="133"/>
      <c r="H2719" s="133"/>
      <c r="I2719" s="343"/>
      <c r="J2719" s="134"/>
      <c r="K2719" s="135"/>
      <c r="L2719" s="136">
        <v>5</v>
      </c>
      <c r="M2719" s="318" t="str">
        <f>IFERROR(ROUNDUP(VLOOKUP(F2719,Accesorio!A:E,IF(L2719&gt;5,L2719-2,L2719),)*E2719/IF(L2719&gt;5,1.21,1),0)," ")</f>
        <v xml:space="preserve"> </v>
      </c>
      <c r="N2719" s="319" t="str">
        <f>IFERROR(VLOOKUP(F2719,Accesorio!A:C,3,),"")</f>
        <v/>
      </c>
    </row>
    <row r="2720" spans="1:14" x14ac:dyDescent="0.2">
      <c r="A2720" s="129"/>
      <c r="B2720" s="310"/>
      <c r="C2720" s="131"/>
      <c r="D2720" s="132"/>
      <c r="E2720" s="270"/>
      <c r="F2720" s="272"/>
      <c r="G2720" s="133"/>
      <c r="H2720" s="133"/>
      <c r="I2720" s="343"/>
      <c r="J2720" s="134"/>
      <c r="K2720" s="135"/>
      <c r="L2720" s="136">
        <v>5</v>
      </c>
      <c r="M2720" s="318" t="str">
        <f>IFERROR(ROUNDUP(VLOOKUP(F2720,Accesorio!A:E,IF(L2720&gt;5,L2720-2,L2720),)*E2720/IF(L2720&gt;5,1.21,1),0)," ")</f>
        <v xml:space="preserve"> </v>
      </c>
      <c r="N2720" s="319" t="str">
        <f>IFERROR(VLOOKUP(F2720,Accesorio!A:C,3,),"")</f>
        <v/>
      </c>
    </row>
    <row r="2721" spans="1:14" x14ac:dyDescent="0.2">
      <c r="A2721" s="129"/>
      <c r="B2721" s="310"/>
      <c r="C2721" s="131"/>
      <c r="D2721" s="132"/>
      <c r="E2721" s="270"/>
      <c r="F2721" s="272"/>
      <c r="G2721" s="133"/>
      <c r="H2721" s="133"/>
      <c r="I2721" s="343"/>
      <c r="J2721" s="134"/>
      <c r="K2721" s="135"/>
      <c r="L2721" s="136">
        <v>5</v>
      </c>
      <c r="M2721" s="318" t="str">
        <f>IFERROR(ROUNDUP(VLOOKUP(F2721,Accesorio!A:E,IF(L2721&gt;5,L2721-2,L2721),)*E2721/IF(L2721&gt;5,1.21,1),0)," ")</f>
        <v xml:space="preserve"> </v>
      </c>
      <c r="N2721" s="319" t="str">
        <f>IFERROR(VLOOKUP(F2721,Accesorio!A:C,3,),"")</f>
        <v/>
      </c>
    </row>
    <row r="2722" spans="1:14" x14ac:dyDescent="0.2">
      <c r="A2722" s="129"/>
      <c r="B2722" s="310"/>
      <c r="C2722" s="131"/>
      <c r="D2722" s="132"/>
      <c r="E2722" s="270"/>
      <c r="F2722" s="272"/>
      <c r="G2722" s="133"/>
      <c r="H2722" s="133"/>
      <c r="I2722" s="343"/>
      <c r="J2722" s="134"/>
      <c r="K2722" s="135"/>
      <c r="L2722" s="136">
        <v>5</v>
      </c>
      <c r="M2722" s="318" t="str">
        <f>IFERROR(ROUNDUP(VLOOKUP(F2722,Accesorio!A:E,IF(L2722&gt;5,L2722-2,L2722),)*E2722/IF(L2722&gt;5,1.21,1),0)," ")</f>
        <v xml:space="preserve"> </v>
      </c>
      <c r="N2722" s="319" t="str">
        <f>IFERROR(VLOOKUP(F2722,Accesorio!A:C,3,),"")</f>
        <v/>
      </c>
    </row>
    <row r="2723" spans="1:14" x14ac:dyDescent="0.2">
      <c r="A2723" s="129"/>
      <c r="B2723" s="310"/>
      <c r="C2723" s="131"/>
      <c r="D2723" s="132"/>
      <c r="E2723" s="270"/>
      <c r="F2723" s="272"/>
      <c r="G2723" s="133"/>
      <c r="H2723" s="133"/>
      <c r="I2723" s="343"/>
      <c r="J2723" s="134"/>
      <c r="K2723" s="135"/>
      <c r="L2723" s="136">
        <v>5</v>
      </c>
      <c r="M2723" s="318" t="str">
        <f>IFERROR(ROUNDUP(VLOOKUP(F2723,Accesorio!A:E,IF(L2723&gt;5,L2723-2,L2723),)*E2723/IF(L2723&gt;5,1.21,1),0)," ")</f>
        <v xml:space="preserve"> </v>
      </c>
      <c r="N2723" s="319" t="str">
        <f>IFERROR(VLOOKUP(F2723,Accesorio!A:C,3,),"")</f>
        <v/>
      </c>
    </row>
    <row r="2724" spans="1:14" x14ac:dyDescent="0.2">
      <c r="A2724" s="129"/>
      <c r="B2724" s="310"/>
      <c r="C2724" s="131"/>
      <c r="D2724" s="132"/>
      <c r="E2724" s="270"/>
      <c r="F2724" s="272"/>
      <c r="G2724" s="133"/>
      <c r="H2724" s="133"/>
      <c r="I2724" s="343"/>
      <c r="J2724" s="134"/>
      <c r="K2724" s="135"/>
      <c r="L2724" s="136">
        <v>5</v>
      </c>
      <c r="M2724" s="318" t="str">
        <f>IFERROR(ROUNDUP(VLOOKUP(F2724,Accesorio!A:E,IF(L2724&gt;5,L2724-2,L2724),)*E2724/IF(L2724&gt;5,1.21,1),0)," ")</f>
        <v xml:space="preserve"> </v>
      </c>
      <c r="N2724" s="319" t="str">
        <f>IFERROR(VLOOKUP(F2724,Accesorio!A:C,3,),"")</f>
        <v/>
      </c>
    </row>
    <row r="2725" spans="1:14" x14ac:dyDescent="0.2">
      <c r="A2725" s="129"/>
      <c r="B2725" s="310"/>
      <c r="C2725" s="131"/>
      <c r="D2725" s="132"/>
      <c r="E2725" s="270"/>
      <c r="F2725" s="272"/>
      <c r="G2725" s="133"/>
      <c r="H2725" s="133"/>
      <c r="I2725" s="343"/>
      <c r="J2725" s="134"/>
      <c r="K2725" s="135"/>
      <c r="L2725" s="136">
        <v>5</v>
      </c>
      <c r="M2725" s="318" t="str">
        <f>IFERROR(ROUNDUP(VLOOKUP(F2725,Accesorio!A:E,IF(L2725&gt;5,L2725-2,L2725),)*E2725/IF(L2725&gt;5,1.21,1),0)," ")</f>
        <v xml:space="preserve"> </v>
      </c>
      <c r="N2725" s="319" t="str">
        <f>IFERROR(VLOOKUP(F2725,Accesorio!A:C,3,),"")</f>
        <v/>
      </c>
    </row>
    <row r="2726" spans="1:14" x14ac:dyDescent="0.2">
      <c r="A2726" s="129"/>
      <c r="B2726" s="310"/>
      <c r="C2726" s="131"/>
      <c r="D2726" s="132"/>
      <c r="E2726" s="270"/>
      <c r="F2726" s="272"/>
      <c r="G2726" s="133"/>
      <c r="H2726" s="133"/>
      <c r="I2726" s="343"/>
      <c r="J2726" s="134"/>
      <c r="K2726" s="135"/>
      <c r="L2726" s="136">
        <v>5</v>
      </c>
      <c r="M2726" s="318" t="str">
        <f>IFERROR(ROUNDUP(VLOOKUP(F2726,Accesorio!A:E,IF(L2726&gt;5,L2726-2,L2726),)*E2726/IF(L2726&gt;5,1.21,1),0)," ")</f>
        <v xml:space="preserve"> </v>
      </c>
      <c r="N2726" s="319" t="str">
        <f>IFERROR(VLOOKUP(F2726,Accesorio!A:C,3,),"")</f>
        <v/>
      </c>
    </row>
    <row r="2727" spans="1:14" x14ac:dyDescent="0.2">
      <c r="A2727" s="129"/>
      <c r="B2727" s="310"/>
      <c r="C2727" s="131"/>
      <c r="D2727" s="132"/>
      <c r="E2727" s="270"/>
      <c r="F2727" s="272"/>
      <c r="G2727" s="133"/>
      <c r="H2727" s="133"/>
      <c r="I2727" s="343"/>
      <c r="J2727" s="134"/>
      <c r="K2727" s="135"/>
      <c r="L2727" s="136">
        <v>5</v>
      </c>
      <c r="M2727" s="318" t="str">
        <f>IFERROR(ROUNDUP(VLOOKUP(F2727,Accesorio!A:E,IF(L2727&gt;5,L2727-2,L2727),)*E2727/IF(L2727&gt;5,1.21,1),0)," ")</f>
        <v xml:space="preserve"> </v>
      </c>
      <c r="N2727" s="319" t="str">
        <f>IFERROR(VLOOKUP(F2727,Accesorio!A:C,3,),"")</f>
        <v/>
      </c>
    </row>
    <row r="2728" spans="1:14" x14ac:dyDescent="0.2">
      <c r="A2728" s="129"/>
      <c r="B2728" s="310"/>
      <c r="C2728" s="131"/>
      <c r="D2728" s="132"/>
      <c r="E2728" s="270"/>
      <c r="F2728" s="272"/>
      <c r="G2728" s="133"/>
      <c r="H2728" s="133"/>
      <c r="I2728" s="343"/>
      <c r="J2728" s="134"/>
      <c r="K2728" s="135"/>
      <c r="L2728" s="136">
        <v>5</v>
      </c>
      <c r="M2728" s="318" t="str">
        <f>IFERROR(ROUNDUP(VLOOKUP(F2728,Accesorio!A:E,IF(L2728&gt;5,L2728-2,L2728),)*E2728/IF(L2728&gt;5,1.21,1),0)," ")</f>
        <v xml:space="preserve"> </v>
      </c>
      <c r="N2728" s="319" t="str">
        <f>IFERROR(VLOOKUP(F2728,Accesorio!A:C,3,),"")</f>
        <v/>
      </c>
    </row>
    <row r="2729" spans="1:14" x14ac:dyDescent="0.2">
      <c r="A2729" s="129"/>
      <c r="B2729" s="310"/>
      <c r="C2729" s="131"/>
      <c r="D2729" s="132"/>
      <c r="E2729" s="270"/>
      <c r="F2729" s="272"/>
      <c r="G2729" s="133"/>
      <c r="H2729" s="133"/>
      <c r="I2729" s="343"/>
      <c r="J2729" s="134"/>
      <c r="K2729" s="135"/>
      <c r="L2729" s="136">
        <v>5</v>
      </c>
      <c r="M2729" s="318" t="str">
        <f>IFERROR(ROUNDUP(VLOOKUP(F2729,Accesorio!A:E,IF(L2729&gt;5,L2729-2,L2729),)*E2729/IF(L2729&gt;5,1.21,1),0)," ")</f>
        <v xml:space="preserve"> </v>
      </c>
      <c r="N2729" s="319" t="str">
        <f>IFERROR(VLOOKUP(F2729,Accesorio!A:C,3,),"")</f>
        <v/>
      </c>
    </row>
    <row r="2730" spans="1:14" x14ac:dyDescent="0.2">
      <c r="A2730" s="129"/>
      <c r="B2730" s="130"/>
      <c r="C2730" s="131"/>
      <c r="D2730" s="132"/>
      <c r="E2730" s="270"/>
      <c r="F2730" s="272"/>
      <c r="G2730" s="133"/>
      <c r="H2730" s="133"/>
      <c r="I2730" s="343"/>
      <c r="J2730" s="134"/>
      <c r="K2730" s="135"/>
      <c r="L2730" s="136">
        <v>5</v>
      </c>
      <c r="M2730" s="318" t="str">
        <f>IFERROR(ROUNDUP(VLOOKUP(F2730,Accesorio!A:E,IF(L2730&gt;5,L2730-2,L2730),)*E2730/IF(L2730&gt;5,1.21,1),0)," ")</f>
        <v xml:space="preserve"> </v>
      </c>
      <c r="N2730" s="319" t="str">
        <f>IFERROR(VLOOKUP(F2730,Accesorio!A:C,3,),"")</f>
        <v/>
      </c>
    </row>
    <row r="2731" spans="1:14" x14ac:dyDescent="0.2">
      <c r="A2731" s="129"/>
      <c r="B2731" s="130"/>
      <c r="C2731" s="131"/>
      <c r="D2731" s="132"/>
      <c r="E2731" s="270"/>
      <c r="F2731" s="272"/>
      <c r="G2731" s="133"/>
      <c r="H2731" s="133"/>
      <c r="I2731" s="343"/>
      <c r="J2731" s="134"/>
      <c r="K2731" s="135"/>
      <c r="L2731" s="136">
        <v>5</v>
      </c>
      <c r="M2731" s="318" t="str">
        <f>IFERROR(ROUNDUP(VLOOKUP(F2731,Accesorio!A:E,IF(L2731&gt;5,L2731-2,L2731),)*E2731/IF(L2731&gt;5,1.21,1),0)," ")</f>
        <v xml:space="preserve"> </v>
      </c>
      <c r="N2731" s="319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70"/>
      <c r="F2732" s="272"/>
      <c r="G2732" s="133"/>
      <c r="H2732" s="133"/>
      <c r="I2732" s="343"/>
      <c r="J2732" s="134"/>
      <c r="K2732" s="135"/>
      <c r="L2732" s="136">
        <v>5</v>
      </c>
      <c r="M2732" s="318" t="str">
        <f>IFERROR(ROUNDUP(VLOOKUP(F2732,Accesorio!A:E,IF(L2732&gt;5,L2732-2,L2732),)*E2732/IF(L2732&gt;5,1.21,1),0)," ")</f>
        <v xml:space="preserve"> </v>
      </c>
      <c r="N2732" s="319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70"/>
      <c r="F2733" s="272"/>
      <c r="G2733" s="133"/>
      <c r="H2733" s="133"/>
      <c r="I2733" s="343"/>
      <c r="J2733" s="134"/>
      <c r="K2733" s="135"/>
      <c r="L2733" s="136">
        <v>5</v>
      </c>
      <c r="M2733" s="318" t="str">
        <f>IFERROR(ROUNDUP(VLOOKUP(F2733,Accesorio!A:E,IF(L2733&gt;5,L2733-2,L2733),)*E2733/IF(L2733&gt;5,1.21,1),0)," ")</f>
        <v xml:space="preserve"> </v>
      </c>
      <c r="N2733" s="319" t="str">
        <f>IFERROR(VLOOKUP(F2733,Accesorio!A:C,3,),"")</f>
        <v/>
      </c>
    </row>
    <row r="2734" spans="1:14" x14ac:dyDescent="0.2">
      <c r="A2734" s="129"/>
      <c r="B2734" s="130"/>
      <c r="C2734" s="137"/>
      <c r="D2734" s="132"/>
      <c r="E2734" s="270"/>
      <c r="F2734" s="272"/>
      <c r="G2734" s="133"/>
      <c r="H2734" s="133"/>
      <c r="I2734" s="343"/>
      <c r="J2734" s="134"/>
      <c r="K2734" s="135"/>
      <c r="L2734" s="136">
        <v>5</v>
      </c>
      <c r="M2734" s="318" t="str">
        <f>IFERROR(ROUNDUP(VLOOKUP(F2734,Accesorio!A:E,IF(L2734&gt;5,L2734-2,L2734),)*E2734/IF(L2734&gt;5,1.21,1),0)," ")</f>
        <v xml:space="preserve"> </v>
      </c>
      <c r="N2734" s="319" t="str">
        <f>IFERROR(VLOOKUP(F2734,Accesorio!A:C,3,),"")</f>
        <v/>
      </c>
    </row>
    <row r="2735" spans="1:14" x14ac:dyDescent="0.2">
      <c r="A2735" s="129"/>
      <c r="B2735" s="130"/>
      <c r="C2735" s="131"/>
      <c r="D2735" s="132"/>
      <c r="E2735" s="270"/>
      <c r="F2735" s="272"/>
      <c r="G2735" s="133"/>
      <c r="H2735" s="133"/>
      <c r="I2735" s="343"/>
      <c r="J2735" s="134"/>
      <c r="K2735" s="135"/>
      <c r="L2735" s="136">
        <v>5</v>
      </c>
      <c r="M2735" s="318" t="str">
        <f>IFERROR(ROUNDUP(VLOOKUP(F2735,Accesorio!A:E,IF(L2735&gt;5,L2735-2,L2735),)*E2735/IF(L2735&gt;5,1.21,1),0)," ")</f>
        <v xml:space="preserve"> </v>
      </c>
      <c r="N2735" s="319" t="str">
        <f>IFERROR(VLOOKUP(F2735,Accesorio!A:C,3,),"")</f>
        <v/>
      </c>
    </row>
    <row r="2736" spans="1:14" x14ac:dyDescent="0.2">
      <c r="A2736" s="129"/>
      <c r="B2736" s="130"/>
      <c r="C2736" s="131"/>
      <c r="D2736" s="132"/>
      <c r="E2736" s="270"/>
      <c r="F2736" s="272"/>
      <c r="G2736" s="133"/>
      <c r="H2736" s="133"/>
      <c r="I2736" s="343"/>
      <c r="J2736" s="134"/>
      <c r="K2736" s="135"/>
      <c r="L2736" s="136">
        <v>5</v>
      </c>
      <c r="M2736" s="318" t="str">
        <f>IFERROR(ROUNDUP(VLOOKUP(F2736,Accesorio!A:E,IF(L2736&gt;5,L2736-2,L2736),)*E2736/IF(L2736&gt;5,1.21,1),0)," ")</f>
        <v xml:space="preserve"> </v>
      </c>
      <c r="N2736" s="319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70"/>
      <c r="F2737" s="272"/>
      <c r="G2737" s="133"/>
      <c r="H2737" s="133"/>
      <c r="I2737" s="343"/>
      <c r="J2737" s="134"/>
      <c r="K2737" s="135"/>
      <c r="L2737" s="136">
        <v>5</v>
      </c>
      <c r="M2737" s="318" t="str">
        <f>IFERROR(ROUNDUP(VLOOKUP(F2737,Accesorio!A:E,IF(L2737&gt;5,L2737-2,L2737),)*E2737/IF(L2737&gt;5,1.21,1),0)," ")</f>
        <v xml:space="preserve"> </v>
      </c>
      <c r="N2737" s="319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70"/>
      <c r="F2738" s="272"/>
      <c r="G2738" s="133"/>
      <c r="H2738" s="133"/>
      <c r="I2738" s="343"/>
      <c r="J2738" s="134"/>
      <c r="K2738" s="135"/>
      <c r="L2738" s="136">
        <v>5</v>
      </c>
      <c r="M2738" s="318" t="str">
        <f>IFERROR(ROUNDUP(VLOOKUP(F2738,Accesorio!A:E,IF(L2738&gt;5,L2738-2,L2738),)*E2738/IF(L2738&gt;5,1.21,1),0)," ")</f>
        <v xml:space="preserve"> </v>
      </c>
      <c r="N2738" s="319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70"/>
      <c r="F2739" s="272"/>
      <c r="G2739" s="133"/>
      <c r="H2739" s="133"/>
      <c r="I2739" s="343"/>
      <c r="J2739" s="134"/>
      <c r="K2739" s="135"/>
      <c r="L2739" s="136">
        <v>5</v>
      </c>
      <c r="M2739" s="318" t="str">
        <f>IFERROR(ROUNDUP(VLOOKUP(F2739,Accesorio!A:E,IF(L2739&gt;5,L2739-2,L2739),)*E2739/IF(L2739&gt;5,1.21,1),0)," ")</f>
        <v xml:space="preserve"> </v>
      </c>
      <c r="N2739" s="319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70"/>
      <c r="F2740" s="272"/>
      <c r="G2740" s="133"/>
      <c r="H2740" s="133"/>
      <c r="I2740" s="343"/>
      <c r="J2740" s="134"/>
      <c r="K2740" s="135"/>
      <c r="L2740" s="136">
        <v>5</v>
      </c>
      <c r="M2740" s="318" t="str">
        <f>IFERROR(ROUNDUP(VLOOKUP(F2740,Accesorio!A:E,IF(L2740&gt;5,L2740-2,L2740),)*E2740/IF(L2740&gt;5,1.21,1),0)," ")</f>
        <v xml:space="preserve"> </v>
      </c>
      <c r="N2740" s="319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70"/>
      <c r="F2741" s="272"/>
      <c r="G2741" s="133"/>
      <c r="H2741" s="133"/>
      <c r="I2741" s="343"/>
      <c r="J2741" s="134"/>
      <c r="K2741" s="135"/>
      <c r="L2741" s="136">
        <v>5</v>
      </c>
      <c r="M2741" s="318" t="str">
        <f>IFERROR(ROUNDUP(VLOOKUP(F2741,Accesorio!A:E,IF(L2741&gt;5,L2741-2,L2741),)*E2741/IF(L2741&gt;5,1.21,1),0)," ")</f>
        <v xml:space="preserve"> </v>
      </c>
      <c r="N2741" s="319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70"/>
      <c r="F2742" s="272"/>
      <c r="G2742" s="133"/>
      <c r="H2742" s="133"/>
      <c r="I2742" s="343"/>
      <c r="J2742" s="134"/>
      <c r="K2742" s="135"/>
      <c r="L2742" s="136">
        <v>5</v>
      </c>
      <c r="M2742" s="318" t="str">
        <f>IFERROR(ROUNDUP(VLOOKUP(F2742,Accesorio!A:E,IF(L2742&gt;5,L2742-2,L2742),)*E2742/IF(L2742&gt;5,1.21,1),0)," ")</f>
        <v xml:space="preserve"> </v>
      </c>
      <c r="N2742" s="319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70"/>
      <c r="F2743" s="272"/>
      <c r="G2743" s="133"/>
      <c r="H2743" s="133"/>
      <c r="I2743" s="343"/>
      <c r="J2743" s="134"/>
      <c r="K2743" s="135"/>
      <c r="L2743" s="136">
        <v>5</v>
      </c>
      <c r="M2743" s="318" t="str">
        <f>IFERROR(ROUNDUP(VLOOKUP(F2743,Accesorio!A:E,IF(L2743&gt;5,L2743-2,L2743),)*E2743/IF(L2743&gt;5,1.21,1),0)," ")</f>
        <v xml:space="preserve"> </v>
      </c>
      <c r="N2743" s="319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70"/>
      <c r="F2744" s="272"/>
      <c r="G2744" s="133"/>
      <c r="H2744" s="133"/>
      <c r="I2744" s="343"/>
      <c r="J2744" s="134"/>
      <c r="K2744" s="135"/>
      <c r="L2744" s="136">
        <v>5</v>
      </c>
      <c r="M2744" s="318" t="str">
        <f>IFERROR(ROUNDUP(VLOOKUP(F2744,Accesorio!A:E,IF(L2744&gt;5,L2744-2,L2744),)*E2744/IF(L2744&gt;5,1.21,1),0)," ")</f>
        <v xml:space="preserve"> </v>
      </c>
      <c r="N2744" s="319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70"/>
      <c r="F2745" s="272"/>
      <c r="G2745" s="133"/>
      <c r="H2745" s="133"/>
      <c r="I2745" s="343"/>
      <c r="J2745" s="134"/>
      <c r="K2745" s="135"/>
      <c r="L2745" s="136">
        <v>5</v>
      </c>
      <c r="M2745" s="318" t="str">
        <f>IFERROR(ROUNDUP(VLOOKUP(F2745,Accesorio!A:E,IF(L2745&gt;5,L2745-2,L2745),)*E2745/IF(L2745&gt;5,1.21,1),0)," ")</f>
        <v xml:space="preserve"> </v>
      </c>
      <c r="N2745" s="319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70"/>
      <c r="F2746" s="272"/>
      <c r="G2746" s="133"/>
      <c r="H2746" s="133"/>
      <c r="I2746" s="343"/>
      <c r="J2746" s="134"/>
      <c r="K2746" s="135"/>
      <c r="L2746" s="136">
        <v>5</v>
      </c>
      <c r="M2746" s="318" t="str">
        <f>IFERROR(ROUNDUP(VLOOKUP(F2746,Accesorio!A:E,IF(L2746&gt;5,L2746-2,L2746),)*E2746/IF(L2746&gt;5,1.21,1),0)," ")</f>
        <v xml:space="preserve"> </v>
      </c>
      <c r="N2746" s="319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70"/>
      <c r="F2747" s="272"/>
      <c r="G2747" s="133"/>
      <c r="H2747" s="133"/>
      <c r="I2747" s="343"/>
      <c r="J2747" s="134"/>
      <c r="K2747" s="135"/>
      <c r="L2747" s="136">
        <v>5</v>
      </c>
      <c r="M2747" s="318" t="str">
        <f>IFERROR(ROUNDUP(VLOOKUP(F2747,Accesorio!A:E,IF(L2747&gt;5,L2747-2,L2747),)*E2747/IF(L2747&gt;5,1.21,1),0)," ")</f>
        <v xml:space="preserve"> </v>
      </c>
      <c r="N2747" s="319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70"/>
      <c r="F2748" s="272"/>
      <c r="G2748" s="133"/>
      <c r="H2748" s="133"/>
      <c r="I2748" s="343"/>
      <c r="J2748" s="134"/>
      <c r="K2748" s="135"/>
      <c r="L2748" s="136">
        <v>5</v>
      </c>
      <c r="M2748" s="318" t="str">
        <f>IFERROR(ROUNDUP(VLOOKUP(F2748,Accesorio!A:E,IF(L2748&gt;5,L2748-2,L2748),)*E2748/IF(L2748&gt;5,1.21,1),0)," ")</f>
        <v xml:space="preserve"> </v>
      </c>
      <c r="N2748" s="319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70"/>
      <c r="F2749" s="272"/>
      <c r="G2749" s="133"/>
      <c r="H2749" s="133"/>
      <c r="I2749" s="343"/>
      <c r="J2749" s="134"/>
      <c r="K2749" s="135"/>
      <c r="L2749" s="136">
        <v>5</v>
      </c>
      <c r="M2749" s="318" t="str">
        <f>IFERROR(ROUNDUP(VLOOKUP(F2749,Accesorio!A:E,IF(L2749&gt;5,L2749-2,L2749),)*E2749/IF(L2749&gt;5,1.21,1),0)," ")</f>
        <v xml:space="preserve"> </v>
      </c>
      <c r="N2749" s="319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70"/>
      <c r="F2750" s="272"/>
      <c r="G2750" s="133"/>
      <c r="H2750" s="133"/>
      <c r="I2750" s="343"/>
      <c r="J2750" s="134"/>
      <c r="K2750" s="135"/>
      <c r="L2750" s="136">
        <v>5</v>
      </c>
      <c r="M2750" s="318" t="str">
        <f>IFERROR(ROUNDUP(VLOOKUP(F2750,Accesorio!A:E,IF(L2750&gt;5,L2750-2,L2750),)*E2750/IF(L2750&gt;5,1.21,1),0)," ")</f>
        <v xml:space="preserve"> </v>
      </c>
      <c r="N2750" s="319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70"/>
      <c r="F2751" s="272"/>
      <c r="G2751" s="133"/>
      <c r="H2751" s="133"/>
      <c r="I2751" s="343"/>
      <c r="J2751" s="134"/>
      <c r="K2751" s="135"/>
      <c r="L2751" s="136">
        <v>5</v>
      </c>
      <c r="M2751" s="318" t="str">
        <f>IFERROR(ROUNDUP(VLOOKUP(F2751,Accesorio!A:E,IF(L2751&gt;5,L2751-2,L2751),)*E2751/IF(L2751&gt;5,1.21,1),0)," ")</f>
        <v xml:space="preserve"> </v>
      </c>
      <c r="N2751" s="319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70"/>
      <c r="F2752" s="272"/>
      <c r="G2752" s="133"/>
      <c r="H2752" s="133"/>
      <c r="I2752" s="343"/>
      <c r="J2752" s="134"/>
      <c r="K2752" s="135"/>
      <c r="L2752" s="136">
        <v>5</v>
      </c>
      <c r="M2752" s="318" t="str">
        <f>IFERROR(ROUNDUP(VLOOKUP(F2752,Accesorio!A:E,IF(L2752&gt;5,L2752-2,L2752),)*E2752/IF(L2752&gt;5,1.21,1),0)," ")</f>
        <v xml:space="preserve"> </v>
      </c>
      <c r="N2752" s="319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70"/>
      <c r="F2753" s="272"/>
      <c r="G2753" s="133"/>
      <c r="H2753" s="133"/>
      <c r="I2753" s="343"/>
      <c r="J2753" s="134"/>
      <c r="K2753" s="135"/>
      <c r="L2753" s="136">
        <v>5</v>
      </c>
      <c r="M2753" s="318" t="str">
        <f>IFERROR(ROUNDUP(VLOOKUP(F2753,Accesorio!A:E,IF(L2753&gt;5,L2753-2,L2753),)*E2753/IF(L2753&gt;5,1.21,1),0)," ")</f>
        <v xml:space="preserve"> </v>
      </c>
      <c r="N2753" s="319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70"/>
      <c r="F2754" s="272"/>
      <c r="G2754" s="133"/>
      <c r="H2754" s="133"/>
      <c r="I2754" s="343"/>
      <c r="J2754" s="134"/>
      <c r="K2754" s="135"/>
      <c r="L2754" s="136">
        <v>5</v>
      </c>
      <c r="M2754" s="318" t="str">
        <f>IFERROR(ROUNDUP(VLOOKUP(F2754,Accesorio!A:E,IF(L2754&gt;5,L2754-2,L2754),)*E2754/IF(L2754&gt;5,1.21,1),0)," ")</f>
        <v xml:space="preserve"> </v>
      </c>
      <c r="N2754" s="319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70"/>
      <c r="F2755" s="272"/>
      <c r="G2755" s="133"/>
      <c r="H2755" s="133"/>
      <c r="I2755" s="343"/>
      <c r="J2755" s="134"/>
      <c r="K2755" s="135"/>
      <c r="L2755" s="136">
        <v>5</v>
      </c>
      <c r="M2755" s="318" t="str">
        <f>IFERROR(ROUNDUP(VLOOKUP(F2755,Accesorio!A:E,IF(L2755&gt;5,L2755-2,L2755),)*E2755/IF(L2755&gt;5,1.21,1),0)," ")</f>
        <v xml:space="preserve"> </v>
      </c>
      <c r="N2755" s="319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70"/>
      <c r="F2756" s="272"/>
      <c r="G2756" s="133"/>
      <c r="H2756" s="133"/>
      <c r="I2756" s="343"/>
      <c r="J2756" s="134"/>
      <c r="K2756" s="135"/>
      <c r="L2756" s="136">
        <v>5</v>
      </c>
      <c r="M2756" s="318" t="str">
        <f>IFERROR(ROUNDUP(VLOOKUP(F2756,Accesorio!A:E,IF(L2756&gt;5,L2756-2,L2756),)*E2756/IF(L2756&gt;5,1.21,1),0)," ")</f>
        <v xml:space="preserve"> </v>
      </c>
      <c r="N2756" s="319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70"/>
      <c r="F2757" s="272"/>
      <c r="G2757" s="133"/>
      <c r="H2757" s="133"/>
      <c r="I2757" s="343"/>
      <c r="J2757" s="134"/>
      <c r="K2757" s="135"/>
      <c r="L2757" s="136">
        <v>5</v>
      </c>
      <c r="M2757" s="318" t="str">
        <f>IFERROR(ROUNDUP(VLOOKUP(F2757,Accesorio!A:E,IF(L2757&gt;5,L2757-2,L2757),)*E2757/IF(L2757&gt;5,1.21,1),0)," ")</f>
        <v xml:space="preserve"> </v>
      </c>
      <c r="N2757" s="319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70"/>
      <c r="F2758" s="272"/>
      <c r="G2758" s="133"/>
      <c r="H2758" s="133"/>
      <c r="I2758" s="343"/>
      <c r="J2758" s="134"/>
      <c r="K2758" s="135"/>
      <c r="L2758" s="136">
        <v>5</v>
      </c>
      <c r="M2758" s="318" t="str">
        <f>IFERROR(ROUNDUP(VLOOKUP(F2758,Accesorio!A:E,IF(L2758&gt;5,L2758-2,L2758),)*E2758/IF(L2758&gt;5,1.21,1),0)," ")</f>
        <v xml:space="preserve"> </v>
      </c>
      <c r="N2758" s="319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70"/>
      <c r="F2759" s="272"/>
      <c r="G2759" s="133"/>
      <c r="H2759" s="133"/>
      <c r="I2759" s="343"/>
      <c r="J2759" s="134"/>
      <c r="K2759" s="135"/>
      <c r="L2759" s="136">
        <v>5</v>
      </c>
      <c r="M2759" s="318" t="str">
        <f>IFERROR(ROUNDUP(VLOOKUP(F2759,Accesorio!A:E,IF(L2759&gt;5,L2759-2,L2759),)*E2759/IF(L2759&gt;5,1.21,1),0)," ")</f>
        <v xml:space="preserve"> </v>
      </c>
      <c r="N2759" s="319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70"/>
      <c r="F2760" s="272"/>
      <c r="G2760" s="133"/>
      <c r="H2760" s="133"/>
      <c r="I2760" s="343"/>
      <c r="J2760" s="134"/>
      <c r="K2760" s="135"/>
      <c r="L2760" s="136">
        <v>5</v>
      </c>
      <c r="M2760" s="318" t="str">
        <f>IFERROR(ROUNDUP(VLOOKUP(F2760,Accesorio!A:E,IF(L2760&gt;5,L2760-2,L2760),)*E2760/IF(L2760&gt;5,1.21,1),0)," ")</f>
        <v xml:space="preserve"> </v>
      </c>
      <c r="N2760" s="319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70"/>
      <c r="F2761" s="272"/>
      <c r="G2761" s="133"/>
      <c r="H2761" s="133"/>
      <c r="I2761" s="343"/>
      <c r="J2761" s="134"/>
      <c r="K2761" s="135"/>
      <c r="L2761" s="136">
        <v>5</v>
      </c>
      <c r="M2761" s="318" t="str">
        <f>IFERROR(ROUNDUP(VLOOKUP(F2761,Accesorio!A:E,IF(L2761&gt;5,L2761-2,L2761),)*E2761/IF(L2761&gt;5,1.21,1),0)," ")</f>
        <v xml:space="preserve"> </v>
      </c>
      <c r="N2761" s="319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70"/>
      <c r="F2762" s="272"/>
      <c r="G2762" s="133"/>
      <c r="H2762" s="133"/>
      <c r="I2762" s="343"/>
      <c r="J2762" s="134"/>
      <c r="K2762" s="135"/>
      <c r="L2762" s="136">
        <v>5</v>
      </c>
      <c r="M2762" s="318" t="str">
        <f>IFERROR(ROUNDUP(VLOOKUP(F2762,Accesorio!A:E,IF(L2762&gt;5,L2762-2,L2762),)*E2762/IF(L2762&gt;5,1.21,1),0)," ")</f>
        <v xml:space="preserve"> </v>
      </c>
      <c r="N2762" s="319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70"/>
      <c r="F2763" s="272"/>
      <c r="G2763" s="133"/>
      <c r="H2763" s="133"/>
      <c r="I2763" s="343"/>
      <c r="J2763" s="134"/>
      <c r="K2763" s="135"/>
      <c r="L2763" s="136">
        <v>5</v>
      </c>
      <c r="M2763" s="318" t="str">
        <f>IFERROR(ROUNDUP(VLOOKUP(F2763,Accesorio!A:E,IF(L2763&gt;5,L2763-2,L2763),)*E2763/IF(L2763&gt;5,1.21,1),0)," ")</f>
        <v xml:space="preserve"> </v>
      </c>
      <c r="N2763" s="319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70"/>
      <c r="F2764" s="272"/>
      <c r="G2764" s="133"/>
      <c r="H2764" s="133"/>
      <c r="I2764" s="343"/>
      <c r="J2764" s="134"/>
      <c r="K2764" s="135"/>
      <c r="L2764" s="136">
        <v>5</v>
      </c>
      <c r="M2764" s="318" t="str">
        <f>IFERROR(ROUNDUP(VLOOKUP(F2764,Accesorio!A:E,IF(L2764&gt;5,L2764-2,L2764),)*E2764/IF(L2764&gt;5,1.21,1),0)," ")</f>
        <v xml:space="preserve"> </v>
      </c>
      <c r="N2764" s="319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70"/>
      <c r="F2765" s="272"/>
      <c r="G2765" s="133"/>
      <c r="H2765" s="133"/>
      <c r="I2765" s="343"/>
      <c r="J2765" s="134"/>
      <c r="K2765" s="135"/>
      <c r="L2765" s="136">
        <v>5</v>
      </c>
      <c r="M2765" s="318" t="str">
        <f>IFERROR(ROUNDUP(VLOOKUP(F2765,Accesorio!A:E,IF(L2765&gt;5,L2765-2,L2765),)*E2765/IF(L2765&gt;5,1.21,1),0)," ")</f>
        <v xml:space="preserve"> </v>
      </c>
      <c r="N2765" s="319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70"/>
      <c r="F2766" s="272"/>
      <c r="G2766" s="133"/>
      <c r="H2766" s="133"/>
      <c r="I2766" s="343"/>
      <c r="J2766" s="134"/>
      <c r="K2766" s="135"/>
      <c r="L2766" s="136">
        <v>5</v>
      </c>
      <c r="M2766" s="318" t="str">
        <f>IFERROR(ROUNDUP(VLOOKUP(F2766,Accesorio!A:E,IF(L2766&gt;5,L2766-2,L2766),)*E2766/IF(L2766&gt;5,1.21,1),0)," ")</f>
        <v xml:space="preserve"> </v>
      </c>
      <c r="N2766" s="319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70"/>
      <c r="F2767" s="272"/>
      <c r="G2767" s="133"/>
      <c r="H2767" s="133"/>
      <c r="I2767" s="343"/>
      <c r="J2767" s="134"/>
      <c r="K2767" s="135"/>
      <c r="L2767" s="136">
        <v>5</v>
      </c>
      <c r="M2767" s="318" t="str">
        <f>IFERROR(ROUNDUP(VLOOKUP(F2767,Accesorio!A:E,IF(L2767&gt;5,L2767-2,L2767),)*E2767/IF(L2767&gt;5,1.21,1),0)," ")</f>
        <v xml:space="preserve"> </v>
      </c>
      <c r="N2767" s="319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70"/>
      <c r="F2768" s="272"/>
      <c r="G2768" s="133"/>
      <c r="H2768" s="133"/>
      <c r="I2768" s="343"/>
      <c r="J2768" s="134"/>
      <c r="K2768" s="135"/>
      <c r="L2768" s="136">
        <v>5</v>
      </c>
      <c r="M2768" s="318" t="str">
        <f>IFERROR(ROUNDUP(VLOOKUP(F2768,Accesorio!A:E,IF(L2768&gt;5,L2768-2,L2768),)*E2768/IF(L2768&gt;5,1.21,1),0)," ")</f>
        <v xml:space="preserve"> </v>
      </c>
      <c r="N2768" s="319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70"/>
      <c r="F2769" s="272"/>
      <c r="G2769" s="133"/>
      <c r="H2769" s="133"/>
      <c r="I2769" s="343"/>
      <c r="J2769" s="134"/>
      <c r="K2769" s="135"/>
      <c r="L2769" s="136">
        <v>5</v>
      </c>
      <c r="M2769" s="318" t="str">
        <f>IFERROR(ROUNDUP(VLOOKUP(F2769,Accesorio!A:E,IF(L2769&gt;5,L2769-2,L2769),)*E2769/IF(L2769&gt;5,1.21,1),0)," ")</f>
        <v xml:space="preserve"> </v>
      </c>
      <c r="N2769" s="319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70"/>
      <c r="F2770" s="272"/>
      <c r="G2770" s="133"/>
      <c r="H2770" s="133"/>
      <c r="I2770" s="343"/>
      <c r="J2770" s="134"/>
      <c r="K2770" s="135"/>
      <c r="L2770" s="136">
        <v>5</v>
      </c>
      <c r="M2770" s="318" t="str">
        <f>IFERROR(ROUNDUP(VLOOKUP(F2770,Accesorio!A:E,IF(L2770&gt;5,L2770-2,L2770),)*E2770/IF(L2770&gt;5,1.21,1),0)," ")</f>
        <v xml:space="preserve"> </v>
      </c>
      <c r="N2770" s="319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70"/>
      <c r="F2771" s="272"/>
      <c r="G2771" s="133"/>
      <c r="H2771" s="133"/>
      <c r="I2771" s="343"/>
      <c r="J2771" s="134"/>
      <c r="K2771" s="135"/>
      <c r="L2771" s="136">
        <v>5</v>
      </c>
      <c r="M2771" s="318" t="str">
        <f>IFERROR(ROUNDUP(VLOOKUP(F2771,Accesorio!A:E,IF(L2771&gt;5,L2771-2,L2771),)*E2771/IF(L2771&gt;5,1.21,1),0)," ")</f>
        <v xml:space="preserve"> </v>
      </c>
      <c r="N2771" s="319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70"/>
      <c r="F2772" s="272"/>
      <c r="G2772" s="133"/>
      <c r="H2772" s="133"/>
      <c r="I2772" s="343"/>
      <c r="J2772" s="134"/>
      <c r="K2772" s="135"/>
      <c r="L2772" s="136">
        <v>5</v>
      </c>
      <c r="M2772" s="318" t="str">
        <f>IFERROR(ROUNDUP(VLOOKUP(F2772,Accesorio!A:E,IF(L2772&gt;5,L2772-2,L2772),)*E2772/IF(L2772&gt;5,1.21,1),0)," ")</f>
        <v xml:space="preserve"> </v>
      </c>
      <c r="N2772" s="319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70"/>
      <c r="F2773" s="272"/>
      <c r="G2773" s="133"/>
      <c r="H2773" s="133"/>
      <c r="I2773" s="343"/>
      <c r="J2773" s="134"/>
      <c r="K2773" s="135"/>
      <c r="L2773" s="136">
        <v>5</v>
      </c>
      <c r="M2773" s="318" t="str">
        <f>IFERROR(ROUNDUP(VLOOKUP(F2773,Accesorio!A:E,IF(L2773&gt;5,L2773-2,L2773),)*E2773/IF(L2773&gt;5,1.21,1),0)," ")</f>
        <v xml:space="preserve"> </v>
      </c>
      <c r="N2773" s="319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70"/>
      <c r="F2774" s="272"/>
      <c r="G2774" s="133"/>
      <c r="H2774" s="133"/>
      <c r="I2774" s="343"/>
      <c r="J2774" s="134"/>
      <c r="K2774" s="135"/>
      <c r="L2774" s="136">
        <v>5</v>
      </c>
      <c r="M2774" s="318" t="str">
        <f>IFERROR(ROUNDUP(VLOOKUP(F2774,Accesorio!A:E,IF(L2774&gt;5,L2774-2,L2774),)*E2774/IF(L2774&gt;5,1.21,1),0)," ")</f>
        <v xml:space="preserve"> </v>
      </c>
      <c r="N2774" s="319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70"/>
      <c r="F2775" s="272"/>
      <c r="G2775" s="133"/>
      <c r="H2775" s="133"/>
      <c r="I2775" s="343"/>
      <c r="J2775" s="134"/>
      <c r="K2775" s="135"/>
      <c r="L2775" s="136">
        <v>5</v>
      </c>
      <c r="M2775" s="318" t="str">
        <f>IFERROR(ROUNDUP(VLOOKUP(F2775,Accesorio!A:E,IF(L2775&gt;5,L2775-2,L2775),)*E2775/IF(L2775&gt;5,1.21,1),0)," ")</f>
        <v xml:space="preserve"> </v>
      </c>
      <c r="N2775" s="319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70"/>
      <c r="F2776" s="272"/>
      <c r="G2776" s="133"/>
      <c r="H2776" s="133"/>
      <c r="I2776" s="343"/>
      <c r="J2776" s="134"/>
      <c r="K2776" s="135"/>
      <c r="L2776" s="136">
        <v>5</v>
      </c>
      <c r="M2776" s="318" t="str">
        <f>IFERROR(ROUNDUP(VLOOKUP(F2776,Accesorio!A:E,IF(L2776&gt;5,L2776-2,L2776),)*E2776/IF(L2776&gt;5,1.21,1),0)," ")</f>
        <v xml:space="preserve"> </v>
      </c>
      <c r="N2776" s="319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70"/>
      <c r="F2777" s="272"/>
      <c r="G2777" s="133"/>
      <c r="H2777" s="133"/>
      <c r="I2777" s="343"/>
      <c r="J2777" s="134"/>
      <c r="K2777" s="135"/>
      <c r="L2777" s="136">
        <v>5</v>
      </c>
      <c r="M2777" s="318" t="str">
        <f>IFERROR(ROUNDUP(VLOOKUP(F2777,Accesorio!A:E,IF(L2777&gt;5,L2777-2,L2777),)*E2777/IF(L2777&gt;5,1.21,1),0)," ")</f>
        <v xml:space="preserve"> </v>
      </c>
      <c r="N2777" s="319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70"/>
      <c r="F2778" s="272"/>
      <c r="G2778" s="133"/>
      <c r="H2778" s="133"/>
      <c r="I2778" s="343"/>
      <c r="J2778" s="134"/>
      <c r="K2778" s="135"/>
      <c r="L2778" s="136">
        <v>5</v>
      </c>
      <c r="M2778" s="318" t="str">
        <f>IFERROR(ROUNDUP(VLOOKUP(F2778,Accesorio!A:E,IF(L2778&gt;5,L2778-2,L2778),)*E2778/IF(L2778&gt;5,1.21,1),0)," ")</f>
        <v xml:space="preserve"> </v>
      </c>
      <c r="N2778" s="319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70"/>
      <c r="F2779" s="272"/>
      <c r="G2779" s="133"/>
      <c r="H2779" s="133"/>
      <c r="I2779" s="343"/>
      <c r="J2779" s="134"/>
      <c r="K2779" s="135"/>
      <c r="L2779" s="136">
        <v>5</v>
      </c>
      <c r="M2779" s="318" t="str">
        <f>IFERROR(ROUNDUP(VLOOKUP(F2779,Accesorio!A:E,IF(L2779&gt;5,L2779-2,L2779),)*E2779/IF(L2779&gt;5,1.21,1),0)," ")</f>
        <v xml:space="preserve"> </v>
      </c>
      <c r="N2779" s="319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70"/>
      <c r="F2780" s="272"/>
      <c r="G2780" s="133"/>
      <c r="H2780" s="133"/>
      <c r="I2780" s="343"/>
      <c r="J2780" s="134"/>
      <c r="K2780" s="135"/>
      <c r="L2780" s="136">
        <v>5</v>
      </c>
      <c r="M2780" s="318" t="str">
        <f>IFERROR(ROUNDUP(VLOOKUP(F2780,Accesorio!A:E,IF(L2780&gt;5,L2780-2,L2780),)*E2780/IF(L2780&gt;5,1.21,1),0)," ")</f>
        <v xml:space="preserve"> </v>
      </c>
      <c r="N2780" s="319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70"/>
      <c r="F2781" s="272"/>
      <c r="G2781" s="133"/>
      <c r="H2781" s="133"/>
      <c r="I2781" s="343"/>
      <c r="J2781" s="134"/>
      <c r="K2781" s="135"/>
      <c r="L2781" s="136">
        <v>5</v>
      </c>
      <c r="M2781" s="318" t="str">
        <f>IFERROR(ROUNDUP(VLOOKUP(F2781,Accesorio!A:E,IF(L2781&gt;5,L2781-2,L2781),)*E2781/IF(L2781&gt;5,1.21,1),0)," ")</f>
        <v xml:space="preserve"> </v>
      </c>
      <c r="N2781" s="319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70"/>
      <c r="F2782" s="272"/>
      <c r="G2782" s="133"/>
      <c r="H2782" s="133"/>
      <c r="I2782" s="343"/>
      <c r="J2782" s="134"/>
      <c r="K2782" s="135"/>
      <c r="L2782" s="136">
        <v>5</v>
      </c>
      <c r="M2782" s="318" t="str">
        <f>IFERROR(ROUNDUP(VLOOKUP(F2782,Accesorio!A:E,IF(L2782&gt;5,L2782-2,L2782),)*E2782/IF(L2782&gt;5,1.21,1),0)," ")</f>
        <v xml:space="preserve"> </v>
      </c>
      <c r="N2782" s="319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70"/>
      <c r="F2783" s="272"/>
      <c r="G2783" s="133"/>
      <c r="H2783" s="133"/>
      <c r="I2783" s="343"/>
      <c r="J2783" s="134"/>
      <c r="K2783" s="135"/>
      <c r="L2783" s="136">
        <v>5</v>
      </c>
      <c r="M2783" s="318" t="str">
        <f>IFERROR(ROUNDUP(VLOOKUP(F2783,Accesorio!A:E,IF(L2783&gt;5,L2783-2,L2783),)*E2783/IF(L2783&gt;5,1.21,1),0)," ")</f>
        <v xml:space="preserve"> </v>
      </c>
      <c r="N2783" s="319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70"/>
      <c r="F2784" s="272"/>
      <c r="G2784" s="133"/>
      <c r="H2784" s="133"/>
      <c r="I2784" s="343"/>
      <c r="J2784" s="134"/>
      <c r="K2784" s="135"/>
      <c r="L2784" s="136">
        <v>5</v>
      </c>
      <c r="M2784" s="318" t="str">
        <f>IFERROR(ROUNDUP(VLOOKUP(F2784,Accesorio!A:E,IF(L2784&gt;5,L2784-2,L2784),)*E2784/IF(L2784&gt;5,1.21,1),0)," ")</f>
        <v xml:space="preserve"> </v>
      </c>
      <c r="N2784" s="319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70"/>
      <c r="F2785" s="272"/>
      <c r="G2785" s="133"/>
      <c r="H2785" s="133"/>
      <c r="I2785" s="343"/>
      <c r="J2785" s="134"/>
      <c r="K2785" s="135"/>
      <c r="L2785" s="136">
        <v>5</v>
      </c>
      <c r="M2785" s="318" t="str">
        <f>IFERROR(ROUNDUP(VLOOKUP(F2785,Accesorio!A:E,IF(L2785&gt;5,L2785-2,L2785),)*E2785/IF(L2785&gt;5,1.21,1),0)," ")</f>
        <v xml:space="preserve"> </v>
      </c>
      <c r="N2785" s="319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70"/>
      <c r="F2786" s="272"/>
      <c r="G2786" s="133"/>
      <c r="H2786" s="133"/>
      <c r="I2786" s="343"/>
      <c r="J2786" s="134"/>
      <c r="K2786" s="135"/>
      <c r="L2786" s="136">
        <v>5</v>
      </c>
      <c r="M2786" s="318" t="str">
        <f>IFERROR(ROUNDUP(VLOOKUP(F2786,Accesorio!A:E,IF(L2786&gt;5,L2786-2,L2786),)*E2786/IF(L2786&gt;5,1.21,1),0)," ")</f>
        <v xml:space="preserve"> </v>
      </c>
      <c r="N2786" s="319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70"/>
      <c r="F2787" s="272"/>
      <c r="G2787" s="133"/>
      <c r="H2787" s="133"/>
      <c r="I2787" s="343"/>
      <c r="J2787" s="134"/>
      <c r="K2787" s="135"/>
      <c r="L2787" s="136">
        <v>5</v>
      </c>
      <c r="M2787" s="318" t="str">
        <f>IFERROR(ROUNDUP(VLOOKUP(F2787,Accesorio!A:E,IF(L2787&gt;5,L2787-2,L2787),)*E2787/IF(L2787&gt;5,1.21,1),0)," ")</f>
        <v xml:space="preserve"> </v>
      </c>
      <c r="N2787" s="319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70"/>
      <c r="F2788" s="272"/>
      <c r="G2788" s="133"/>
      <c r="H2788" s="133"/>
      <c r="I2788" s="343"/>
      <c r="J2788" s="134"/>
      <c r="K2788" s="135"/>
      <c r="L2788" s="136">
        <v>5</v>
      </c>
      <c r="M2788" s="318" t="str">
        <f>IFERROR(ROUNDUP(VLOOKUP(F2788,Accesorio!A:E,IF(L2788&gt;5,L2788-2,L2788),)*E2788/IF(L2788&gt;5,1.21,1),0)," ")</f>
        <v xml:space="preserve"> </v>
      </c>
      <c r="N2788" s="319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70"/>
      <c r="F2789" s="272"/>
      <c r="G2789" s="133"/>
      <c r="H2789" s="133"/>
      <c r="I2789" s="343"/>
      <c r="J2789" s="134"/>
      <c r="K2789" s="135"/>
      <c r="L2789" s="136">
        <v>5</v>
      </c>
      <c r="M2789" s="318" t="str">
        <f>IFERROR(ROUNDUP(VLOOKUP(F2789,Accesorio!A:E,IF(L2789&gt;5,L2789-2,L2789),)*E2789/IF(L2789&gt;5,1.21,1),0)," ")</f>
        <v xml:space="preserve"> </v>
      </c>
      <c r="N2789" s="319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70"/>
      <c r="F2790" s="272"/>
      <c r="G2790" s="133"/>
      <c r="H2790" s="133"/>
      <c r="I2790" s="343"/>
      <c r="J2790" s="134"/>
      <c r="K2790" s="135"/>
      <c r="L2790" s="136">
        <v>5</v>
      </c>
      <c r="M2790" s="318" t="str">
        <f>IFERROR(ROUNDUP(VLOOKUP(F2790,Accesorio!A:E,IF(L2790&gt;5,L2790-2,L2790),)*E2790/IF(L2790&gt;5,1.21,1),0)," ")</f>
        <v xml:space="preserve"> </v>
      </c>
      <c r="N2790" s="319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70"/>
      <c r="F2791" s="272"/>
      <c r="G2791" s="133"/>
      <c r="H2791" s="133"/>
      <c r="I2791" s="343"/>
      <c r="J2791" s="134"/>
      <c r="K2791" s="135"/>
      <c r="L2791" s="136">
        <v>5</v>
      </c>
      <c r="M2791" s="318" t="str">
        <f>IFERROR(ROUNDUP(VLOOKUP(F2791,Accesorio!A:E,IF(L2791&gt;5,L2791-2,L2791),)*E2791/IF(L2791&gt;5,1.21,1),0)," ")</f>
        <v xml:space="preserve"> </v>
      </c>
      <c r="N2791" s="319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70"/>
      <c r="F2792" s="272"/>
      <c r="G2792" s="133"/>
      <c r="H2792" s="133"/>
      <c r="I2792" s="343"/>
      <c r="J2792" s="134"/>
      <c r="K2792" s="135"/>
      <c r="L2792" s="136">
        <v>5</v>
      </c>
      <c r="M2792" s="318" t="str">
        <f>IFERROR(ROUNDUP(VLOOKUP(F2792,Accesorio!A:E,IF(L2792&gt;5,L2792-2,L2792),)*E2792/IF(L2792&gt;5,1.21,1),0)," ")</f>
        <v xml:space="preserve"> </v>
      </c>
      <c r="N2792" s="319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70"/>
      <c r="F2793" s="272"/>
      <c r="G2793" s="133"/>
      <c r="H2793" s="133"/>
      <c r="I2793" s="343"/>
      <c r="J2793" s="134"/>
      <c r="K2793" s="135"/>
      <c r="L2793" s="136">
        <v>5</v>
      </c>
      <c r="M2793" s="318" t="str">
        <f>IFERROR(ROUNDUP(VLOOKUP(F2793,Accesorio!A:E,IF(L2793&gt;5,L2793-2,L2793),)*E2793/IF(L2793&gt;5,1.21,1),0)," ")</f>
        <v xml:space="preserve"> </v>
      </c>
      <c r="N2793" s="319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70"/>
      <c r="F2794" s="272"/>
      <c r="G2794" s="133"/>
      <c r="H2794" s="133"/>
      <c r="I2794" s="343"/>
      <c r="J2794" s="134"/>
      <c r="K2794" s="135"/>
      <c r="L2794" s="136">
        <v>5</v>
      </c>
      <c r="M2794" s="318" t="str">
        <f>IFERROR(ROUNDUP(VLOOKUP(F2794,Accesorio!A:E,IF(L2794&gt;5,L2794-2,L2794),)*E2794/IF(L2794&gt;5,1.21,1),0)," ")</f>
        <v xml:space="preserve"> </v>
      </c>
      <c r="N2794" s="319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70"/>
      <c r="F2795" s="272"/>
      <c r="G2795" s="133"/>
      <c r="H2795" s="133"/>
      <c r="I2795" s="343"/>
      <c r="J2795" s="134"/>
      <c r="K2795" s="135"/>
      <c r="L2795" s="136">
        <v>5</v>
      </c>
      <c r="M2795" s="318" t="str">
        <f>IFERROR(ROUNDUP(VLOOKUP(F2795,Accesorio!A:E,IF(L2795&gt;5,L2795-2,L2795),)*E2795/IF(L2795&gt;5,1.21,1),0)," ")</f>
        <v xml:space="preserve"> </v>
      </c>
      <c r="N2795" s="319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70"/>
      <c r="F2796" s="272"/>
      <c r="G2796" s="133"/>
      <c r="H2796" s="133"/>
      <c r="I2796" s="343"/>
      <c r="J2796" s="134"/>
      <c r="K2796" s="135"/>
      <c r="L2796" s="136">
        <v>5</v>
      </c>
      <c r="M2796" s="318" t="str">
        <f>IFERROR(ROUNDUP(VLOOKUP(F2796,Accesorio!A:E,IF(L2796&gt;5,L2796-2,L2796),)*E2796/IF(L2796&gt;5,1.21,1),0)," ")</f>
        <v xml:space="preserve"> </v>
      </c>
      <c r="N2796" s="319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70"/>
      <c r="F2797" s="272"/>
      <c r="G2797" s="133"/>
      <c r="H2797" s="133"/>
      <c r="I2797" s="343"/>
      <c r="J2797" s="134"/>
      <c r="K2797" s="135"/>
      <c r="L2797" s="136">
        <v>5</v>
      </c>
      <c r="M2797" s="318" t="str">
        <f>IFERROR(ROUNDUP(VLOOKUP(F2797,Accesorio!A:E,IF(L2797&gt;5,L2797-2,L2797),)*E2797/IF(L2797&gt;5,1.21,1),0)," ")</f>
        <v xml:space="preserve"> </v>
      </c>
      <c r="N2797" s="319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70"/>
      <c r="F2798" s="272"/>
      <c r="G2798" s="133"/>
      <c r="H2798" s="133"/>
      <c r="I2798" s="343"/>
      <c r="J2798" s="134"/>
      <c r="K2798" s="135"/>
      <c r="L2798" s="136">
        <v>5</v>
      </c>
      <c r="M2798" s="318" t="str">
        <f>IFERROR(ROUNDUP(VLOOKUP(F2798,Accesorio!A:E,IF(L2798&gt;5,L2798-2,L2798),)*E2798/IF(L2798&gt;5,1.21,1),0)," ")</f>
        <v xml:space="preserve"> </v>
      </c>
      <c r="N2798" s="319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70"/>
      <c r="F2799" s="272"/>
      <c r="G2799" s="133"/>
      <c r="H2799" s="133"/>
      <c r="I2799" s="343"/>
      <c r="J2799" s="134"/>
      <c r="K2799" s="135"/>
      <c r="L2799" s="136">
        <v>5</v>
      </c>
      <c r="M2799" s="318" t="str">
        <f>IFERROR(ROUNDUP(VLOOKUP(F2799,Accesorio!A:E,IF(L2799&gt;5,L2799-2,L2799),)*E2799/IF(L2799&gt;5,1.21,1),0)," ")</f>
        <v xml:space="preserve"> </v>
      </c>
      <c r="N2799" s="319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70"/>
      <c r="F2800" s="272"/>
      <c r="G2800" s="133"/>
      <c r="H2800" s="133"/>
      <c r="I2800" s="343"/>
      <c r="J2800" s="134"/>
      <c r="K2800" s="135"/>
      <c r="L2800" s="136">
        <v>5</v>
      </c>
      <c r="M2800" s="318" t="str">
        <f>IFERROR(ROUNDUP(VLOOKUP(F2800,Accesorio!A:E,IF(L2800&gt;5,L2800-2,L2800),)*E2800/IF(L2800&gt;5,1.21,1),0)," ")</f>
        <v xml:space="preserve"> </v>
      </c>
      <c r="N2800" s="319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70"/>
      <c r="F2801" s="272"/>
      <c r="G2801" s="133"/>
      <c r="H2801" s="133"/>
      <c r="I2801" s="343"/>
      <c r="J2801" s="134"/>
      <c r="K2801" s="135"/>
      <c r="L2801" s="136">
        <v>5</v>
      </c>
      <c r="M2801" s="318" t="str">
        <f>IFERROR(ROUNDUP(VLOOKUP(F2801,Accesorio!A:E,IF(L2801&gt;5,L2801-2,L2801),)*E2801/IF(L2801&gt;5,1.21,1),0)," ")</f>
        <v xml:space="preserve"> </v>
      </c>
      <c r="N2801" s="319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70"/>
      <c r="F2802" s="272"/>
      <c r="G2802" s="133"/>
      <c r="H2802" s="133"/>
      <c r="I2802" s="343"/>
      <c r="J2802" s="134"/>
      <c r="K2802" s="135"/>
      <c r="L2802" s="136">
        <v>5</v>
      </c>
      <c r="M2802" s="318" t="str">
        <f>IFERROR(ROUNDUP(VLOOKUP(F2802,Accesorio!A:E,IF(L2802&gt;5,L2802-2,L2802),)*E2802/IF(L2802&gt;5,1.21,1),0)," ")</f>
        <v xml:space="preserve"> </v>
      </c>
      <c r="N2802" s="319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70"/>
      <c r="F2803" s="272"/>
      <c r="G2803" s="133"/>
      <c r="H2803" s="133"/>
      <c r="I2803" s="343"/>
      <c r="J2803" s="134"/>
      <c r="K2803" s="135"/>
      <c r="L2803" s="136">
        <v>5</v>
      </c>
      <c r="M2803" s="318" t="str">
        <f>IFERROR(ROUNDUP(VLOOKUP(F2803,Accesorio!A:E,IF(L2803&gt;5,L2803-2,L2803),)*E2803/IF(L2803&gt;5,1.21,1),0)," ")</f>
        <v xml:space="preserve"> </v>
      </c>
      <c r="N2803" s="319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70"/>
      <c r="F2804" s="272"/>
      <c r="G2804" s="133"/>
      <c r="H2804" s="133"/>
      <c r="I2804" s="343"/>
      <c r="J2804" s="134"/>
      <c r="K2804" s="135"/>
      <c r="L2804" s="136">
        <v>5</v>
      </c>
      <c r="M2804" s="318" t="str">
        <f>IFERROR(ROUNDUP(VLOOKUP(F2804,Accesorio!A:E,IF(L2804&gt;5,L2804-2,L2804),)*E2804/IF(L2804&gt;5,1.21,1),0)," ")</f>
        <v xml:space="preserve"> </v>
      </c>
      <c r="N2804" s="319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70"/>
      <c r="F2805" s="272"/>
      <c r="G2805" s="133"/>
      <c r="H2805" s="133"/>
      <c r="I2805" s="343"/>
      <c r="J2805" s="134"/>
      <c r="K2805" s="135"/>
      <c r="L2805" s="136">
        <v>5</v>
      </c>
      <c r="M2805" s="318" t="str">
        <f>IFERROR(ROUNDUP(VLOOKUP(F2805,Accesorio!A:E,IF(L2805&gt;5,L2805-2,L2805),)*E2805/IF(L2805&gt;5,1.21,1),0)," ")</f>
        <v xml:space="preserve"> </v>
      </c>
      <c r="N2805" s="319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70"/>
      <c r="F2806" s="272"/>
      <c r="G2806" s="133"/>
      <c r="H2806" s="133"/>
      <c r="I2806" s="343"/>
      <c r="J2806" s="134"/>
      <c r="K2806" s="135"/>
      <c r="L2806" s="136">
        <v>5</v>
      </c>
      <c r="M2806" s="318" t="str">
        <f>IFERROR(ROUNDUP(VLOOKUP(F2806,Accesorio!A:E,IF(L2806&gt;5,L2806-2,L2806),)*E2806/IF(L2806&gt;5,1.21,1),0)," ")</f>
        <v xml:space="preserve"> </v>
      </c>
      <c r="N2806" s="319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70"/>
      <c r="F2807" s="272"/>
      <c r="G2807" s="133"/>
      <c r="H2807" s="133"/>
      <c r="I2807" s="343"/>
      <c r="J2807" s="134"/>
      <c r="K2807" s="135"/>
      <c r="L2807" s="136">
        <v>5</v>
      </c>
      <c r="M2807" s="318" t="str">
        <f>IFERROR(ROUNDUP(VLOOKUP(F2807,Accesorio!A:E,IF(L2807&gt;5,L2807-2,L2807),)*E2807/IF(L2807&gt;5,1.21,1),0)," ")</f>
        <v xml:space="preserve"> </v>
      </c>
      <c r="N2807" s="319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70"/>
      <c r="F2808" s="272"/>
      <c r="G2808" s="133"/>
      <c r="H2808" s="133"/>
      <c r="I2808" s="343"/>
      <c r="J2808" s="134"/>
      <c r="K2808" s="135"/>
      <c r="L2808" s="136">
        <v>5</v>
      </c>
      <c r="M2808" s="318" t="str">
        <f>IFERROR(ROUNDUP(VLOOKUP(F2808,Accesorio!A:E,IF(L2808&gt;5,L2808-2,L2808),)*E2808/IF(L2808&gt;5,1.21,1),0)," ")</f>
        <v xml:space="preserve"> </v>
      </c>
      <c r="N2808" s="319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70"/>
      <c r="F2809" s="272"/>
      <c r="G2809" s="133"/>
      <c r="H2809" s="133"/>
      <c r="I2809" s="343"/>
      <c r="J2809" s="134"/>
      <c r="K2809" s="135"/>
      <c r="L2809" s="136">
        <v>5</v>
      </c>
      <c r="M2809" s="318" t="str">
        <f>IFERROR(ROUNDUP(VLOOKUP(F2809,Accesorio!A:E,IF(L2809&gt;5,L2809-2,L2809),)*E2809/IF(L2809&gt;5,1.21,1),0)," ")</f>
        <v xml:space="preserve"> </v>
      </c>
      <c r="N2809" s="319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70"/>
      <c r="F2810" s="272"/>
      <c r="G2810" s="133"/>
      <c r="H2810" s="133"/>
      <c r="I2810" s="343"/>
      <c r="J2810" s="134"/>
      <c r="K2810" s="135"/>
      <c r="L2810" s="136">
        <v>5</v>
      </c>
      <c r="M2810" s="318" t="str">
        <f>IFERROR(ROUNDUP(VLOOKUP(F2810,Accesorio!A:E,IF(L2810&gt;5,L2810-2,L2810),)*E2810/IF(L2810&gt;5,1.21,1),0)," ")</f>
        <v xml:space="preserve"> </v>
      </c>
      <c r="N2810" s="319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70"/>
      <c r="F2811" s="272"/>
      <c r="G2811" s="133"/>
      <c r="H2811" s="133"/>
      <c r="I2811" s="343"/>
      <c r="J2811" s="134"/>
      <c r="K2811" s="135"/>
      <c r="L2811" s="136">
        <v>5</v>
      </c>
      <c r="M2811" s="318" t="str">
        <f>IFERROR(ROUNDUP(VLOOKUP(F2811,Accesorio!A:E,IF(L2811&gt;5,L2811-2,L2811),)*E2811/IF(L2811&gt;5,1.21,1),0)," ")</f>
        <v xml:space="preserve"> </v>
      </c>
      <c r="N2811" s="319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70"/>
      <c r="F2812" s="272"/>
      <c r="G2812" s="133"/>
      <c r="H2812" s="133"/>
      <c r="I2812" s="343"/>
      <c r="J2812" s="134"/>
      <c r="K2812" s="135"/>
      <c r="L2812" s="136">
        <v>5</v>
      </c>
      <c r="M2812" s="318" t="str">
        <f>IFERROR(ROUNDUP(VLOOKUP(F2812,Accesorio!A:E,IF(L2812&gt;5,L2812-2,L2812),)*E2812/IF(L2812&gt;5,1.21,1),0)," ")</f>
        <v xml:space="preserve"> </v>
      </c>
      <c r="N2812" s="319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70"/>
      <c r="F2813" s="272"/>
      <c r="G2813" s="133"/>
      <c r="H2813" s="133"/>
      <c r="I2813" s="343"/>
      <c r="J2813" s="134"/>
      <c r="K2813" s="135"/>
      <c r="L2813" s="136">
        <v>5</v>
      </c>
      <c r="M2813" s="318" t="str">
        <f>IFERROR(ROUNDUP(VLOOKUP(F2813,Accesorio!A:E,IF(L2813&gt;5,L2813-2,L2813),)*E2813/IF(L2813&gt;5,1.21,1),0)," ")</f>
        <v xml:space="preserve"> </v>
      </c>
      <c r="N2813" s="319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70"/>
      <c r="F2814" s="272"/>
      <c r="G2814" s="133"/>
      <c r="H2814" s="133"/>
      <c r="I2814" s="343"/>
      <c r="J2814" s="134"/>
      <c r="K2814" s="135"/>
      <c r="L2814" s="136">
        <v>5</v>
      </c>
      <c r="M2814" s="318" t="str">
        <f>IFERROR(ROUNDUP(VLOOKUP(F2814,Accesorio!A:E,IF(L2814&gt;5,L2814-2,L2814),)*E2814/IF(L2814&gt;5,1.21,1),0)," ")</f>
        <v xml:space="preserve"> </v>
      </c>
      <c r="N2814" s="319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70"/>
      <c r="F2815" s="272"/>
      <c r="G2815" s="133"/>
      <c r="H2815" s="133"/>
      <c r="I2815" s="343"/>
      <c r="J2815" s="134"/>
      <c r="K2815" s="135"/>
      <c r="L2815" s="136">
        <v>5</v>
      </c>
      <c r="M2815" s="318" t="str">
        <f>IFERROR(ROUNDUP(VLOOKUP(F2815,Accesorio!A:E,IF(L2815&gt;5,L2815-2,L2815),)*E2815/IF(L2815&gt;5,1.21,1),0)," ")</f>
        <v xml:space="preserve"> </v>
      </c>
      <c r="N2815" s="319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70"/>
      <c r="F2816" s="272"/>
      <c r="G2816" s="133"/>
      <c r="H2816" s="133"/>
      <c r="I2816" s="343"/>
      <c r="J2816" s="134"/>
      <c r="K2816" s="135"/>
      <c r="L2816" s="136">
        <v>5</v>
      </c>
      <c r="M2816" s="318" t="str">
        <f>IFERROR(ROUNDUP(VLOOKUP(F2816,Accesorio!A:E,IF(L2816&gt;5,L2816-2,L2816),)*E2816/IF(L2816&gt;5,1.21,1),0)," ")</f>
        <v xml:space="preserve"> </v>
      </c>
      <c r="N2816" s="319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70"/>
      <c r="F2817" s="272"/>
      <c r="G2817" s="133"/>
      <c r="H2817" s="133"/>
      <c r="I2817" s="343"/>
      <c r="J2817" s="134"/>
      <c r="K2817" s="135"/>
      <c r="L2817" s="136">
        <v>5</v>
      </c>
      <c r="M2817" s="318" t="str">
        <f>IFERROR(ROUNDUP(VLOOKUP(F2817,Accesorio!A:E,IF(L2817&gt;5,L2817-2,L2817),)*E2817/IF(L2817&gt;5,1.21,1),0)," ")</f>
        <v xml:space="preserve"> </v>
      </c>
      <c r="N2817" s="319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70"/>
      <c r="F2818" s="272"/>
      <c r="G2818" s="133"/>
      <c r="H2818" s="133"/>
      <c r="I2818" s="343"/>
      <c r="J2818" s="134"/>
      <c r="K2818" s="135"/>
      <c r="L2818" s="136">
        <v>5</v>
      </c>
      <c r="M2818" s="318" t="str">
        <f>IFERROR(ROUNDUP(VLOOKUP(F2818,Accesorio!A:E,IF(L2818&gt;5,L2818-2,L2818),)*E2818/IF(L2818&gt;5,1.21,1),0)," ")</f>
        <v xml:space="preserve"> </v>
      </c>
      <c r="N2818" s="319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70"/>
      <c r="F2819" s="272"/>
      <c r="G2819" s="133"/>
      <c r="H2819" s="133"/>
      <c r="I2819" s="343"/>
      <c r="J2819" s="134"/>
      <c r="K2819" s="135"/>
      <c r="L2819" s="136">
        <v>5</v>
      </c>
      <c r="M2819" s="318" t="str">
        <f>IFERROR(ROUNDUP(VLOOKUP(F2819,Accesorio!A:E,IF(L2819&gt;5,L2819-2,L2819),)*E2819/IF(L2819&gt;5,1.21,1),0)," ")</f>
        <v xml:space="preserve"> </v>
      </c>
      <c r="N2819" s="319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70"/>
      <c r="F2820" s="272"/>
      <c r="G2820" s="133"/>
      <c r="H2820" s="133"/>
      <c r="I2820" s="343"/>
      <c r="J2820" s="134"/>
      <c r="K2820" s="135"/>
      <c r="L2820" s="136">
        <v>5</v>
      </c>
      <c r="M2820" s="318" t="str">
        <f>IFERROR(ROUNDUP(VLOOKUP(F2820,Accesorio!A:E,IF(L2820&gt;5,L2820-2,L2820),)*E2820/IF(L2820&gt;5,1.21,1),0)," ")</f>
        <v xml:space="preserve"> </v>
      </c>
      <c r="N2820" s="319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70"/>
      <c r="F2821" s="272"/>
      <c r="G2821" s="133"/>
      <c r="H2821" s="133"/>
      <c r="I2821" s="343"/>
      <c r="J2821" s="134"/>
      <c r="K2821" s="135"/>
      <c r="L2821" s="136">
        <v>5</v>
      </c>
      <c r="M2821" s="318" t="str">
        <f>IFERROR(ROUNDUP(VLOOKUP(F2821,Accesorio!A:E,IF(L2821&gt;5,L2821-2,L2821),)*E2821/IF(L2821&gt;5,1.21,1),0)," ")</f>
        <v xml:space="preserve"> </v>
      </c>
      <c r="N2821" s="319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70"/>
      <c r="F2822" s="272"/>
      <c r="G2822" s="133"/>
      <c r="H2822" s="133"/>
      <c r="I2822" s="343"/>
      <c r="J2822" s="134"/>
      <c r="K2822" s="135"/>
      <c r="L2822" s="136">
        <v>5</v>
      </c>
      <c r="M2822" s="318" t="str">
        <f>IFERROR(ROUNDUP(VLOOKUP(F2822,Accesorio!A:E,IF(L2822&gt;5,L2822-2,L2822),)*E2822/IF(L2822&gt;5,1.21,1),0)," ")</f>
        <v xml:space="preserve"> </v>
      </c>
      <c r="N2822" s="319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70"/>
      <c r="F2823" s="272"/>
      <c r="G2823" s="133"/>
      <c r="H2823" s="133"/>
      <c r="I2823" s="343"/>
      <c r="J2823" s="134"/>
      <c r="K2823" s="135"/>
      <c r="L2823" s="136">
        <v>5</v>
      </c>
      <c r="M2823" s="318" t="str">
        <f>IFERROR(ROUNDUP(VLOOKUP(F2823,Accesorio!A:E,IF(L2823&gt;5,L2823-2,L2823),)*E2823/IF(L2823&gt;5,1.21,1),0)," ")</f>
        <v xml:space="preserve"> </v>
      </c>
      <c r="N2823" s="319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70"/>
      <c r="F2824" s="272"/>
      <c r="G2824" s="133"/>
      <c r="H2824" s="133"/>
      <c r="I2824" s="343"/>
      <c r="J2824" s="134"/>
      <c r="K2824" s="135"/>
      <c r="L2824" s="136">
        <v>5</v>
      </c>
      <c r="M2824" s="318" t="str">
        <f>IFERROR(ROUNDUP(VLOOKUP(F2824,Accesorio!A:E,IF(L2824&gt;5,L2824-2,L2824),)*E2824/IF(L2824&gt;5,1.21,1),0)," ")</f>
        <v xml:space="preserve"> </v>
      </c>
      <c r="N2824" s="319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70"/>
      <c r="F2825" s="272"/>
      <c r="G2825" s="133"/>
      <c r="H2825" s="133"/>
      <c r="I2825" s="343"/>
      <c r="J2825" s="134"/>
      <c r="K2825" s="135"/>
      <c r="L2825" s="136">
        <v>5</v>
      </c>
      <c r="M2825" s="318" t="str">
        <f>IFERROR(ROUNDUP(VLOOKUP(F2825,Accesorio!A:E,IF(L2825&gt;5,L2825-2,L2825),)*E2825/IF(L2825&gt;5,1.21,1),0)," ")</f>
        <v xml:space="preserve"> </v>
      </c>
      <c r="N2825" s="319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70"/>
      <c r="F2826" s="272"/>
      <c r="G2826" s="133"/>
      <c r="H2826" s="133"/>
      <c r="I2826" s="343"/>
      <c r="J2826" s="134"/>
      <c r="K2826" s="135"/>
      <c r="L2826" s="136">
        <v>5</v>
      </c>
      <c r="M2826" s="318" t="str">
        <f>IFERROR(ROUNDUP(VLOOKUP(F2826,Accesorio!A:E,IF(L2826&gt;5,L2826-2,L2826),)*E2826/IF(L2826&gt;5,1.21,1),0)," ")</f>
        <v xml:space="preserve"> </v>
      </c>
      <c r="N2826" s="319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70"/>
      <c r="F2827" s="272"/>
      <c r="G2827" s="133"/>
      <c r="H2827" s="133"/>
      <c r="I2827" s="343"/>
      <c r="J2827" s="134"/>
      <c r="K2827" s="135"/>
      <c r="L2827" s="136">
        <v>5</v>
      </c>
      <c r="M2827" s="318" t="str">
        <f>IFERROR(ROUNDUP(VLOOKUP(F2827,Accesorio!A:E,IF(L2827&gt;5,L2827-2,L2827),)*E2827/IF(L2827&gt;5,1.21,1),0)," ")</f>
        <v xml:space="preserve"> </v>
      </c>
      <c r="N2827" s="319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70"/>
      <c r="F2828" s="272"/>
      <c r="G2828" s="133"/>
      <c r="H2828" s="133"/>
      <c r="I2828" s="343"/>
      <c r="J2828" s="134"/>
      <c r="K2828" s="135"/>
      <c r="L2828" s="136">
        <v>5</v>
      </c>
      <c r="M2828" s="318" t="str">
        <f>IFERROR(ROUNDUP(VLOOKUP(F2828,Accesorio!A:E,IF(L2828&gt;5,L2828-2,L2828),)*E2828/IF(L2828&gt;5,1.21,1),0)," ")</f>
        <v xml:space="preserve"> </v>
      </c>
      <c r="N2828" s="319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70"/>
      <c r="F2829" s="272"/>
      <c r="G2829" s="133"/>
      <c r="H2829" s="133"/>
      <c r="I2829" s="343"/>
      <c r="J2829" s="134"/>
      <c r="K2829" s="135"/>
      <c r="L2829" s="136">
        <v>5</v>
      </c>
      <c r="M2829" s="318" t="str">
        <f>IFERROR(ROUNDUP(VLOOKUP(F2829,Accesorio!A:E,IF(L2829&gt;5,L2829-2,L2829),)*E2829/IF(L2829&gt;5,1.21,1),0)," ")</f>
        <v xml:space="preserve"> </v>
      </c>
      <c r="N2829" s="319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70"/>
      <c r="F2830" s="272"/>
      <c r="G2830" s="133"/>
      <c r="H2830" s="133"/>
      <c r="I2830" s="343"/>
      <c r="J2830" s="134"/>
      <c r="K2830" s="135"/>
      <c r="L2830" s="136">
        <v>5</v>
      </c>
      <c r="M2830" s="318" t="str">
        <f>IFERROR(ROUNDUP(VLOOKUP(F2830,Accesorio!A:E,IF(L2830&gt;5,L2830-2,L2830),)*E2830/IF(L2830&gt;5,1.21,1),0)," ")</f>
        <v xml:space="preserve"> </v>
      </c>
      <c r="N2830" s="319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70"/>
      <c r="F2831" s="272"/>
      <c r="G2831" s="133"/>
      <c r="H2831" s="133"/>
      <c r="I2831" s="343"/>
      <c r="J2831" s="134"/>
      <c r="K2831" s="135"/>
      <c r="L2831" s="136">
        <v>5</v>
      </c>
      <c r="M2831" s="318" t="str">
        <f>IFERROR(ROUNDUP(VLOOKUP(F2831,Accesorio!A:E,IF(L2831&gt;5,L2831-2,L2831),)*E2831/IF(L2831&gt;5,1.21,1),0)," ")</f>
        <v xml:space="preserve"> </v>
      </c>
      <c r="N2831" s="319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70"/>
      <c r="F2832" s="272"/>
      <c r="G2832" s="133"/>
      <c r="H2832" s="133"/>
      <c r="I2832" s="343"/>
      <c r="J2832" s="134"/>
      <c r="K2832" s="135"/>
      <c r="L2832" s="136">
        <v>5</v>
      </c>
      <c r="M2832" s="318" t="str">
        <f>IFERROR(ROUNDUP(VLOOKUP(F2832,Accesorio!A:E,IF(L2832&gt;5,L2832-2,L2832),)*E2832/IF(L2832&gt;5,1.21,1),0)," ")</f>
        <v xml:space="preserve"> </v>
      </c>
      <c r="N2832" s="319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70"/>
      <c r="F2833" s="272"/>
      <c r="G2833" s="133"/>
      <c r="H2833" s="133"/>
      <c r="I2833" s="343"/>
      <c r="J2833" s="134"/>
      <c r="K2833" s="135"/>
      <c r="L2833" s="136">
        <v>5</v>
      </c>
      <c r="M2833" s="318" t="str">
        <f>IFERROR(ROUNDUP(VLOOKUP(F2833,Accesorio!A:E,IF(L2833&gt;5,L2833-2,L2833),)*E2833/IF(L2833&gt;5,1.21,1),0)," ")</f>
        <v xml:space="preserve"> </v>
      </c>
      <c r="N2833" s="319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70"/>
      <c r="F2834" s="272"/>
      <c r="G2834" s="133"/>
      <c r="H2834" s="133"/>
      <c r="I2834" s="343"/>
      <c r="J2834" s="134"/>
      <c r="K2834" s="135"/>
      <c r="L2834" s="136">
        <v>5</v>
      </c>
      <c r="M2834" s="318" t="str">
        <f>IFERROR(ROUNDUP(VLOOKUP(F2834,Accesorio!A:E,IF(L2834&gt;5,L2834-2,L2834),)*E2834/IF(L2834&gt;5,1.21,1),0)," ")</f>
        <v xml:space="preserve"> </v>
      </c>
      <c r="N2834" s="319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70"/>
      <c r="F2835" s="272"/>
      <c r="G2835" s="133"/>
      <c r="H2835" s="133"/>
      <c r="I2835" s="343"/>
      <c r="J2835" s="134"/>
      <c r="K2835" s="135"/>
      <c r="L2835" s="136">
        <v>5</v>
      </c>
      <c r="M2835" s="318" t="str">
        <f>IFERROR(ROUNDUP(VLOOKUP(F2835,Accesorio!A:E,IF(L2835&gt;5,L2835-2,L2835),)*E2835/IF(L2835&gt;5,1.21,1),0)," ")</f>
        <v xml:space="preserve"> </v>
      </c>
      <c r="N2835" s="319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70"/>
      <c r="F2836" s="272"/>
      <c r="G2836" s="133"/>
      <c r="H2836" s="133"/>
      <c r="I2836" s="343"/>
      <c r="J2836" s="134"/>
      <c r="K2836" s="135"/>
      <c r="L2836" s="136">
        <v>5</v>
      </c>
      <c r="M2836" s="318" t="str">
        <f>IFERROR(ROUNDUP(VLOOKUP(F2836,Accesorio!A:E,IF(L2836&gt;5,L2836-2,L2836),)*E2836/IF(L2836&gt;5,1.21,1),0)," ")</f>
        <v xml:space="preserve"> </v>
      </c>
      <c r="N2836" s="319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70"/>
      <c r="F2837" s="272"/>
      <c r="G2837" s="133"/>
      <c r="H2837" s="133"/>
      <c r="I2837" s="343"/>
      <c r="J2837" s="134"/>
      <c r="K2837" s="135"/>
      <c r="L2837" s="136">
        <v>5</v>
      </c>
      <c r="M2837" s="318" t="str">
        <f>IFERROR(ROUNDUP(VLOOKUP(F2837,Accesorio!A:E,IF(L2837&gt;5,L2837-2,L2837),)*E2837/IF(L2837&gt;5,1.21,1),0)," ")</f>
        <v xml:space="preserve"> </v>
      </c>
      <c r="N2837" s="319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70"/>
      <c r="F2838" s="272"/>
      <c r="G2838" s="133"/>
      <c r="H2838" s="133"/>
      <c r="I2838" s="343"/>
      <c r="J2838" s="134"/>
      <c r="K2838" s="135"/>
      <c r="L2838" s="136">
        <v>5</v>
      </c>
      <c r="M2838" s="318" t="str">
        <f>IFERROR(ROUNDUP(VLOOKUP(F2838,Accesorio!A:E,IF(L2838&gt;5,L2838-2,L2838),)*E2838/IF(L2838&gt;5,1.21,1),0)," ")</f>
        <v xml:space="preserve"> </v>
      </c>
      <c r="N2838" s="319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70"/>
      <c r="F2839" s="272"/>
      <c r="G2839" s="133"/>
      <c r="H2839" s="133"/>
      <c r="I2839" s="343"/>
      <c r="J2839" s="134"/>
      <c r="K2839" s="135"/>
      <c r="L2839" s="136">
        <v>5</v>
      </c>
      <c r="M2839" s="318" t="str">
        <f>IFERROR(ROUNDUP(VLOOKUP(F2839,Accesorio!A:E,IF(L2839&gt;5,L2839-2,L2839),)*E2839/IF(L2839&gt;5,1.21,1),0)," ")</f>
        <v xml:space="preserve"> </v>
      </c>
      <c r="N2839" s="319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70"/>
      <c r="F2840" s="272"/>
      <c r="G2840" s="133"/>
      <c r="H2840" s="133"/>
      <c r="I2840" s="343"/>
      <c r="J2840" s="134"/>
      <c r="K2840" s="135"/>
      <c r="L2840" s="136">
        <v>5</v>
      </c>
      <c r="M2840" s="318" t="str">
        <f>IFERROR(ROUNDUP(VLOOKUP(F2840,Accesorio!A:E,IF(L2840&gt;5,L2840-2,L2840),)*E2840/IF(L2840&gt;5,1.21,1),0)," ")</f>
        <v xml:space="preserve"> </v>
      </c>
      <c r="N2840" s="319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70"/>
      <c r="F2841" s="272"/>
      <c r="G2841" s="133"/>
      <c r="H2841" s="133"/>
      <c r="I2841" s="343"/>
      <c r="J2841" s="134"/>
      <c r="K2841" s="135"/>
      <c r="L2841" s="136">
        <v>5</v>
      </c>
      <c r="M2841" s="318" t="str">
        <f>IFERROR(ROUNDUP(VLOOKUP(F2841,Accesorio!A:E,IF(L2841&gt;5,L2841-2,L2841),)*E2841/IF(L2841&gt;5,1.21,1),0)," ")</f>
        <v xml:space="preserve"> </v>
      </c>
      <c r="N2841" s="319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70"/>
      <c r="F2842" s="272"/>
      <c r="G2842" s="133"/>
      <c r="H2842" s="133"/>
      <c r="I2842" s="343"/>
      <c r="J2842" s="134"/>
      <c r="K2842" s="135"/>
      <c r="L2842" s="136">
        <v>5</v>
      </c>
      <c r="M2842" s="318" t="str">
        <f>IFERROR(ROUNDUP(VLOOKUP(F2842,Accesorio!A:E,IF(L2842&gt;5,L2842-2,L2842),)*E2842/IF(L2842&gt;5,1.21,1),0)," ")</f>
        <v xml:space="preserve"> </v>
      </c>
      <c r="N2842" s="319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70"/>
      <c r="F2843" s="272"/>
      <c r="G2843" s="133"/>
      <c r="H2843" s="133"/>
      <c r="I2843" s="343"/>
      <c r="J2843" s="134"/>
      <c r="K2843" s="135"/>
      <c r="L2843" s="136">
        <v>5</v>
      </c>
      <c r="M2843" s="318" t="str">
        <f>IFERROR(ROUNDUP(VLOOKUP(F2843,Accesorio!A:E,IF(L2843&gt;5,L2843-2,L2843),)*E2843/IF(L2843&gt;5,1.21,1),0)," ")</f>
        <v xml:space="preserve"> </v>
      </c>
      <c r="N2843" s="319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70"/>
      <c r="F2844" s="272"/>
      <c r="G2844" s="133"/>
      <c r="H2844" s="133"/>
      <c r="I2844" s="343"/>
      <c r="J2844" s="134"/>
      <c r="K2844" s="135"/>
      <c r="L2844" s="136">
        <v>5</v>
      </c>
      <c r="M2844" s="318" t="str">
        <f>IFERROR(ROUNDUP(VLOOKUP(F2844,Accesorio!A:E,IF(L2844&gt;5,L2844-2,L2844),)*E2844/IF(L2844&gt;5,1.21,1),0)," ")</f>
        <v xml:space="preserve"> </v>
      </c>
      <c r="N2844" s="319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70"/>
      <c r="F2845" s="272"/>
      <c r="G2845" s="133"/>
      <c r="H2845" s="133"/>
      <c r="I2845" s="343"/>
      <c r="J2845" s="134"/>
      <c r="K2845" s="135"/>
      <c r="L2845" s="136">
        <v>5</v>
      </c>
      <c r="M2845" s="318" t="str">
        <f>IFERROR(ROUNDUP(VLOOKUP(F2845,Accesorio!A:E,IF(L2845&gt;5,L2845-2,L2845),)*E2845/IF(L2845&gt;5,1.21,1),0)," ")</f>
        <v xml:space="preserve"> </v>
      </c>
      <c r="N2845" s="319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70"/>
      <c r="F2846" s="272"/>
      <c r="G2846" s="133"/>
      <c r="H2846" s="133"/>
      <c r="I2846" s="343"/>
      <c r="J2846" s="134"/>
      <c r="K2846" s="135"/>
      <c r="L2846" s="136">
        <v>5</v>
      </c>
      <c r="M2846" s="318" t="str">
        <f>IFERROR(ROUNDUP(VLOOKUP(F2846,Accesorio!A:E,IF(L2846&gt;5,L2846-2,L2846),)*E2846/IF(L2846&gt;5,1.21,1),0)," ")</f>
        <v xml:space="preserve"> </v>
      </c>
      <c r="N2846" s="319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70"/>
      <c r="F2847" s="272"/>
      <c r="G2847" s="133"/>
      <c r="H2847" s="133"/>
      <c r="I2847" s="343"/>
      <c r="J2847" s="134"/>
      <c r="K2847" s="135"/>
      <c r="L2847" s="136">
        <v>5</v>
      </c>
      <c r="M2847" s="318" t="str">
        <f>IFERROR(ROUNDUP(VLOOKUP(F2847,Accesorio!A:E,IF(L2847&gt;5,L2847-2,L2847),)*E2847/IF(L2847&gt;5,1.21,1),0)," ")</f>
        <v xml:space="preserve"> </v>
      </c>
      <c r="N2847" s="319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70"/>
      <c r="F2848" s="272"/>
      <c r="G2848" s="133"/>
      <c r="H2848" s="133"/>
      <c r="I2848" s="343"/>
      <c r="J2848" s="134"/>
      <c r="K2848" s="135"/>
      <c r="L2848" s="136">
        <v>5</v>
      </c>
      <c r="M2848" s="318" t="str">
        <f>IFERROR(ROUNDUP(VLOOKUP(F2848,Accesorio!A:E,IF(L2848&gt;5,L2848-2,L2848),)*E2848/IF(L2848&gt;5,1.21,1),0)," ")</f>
        <v xml:space="preserve"> </v>
      </c>
      <c r="N2848" s="319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70"/>
      <c r="F2849" s="272"/>
      <c r="G2849" s="133"/>
      <c r="H2849" s="133"/>
      <c r="I2849" s="343"/>
      <c r="J2849" s="134"/>
      <c r="K2849" s="135"/>
      <c r="L2849" s="136">
        <v>5</v>
      </c>
      <c r="M2849" s="318" t="str">
        <f>IFERROR(ROUNDUP(VLOOKUP(F2849,Accesorio!A:E,IF(L2849&gt;5,L2849-2,L2849),)*E2849/IF(L2849&gt;5,1.21,1),0)," ")</f>
        <v xml:space="preserve"> </v>
      </c>
      <c r="N2849" s="319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70"/>
      <c r="F2850" s="272"/>
      <c r="G2850" s="133"/>
      <c r="H2850" s="133"/>
      <c r="I2850" s="343"/>
      <c r="J2850" s="134"/>
      <c r="K2850" s="135"/>
      <c r="L2850" s="136">
        <v>5</v>
      </c>
      <c r="M2850" s="318" t="str">
        <f>IFERROR(ROUNDUP(VLOOKUP(F2850,Accesorio!A:E,IF(L2850&gt;5,L2850-2,L2850),)*E2850/IF(L2850&gt;5,1.21,1),0)," ")</f>
        <v xml:space="preserve"> </v>
      </c>
      <c r="N2850" s="319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70"/>
      <c r="F2851" s="272"/>
      <c r="G2851" s="133"/>
      <c r="H2851" s="133"/>
      <c r="I2851" s="343"/>
      <c r="J2851" s="134"/>
      <c r="K2851" s="135"/>
      <c r="L2851" s="136">
        <v>5</v>
      </c>
      <c r="M2851" s="318" t="str">
        <f>IFERROR(ROUNDUP(VLOOKUP(F2851,Accesorio!A:E,IF(L2851&gt;5,L2851-2,L2851),)*E2851/IF(L2851&gt;5,1.21,1),0)," ")</f>
        <v xml:space="preserve"> </v>
      </c>
      <c r="N2851" s="319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70"/>
      <c r="F2852" s="272"/>
      <c r="G2852" s="133"/>
      <c r="H2852" s="133"/>
      <c r="I2852" s="343"/>
      <c r="J2852" s="134"/>
      <c r="K2852" s="135"/>
      <c r="L2852" s="136">
        <v>5</v>
      </c>
      <c r="M2852" s="318" t="str">
        <f>IFERROR(ROUNDUP(VLOOKUP(F2852,Accesorio!A:E,IF(L2852&gt;5,L2852-2,L2852),)*E2852/IF(L2852&gt;5,1.21,1),0)," ")</f>
        <v xml:space="preserve"> </v>
      </c>
      <c r="N2852" s="319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70"/>
      <c r="F2853" s="272"/>
      <c r="G2853" s="133"/>
      <c r="H2853" s="133"/>
      <c r="I2853" s="343"/>
      <c r="J2853" s="134"/>
      <c r="K2853" s="135"/>
      <c r="L2853" s="136">
        <v>5</v>
      </c>
      <c r="M2853" s="318" t="str">
        <f>IFERROR(ROUNDUP(VLOOKUP(F2853,Accesorio!A:E,IF(L2853&gt;5,L2853-2,L2853),)*E2853/IF(L2853&gt;5,1.21,1),0)," ")</f>
        <v xml:space="preserve"> </v>
      </c>
      <c r="N2853" s="319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70"/>
      <c r="F2854" s="272"/>
      <c r="G2854" s="133"/>
      <c r="H2854" s="133"/>
      <c r="I2854" s="343"/>
      <c r="J2854" s="134"/>
      <c r="K2854" s="135"/>
      <c r="L2854" s="136">
        <v>5</v>
      </c>
      <c r="M2854" s="318" t="str">
        <f>IFERROR(ROUNDUP(VLOOKUP(F2854,Accesorio!A:E,IF(L2854&gt;5,L2854-2,L2854),)*E2854/IF(L2854&gt;5,1.21,1),0)," ")</f>
        <v xml:space="preserve"> </v>
      </c>
      <c r="N2854" s="319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70"/>
      <c r="F2855" s="272"/>
      <c r="G2855" s="133"/>
      <c r="H2855" s="133"/>
      <c r="I2855" s="343"/>
      <c r="J2855" s="134"/>
      <c r="K2855" s="135"/>
      <c r="L2855" s="136">
        <v>5</v>
      </c>
      <c r="M2855" s="318" t="str">
        <f>IFERROR(ROUNDUP(VLOOKUP(F2855,Accesorio!A:E,IF(L2855&gt;5,L2855-2,L2855),)*E2855/IF(L2855&gt;5,1.21,1),0)," ")</f>
        <v xml:space="preserve"> </v>
      </c>
      <c r="N2855" s="319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70"/>
      <c r="F2856" s="272"/>
      <c r="G2856" s="133"/>
      <c r="H2856" s="133"/>
      <c r="I2856" s="343"/>
      <c r="J2856" s="134"/>
      <c r="K2856" s="135"/>
      <c r="L2856" s="136">
        <v>5</v>
      </c>
      <c r="M2856" s="318" t="str">
        <f>IFERROR(ROUNDUP(VLOOKUP(F2856,Accesorio!A:E,IF(L2856&gt;5,L2856-2,L2856),)*E2856/IF(L2856&gt;5,1.21,1),0)," ")</f>
        <v xml:space="preserve"> </v>
      </c>
      <c r="N2856" s="319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70"/>
      <c r="F2857" s="272"/>
      <c r="G2857" s="133"/>
      <c r="H2857" s="133"/>
      <c r="I2857" s="343"/>
      <c r="J2857" s="134"/>
      <c r="K2857" s="135"/>
      <c r="L2857" s="136">
        <v>5</v>
      </c>
      <c r="M2857" s="318" t="str">
        <f>IFERROR(ROUNDUP(VLOOKUP(F2857,Accesorio!A:E,IF(L2857&gt;5,L2857-2,L2857),)*E2857/IF(L2857&gt;5,1.21,1),0)," ")</f>
        <v xml:space="preserve"> </v>
      </c>
      <c r="N2857" s="319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70"/>
      <c r="F2858" s="272"/>
      <c r="G2858" s="133"/>
      <c r="H2858" s="133"/>
      <c r="I2858" s="343"/>
      <c r="J2858" s="134"/>
      <c r="K2858" s="135"/>
      <c r="L2858" s="136">
        <v>5</v>
      </c>
      <c r="M2858" s="318" t="str">
        <f>IFERROR(ROUNDUP(VLOOKUP(F2858,Accesorio!A:E,IF(L2858&gt;5,L2858-2,L2858),)*E2858/IF(L2858&gt;5,1.21,1),0)," ")</f>
        <v xml:space="preserve"> </v>
      </c>
      <c r="N2858" s="319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70"/>
      <c r="F2859" s="272"/>
      <c r="G2859" s="133"/>
      <c r="H2859" s="133"/>
      <c r="I2859" s="343"/>
      <c r="J2859" s="134"/>
      <c r="K2859" s="135"/>
      <c r="L2859" s="136">
        <v>5</v>
      </c>
      <c r="M2859" s="318" t="str">
        <f>IFERROR(ROUNDUP(VLOOKUP(F2859,Accesorio!A:E,IF(L2859&gt;5,L2859-2,L2859),)*E2859/IF(L2859&gt;5,1.21,1),0)," ")</f>
        <v xml:space="preserve"> </v>
      </c>
      <c r="N2859" s="319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70"/>
      <c r="F2860" s="272"/>
      <c r="G2860" s="133"/>
      <c r="H2860" s="133"/>
      <c r="I2860" s="343"/>
      <c r="J2860" s="134"/>
      <c r="K2860" s="135"/>
      <c r="L2860" s="136">
        <v>5</v>
      </c>
      <c r="M2860" s="318" t="str">
        <f>IFERROR(ROUNDUP(VLOOKUP(F2860,Accesorio!A:E,IF(L2860&gt;5,L2860-2,L2860),)*E2860/IF(L2860&gt;5,1.21,1),0)," ")</f>
        <v xml:space="preserve"> </v>
      </c>
      <c r="N2860" s="319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70"/>
      <c r="F2861" s="272"/>
      <c r="G2861" s="133"/>
      <c r="H2861" s="133"/>
      <c r="I2861" s="343"/>
      <c r="J2861" s="134"/>
      <c r="K2861" s="135"/>
      <c r="L2861" s="136">
        <v>5</v>
      </c>
      <c r="M2861" s="318" t="str">
        <f>IFERROR(ROUNDUP(VLOOKUP(F2861,Accesorio!A:E,IF(L2861&gt;5,L2861-2,L2861),)*E2861/IF(L2861&gt;5,1.21,1),0)," ")</f>
        <v xml:space="preserve"> </v>
      </c>
      <c r="N2861" s="319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70"/>
      <c r="F2862" s="272"/>
      <c r="G2862" s="133"/>
      <c r="H2862" s="133"/>
      <c r="I2862" s="343"/>
      <c r="J2862" s="134"/>
      <c r="K2862" s="135"/>
      <c r="L2862" s="136">
        <v>5</v>
      </c>
      <c r="M2862" s="318" t="str">
        <f>IFERROR(ROUNDUP(VLOOKUP(F2862,Accesorio!A:E,IF(L2862&gt;5,L2862-2,L2862),)*E2862/IF(L2862&gt;5,1.21,1),0)," ")</f>
        <v xml:space="preserve"> </v>
      </c>
      <c r="N2862" s="319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70"/>
      <c r="F2863" s="272"/>
      <c r="G2863" s="133"/>
      <c r="H2863" s="133"/>
      <c r="I2863" s="343"/>
      <c r="J2863" s="134"/>
      <c r="K2863" s="135"/>
      <c r="L2863" s="136">
        <v>5</v>
      </c>
      <c r="M2863" s="318" t="str">
        <f>IFERROR(ROUNDUP(VLOOKUP(F2863,Accesorio!A:E,IF(L2863&gt;5,L2863-2,L2863),)*E2863/IF(L2863&gt;5,1.21,1),0)," ")</f>
        <v xml:space="preserve"> </v>
      </c>
      <c r="N2863" s="319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70"/>
      <c r="F2864" s="272"/>
      <c r="G2864" s="133"/>
      <c r="H2864" s="133"/>
      <c r="I2864" s="343"/>
      <c r="J2864" s="134"/>
      <c r="K2864" s="135"/>
      <c r="L2864" s="136">
        <v>5</v>
      </c>
      <c r="M2864" s="318" t="str">
        <f>IFERROR(ROUNDUP(VLOOKUP(F2864,Accesorio!A:E,IF(L2864&gt;5,L2864-2,L2864),)*E2864/IF(L2864&gt;5,1.21,1),0)," ")</f>
        <v xml:space="preserve"> </v>
      </c>
      <c r="N2864" s="319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70"/>
      <c r="F2865" s="272"/>
      <c r="G2865" s="133"/>
      <c r="H2865" s="133"/>
      <c r="I2865" s="343"/>
      <c r="J2865" s="134"/>
      <c r="K2865" s="135"/>
      <c r="L2865" s="136">
        <v>5</v>
      </c>
      <c r="M2865" s="318" t="str">
        <f>IFERROR(ROUNDUP(VLOOKUP(F2865,Accesorio!A:E,IF(L2865&gt;5,L2865-2,L2865),)*E2865/IF(L2865&gt;5,1.21,1),0)," ")</f>
        <v xml:space="preserve"> </v>
      </c>
      <c r="N2865" s="319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70"/>
      <c r="F2866" s="272"/>
      <c r="G2866" s="133"/>
      <c r="H2866" s="133"/>
      <c r="I2866" s="343"/>
      <c r="J2866" s="134"/>
      <c r="K2866" s="135"/>
      <c r="L2866" s="136">
        <v>5</v>
      </c>
      <c r="M2866" s="318" t="str">
        <f>IFERROR(ROUNDUP(VLOOKUP(F2866,Accesorio!A:E,IF(L2866&gt;5,L2866-2,L2866),)*E2866/IF(L2866&gt;5,1.21,1),0)," ")</f>
        <v xml:space="preserve"> </v>
      </c>
      <c r="N2866" s="319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70"/>
      <c r="F2867" s="272"/>
      <c r="G2867" s="133"/>
      <c r="H2867" s="133"/>
      <c r="I2867" s="343"/>
      <c r="J2867" s="134"/>
      <c r="K2867" s="135"/>
      <c r="L2867" s="136">
        <v>5</v>
      </c>
      <c r="M2867" s="318" t="str">
        <f>IFERROR(ROUNDUP(VLOOKUP(F2867,Accesorio!A:E,IF(L2867&gt;5,L2867-2,L2867),)*E2867/IF(L2867&gt;5,1.21,1),0)," ")</f>
        <v xml:space="preserve"> </v>
      </c>
      <c r="N2867" s="319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70"/>
      <c r="F2868" s="272"/>
      <c r="G2868" s="133"/>
      <c r="H2868" s="133"/>
      <c r="I2868" s="343"/>
      <c r="J2868" s="134"/>
      <c r="K2868" s="135"/>
      <c r="L2868" s="136">
        <v>5</v>
      </c>
      <c r="M2868" s="318" t="str">
        <f>IFERROR(ROUNDUP(VLOOKUP(F2868,Accesorio!A:E,IF(L2868&gt;5,L2868-2,L2868),)*E2868/IF(L2868&gt;5,1.21,1),0)," ")</f>
        <v xml:space="preserve"> </v>
      </c>
      <c r="N2868" s="319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70"/>
      <c r="F2869" s="272"/>
      <c r="G2869" s="133"/>
      <c r="H2869" s="133"/>
      <c r="I2869" s="343"/>
      <c r="J2869" s="134"/>
      <c r="K2869" s="135"/>
      <c r="L2869" s="136">
        <v>5</v>
      </c>
      <c r="M2869" s="318" t="str">
        <f>IFERROR(ROUNDUP(VLOOKUP(F2869,Accesorio!A:E,IF(L2869&gt;5,L2869-2,L2869),)*E2869/IF(L2869&gt;5,1.21,1),0)," ")</f>
        <v xml:space="preserve"> </v>
      </c>
      <c r="N2869" s="319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70"/>
      <c r="F2870" s="272"/>
      <c r="G2870" s="133"/>
      <c r="H2870" s="133"/>
      <c r="I2870" s="343"/>
      <c r="J2870" s="134"/>
      <c r="K2870" s="135"/>
      <c r="L2870" s="136">
        <v>5</v>
      </c>
      <c r="M2870" s="318" t="str">
        <f>IFERROR(ROUNDUP(VLOOKUP(F2870,Accesorio!A:E,IF(L2870&gt;5,L2870-2,L2870),)*E2870/IF(L2870&gt;5,1.21,1),0)," ")</f>
        <v xml:space="preserve"> </v>
      </c>
      <c r="N2870" s="319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70"/>
      <c r="F2871" s="272"/>
      <c r="G2871" s="133"/>
      <c r="H2871" s="133"/>
      <c r="I2871" s="343"/>
      <c r="J2871" s="134"/>
      <c r="K2871" s="135"/>
      <c r="L2871" s="136">
        <v>5</v>
      </c>
      <c r="M2871" s="318" t="str">
        <f>IFERROR(ROUNDUP(VLOOKUP(F2871,Accesorio!A:E,IF(L2871&gt;5,L2871-2,L2871),)*E2871/IF(L2871&gt;5,1.21,1),0)," ")</f>
        <v xml:space="preserve"> </v>
      </c>
      <c r="N2871" s="319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70"/>
      <c r="F2872" s="272"/>
      <c r="G2872" s="133"/>
      <c r="H2872" s="133"/>
      <c r="I2872" s="343"/>
      <c r="J2872" s="134"/>
      <c r="K2872" s="135"/>
      <c r="L2872" s="136">
        <v>5</v>
      </c>
      <c r="M2872" s="318" t="str">
        <f>IFERROR(ROUNDUP(VLOOKUP(F2872,Accesorio!A:E,IF(L2872&gt;5,L2872-2,L2872),)*E2872/IF(L2872&gt;5,1.21,1),0)," ")</f>
        <v xml:space="preserve"> </v>
      </c>
      <c r="N2872" s="319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70"/>
      <c r="F2873" s="272"/>
      <c r="G2873" s="133"/>
      <c r="H2873" s="133"/>
      <c r="I2873" s="343"/>
      <c r="J2873" s="134"/>
      <c r="K2873" s="135"/>
      <c r="L2873" s="136">
        <v>5</v>
      </c>
      <c r="M2873" s="318" t="str">
        <f>IFERROR(ROUNDUP(VLOOKUP(F2873,Accesorio!A:E,IF(L2873&gt;5,L2873-2,L2873),)*E2873/IF(L2873&gt;5,1.21,1),0)," ")</f>
        <v xml:space="preserve"> </v>
      </c>
      <c r="N2873" s="319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70"/>
      <c r="F2874" s="272"/>
      <c r="G2874" s="133"/>
      <c r="H2874" s="133"/>
      <c r="I2874" s="343"/>
      <c r="J2874" s="134"/>
      <c r="K2874" s="135"/>
      <c r="L2874" s="136">
        <v>5</v>
      </c>
      <c r="M2874" s="318" t="str">
        <f>IFERROR(ROUNDUP(VLOOKUP(F2874,Accesorio!A:E,IF(L2874&gt;5,L2874-2,L2874),)*E2874/IF(L2874&gt;5,1.21,1),0)," ")</f>
        <v xml:space="preserve"> </v>
      </c>
      <c r="N2874" s="319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70"/>
      <c r="F2875" s="272"/>
      <c r="G2875" s="133"/>
      <c r="H2875" s="133"/>
      <c r="I2875" s="343"/>
      <c r="J2875" s="134"/>
      <c r="K2875" s="135"/>
      <c r="L2875" s="136">
        <v>5</v>
      </c>
      <c r="M2875" s="318" t="str">
        <f>IFERROR(ROUNDUP(VLOOKUP(F2875,Accesorio!A:E,IF(L2875&gt;5,L2875-2,L2875),)*E2875/IF(L2875&gt;5,1.21,1),0)," ")</f>
        <v xml:space="preserve"> </v>
      </c>
      <c r="N2875" s="319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70"/>
      <c r="F2876" s="272"/>
      <c r="G2876" s="133"/>
      <c r="H2876" s="133"/>
      <c r="I2876" s="343"/>
      <c r="J2876" s="134"/>
      <c r="K2876" s="135"/>
      <c r="L2876" s="136">
        <v>5</v>
      </c>
      <c r="M2876" s="318" t="str">
        <f>IFERROR(ROUNDUP(VLOOKUP(F2876,Accesorio!A:E,IF(L2876&gt;5,L2876-2,L2876),)*E2876/IF(L2876&gt;5,1.21,1),0)," ")</f>
        <v xml:space="preserve"> </v>
      </c>
      <c r="N2876" s="319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70"/>
      <c r="F2877" s="272"/>
      <c r="G2877" s="133"/>
      <c r="H2877" s="133"/>
      <c r="I2877" s="343"/>
      <c r="J2877" s="134"/>
      <c r="K2877" s="135"/>
      <c r="L2877" s="136">
        <v>5</v>
      </c>
      <c r="M2877" s="318" t="str">
        <f>IFERROR(ROUNDUP(VLOOKUP(F2877,Accesorio!A:E,IF(L2877&gt;5,L2877-2,L2877),)*E2877/IF(L2877&gt;5,1.21,1),0)," ")</f>
        <v xml:space="preserve"> </v>
      </c>
      <c r="N2877" s="319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70"/>
      <c r="F2878" s="272"/>
      <c r="G2878" s="133"/>
      <c r="H2878" s="133"/>
      <c r="I2878" s="343"/>
      <c r="J2878" s="134"/>
      <c r="K2878" s="135"/>
      <c r="L2878" s="136">
        <v>5</v>
      </c>
      <c r="M2878" s="318" t="str">
        <f>IFERROR(ROUNDUP(VLOOKUP(F2878,Accesorio!A:E,IF(L2878&gt;5,L2878-2,L2878),)*E2878/IF(L2878&gt;5,1.21,1),0)," ")</f>
        <v xml:space="preserve"> </v>
      </c>
      <c r="N2878" s="319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70"/>
      <c r="F2879" s="272"/>
      <c r="G2879" s="133"/>
      <c r="H2879" s="133"/>
      <c r="I2879" s="343"/>
      <c r="J2879" s="134"/>
      <c r="K2879" s="135"/>
      <c r="L2879" s="136">
        <v>5</v>
      </c>
      <c r="M2879" s="318" t="str">
        <f>IFERROR(ROUNDUP(VLOOKUP(F2879,Accesorio!A:E,IF(L2879&gt;5,L2879-2,L2879),)*E2879/IF(L2879&gt;5,1.21,1),0)," ")</f>
        <v xml:space="preserve"> </v>
      </c>
      <c r="N2879" s="319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70"/>
      <c r="F2880" s="272"/>
      <c r="G2880" s="133"/>
      <c r="H2880" s="133"/>
      <c r="I2880" s="343"/>
      <c r="J2880" s="134"/>
      <c r="K2880" s="135"/>
      <c r="L2880" s="136">
        <v>5</v>
      </c>
      <c r="M2880" s="318" t="str">
        <f>IFERROR(ROUNDUP(VLOOKUP(F2880,Accesorio!A:E,IF(L2880&gt;5,L2880-2,L2880),)*E2880/IF(L2880&gt;5,1.21,1),0)," ")</f>
        <v xml:space="preserve"> </v>
      </c>
      <c r="N2880" s="319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70"/>
      <c r="F2881" s="272"/>
      <c r="G2881" s="133"/>
      <c r="H2881" s="133"/>
      <c r="I2881" s="343"/>
      <c r="J2881" s="134"/>
      <c r="K2881" s="135"/>
      <c r="L2881" s="136">
        <v>5</v>
      </c>
      <c r="M2881" s="318" t="str">
        <f>IFERROR(ROUNDUP(VLOOKUP(F2881,Accesorio!A:E,IF(L2881&gt;5,L2881-2,L2881),)*E2881/IF(L2881&gt;5,1.21,1),0)," ")</f>
        <v xml:space="preserve"> </v>
      </c>
      <c r="N2881" s="319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70"/>
      <c r="F2882" s="272"/>
      <c r="G2882" s="133"/>
      <c r="H2882" s="133"/>
      <c r="I2882" s="343"/>
      <c r="J2882" s="134"/>
      <c r="K2882" s="135"/>
      <c r="L2882" s="136">
        <v>5</v>
      </c>
      <c r="M2882" s="318" t="str">
        <f>IFERROR(ROUNDUP(VLOOKUP(F2882,Accesorio!A:E,IF(L2882&gt;5,L2882-2,L2882),)*E2882/IF(L2882&gt;5,1.21,1),0)," ")</f>
        <v xml:space="preserve"> </v>
      </c>
      <c r="N2882" s="319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70"/>
      <c r="F2883" s="272"/>
      <c r="G2883" s="133"/>
      <c r="H2883" s="133"/>
      <c r="I2883" s="343"/>
      <c r="J2883" s="134"/>
      <c r="K2883" s="135"/>
      <c r="L2883" s="136">
        <v>5</v>
      </c>
      <c r="M2883" s="318" t="str">
        <f>IFERROR(ROUNDUP(VLOOKUP(F2883,Accesorio!A:E,IF(L2883&gt;5,L2883-2,L2883),)*E2883/IF(L2883&gt;5,1.21,1),0)," ")</f>
        <v xml:space="preserve"> </v>
      </c>
      <c r="N2883" s="319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70"/>
      <c r="F2884" s="272"/>
      <c r="G2884" s="133"/>
      <c r="H2884" s="133"/>
      <c r="I2884" s="343"/>
      <c r="J2884" s="134"/>
      <c r="K2884" s="135"/>
      <c r="L2884" s="136">
        <v>5</v>
      </c>
      <c r="M2884" s="318" t="str">
        <f>IFERROR(ROUNDUP(VLOOKUP(F2884,Accesorio!A:E,IF(L2884&gt;5,L2884-2,L2884),)*E2884/IF(L2884&gt;5,1.21,1),0)," ")</f>
        <v xml:space="preserve"> </v>
      </c>
      <c r="N2884" s="319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70"/>
      <c r="F2885" s="272"/>
      <c r="G2885" s="133"/>
      <c r="H2885" s="133"/>
      <c r="I2885" s="343"/>
      <c r="J2885" s="134"/>
      <c r="K2885" s="135"/>
      <c r="L2885" s="136">
        <v>5</v>
      </c>
      <c r="M2885" s="318" t="str">
        <f>IFERROR(ROUNDUP(VLOOKUP(F2885,Accesorio!A:E,IF(L2885&gt;5,L2885-2,L2885),)*E2885/IF(L2885&gt;5,1.21,1),0)," ")</f>
        <v xml:space="preserve"> </v>
      </c>
      <c r="N2885" s="319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70"/>
      <c r="F2886" s="272"/>
      <c r="G2886" s="133"/>
      <c r="H2886" s="133"/>
      <c r="I2886" s="343"/>
      <c r="J2886" s="134"/>
      <c r="K2886" s="135"/>
      <c r="L2886" s="136">
        <v>5</v>
      </c>
      <c r="M2886" s="318" t="str">
        <f>IFERROR(ROUNDUP(VLOOKUP(F2886,Accesorio!A:E,IF(L2886&gt;5,L2886-2,L2886),)*E2886/IF(L2886&gt;5,1.21,1),0)," ")</f>
        <v xml:space="preserve"> </v>
      </c>
      <c r="N2886" s="319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70"/>
      <c r="F2887" s="272"/>
      <c r="G2887" s="133"/>
      <c r="H2887" s="133"/>
      <c r="I2887" s="343"/>
      <c r="J2887" s="134"/>
      <c r="K2887" s="135"/>
      <c r="L2887" s="136">
        <v>5</v>
      </c>
      <c r="M2887" s="318" t="str">
        <f>IFERROR(ROUNDUP(VLOOKUP(F2887,Accesorio!A:E,IF(L2887&gt;5,L2887-2,L2887),)*E2887/IF(L2887&gt;5,1.21,1),0)," ")</f>
        <v xml:space="preserve"> </v>
      </c>
      <c r="N2887" s="319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70"/>
      <c r="F2888" s="272"/>
      <c r="G2888" s="133"/>
      <c r="H2888" s="133"/>
      <c r="I2888" s="343"/>
      <c r="J2888" s="134"/>
      <c r="K2888" s="135"/>
      <c r="L2888" s="136">
        <v>5</v>
      </c>
      <c r="M2888" s="318" t="str">
        <f>IFERROR(ROUNDUP(VLOOKUP(F2888,Accesorio!A:E,IF(L2888&gt;5,L2888-2,L2888),)*E2888/IF(L2888&gt;5,1.21,1),0)," ")</f>
        <v xml:space="preserve"> </v>
      </c>
      <c r="N2888" s="319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70"/>
      <c r="F2889" s="272"/>
      <c r="G2889" s="133"/>
      <c r="H2889" s="133"/>
      <c r="I2889" s="343"/>
      <c r="J2889" s="134"/>
      <c r="K2889" s="135"/>
      <c r="L2889" s="136">
        <v>5</v>
      </c>
      <c r="M2889" s="318" t="str">
        <f>IFERROR(ROUNDUP(VLOOKUP(F2889,Accesorio!A:E,IF(L2889&gt;5,L2889-2,L2889),)*E2889/IF(L2889&gt;5,1.21,1),0)," ")</f>
        <v xml:space="preserve"> </v>
      </c>
      <c r="N2889" s="319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70"/>
      <c r="F2890" s="272"/>
      <c r="G2890" s="133"/>
      <c r="H2890" s="133"/>
      <c r="I2890" s="343"/>
      <c r="J2890" s="134"/>
      <c r="K2890" s="135"/>
      <c r="L2890" s="136">
        <v>5</v>
      </c>
      <c r="M2890" s="318" t="str">
        <f>IFERROR(ROUNDUP(VLOOKUP(F2890,Accesorio!A:E,IF(L2890&gt;5,L2890-2,L2890),)*E2890/IF(L2890&gt;5,1.21,1),0)," ")</f>
        <v xml:space="preserve"> </v>
      </c>
      <c r="N2890" s="319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70"/>
      <c r="F2891" s="272"/>
      <c r="G2891" s="133"/>
      <c r="H2891" s="133"/>
      <c r="I2891" s="343"/>
      <c r="J2891" s="134"/>
      <c r="K2891" s="135"/>
      <c r="L2891" s="136">
        <v>5</v>
      </c>
      <c r="M2891" s="318" t="str">
        <f>IFERROR(ROUNDUP(VLOOKUP(F2891,Accesorio!A:E,IF(L2891&gt;5,L2891-2,L2891),)*E2891/IF(L2891&gt;5,1.21,1),0)," ")</f>
        <v xml:space="preserve"> </v>
      </c>
      <c r="N2891" s="319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70"/>
      <c r="F2892" s="272"/>
      <c r="G2892" s="133"/>
      <c r="H2892" s="133"/>
      <c r="I2892" s="343"/>
      <c r="J2892" s="134"/>
      <c r="K2892" s="135"/>
      <c r="L2892" s="136">
        <v>5</v>
      </c>
      <c r="M2892" s="318" t="str">
        <f>IFERROR(ROUNDUP(VLOOKUP(F2892,Accesorio!A:E,IF(L2892&gt;5,L2892-2,L2892),)*E2892/IF(L2892&gt;5,1.21,1),0)," ")</f>
        <v xml:space="preserve"> </v>
      </c>
      <c r="N2892" s="319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70"/>
      <c r="F2893" s="272"/>
      <c r="G2893" s="133"/>
      <c r="H2893" s="133"/>
      <c r="I2893" s="343"/>
      <c r="J2893" s="134"/>
      <c r="K2893" s="135"/>
      <c r="L2893" s="136">
        <v>5</v>
      </c>
      <c r="M2893" s="318" t="str">
        <f>IFERROR(ROUNDUP(VLOOKUP(F2893,Accesorio!A:E,IF(L2893&gt;5,L2893-2,L2893),)*E2893/IF(L2893&gt;5,1.21,1),0)," ")</f>
        <v xml:space="preserve"> </v>
      </c>
      <c r="N2893" s="319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70"/>
      <c r="F2894" s="272"/>
      <c r="G2894" s="133"/>
      <c r="H2894" s="133"/>
      <c r="I2894" s="343"/>
      <c r="J2894" s="134"/>
      <c r="K2894" s="135"/>
      <c r="L2894" s="136">
        <v>5</v>
      </c>
      <c r="M2894" s="318" t="str">
        <f>IFERROR(ROUNDUP(VLOOKUP(F2894,Accesorio!A:E,IF(L2894&gt;5,L2894-2,L2894),)*E2894/IF(L2894&gt;5,1.21,1),0)," ")</f>
        <v xml:space="preserve"> </v>
      </c>
      <c r="N2894" s="319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70"/>
      <c r="F2895" s="272"/>
      <c r="G2895" s="133"/>
      <c r="H2895" s="133"/>
      <c r="I2895" s="343"/>
      <c r="J2895" s="134"/>
      <c r="K2895" s="135"/>
      <c r="L2895" s="136">
        <v>5</v>
      </c>
      <c r="M2895" s="318" t="str">
        <f>IFERROR(ROUNDUP(VLOOKUP(F2895,Accesorio!A:E,IF(L2895&gt;5,L2895-2,L2895),)*E2895/IF(L2895&gt;5,1.21,1),0)," ")</f>
        <v xml:space="preserve"> </v>
      </c>
      <c r="N2895" s="319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70"/>
      <c r="F2896" s="272"/>
      <c r="G2896" s="133"/>
      <c r="H2896" s="133"/>
      <c r="I2896" s="343"/>
      <c r="J2896" s="134"/>
      <c r="K2896" s="135"/>
      <c r="L2896" s="136">
        <v>5</v>
      </c>
      <c r="M2896" s="318" t="str">
        <f>IFERROR(ROUNDUP(VLOOKUP(F2896,Accesorio!A:E,IF(L2896&gt;5,L2896-2,L2896),)*E2896/IF(L2896&gt;5,1.21,1),0)," ")</f>
        <v xml:space="preserve"> </v>
      </c>
      <c r="N2896" s="319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70"/>
      <c r="F2897" s="272"/>
      <c r="G2897" s="133"/>
      <c r="H2897" s="133"/>
      <c r="I2897" s="343"/>
      <c r="J2897" s="134"/>
      <c r="K2897" s="135"/>
      <c r="L2897" s="136">
        <v>5</v>
      </c>
      <c r="M2897" s="318" t="str">
        <f>IFERROR(ROUNDUP(VLOOKUP(F2897,Accesorio!A:E,IF(L2897&gt;5,L2897-2,L2897),)*E2897/IF(L2897&gt;5,1.21,1),0)," ")</f>
        <v xml:space="preserve"> </v>
      </c>
      <c r="N2897" s="319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70"/>
      <c r="F2898" s="272"/>
      <c r="G2898" s="133"/>
      <c r="H2898" s="133"/>
      <c r="I2898" s="343"/>
      <c r="J2898" s="134"/>
      <c r="K2898" s="135"/>
      <c r="L2898" s="136">
        <v>5</v>
      </c>
      <c r="M2898" s="318" t="str">
        <f>IFERROR(ROUNDUP(VLOOKUP(F2898,Accesorio!A:E,IF(L2898&gt;5,L2898-2,L2898),)*E2898/IF(L2898&gt;5,1.21,1),0)," ")</f>
        <v xml:space="preserve"> </v>
      </c>
      <c r="N2898" s="319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70"/>
      <c r="F2899" s="272"/>
      <c r="G2899" s="133"/>
      <c r="H2899" s="133"/>
      <c r="I2899" s="343"/>
      <c r="J2899" s="134"/>
      <c r="K2899" s="135"/>
      <c r="L2899" s="136">
        <v>5</v>
      </c>
      <c r="M2899" s="318" t="str">
        <f>IFERROR(ROUNDUP(VLOOKUP(F2899,Accesorio!A:E,IF(L2899&gt;5,L2899-2,L2899),)*E2899/IF(L2899&gt;5,1.21,1),0)," ")</f>
        <v xml:space="preserve"> </v>
      </c>
      <c r="N2899" s="319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70"/>
      <c r="F2900" s="272"/>
      <c r="G2900" s="133"/>
      <c r="H2900" s="133"/>
      <c r="I2900" s="343"/>
      <c r="J2900" s="134"/>
      <c r="K2900" s="135"/>
      <c r="L2900" s="136">
        <v>5</v>
      </c>
      <c r="M2900" s="318" t="str">
        <f>IFERROR(ROUNDUP(VLOOKUP(F2900,Accesorio!A:E,IF(L2900&gt;5,L2900-2,L2900),)*E2900/IF(L2900&gt;5,1.21,1),0)," ")</f>
        <v xml:space="preserve"> </v>
      </c>
      <c r="N2900" s="319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70"/>
      <c r="F2901" s="272"/>
      <c r="G2901" s="133"/>
      <c r="H2901" s="133"/>
      <c r="I2901" s="343"/>
      <c r="J2901" s="134"/>
      <c r="K2901" s="135"/>
      <c r="L2901" s="136">
        <v>5</v>
      </c>
      <c r="M2901" s="318" t="str">
        <f>IFERROR(ROUNDUP(VLOOKUP(F2901,Accesorio!A:E,IF(L2901&gt;5,L2901-2,L2901),)*E2901/IF(L2901&gt;5,1.21,1),0)," ")</f>
        <v xml:space="preserve"> </v>
      </c>
      <c r="N2901" s="319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70"/>
      <c r="F2902" s="272"/>
      <c r="G2902" s="133"/>
      <c r="H2902" s="133"/>
      <c r="I2902" s="343"/>
      <c r="J2902" s="134"/>
      <c r="K2902" s="135"/>
      <c r="L2902" s="136">
        <v>5</v>
      </c>
      <c r="M2902" s="318" t="str">
        <f>IFERROR(ROUNDUP(VLOOKUP(F2902,Accesorio!A:E,IF(L2902&gt;5,L2902-2,L2902),)*E2902/IF(L2902&gt;5,1.21,1),0)," ")</f>
        <v xml:space="preserve"> </v>
      </c>
      <c r="N2902" s="319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70"/>
      <c r="F2903" s="272"/>
      <c r="G2903" s="133"/>
      <c r="H2903" s="133"/>
      <c r="I2903" s="343"/>
      <c r="J2903" s="134"/>
      <c r="K2903" s="135"/>
      <c r="L2903" s="136">
        <v>5</v>
      </c>
      <c r="M2903" s="318" t="str">
        <f>IFERROR(ROUNDUP(VLOOKUP(F2903,Accesorio!A:E,IF(L2903&gt;5,L2903-2,L2903),)*E2903/IF(L2903&gt;5,1.21,1),0)," ")</f>
        <v xml:space="preserve"> </v>
      </c>
      <c r="N2903" s="319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70"/>
      <c r="F2904" s="272"/>
      <c r="G2904" s="133"/>
      <c r="H2904" s="133"/>
      <c r="I2904" s="343"/>
      <c r="J2904" s="134"/>
      <c r="K2904" s="135"/>
      <c r="L2904" s="136">
        <v>5</v>
      </c>
      <c r="M2904" s="318" t="str">
        <f>IFERROR(ROUNDUP(VLOOKUP(F2904,Accesorio!A:E,IF(L2904&gt;5,L2904-2,L2904),)*E2904/IF(L2904&gt;5,1.21,1),0)," ")</f>
        <v xml:space="preserve"> </v>
      </c>
      <c r="N2904" s="319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70"/>
      <c r="F2905" s="272"/>
      <c r="G2905" s="133"/>
      <c r="H2905" s="133"/>
      <c r="I2905" s="343"/>
      <c r="J2905" s="134"/>
      <c r="K2905" s="135"/>
      <c r="L2905" s="136">
        <v>5</v>
      </c>
      <c r="M2905" s="318" t="str">
        <f>IFERROR(ROUNDUP(VLOOKUP(F2905,Accesorio!A:E,IF(L2905&gt;5,L2905-2,L2905),)*E2905/IF(L2905&gt;5,1.21,1),0)," ")</f>
        <v xml:space="preserve"> </v>
      </c>
      <c r="N2905" s="319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70"/>
      <c r="F2906" s="272"/>
      <c r="G2906" s="133"/>
      <c r="H2906" s="133"/>
      <c r="I2906" s="343"/>
      <c r="J2906" s="134"/>
      <c r="K2906" s="135"/>
      <c r="L2906" s="136">
        <v>5</v>
      </c>
      <c r="M2906" s="318" t="str">
        <f>IFERROR(ROUNDUP(VLOOKUP(F2906,Accesorio!A:E,IF(L2906&gt;5,L2906-2,L2906),)*E2906/IF(L2906&gt;5,1.21,1),0)," ")</f>
        <v xml:space="preserve"> </v>
      </c>
      <c r="N2906" s="319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70"/>
      <c r="F2907" s="272"/>
      <c r="G2907" s="133"/>
      <c r="H2907" s="133"/>
      <c r="I2907" s="343"/>
      <c r="J2907" s="134"/>
      <c r="K2907" s="135"/>
      <c r="L2907" s="136">
        <v>5</v>
      </c>
      <c r="M2907" s="318" t="str">
        <f>IFERROR(ROUNDUP(VLOOKUP(F2907,Accesorio!A:E,IF(L2907&gt;5,L2907-2,L2907),)*E2907/IF(L2907&gt;5,1.21,1),0)," ")</f>
        <v xml:space="preserve"> </v>
      </c>
      <c r="N2907" s="319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70"/>
      <c r="F2908" s="272"/>
      <c r="G2908" s="133"/>
      <c r="H2908" s="133"/>
      <c r="I2908" s="343"/>
      <c r="J2908" s="134"/>
      <c r="K2908" s="135"/>
      <c r="L2908" s="136">
        <v>5</v>
      </c>
      <c r="M2908" s="318" t="str">
        <f>IFERROR(ROUNDUP(VLOOKUP(F2908,Accesorio!A:E,IF(L2908&gt;5,L2908-2,L2908),)*E2908/IF(L2908&gt;5,1.21,1),0)," ")</f>
        <v xml:space="preserve"> </v>
      </c>
      <c r="N2908" s="319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70"/>
      <c r="F2909" s="272"/>
      <c r="G2909" s="133"/>
      <c r="H2909" s="133"/>
      <c r="I2909" s="343"/>
      <c r="J2909" s="134"/>
      <c r="K2909" s="135"/>
      <c r="L2909" s="136">
        <v>5</v>
      </c>
      <c r="M2909" s="318" t="str">
        <f>IFERROR(ROUNDUP(VLOOKUP(F2909,Accesorio!A:E,IF(L2909&gt;5,L2909-2,L2909),)*E2909/IF(L2909&gt;5,1.21,1),0)," ")</f>
        <v xml:space="preserve"> </v>
      </c>
      <c r="N2909" s="319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70"/>
      <c r="F2910" s="272"/>
      <c r="G2910" s="133"/>
      <c r="H2910" s="133"/>
      <c r="I2910" s="343"/>
      <c r="J2910" s="134"/>
      <c r="K2910" s="135"/>
      <c r="L2910" s="136">
        <v>5</v>
      </c>
      <c r="M2910" s="318" t="str">
        <f>IFERROR(ROUNDUP(VLOOKUP(F2910,Accesorio!A:E,IF(L2910&gt;5,L2910-2,L2910),)*E2910/IF(L2910&gt;5,1.21,1),0)," ")</f>
        <v xml:space="preserve"> </v>
      </c>
      <c r="N2910" s="319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70"/>
      <c r="F2911" s="272"/>
      <c r="G2911" s="133"/>
      <c r="H2911" s="133"/>
      <c r="I2911" s="343"/>
      <c r="J2911" s="134"/>
      <c r="K2911" s="135"/>
      <c r="L2911" s="136">
        <v>5</v>
      </c>
      <c r="M2911" s="318" t="str">
        <f>IFERROR(ROUNDUP(VLOOKUP(F2911,Accesorio!A:E,IF(L2911&gt;5,L2911-2,L2911),)*E2911/IF(L2911&gt;5,1.21,1),0)," ")</f>
        <v xml:space="preserve"> </v>
      </c>
      <c r="N2911" s="319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70"/>
      <c r="F2912" s="272"/>
      <c r="G2912" s="133"/>
      <c r="H2912" s="133"/>
      <c r="I2912" s="343"/>
      <c r="J2912" s="134"/>
      <c r="K2912" s="135"/>
      <c r="L2912" s="136">
        <v>5</v>
      </c>
      <c r="M2912" s="318" t="str">
        <f>IFERROR(ROUNDUP(VLOOKUP(F2912,Accesorio!A:E,IF(L2912&gt;5,L2912-2,L2912),)*E2912/IF(L2912&gt;5,1.21,1),0)," ")</f>
        <v xml:space="preserve"> </v>
      </c>
      <c r="N2912" s="319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70"/>
      <c r="F2913" s="272"/>
      <c r="G2913" s="133"/>
      <c r="H2913" s="133"/>
      <c r="I2913" s="343"/>
      <c r="J2913" s="134"/>
      <c r="K2913" s="135"/>
      <c r="L2913" s="136">
        <v>5</v>
      </c>
      <c r="M2913" s="318" t="str">
        <f>IFERROR(ROUNDUP(VLOOKUP(F2913,Accesorio!A:E,IF(L2913&gt;5,L2913-2,L2913),)*E2913/IF(L2913&gt;5,1.21,1),0)," ")</f>
        <v xml:space="preserve"> </v>
      </c>
      <c r="N2913" s="319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70"/>
      <c r="F2914" s="272"/>
      <c r="G2914" s="133"/>
      <c r="H2914" s="133"/>
      <c r="I2914" s="343"/>
      <c r="J2914" s="134"/>
      <c r="K2914" s="135"/>
      <c r="L2914" s="136">
        <v>5</v>
      </c>
      <c r="M2914" s="318" t="str">
        <f>IFERROR(ROUNDUP(VLOOKUP(F2914,Accesorio!A:E,IF(L2914&gt;5,L2914-2,L2914),)*E2914/IF(L2914&gt;5,1.21,1),0)," ")</f>
        <v xml:space="preserve"> </v>
      </c>
      <c r="N2914" s="319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70"/>
      <c r="F2915" s="272"/>
      <c r="G2915" s="133"/>
      <c r="H2915" s="133"/>
      <c r="I2915" s="343"/>
      <c r="J2915" s="134"/>
      <c r="K2915" s="135"/>
      <c r="L2915" s="136">
        <v>5</v>
      </c>
      <c r="M2915" s="318" t="str">
        <f>IFERROR(ROUNDUP(VLOOKUP(F2915,Accesorio!A:E,IF(L2915&gt;5,L2915-2,L2915),)*E2915/IF(L2915&gt;5,1.21,1),0)," ")</f>
        <v xml:space="preserve"> </v>
      </c>
      <c r="N2915" s="319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70"/>
      <c r="F2916" s="272"/>
      <c r="G2916" s="133"/>
      <c r="H2916" s="133"/>
      <c r="I2916" s="343"/>
      <c r="J2916" s="134"/>
      <c r="K2916" s="135"/>
      <c r="L2916" s="136">
        <v>5</v>
      </c>
      <c r="M2916" s="318" t="str">
        <f>IFERROR(ROUNDUP(VLOOKUP(F2916,Accesorio!A:E,IF(L2916&gt;5,L2916-2,L2916),)*E2916/IF(L2916&gt;5,1.21,1),0)," ")</f>
        <v xml:space="preserve"> </v>
      </c>
      <c r="N2916" s="319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70"/>
      <c r="F2917" s="272"/>
      <c r="G2917" s="133"/>
      <c r="H2917" s="133"/>
      <c r="I2917" s="343"/>
      <c r="J2917" s="134"/>
      <c r="K2917" s="135"/>
      <c r="L2917" s="136">
        <v>5</v>
      </c>
      <c r="M2917" s="318" t="str">
        <f>IFERROR(ROUNDUP(VLOOKUP(F2917,Accesorio!A:E,IF(L2917&gt;5,L2917-2,L2917),)*E2917/IF(L2917&gt;5,1.21,1),0)," ")</f>
        <v xml:space="preserve"> </v>
      </c>
      <c r="N2917" s="319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70"/>
      <c r="F2918" s="272"/>
      <c r="G2918" s="133"/>
      <c r="H2918" s="133"/>
      <c r="I2918" s="343"/>
      <c r="J2918" s="134"/>
      <c r="K2918" s="135"/>
      <c r="L2918" s="136">
        <v>5</v>
      </c>
      <c r="M2918" s="318" t="str">
        <f>IFERROR(ROUNDUP(VLOOKUP(F2918,Accesorio!A:E,IF(L2918&gt;5,L2918-2,L2918),)*E2918/IF(L2918&gt;5,1.21,1),0)," ")</f>
        <v xml:space="preserve"> </v>
      </c>
      <c r="N2918" s="319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70"/>
      <c r="F2919" s="272"/>
      <c r="G2919" s="133"/>
      <c r="H2919" s="133"/>
      <c r="I2919" s="343"/>
      <c r="J2919" s="134"/>
      <c r="K2919" s="135"/>
      <c r="L2919" s="136">
        <v>5</v>
      </c>
      <c r="M2919" s="318" t="str">
        <f>IFERROR(ROUNDUP(VLOOKUP(F2919,Accesorio!A:E,IF(L2919&gt;5,L2919-2,L2919),)*E2919/IF(L2919&gt;5,1.21,1),0)," ")</f>
        <v xml:space="preserve"> </v>
      </c>
      <c r="N2919" s="319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70"/>
      <c r="F2920" s="272"/>
      <c r="G2920" s="133"/>
      <c r="H2920" s="133"/>
      <c r="I2920" s="343"/>
      <c r="J2920" s="134"/>
      <c r="K2920" s="135"/>
      <c r="L2920" s="136">
        <v>5</v>
      </c>
      <c r="M2920" s="318" t="str">
        <f>IFERROR(ROUNDUP(VLOOKUP(F2920,Accesorio!A:E,IF(L2920&gt;5,L2920-2,L2920),)*E2920/IF(L2920&gt;5,1.21,1),0)," ")</f>
        <v xml:space="preserve"> </v>
      </c>
      <c r="N2920" s="319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70"/>
      <c r="F2921" s="272"/>
      <c r="G2921" s="133"/>
      <c r="H2921" s="133"/>
      <c r="I2921" s="343"/>
      <c r="J2921" s="134"/>
      <c r="K2921" s="135"/>
      <c r="L2921" s="136">
        <v>5</v>
      </c>
      <c r="M2921" s="318" t="str">
        <f>IFERROR(ROUNDUP(VLOOKUP(F2921,Accesorio!A:E,IF(L2921&gt;5,L2921-2,L2921),)*E2921/IF(L2921&gt;5,1.21,1),0)," ")</f>
        <v xml:space="preserve"> </v>
      </c>
      <c r="N2921" s="319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70"/>
      <c r="F2922" s="272"/>
      <c r="G2922" s="133"/>
      <c r="H2922" s="133"/>
      <c r="I2922" s="343"/>
      <c r="J2922" s="134"/>
      <c r="K2922" s="135"/>
      <c r="L2922" s="136">
        <v>5</v>
      </c>
      <c r="M2922" s="318" t="str">
        <f>IFERROR(ROUNDUP(VLOOKUP(F2922,Accesorio!A:E,IF(L2922&gt;5,L2922-2,L2922),)*E2922/IF(L2922&gt;5,1.21,1),0)," ")</f>
        <v xml:space="preserve"> </v>
      </c>
      <c r="N2922" s="319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70"/>
      <c r="F2923" s="272"/>
      <c r="G2923" s="133"/>
      <c r="H2923" s="133"/>
      <c r="I2923" s="343"/>
      <c r="J2923" s="134"/>
      <c r="K2923" s="135"/>
      <c r="L2923" s="136">
        <v>5</v>
      </c>
      <c r="M2923" s="318" t="str">
        <f>IFERROR(ROUNDUP(VLOOKUP(F2923,Accesorio!A:E,IF(L2923&gt;5,L2923-2,L2923),)*E2923/IF(L2923&gt;5,1.21,1),0)," ")</f>
        <v xml:space="preserve"> </v>
      </c>
      <c r="N2923" s="319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70"/>
      <c r="F2924" s="272"/>
      <c r="G2924" s="133"/>
      <c r="H2924" s="133"/>
      <c r="I2924" s="343"/>
      <c r="J2924" s="134"/>
      <c r="K2924" s="135"/>
      <c r="L2924" s="136">
        <v>5</v>
      </c>
      <c r="M2924" s="318" t="str">
        <f>IFERROR(ROUNDUP(VLOOKUP(F2924,Accesorio!A:E,IF(L2924&gt;5,L2924-2,L2924),)*E2924/IF(L2924&gt;5,1.21,1),0)," ")</f>
        <v xml:space="preserve"> </v>
      </c>
      <c r="N2924" s="319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70"/>
      <c r="F2925" s="272"/>
      <c r="G2925" s="133"/>
      <c r="H2925" s="133"/>
      <c r="I2925" s="343"/>
      <c r="J2925" s="134"/>
      <c r="K2925" s="135"/>
      <c r="L2925" s="136">
        <v>5</v>
      </c>
      <c r="M2925" s="318" t="str">
        <f>IFERROR(ROUNDUP(VLOOKUP(F2925,Accesorio!A:E,IF(L2925&gt;5,L2925-2,L2925),)*E2925/IF(L2925&gt;5,1.21,1),0)," ")</f>
        <v xml:space="preserve"> </v>
      </c>
      <c r="N2925" s="319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70"/>
      <c r="F2926" s="272"/>
      <c r="G2926" s="133"/>
      <c r="H2926" s="133"/>
      <c r="I2926" s="343"/>
      <c r="J2926" s="134"/>
      <c r="K2926" s="135"/>
      <c r="L2926" s="136">
        <v>5</v>
      </c>
      <c r="M2926" s="318" t="str">
        <f>IFERROR(ROUNDUP(VLOOKUP(F2926,Accesorio!A:E,IF(L2926&gt;5,L2926-2,L2926),)*E2926/IF(L2926&gt;5,1.21,1),0)," ")</f>
        <v xml:space="preserve"> </v>
      </c>
      <c r="N2926" s="319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70"/>
      <c r="F2927" s="272"/>
      <c r="G2927" s="133"/>
      <c r="H2927" s="133"/>
      <c r="I2927" s="343"/>
      <c r="J2927" s="134"/>
      <c r="K2927" s="135"/>
      <c r="L2927" s="136">
        <v>5</v>
      </c>
      <c r="M2927" s="318" t="str">
        <f>IFERROR(ROUNDUP(VLOOKUP(F2927,Accesorio!A:E,IF(L2927&gt;5,L2927-2,L2927),)*E2927/IF(L2927&gt;5,1.21,1),0)," ")</f>
        <v xml:space="preserve"> </v>
      </c>
      <c r="N2927" s="319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70"/>
      <c r="F2928" s="272"/>
      <c r="G2928" s="133"/>
      <c r="H2928" s="133"/>
      <c r="I2928" s="343"/>
      <c r="J2928" s="134"/>
      <c r="K2928" s="135"/>
      <c r="L2928" s="136">
        <v>5</v>
      </c>
      <c r="M2928" s="318" t="str">
        <f>IFERROR(ROUNDUP(VLOOKUP(F2928,Accesorio!A:E,IF(L2928&gt;5,L2928-2,L2928),)*E2928/IF(L2928&gt;5,1.21,1),0)," ")</f>
        <v xml:space="preserve"> </v>
      </c>
      <c r="N2928" s="319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70"/>
      <c r="F2929" s="272"/>
      <c r="G2929" s="133"/>
      <c r="H2929" s="133"/>
      <c r="I2929" s="343"/>
      <c r="J2929" s="134"/>
      <c r="K2929" s="135"/>
      <c r="L2929" s="136">
        <v>5</v>
      </c>
      <c r="M2929" s="318" t="str">
        <f>IFERROR(ROUNDUP(VLOOKUP(F2929,Accesorio!A:E,IF(L2929&gt;5,L2929-2,L2929),)*E2929/IF(L2929&gt;5,1.21,1),0)," ")</f>
        <v xml:space="preserve"> </v>
      </c>
      <c r="N2929" s="319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70"/>
      <c r="F2930" s="272"/>
      <c r="G2930" s="133"/>
      <c r="H2930" s="133"/>
      <c r="I2930" s="343"/>
      <c r="J2930" s="134"/>
      <c r="K2930" s="135"/>
      <c r="L2930" s="136">
        <v>5</v>
      </c>
      <c r="M2930" s="318" t="str">
        <f>IFERROR(ROUNDUP(VLOOKUP(F2930,Accesorio!A:E,IF(L2930&gt;5,L2930-2,L2930),)*E2930/IF(L2930&gt;5,1.21,1),0)," ")</f>
        <v xml:space="preserve"> </v>
      </c>
      <c r="N2930" s="319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70"/>
      <c r="F2931" s="272"/>
      <c r="G2931" s="133"/>
      <c r="H2931" s="133"/>
      <c r="I2931" s="343"/>
      <c r="J2931" s="134"/>
      <c r="K2931" s="135"/>
      <c r="L2931" s="136">
        <v>5</v>
      </c>
      <c r="M2931" s="318" t="str">
        <f>IFERROR(ROUNDUP(VLOOKUP(F2931,Accesorio!A:E,IF(L2931&gt;5,L2931-2,L2931),)*E2931/IF(L2931&gt;5,1.21,1),0)," ")</f>
        <v xml:space="preserve"> </v>
      </c>
      <c r="N2931" s="319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70"/>
      <c r="F2932" s="272"/>
      <c r="G2932" s="133"/>
      <c r="H2932" s="133"/>
      <c r="I2932" s="343"/>
      <c r="J2932" s="134"/>
      <c r="K2932" s="135"/>
      <c r="L2932" s="136">
        <v>5</v>
      </c>
      <c r="M2932" s="318" t="str">
        <f>IFERROR(ROUNDUP(VLOOKUP(F2932,Accesorio!A:E,IF(L2932&gt;5,L2932-2,L2932),)*E2932/IF(L2932&gt;5,1.21,1),0)," ")</f>
        <v xml:space="preserve"> </v>
      </c>
      <c r="N2932" s="319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70"/>
      <c r="F2933" s="272"/>
      <c r="G2933" s="133"/>
      <c r="H2933" s="133"/>
      <c r="I2933" s="343"/>
      <c r="J2933" s="134"/>
      <c r="K2933" s="135"/>
      <c r="L2933" s="136">
        <v>5</v>
      </c>
      <c r="M2933" s="318" t="str">
        <f>IFERROR(ROUNDUP(VLOOKUP(F2933,Accesorio!A:E,IF(L2933&gt;5,L2933-2,L2933),)*E2933/IF(L2933&gt;5,1.21,1),0)," ")</f>
        <v xml:space="preserve"> </v>
      </c>
      <c r="N2933" s="319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70"/>
      <c r="F2934" s="272"/>
      <c r="G2934" s="133"/>
      <c r="H2934" s="133"/>
      <c r="I2934" s="343"/>
      <c r="J2934" s="134"/>
      <c r="K2934" s="135"/>
      <c r="L2934" s="136">
        <v>5</v>
      </c>
      <c r="M2934" s="318" t="str">
        <f>IFERROR(ROUNDUP(VLOOKUP(F2934,Accesorio!A:E,IF(L2934&gt;5,L2934-2,L2934),)*E2934/IF(L2934&gt;5,1.21,1),0)," ")</f>
        <v xml:space="preserve"> </v>
      </c>
      <c r="N2934" s="319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70"/>
      <c r="F2935" s="272"/>
      <c r="G2935" s="133"/>
      <c r="H2935" s="133"/>
      <c r="I2935" s="343"/>
      <c r="J2935" s="134"/>
      <c r="K2935" s="135"/>
      <c r="L2935" s="136">
        <v>5</v>
      </c>
      <c r="M2935" s="318" t="str">
        <f>IFERROR(ROUNDUP(VLOOKUP(F2935,Accesorio!A:E,IF(L2935&gt;5,L2935-2,L2935),)*E2935/IF(L2935&gt;5,1.21,1),0)," ")</f>
        <v xml:space="preserve"> </v>
      </c>
      <c r="N2935" s="319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70"/>
      <c r="F2936" s="272"/>
      <c r="G2936" s="133"/>
      <c r="H2936" s="133"/>
      <c r="I2936" s="343"/>
      <c r="J2936" s="134"/>
      <c r="K2936" s="135"/>
      <c r="L2936" s="136">
        <v>5</v>
      </c>
      <c r="M2936" s="318" t="str">
        <f>IFERROR(ROUNDUP(VLOOKUP(F2936,Accesorio!A:E,IF(L2936&gt;5,L2936-2,L2936),)*E2936/IF(L2936&gt;5,1.21,1),0)," ")</f>
        <v xml:space="preserve"> </v>
      </c>
      <c r="N2936" s="319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70"/>
      <c r="F2937" s="272"/>
      <c r="G2937" s="133"/>
      <c r="H2937" s="133"/>
      <c r="I2937" s="343"/>
      <c r="J2937" s="134"/>
      <c r="K2937" s="135"/>
      <c r="L2937" s="136">
        <v>5</v>
      </c>
      <c r="M2937" s="318" t="str">
        <f>IFERROR(ROUNDUP(VLOOKUP(F2937,Accesorio!A:E,IF(L2937&gt;5,L2937-2,L2937),)*E2937/IF(L2937&gt;5,1.21,1),0)," ")</f>
        <v xml:space="preserve"> </v>
      </c>
      <c r="N2937" s="319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70"/>
      <c r="F2938" s="272"/>
      <c r="G2938" s="133"/>
      <c r="H2938" s="133"/>
      <c r="I2938" s="343"/>
      <c r="J2938" s="134"/>
      <c r="K2938" s="135"/>
      <c r="L2938" s="136">
        <v>5</v>
      </c>
      <c r="M2938" s="318" t="str">
        <f>IFERROR(ROUNDUP(VLOOKUP(F2938,Accesorio!A:E,IF(L2938&gt;5,L2938-2,L2938),)*E2938/IF(L2938&gt;5,1.21,1),0)," ")</f>
        <v xml:space="preserve"> </v>
      </c>
      <c r="N2938" s="319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70"/>
      <c r="F2939" s="272"/>
      <c r="G2939" s="133"/>
      <c r="H2939" s="133"/>
      <c r="I2939" s="343"/>
      <c r="J2939" s="134"/>
      <c r="K2939" s="135"/>
      <c r="L2939" s="136">
        <v>5</v>
      </c>
      <c r="M2939" s="318" t="str">
        <f>IFERROR(ROUNDUP(VLOOKUP(F2939,Accesorio!A:E,IF(L2939&gt;5,L2939-2,L2939),)*E2939/IF(L2939&gt;5,1.21,1),0)," ")</f>
        <v xml:space="preserve"> </v>
      </c>
      <c r="N2939" s="319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70"/>
      <c r="F2940" s="272"/>
      <c r="G2940" s="133"/>
      <c r="H2940" s="133"/>
      <c r="I2940" s="343"/>
      <c r="J2940" s="134"/>
      <c r="K2940" s="135"/>
      <c r="L2940" s="136">
        <v>5</v>
      </c>
      <c r="M2940" s="318" t="str">
        <f>IFERROR(ROUNDUP(VLOOKUP(F2940,Accesorio!A:E,IF(L2940&gt;5,L2940-2,L2940),)*E2940/IF(L2940&gt;5,1.21,1),0)," ")</f>
        <v xml:space="preserve"> </v>
      </c>
      <c r="N2940" s="319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70"/>
      <c r="F2941" s="272"/>
      <c r="G2941" s="133"/>
      <c r="H2941" s="133"/>
      <c r="I2941" s="343"/>
      <c r="J2941" s="134"/>
      <c r="K2941" s="135"/>
      <c r="L2941" s="136">
        <v>5</v>
      </c>
      <c r="M2941" s="318" t="str">
        <f>IFERROR(ROUNDUP(VLOOKUP(F2941,Accesorio!A:E,IF(L2941&gt;5,L2941-2,L2941),)*E2941/IF(L2941&gt;5,1.21,1),0)," ")</f>
        <v xml:space="preserve"> </v>
      </c>
      <c r="N2941" s="319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70"/>
      <c r="F2942" s="272"/>
      <c r="G2942" s="133"/>
      <c r="H2942" s="133"/>
      <c r="I2942" s="343"/>
      <c r="J2942" s="134"/>
      <c r="K2942" s="135"/>
      <c r="L2942" s="136">
        <v>5</v>
      </c>
      <c r="M2942" s="318" t="str">
        <f>IFERROR(ROUNDUP(VLOOKUP(F2942,Accesorio!A:E,IF(L2942&gt;5,L2942-2,L2942),)*E2942/IF(L2942&gt;5,1.21,1),0)," ")</f>
        <v xml:space="preserve"> </v>
      </c>
      <c r="N2942" s="319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70"/>
      <c r="F2943" s="272"/>
      <c r="G2943" s="133"/>
      <c r="H2943" s="133"/>
      <c r="I2943" s="343"/>
      <c r="J2943" s="134"/>
      <c r="K2943" s="135"/>
      <c r="L2943" s="136">
        <v>5</v>
      </c>
      <c r="M2943" s="318" t="str">
        <f>IFERROR(ROUNDUP(VLOOKUP(F2943,Accesorio!A:E,IF(L2943&gt;5,L2943-2,L2943),)*E2943/IF(L2943&gt;5,1.21,1),0)," ")</f>
        <v xml:space="preserve"> </v>
      </c>
      <c r="N2943" s="319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70"/>
      <c r="F2944" s="272"/>
      <c r="G2944" s="133"/>
      <c r="H2944" s="133"/>
      <c r="I2944" s="343"/>
      <c r="J2944" s="134"/>
      <c r="K2944" s="135"/>
      <c r="L2944" s="136">
        <v>5</v>
      </c>
      <c r="M2944" s="318" t="str">
        <f>IFERROR(ROUNDUP(VLOOKUP(F2944,Accesorio!A:E,IF(L2944&gt;5,L2944-2,L2944),)*E2944/IF(L2944&gt;5,1.21,1),0)," ")</f>
        <v xml:space="preserve"> </v>
      </c>
      <c r="N2944" s="319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70"/>
      <c r="F2945" s="272"/>
      <c r="G2945" s="133"/>
      <c r="H2945" s="133"/>
      <c r="I2945" s="343"/>
      <c r="J2945" s="134"/>
      <c r="K2945" s="135"/>
      <c r="L2945" s="136">
        <v>5</v>
      </c>
      <c r="M2945" s="318" t="str">
        <f>IFERROR(ROUNDUP(VLOOKUP(F2945,Accesorio!A:E,IF(L2945&gt;5,L2945-2,L2945),)*E2945/IF(L2945&gt;5,1.21,1),0)," ")</f>
        <v xml:space="preserve"> </v>
      </c>
      <c r="N2945" s="319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70"/>
      <c r="F2946" s="272"/>
      <c r="G2946" s="133"/>
      <c r="H2946" s="133"/>
      <c r="I2946" s="343"/>
      <c r="J2946" s="134"/>
      <c r="K2946" s="135"/>
      <c r="L2946" s="136">
        <v>5</v>
      </c>
      <c r="M2946" s="318" t="str">
        <f>IFERROR(ROUNDUP(VLOOKUP(F2946,Accesorio!A:E,IF(L2946&gt;5,L2946-2,L2946),)*E2946/IF(L2946&gt;5,1.21,1),0)," ")</f>
        <v xml:space="preserve"> </v>
      </c>
      <c r="N2946" s="319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70"/>
      <c r="F2947" s="272"/>
      <c r="G2947" s="133"/>
      <c r="H2947" s="133"/>
      <c r="I2947" s="343"/>
      <c r="J2947" s="134"/>
      <c r="K2947" s="135"/>
      <c r="L2947" s="136">
        <v>5</v>
      </c>
      <c r="M2947" s="318" t="str">
        <f>IFERROR(ROUNDUP(VLOOKUP(F2947,Accesorio!A:E,IF(L2947&gt;5,L2947-2,L2947),)*E2947/IF(L2947&gt;5,1.21,1),0)," ")</f>
        <v xml:space="preserve"> </v>
      </c>
      <c r="N2947" s="319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70"/>
      <c r="F2948" s="272"/>
      <c r="G2948" s="133"/>
      <c r="H2948" s="133"/>
      <c r="I2948" s="343"/>
      <c r="J2948" s="134"/>
      <c r="K2948" s="135"/>
      <c r="L2948" s="136">
        <v>5</v>
      </c>
      <c r="M2948" s="318" t="str">
        <f>IFERROR(ROUNDUP(VLOOKUP(F2948,Accesorio!A:E,IF(L2948&gt;5,L2948-2,L2948),)*E2948/IF(L2948&gt;5,1.21,1),0)," ")</f>
        <v xml:space="preserve"> </v>
      </c>
      <c r="N2948" s="319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70"/>
      <c r="F2949" s="272"/>
      <c r="G2949" s="133"/>
      <c r="H2949" s="133"/>
      <c r="I2949" s="343"/>
      <c r="J2949" s="134"/>
      <c r="K2949" s="135"/>
      <c r="L2949" s="136">
        <v>5</v>
      </c>
      <c r="M2949" s="318" t="str">
        <f>IFERROR(ROUNDUP(VLOOKUP(F2949,Accesorio!A:E,IF(L2949&gt;5,L2949-2,L2949),)*E2949/IF(L2949&gt;5,1.21,1),0)," ")</f>
        <v xml:space="preserve"> </v>
      </c>
      <c r="N2949" s="319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70"/>
      <c r="F2950" s="272"/>
      <c r="G2950" s="133"/>
      <c r="H2950" s="133"/>
      <c r="I2950" s="343"/>
      <c r="J2950" s="134"/>
      <c r="K2950" s="135"/>
      <c r="L2950" s="136">
        <v>5</v>
      </c>
      <c r="M2950" s="318" t="str">
        <f>IFERROR(ROUNDUP(VLOOKUP(F2950,Accesorio!A:E,IF(L2950&gt;5,L2950-2,L2950),)*E2950/IF(L2950&gt;5,1.21,1),0)," ")</f>
        <v xml:space="preserve"> </v>
      </c>
      <c r="N2950" s="319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70"/>
      <c r="F2951" s="272"/>
      <c r="G2951" s="133"/>
      <c r="H2951" s="133"/>
      <c r="I2951" s="343"/>
      <c r="J2951" s="134"/>
      <c r="K2951" s="135"/>
      <c r="L2951" s="136">
        <v>5</v>
      </c>
      <c r="M2951" s="318" t="str">
        <f>IFERROR(ROUNDUP(VLOOKUP(F2951,Accesorio!A:E,IF(L2951&gt;5,L2951-2,L2951),)*E2951/IF(L2951&gt;5,1.21,1),0)," ")</f>
        <v xml:space="preserve"> </v>
      </c>
      <c r="N2951" s="319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70"/>
      <c r="F2952" s="272"/>
      <c r="G2952" s="133"/>
      <c r="H2952" s="133"/>
      <c r="I2952" s="343"/>
      <c r="J2952" s="134"/>
      <c r="K2952" s="135"/>
      <c r="L2952" s="136">
        <v>5</v>
      </c>
      <c r="M2952" s="318" t="str">
        <f>IFERROR(ROUNDUP(VLOOKUP(F2952,Accesorio!A:E,IF(L2952&gt;5,L2952-2,L2952),)*E2952/IF(L2952&gt;5,1.21,1),0)," ")</f>
        <v xml:space="preserve"> </v>
      </c>
      <c r="N2952" s="319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70"/>
      <c r="F2953" s="272"/>
      <c r="G2953" s="133"/>
      <c r="H2953" s="133"/>
      <c r="I2953" s="343"/>
      <c r="J2953" s="134"/>
      <c r="K2953" s="135"/>
      <c r="L2953" s="136">
        <v>5</v>
      </c>
      <c r="M2953" s="318" t="str">
        <f>IFERROR(ROUNDUP(VLOOKUP(F2953,Accesorio!A:E,IF(L2953&gt;5,L2953-2,L2953),)*E2953/IF(L2953&gt;5,1.21,1),0)," ")</f>
        <v xml:space="preserve"> </v>
      </c>
      <c r="N2953" s="319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70"/>
      <c r="F2954" s="272"/>
      <c r="G2954" s="133"/>
      <c r="H2954" s="133"/>
      <c r="I2954" s="343"/>
      <c r="J2954" s="134"/>
      <c r="K2954" s="135"/>
      <c r="L2954" s="136">
        <v>5</v>
      </c>
      <c r="M2954" s="318" t="str">
        <f>IFERROR(ROUNDUP(VLOOKUP(F2954,Accesorio!A:E,IF(L2954&gt;5,L2954-2,L2954),)*E2954/IF(L2954&gt;5,1.21,1),0)," ")</f>
        <v xml:space="preserve"> </v>
      </c>
      <c r="N2954" s="319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70"/>
      <c r="F2955" s="272"/>
      <c r="G2955" s="133"/>
      <c r="H2955" s="133"/>
      <c r="I2955" s="343"/>
      <c r="J2955" s="134"/>
      <c r="K2955" s="135"/>
      <c r="L2955" s="136">
        <v>5</v>
      </c>
      <c r="M2955" s="318" t="str">
        <f>IFERROR(ROUNDUP(VLOOKUP(F2955,Accesorio!A:E,IF(L2955&gt;5,L2955-2,L2955),)*E2955/IF(L2955&gt;5,1.21,1),0)," ")</f>
        <v xml:space="preserve"> </v>
      </c>
      <c r="N2955" s="319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70"/>
      <c r="F2956" s="272"/>
      <c r="G2956" s="133"/>
      <c r="H2956" s="133"/>
      <c r="I2956" s="343"/>
      <c r="J2956" s="134"/>
      <c r="K2956" s="135"/>
      <c r="L2956" s="136">
        <v>5</v>
      </c>
      <c r="M2956" s="318" t="str">
        <f>IFERROR(ROUNDUP(VLOOKUP(F2956,Accesorio!A:E,IF(L2956&gt;5,L2956-2,L2956),)*E2956/IF(L2956&gt;5,1.21,1),0)," ")</f>
        <v xml:space="preserve"> </v>
      </c>
      <c r="N2956" s="319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70"/>
      <c r="F2957" s="272"/>
      <c r="G2957" s="133"/>
      <c r="H2957" s="133"/>
      <c r="I2957" s="343"/>
      <c r="J2957" s="134"/>
      <c r="K2957" s="135"/>
      <c r="L2957" s="136">
        <v>5</v>
      </c>
      <c r="M2957" s="318" t="str">
        <f>IFERROR(ROUNDUP(VLOOKUP(F2957,Accesorio!A:E,IF(L2957&gt;5,L2957-2,L2957),)*E2957/IF(L2957&gt;5,1.21,1),0)," ")</f>
        <v xml:space="preserve"> </v>
      </c>
      <c r="N2957" s="319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70"/>
      <c r="F2958" s="272"/>
      <c r="G2958" s="133"/>
      <c r="H2958" s="133"/>
      <c r="I2958" s="343"/>
      <c r="J2958" s="134"/>
      <c r="K2958" s="135"/>
      <c r="L2958" s="136">
        <v>5</v>
      </c>
      <c r="M2958" s="318" t="str">
        <f>IFERROR(ROUNDUP(VLOOKUP(F2958,Accesorio!A:E,IF(L2958&gt;5,L2958-2,L2958),)*E2958/IF(L2958&gt;5,1.21,1),0)," ")</f>
        <v xml:space="preserve"> </v>
      </c>
      <c r="N2958" s="319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70"/>
      <c r="F2959" s="272"/>
      <c r="G2959" s="133"/>
      <c r="H2959" s="133"/>
      <c r="I2959" s="343"/>
      <c r="J2959" s="134"/>
      <c r="K2959" s="135"/>
      <c r="L2959" s="136">
        <v>5</v>
      </c>
      <c r="M2959" s="318" t="str">
        <f>IFERROR(ROUNDUP(VLOOKUP(F2959,Accesorio!A:E,IF(L2959&gt;5,L2959-2,L2959),)*E2959/IF(L2959&gt;5,1.21,1),0)," ")</f>
        <v xml:space="preserve"> </v>
      </c>
      <c r="N2959" s="319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70"/>
      <c r="F2960" s="272"/>
      <c r="G2960" s="133"/>
      <c r="H2960" s="133"/>
      <c r="I2960" s="343"/>
      <c r="J2960" s="134"/>
      <c r="K2960" s="135"/>
      <c r="L2960" s="136">
        <v>5</v>
      </c>
      <c r="M2960" s="318" t="str">
        <f>IFERROR(ROUNDUP(VLOOKUP(F2960,Accesorio!A:E,IF(L2960&gt;5,L2960-2,L2960),)*E2960/IF(L2960&gt;5,1.21,1),0)," ")</f>
        <v xml:space="preserve"> </v>
      </c>
      <c r="N2960" s="319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70"/>
      <c r="F2961" s="272"/>
      <c r="G2961" s="133"/>
      <c r="H2961" s="133"/>
      <c r="I2961" s="343"/>
      <c r="J2961" s="134"/>
      <c r="K2961" s="135"/>
      <c r="L2961" s="136">
        <v>5</v>
      </c>
      <c r="M2961" s="318" t="str">
        <f>IFERROR(ROUNDUP(VLOOKUP(F2961,Accesorio!A:E,IF(L2961&gt;5,L2961-2,L2961),)*E2961/IF(L2961&gt;5,1.21,1),0)," ")</f>
        <v xml:space="preserve"> </v>
      </c>
      <c r="N2961" s="319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70"/>
      <c r="F2962" s="272"/>
      <c r="G2962" s="133"/>
      <c r="H2962" s="133"/>
      <c r="I2962" s="343"/>
      <c r="J2962" s="134"/>
      <c r="K2962" s="135"/>
      <c r="L2962" s="136">
        <v>5</v>
      </c>
      <c r="M2962" s="318" t="str">
        <f>IFERROR(ROUNDUP(VLOOKUP(F2962,Accesorio!A:E,IF(L2962&gt;5,L2962-2,L2962),)*E2962/IF(L2962&gt;5,1.21,1),0)," ")</f>
        <v xml:space="preserve"> </v>
      </c>
      <c r="N2962" s="319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70"/>
      <c r="F2963" s="272"/>
      <c r="G2963" s="133"/>
      <c r="H2963" s="133"/>
      <c r="I2963" s="343"/>
      <c r="J2963" s="134"/>
      <c r="K2963" s="135"/>
      <c r="L2963" s="136">
        <v>5</v>
      </c>
      <c r="M2963" s="318" t="str">
        <f>IFERROR(ROUNDUP(VLOOKUP(F2963,Accesorio!A:E,IF(L2963&gt;5,L2963-2,L2963),)*E2963/IF(L2963&gt;5,1.21,1),0)," ")</f>
        <v xml:space="preserve"> </v>
      </c>
      <c r="N2963" s="319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70"/>
      <c r="F2964" s="272"/>
      <c r="G2964" s="133"/>
      <c r="H2964" s="133"/>
      <c r="I2964" s="343"/>
      <c r="J2964" s="134"/>
      <c r="K2964" s="135"/>
      <c r="L2964" s="136">
        <v>5</v>
      </c>
      <c r="M2964" s="318" t="str">
        <f>IFERROR(ROUNDUP(VLOOKUP(F2964,Accesorio!A:E,IF(L2964&gt;5,L2964-2,L2964),)*E2964/IF(L2964&gt;5,1.21,1),0)," ")</f>
        <v xml:space="preserve"> </v>
      </c>
      <c r="N2964" s="319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70"/>
      <c r="F2965" s="272"/>
      <c r="G2965" s="133"/>
      <c r="H2965" s="133"/>
      <c r="I2965" s="343"/>
      <c r="J2965" s="134"/>
      <c r="K2965" s="135"/>
      <c r="L2965" s="136">
        <v>5</v>
      </c>
      <c r="M2965" s="318" t="str">
        <f>IFERROR(ROUNDUP(VLOOKUP(F2965,Accesorio!A:E,IF(L2965&gt;5,L2965-2,L2965),)*E2965/IF(L2965&gt;5,1.21,1),0)," ")</f>
        <v xml:space="preserve"> </v>
      </c>
      <c r="N2965" s="319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70"/>
      <c r="F2966" s="272"/>
      <c r="G2966" s="133"/>
      <c r="H2966" s="133"/>
      <c r="I2966" s="343"/>
      <c r="J2966" s="134"/>
      <c r="K2966" s="135"/>
      <c r="L2966" s="136">
        <v>5</v>
      </c>
      <c r="M2966" s="318" t="str">
        <f>IFERROR(ROUNDUP(VLOOKUP(F2966,Accesorio!A:E,IF(L2966&gt;5,L2966-2,L2966),)*E2966/IF(L2966&gt;5,1.21,1),0)," ")</f>
        <v xml:space="preserve"> </v>
      </c>
      <c r="N2966" s="319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70"/>
      <c r="F2967" s="272"/>
      <c r="G2967" s="133"/>
      <c r="H2967" s="133"/>
      <c r="I2967" s="343"/>
      <c r="J2967" s="134"/>
      <c r="K2967" s="135"/>
      <c r="L2967" s="136">
        <v>5</v>
      </c>
      <c r="M2967" s="318" t="str">
        <f>IFERROR(ROUNDUP(VLOOKUP(F2967,Accesorio!A:E,IF(L2967&gt;5,L2967-2,L2967),)*E2967/IF(L2967&gt;5,1.21,1),0)," ")</f>
        <v xml:space="preserve"> </v>
      </c>
      <c r="N2967" s="319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70"/>
      <c r="F2968" s="272"/>
      <c r="G2968" s="133"/>
      <c r="H2968" s="133"/>
      <c r="I2968" s="343"/>
      <c r="J2968" s="134"/>
      <c r="K2968" s="135"/>
      <c r="L2968" s="136">
        <v>5</v>
      </c>
      <c r="M2968" s="318" t="str">
        <f>IFERROR(ROUNDUP(VLOOKUP(F2968,Accesorio!A:E,IF(L2968&gt;5,L2968-2,L2968),)*E2968/IF(L2968&gt;5,1.21,1),0)," ")</f>
        <v xml:space="preserve"> </v>
      </c>
      <c r="N2968" s="319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70"/>
      <c r="F2969" s="272"/>
      <c r="G2969" s="133"/>
      <c r="H2969" s="133"/>
      <c r="I2969" s="343"/>
      <c r="J2969" s="134"/>
      <c r="K2969" s="135"/>
      <c r="L2969" s="136">
        <v>5</v>
      </c>
      <c r="M2969" s="318" t="str">
        <f>IFERROR(ROUNDUP(VLOOKUP(F2969,Accesorio!A:E,IF(L2969&gt;5,L2969-2,L2969),)*E2969/IF(L2969&gt;5,1.21,1),0)," ")</f>
        <v xml:space="preserve"> </v>
      </c>
      <c r="N2969" s="319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70"/>
      <c r="F2970" s="272"/>
      <c r="G2970" s="133"/>
      <c r="H2970" s="133"/>
      <c r="I2970" s="343"/>
      <c r="J2970" s="134"/>
      <c r="K2970" s="135"/>
      <c r="L2970" s="136">
        <v>5</v>
      </c>
      <c r="M2970" s="318" t="str">
        <f>IFERROR(ROUNDUP(VLOOKUP(F2970,Accesorio!A:E,IF(L2970&gt;5,L2970-2,L2970),)*E2970/IF(L2970&gt;5,1.21,1),0)," ")</f>
        <v xml:space="preserve"> </v>
      </c>
      <c r="N2970" s="319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70"/>
      <c r="F2971" s="272"/>
      <c r="G2971" s="133"/>
      <c r="H2971" s="133"/>
      <c r="I2971" s="343"/>
      <c r="J2971" s="134"/>
      <c r="K2971" s="135"/>
      <c r="L2971" s="136">
        <v>5</v>
      </c>
      <c r="M2971" s="318" t="str">
        <f>IFERROR(ROUNDUP(VLOOKUP(F2971,Accesorio!A:E,IF(L2971&gt;5,L2971-2,L2971),)*E2971/IF(L2971&gt;5,1.21,1),0)," ")</f>
        <v xml:space="preserve"> </v>
      </c>
      <c r="N2971" s="319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70"/>
      <c r="F2972" s="272"/>
      <c r="G2972" s="133"/>
      <c r="H2972" s="133"/>
      <c r="I2972" s="343"/>
      <c r="J2972" s="134"/>
      <c r="K2972" s="135"/>
      <c r="L2972" s="136">
        <v>5</v>
      </c>
      <c r="M2972" s="318" t="str">
        <f>IFERROR(ROUNDUP(VLOOKUP(F2972,Accesorio!A:E,IF(L2972&gt;5,L2972-2,L2972),)*E2972/IF(L2972&gt;5,1.21,1),0)," ")</f>
        <v xml:space="preserve"> </v>
      </c>
      <c r="N2972" s="319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70"/>
      <c r="F2973" s="272"/>
      <c r="G2973" s="133"/>
      <c r="H2973" s="133"/>
      <c r="I2973" s="343"/>
      <c r="J2973" s="134"/>
      <c r="K2973" s="135"/>
      <c r="L2973" s="136">
        <v>5</v>
      </c>
      <c r="M2973" s="318" t="str">
        <f>IFERROR(ROUNDUP(VLOOKUP(F2973,Accesorio!A:E,IF(L2973&gt;5,L2973-2,L2973),)*E2973/IF(L2973&gt;5,1.21,1),0)," ")</f>
        <v xml:space="preserve"> </v>
      </c>
      <c r="N2973" s="319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70"/>
      <c r="F2974" s="272"/>
      <c r="G2974" s="133"/>
      <c r="H2974" s="133"/>
      <c r="I2974" s="343"/>
      <c r="J2974" s="134"/>
      <c r="K2974" s="135"/>
      <c r="L2974" s="136">
        <v>5</v>
      </c>
      <c r="M2974" s="318" t="str">
        <f>IFERROR(ROUNDUP(VLOOKUP(F2974,Accesorio!A:E,IF(L2974&gt;5,L2974-2,L2974),)*E2974/IF(L2974&gt;5,1.21,1),0)," ")</f>
        <v xml:space="preserve"> </v>
      </c>
      <c r="N2974" s="319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70"/>
      <c r="F2975" s="272"/>
      <c r="G2975" s="133"/>
      <c r="H2975" s="133"/>
      <c r="I2975" s="343"/>
      <c r="J2975" s="134"/>
      <c r="K2975" s="135"/>
      <c r="L2975" s="136">
        <v>5</v>
      </c>
      <c r="M2975" s="318" t="str">
        <f>IFERROR(ROUNDUP(VLOOKUP(F2975,Accesorio!A:E,IF(L2975&gt;5,L2975-2,L2975),)*E2975/IF(L2975&gt;5,1.21,1),0)," ")</f>
        <v xml:space="preserve"> </v>
      </c>
      <c r="N2975" s="319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70"/>
      <c r="F2976" s="272"/>
      <c r="G2976" s="133"/>
      <c r="H2976" s="133"/>
      <c r="I2976" s="343"/>
      <c r="J2976" s="134"/>
      <c r="K2976" s="135"/>
      <c r="L2976" s="136">
        <v>5</v>
      </c>
      <c r="M2976" s="318" t="str">
        <f>IFERROR(ROUNDUP(VLOOKUP(F2976,Accesorio!A:E,IF(L2976&gt;5,L2976-2,L2976),)*E2976/IF(L2976&gt;5,1.21,1),0)," ")</f>
        <v xml:space="preserve"> </v>
      </c>
      <c r="N2976" s="319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70"/>
      <c r="F2977" s="272"/>
      <c r="G2977" s="133"/>
      <c r="H2977" s="133"/>
      <c r="I2977" s="343"/>
      <c r="J2977" s="134"/>
      <c r="K2977" s="135"/>
      <c r="L2977" s="136">
        <v>5</v>
      </c>
      <c r="M2977" s="318" t="str">
        <f>IFERROR(ROUNDUP(VLOOKUP(F2977,Accesorio!A:E,IF(L2977&gt;5,L2977-2,L2977),)*E2977/IF(L2977&gt;5,1.21,1),0)," ")</f>
        <v xml:space="preserve"> </v>
      </c>
      <c r="N2977" s="319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70"/>
      <c r="F2978" s="272"/>
      <c r="G2978" s="133"/>
      <c r="H2978" s="133"/>
      <c r="I2978" s="343"/>
      <c r="J2978" s="134"/>
      <c r="K2978" s="135"/>
      <c r="L2978" s="136">
        <v>5</v>
      </c>
      <c r="M2978" s="318" t="str">
        <f>IFERROR(ROUNDUP(VLOOKUP(F2978,Accesorio!A:E,IF(L2978&gt;5,L2978-2,L2978),)*E2978/IF(L2978&gt;5,1.21,1),0)," ")</f>
        <v xml:space="preserve"> </v>
      </c>
      <c r="N2978" s="319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70"/>
      <c r="F2979" s="272"/>
      <c r="G2979" s="133"/>
      <c r="H2979" s="133"/>
      <c r="I2979" s="343"/>
      <c r="J2979" s="134"/>
      <c r="K2979" s="135"/>
      <c r="L2979" s="136">
        <v>5</v>
      </c>
      <c r="M2979" s="318" t="str">
        <f>IFERROR(ROUNDUP(VLOOKUP(F2979,Accesorio!A:E,IF(L2979&gt;5,L2979-2,L2979),)*E2979/IF(L2979&gt;5,1.21,1),0)," ")</f>
        <v xml:space="preserve"> </v>
      </c>
      <c r="N2979" s="319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70"/>
      <c r="F2980" s="272"/>
      <c r="G2980" s="133"/>
      <c r="H2980" s="133"/>
      <c r="I2980" s="343"/>
      <c r="J2980" s="134"/>
      <c r="K2980" s="135"/>
      <c r="L2980" s="136">
        <v>5</v>
      </c>
      <c r="M2980" s="318" t="str">
        <f>IFERROR(ROUNDUP(VLOOKUP(F2980,Accesorio!A:E,IF(L2980&gt;5,L2980-2,L2980),)*E2980/IF(L2980&gt;5,1.21,1),0)," ")</f>
        <v xml:space="preserve"> </v>
      </c>
      <c r="N2980" s="319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70"/>
      <c r="F2981" s="272"/>
      <c r="G2981" s="133"/>
      <c r="H2981" s="133"/>
      <c r="I2981" s="343"/>
      <c r="J2981" s="134"/>
      <c r="K2981" s="135"/>
      <c r="L2981" s="136">
        <v>5</v>
      </c>
      <c r="M2981" s="318" t="str">
        <f>IFERROR(ROUNDUP(VLOOKUP(F2981,Accesorio!A:E,IF(L2981&gt;5,L2981-2,L2981),)*E2981/IF(L2981&gt;5,1.21,1),0)," ")</f>
        <v xml:space="preserve"> </v>
      </c>
      <c r="N2981" s="319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70"/>
      <c r="F2982" s="272"/>
      <c r="G2982" s="133"/>
      <c r="H2982" s="133"/>
      <c r="I2982" s="343"/>
      <c r="J2982" s="134"/>
      <c r="K2982" s="135"/>
      <c r="L2982" s="136">
        <v>5</v>
      </c>
      <c r="M2982" s="318" t="str">
        <f>IFERROR(ROUNDUP(VLOOKUP(F2982,Accesorio!A:E,IF(L2982&gt;5,L2982-2,L2982),)*E2982/IF(L2982&gt;5,1.21,1),0)," ")</f>
        <v xml:space="preserve"> </v>
      </c>
      <c r="N2982" s="319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70"/>
      <c r="F2983" s="272"/>
      <c r="G2983" s="133"/>
      <c r="H2983" s="133"/>
      <c r="I2983" s="343"/>
      <c r="J2983" s="134"/>
      <c r="K2983" s="135"/>
      <c r="L2983" s="136">
        <v>5</v>
      </c>
      <c r="M2983" s="318" t="str">
        <f>IFERROR(ROUNDUP(VLOOKUP(F2983,Accesorio!A:E,IF(L2983&gt;5,L2983-2,L2983),)*E2983/IF(L2983&gt;5,1.21,1),0)," ")</f>
        <v xml:space="preserve"> </v>
      </c>
      <c r="N2983" s="319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70"/>
      <c r="F2984" s="272"/>
      <c r="G2984" s="133"/>
      <c r="H2984" s="133"/>
      <c r="I2984" s="343"/>
      <c r="J2984" s="134"/>
      <c r="K2984" s="135"/>
      <c r="L2984" s="136">
        <v>5</v>
      </c>
      <c r="M2984" s="318" t="str">
        <f>IFERROR(ROUNDUP(VLOOKUP(F2984,Accesorio!A:E,IF(L2984&gt;5,L2984-2,L2984),)*E2984/IF(L2984&gt;5,1.21,1),0)," ")</f>
        <v xml:space="preserve"> </v>
      </c>
      <c r="N2984" s="319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70"/>
      <c r="F2985" s="272"/>
      <c r="G2985" s="133"/>
      <c r="H2985" s="133"/>
      <c r="I2985" s="343"/>
      <c r="J2985" s="134"/>
      <c r="K2985" s="135"/>
      <c r="L2985" s="136">
        <v>5</v>
      </c>
      <c r="M2985" s="318" t="str">
        <f>IFERROR(ROUNDUP(VLOOKUP(F2985,Accesorio!A:E,IF(L2985&gt;5,L2985-2,L2985),)*E2985/IF(L2985&gt;5,1.21,1),0)," ")</f>
        <v xml:space="preserve"> </v>
      </c>
      <c r="N2985" s="319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70"/>
      <c r="F2986" s="272"/>
      <c r="G2986" s="133"/>
      <c r="H2986" s="133"/>
      <c r="I2986" s="343"/>
      <c r="J2986" s="134"/>
      <c r="K2986" s="135"/>
      <c r="L2986" s="136">
        <v>5</v>
      </c>
      <c r="M2986" s="318" t="str">
        <f>IFERROR(ROUNDUP(VLOOKUP(F2986,Accesorio!A:E,IF(L2986&gt;5,L2986-2,L2986),)*E2986/IF(L2986&gt;5,1.21,1),0)," ")</f>
        <v xml:space="preserve"> </v>
      </c>
      <c r="N2986" s="319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70"/>
      <c r="F2987" s="272"/>
      <c r="G2987" s="133"/>
      <c r="H2987" s="133"/>
      <c r="I2987" s="343"/>
      <c r="J2987" s="134"/>
      <c r="K2987" s="135"/>
      <c r="L2987" s="136">
        <v>5</v>
      </c>
      <c r="M2987" s="318" t="str">
        <f>IFERROR(ROUNDUP(VLOOKUP(F2987,Accesorio!A:E,IF(L2987&gt;5,L2987-2,L2987),)*E2987/IF(L2987&gt;5,1.21,1),0)," ")</f>
        <v xml:space="preserve"> </v>
      </c>
      <c r="N2987" s="319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70"/>
      <c r="F2988" s="272"/>
      <c r="G2988" s="133"/>
      <c r="H2988" s="133"/>
      <c r="I2988" s="343"/>
      <c r="J2988" s="134"/>
      <c r="K2988" s="135"/>
      <c r="L2988" s="136">
        <v>5</v>
      </c>
      <c r="M2988" s="318" t="str">
        <f>IFERROR(ROUNDUP(VLOOKUP(F2988,Accesorio!A:E,IF(L2988&gt;5,L2988-2,L2988),)*E2988/IF(L2988&gt;5,1.21,1),0)," ")</f>
        <v xml:space="preserve"> </v>
      </c>
      <c r="N2988" s="319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70"/>
      <c r="F2989" s="272"/>
      <c r="G2989" s="133"/>
      <c r="H2989" s="133"/>
      <c r="I2989" s="343"/>
      <c r="J2989" s="134"/>
      <c r="K2989" s="135"/>
      <c r="L2989" s="136">
        <v>5</v>
      </c>
      <c r="M2989" s="318" t="str">
        <f>IFERROR(ROUNDUP(VLOOKUP(F2989,Accesorio!A:E,IF(L2989&gt;5,L2989-2,L2989),)*E2989/IF(L2989&gt;5,1.21,1),0)," ")</f>
        <v xml:space="preserve"> </v>
      </c>
      <c r="N2989" s="319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70"/>
      <c r="F2990" s="272"/>
      <c r="G2990" s="133"/>
      <c r="H2990" s="133"/>
      <c r="I2990" s="343"/>
      <c r="J2990" s="134"/>
      <c r="K2990" s="135"/>
      <c r="L2990" s="136">
        <v>5</v>
      </c>
      <c r="M2990" s="318" t="str">
        <f>IFERROR(ROUNDUP(VLOOKUP(F2990,Accesorio!A:E,IF(L2990&gt;5,L2990-2,L2990),)*E2990/IF(L2990&gt;5,1.21,1),0)," ")</f>
        <v xml:space="preserve"> </v>
      </c>
      <c r="N2990" s="319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70"/>
      <c r="F2991" s="272"/>
      <c r="G2991" s="133"/>
      <c r="H2991" s="133"/>
      <c r="I2991" s="343"/>
      <c r="J2991" s="134"/>
      <c r="K2991" s="135"/>
      <c r="L2991" s="136">
        <v>5</v>
      </c>
      <c r="M2991" s="318" t="str">
        <f>IFERROR(ROUNDUP(VLOOKUP(F2991,Accesorio!A:E,IF(L2991&gt;5,L2991-2,L2991),)*E2991/IF(L2991&gt;5,1.21,1),0)," ")</f>
        <v xml:space="preserve"> </v>
      </c>
      <c r="N2991" s="319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70"/>
      <c r="F2992" s="272"/>
      <c r="G2992" s="133"/>
      <c r="H2992" s="133"/>
      <c r="I2992" s="343"/>
      <c r="J2992" s="134"/>
      <c r="K2992" s="135"/>
      <c r="L2992" s="136">
        <v>5</v>
      </c>
      <c r="M2992" s="318" t="str">
        <f>IFERROR(ROUNDUP(VLOOKUP(F2992,Accesorio!A:E,IF(L2992&gt;5,L2992-2,L2992),)*E2992/IF(L2992&gt;5,1.21,1),0)," ")</f>
        <v xml:space="preserve"> </v>
      </c>
      <c r="N2992" s="319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70"/>
      <c r="F2993" s="272"/>
      <c r="G2993" s="133"/>
      <c r="H2993" s="133"/>
      <c r="I2993" s="343"/>
      <c r="J2993" s="134"/>
      <c r="K2993" s="135"/>
      <c r="L2993" s="136">
        <v>5</v>
      </c>
      <c r="M2993" s="318" t="str">
        <f>IFERROR(ROUNDUP(VLOOKUP(F2993,Accesorio!A:E,IF(L2993&gt;5,L2993-2,L2993),)*E2993/IF(L2993&gt;5,1.21,1),0)," ")</f>
        <v xml:space="preserve"> </v>
      </c>
      <c r="N2993" s="319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70"/>
      <c r="F2994" s="272"/>
      <c r="G2994" s="133"/>
      <c r="H2994" s="133"/>
      <c r="I2994" s="343"/>
      <c r="J2994" s="134"/>
      <c r="K2994" s="135"/>
      <c r="L2994" s="136">
        <v>5</v>
      </c>
      <c r="M2994" s="318" t="str">
        <f>IFERROR(ROUNDUP(VLOOKUP(F2994,Accesorio!A:E,IF(L2994&gt;5,L2994-2,L2994),)*E2994/IF(L2994&gt;5,1.21,1),0)," ")</f>
        <v xml:space="preserve"> </v>
      </c>
      <c r="N2994" s="319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70"/>
      <c r="F2995" s="272"/>
      <c r="G2995" s="133"/>
      <c r="H2995" s="133"/>
      <c r="I2995" s="343"/>
      <c r="J2995" s="134"/>
      <c r="K2995" s="135"/>
      <c r="L2995" s="136">
        <v>5</v>
      </c>
      <c r="M2995" s="318" t="str">
        <f>IFERROR(ROUNDUP(VLOOKUP(F2995,Accesorio!A:E,IF(L2995&gt;5,L2995-2,L2995),)*E2995/IF(L2995&gt;5,1.21,1),0)," ")</f>
        <v xml:space="preserve"> </v>
      </c>
      <c r="N2995" s="319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70"/>
      <c r="F2996" s="272"/>
      <c r="G2996" s="133"/>
      <c r="H2996" s="133"/>
      <c r="I2996" s="343"/>
      <c r="J2996" s="134"/>
      <c r="K2996" s="135"/>
      <c r="L2996" s="136">
        <v>5</v>
      </c>
      <c r="M2996" s="318" t="str">
        <f>IFERROR(ROUNDUP(VLOOKUP(F2996,Accesorio!A:E,IF(L2996&gt;5,L2996-2,L2996),)*E2996/IF(L2996&gt;5,1.21,1),0)," ")</f>
        <v xml:space="preserve"> </v>
      </c>
      <c r="N2996" s="319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70"/>
      <c r="F2997" s="272"/>
      <c r="G2997" s="133"/>
      <c r="H2997" s="133"/>
      <c r="I2997" s="343"/>
      <c r="J2997" s="134"/>
      <c r="K2997" s="135"/>
      <c r="L2997" s="136">
        <v>5</v>
      </c>
      <c r="M2997" s="318" t="str">
        <f>IFERROR(ROUNDUP(VLOOKUP(F2997,Accesorio!A:E,IF(L2997&gt;5,L2997-2,L2997),)*E2997/IF(L2997&gt;5,1.21,1),0)," ")</f>
        <v xml:space="preserve"> </v>
      </c>
      <c r="N2997" s="319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70"/>
      <c r="F2998" s="272"/>
      <c r="G2998" s="133"/>
      <c r="H2998" s="133"/>
      <c r="I2998" s="343"/>
      <c r="J2998" s="134"/>
      <c r="K2998" s="135"/>
      <c r="L2998" s="136">
        <v>5</v>
      </c>
      <c r="M2998" s="318" t="str">
        <f>IFERROR(ROUNDUP(VLOOKUP(F2998,Accesorio!A:E,IF(L2998&gt;5,L2998-2,L2998),)*E2998/IF(L2998&gt;5,1.21,1),0)," ")</f>
        <v xml:space="preserve"> </v>
      </c>
      <c r="N2998" s="319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70"/>
      <c r="F2999" s="272"/>
      <c r="G2999" s="133"/>
      <c r="H2999" s="133"/>
      <c r="I2999" s="343"/>
      <c r="J2999" s="134"/>
      <c r="K2999" s="135"/>
      <c r="L2999" s="136">
        <v>5</v>
      </c>
      <c r="M2999" s="318" t="str">
        <f>IFERROR(ROUNDUP(VLOOKUP(F2999,Accesorio!A:E,IF(L2999&gt;5,L2999-2,L2999),)*E2999/IF(L2999&gt;5,1.21,1),0)," ")</f>
        <v xml:space="preserve"> </v>
      </c>
      <c r="N2999" s="319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70"/>
      <c r="F3000" s="272"/>
      <c r="G3000" s="133"/>
      <c r="H3000" s="133"/>
      <c r="I3000" s="343"/>
      <c r="J3000" s="134"/>
      <c r="K3000" s="135"/>
      <c r="L3000" s="136">
        <v>5</v>
      </c>
      <c r="M3000" s="318" t="str">
        <f>IFERROR(ROUNDUP(VLOOKUP(F3000,Accesorio!A:E,IF(L3000&gt;5,L3000-2,L3000),)*E3000/IF(L3000&gt;5,1.21,1),0)," ")</f>
        <v xml:space="preserve"> </v>
      </c>
      <c r="N3000" s="319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70"/>
      <c r="F3001" s="272"/>
      <c r="G3001" s="133"/>
      <c r="H3001" s="133"/>
      <c r="I3001" s="343"/>
      <c r="J3001" s="134"/>
      <c r="K3001" s="135"/>
      <c r="L3001" s="136">
        <v>5</v>
      </c>
      <c r="M3001" s="318" t="str">
        <f>IFERROR(ROUNDUP(VLOOKUP(F3001,Accesorio!A:E,IF(L3001&gt;5,L3001-2,L3001),)*E3001/IF(L3001&gt;5,1.21,1),0)," ")</f>
        <v xml:space="preserve"> </v>
      </c>
      <c r="N3001" s="319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70"/>
      <c r="F3002" s="272"/>
      <c r="G3002" s="133"/>
      <c r="H3002" s="133"/>
      <c r="I3002" s="343"/>
      <c r="J3002" s="134"/>
      <c r="K3002" s="135"/>
      <c r="L3002" s="136">
        <v>5</v>
      </c>
      <c r="M3002" s="318" t="str">
        <f>IFERROR(ROUNDUP(VLOOKUP(F3002,Accesorio!A:E,IF(L3002&gt;5,L3002-2,L3002),)*E3002/IF(L3002&gt;5,1.21,1),0)," ")</f>
        <v xml:space="preserve"> </v>
      </c>
      <c r="N3002" s="319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70"/>
      <c r="F3003" s="272"/>
      <c r="G3003" s="133"/>
      <c r="H3003" s="133"/>
      <c r="I3003" s="343"/>
      <c r="J3003" s="134"/>
      <c r="K3003" s="135"/>
      <c r="L3003" s="136">
        <v>5</v>
      </c>
      <c r="M3003" s="318" t="str">
        <f>IFERROR(ROUNDUP(VLOOKUP(F3003,Accesorio!A:E,IF(L3003&gt;5,L3003-2,L3003),)*E3003/IF(L3003&gt;5,1.21,1),0)," ")</f>
        <v xml:space="preserve"> </v>
      </c>
      <c r="N3003" s="319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70"/>
      <c r="F3004" s="272"/>
      <c r="G3004" s="133"/>
      <c r="H3004" s="133"/>
      <c r="I3004" s="343"/>
      <c r="J3004" s="134"/>
      <c r="K3004" s="135"/>
      <c r="L3004" s="136">
        <v>5</v>
      </c>
      <c r="M3004" s="318" t="str">
        <f>IFERROR(ROUNDUP(VLOOKUP(F3004,Accesorio!A:E,IF(L3004&gt;5,L3004-2,L3004),)*E3004/IF(L3004&gt;5,1.21,1),0)," ")</f>
        <v xml:space="preserve"> </v>
      </c>
      <c r="N3004" s="319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70"/>
      <c r="F3005" s="272"/>
      <c r="G3005" s="133"/>
      <c r="H3005" s="133"/>
      <c r="I3005" s="343"/>
      <c r="J3005" s="134"/>
      <c r="K3005" s="135"/>
      <c r="L3005" s="136">
        <v>5</v>
      </c>
      <c r="M3005" s="318" t="str">
        <f>IFERROR(ROUNDUP(VLOOKUP(F3005,Accesorio!A:E,IF(L3005&gt;5,L3005-2,L3005),)*E3005/IF(L3005&gt;5,1.21,1),0)," ")</f>
        <v xml:space="preserve"> </v>
      </c>
      <c r="N3005" s="319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70"/>
      <c r="F3006" s="272"/>
      <c r="G3006" s="133"/>
      <c r="H3006" s="133"/>
      <c r="I3006" s="343"/>
      <c r="J3006" s="134"/>
      <c r="K3006" s="135"/>
      <c r="L3006" s="136">
        <v>5</v>
      </c>
      <c r="M3006" s="318" t="str">
        <f>IFERROR(ROUNDUP(VLOOKUP(F3006,Accesorio!A:E,IF(L3006&gt;5,L3006-2,L3006),)*E3006/IF(L3006&gt;5,1.21,1),0)," ")</f>
        <v xml:space="preserve"> </v>
      </c>
      <c r="N3006" s="319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70"/>
      <c r="F3007" s="272"/>
      <c r="G3007" s="133"/>
      <c r="H3007" s="133"/>
      <c r="I3007" s="343"/>
      <c r="J3007" s="134"/>
      <c r="K3007" s="135"/>
      <c r="L3007" s="136">
        <v>5</v>
      </c>
      <c r="M3007" s="318" t="str">
        <f>IFERROR(ROUNDUP(VLOOKUP(F3007,Accesorio!A:E,IF(L3007&gt;5,L3007-2,L3007),)*E3007/IF(L3007&gt;5,1.21,1),0)," ")</f>
        <v xml:space="preserve"> </v>
      </c>
      <c r="N3007" s="319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70"/>
      <c r="F3008" s="272"/>
      <c r="G3008" s="133"/>
      <c r="H3008" s="133"/>
      <c r="I3008" s="343"/>
      <c r="J3008" s="134"/>
      <c r="K3008" s="135"/>
      <c r="L3008" s="136">
        <v>5</v>
      </c>
      <c r="M3008" s="318" t="str">
        <f>IFERROR(ROUNDUP(VLOOKUP(F3008,Accesorio!A:E,IF(L3008&gt;5,L3008-2,L3008),)*E3008/IF(L3008&gt;5,1.21,1),0)," ")</f>
        <v xml:space="preserve"> </v>
      </c>
      <c r="N3008" s="319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70"/>
      <c r="F3009" s="272"/>
      <c r="G3009" s="133"/>
      <c r="H3009" s="133"/>
      <c r="I3009" s="343"/>
      <c r="J3009" s="134"/>
      <c r="K3009" s="135"/>
      <c r="L3009" s="136">
        <v>5</v>
      </c>
      <c r="M3009" s="318" t="str">
        <f>IFERROR(ROUNDUP(VLOOKUP(F3009,Accesorio!A:E,IF(L3009&gt;5,L3009-2,L3009),)*E3009/IF(L3009&gt;5,1.21,1),0)," ")</f>
        <v xml:space="preserve"> </v>
      </c>
      <c r="N3009" s="319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70"/>
      <c r="F3010" s="272"/>
      <c r="G3010" s="133"/>
      <c r="H3010" s="133"/>
      <c r="I3010" s="343"/>
      <c r="J3010" s="134"/>
      <c r="K3010" s="135"/>
      <c r="L3010" s="136">
        <v>5</v>
      </c>
      <c r="M3010" s="318" t="str">
        <f>IFERROR(ROUNDUP(VLOOKUP(F3010,Accesorio!A:E,IF(L3010&gt;5,L3010-2,L3010),)*E3010/IF(L3010&gt;5,1.21,1),0)," ")</f>
        <v xml:space="preserve"> </v>
      </c>
      <c r="N3010" s="319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70"/>
      <c r="F3011" s="272"/>
      <c r="G3011" s="133"/>
      <c r="H3011" s="133"/>
      <c r="I3011" s="343"/>
      <c r="J3011" s="134"/>
      <c r="K3011" s="135"/>
      <c r="L3011" s="136">
        <v>5</v>
      </c>
      <c r="M3011" s="318" t="str">
        <f>IFERROR(ROUNDUP(VLOOKUP(F3011,Accesorio!A:E,IF(L3011&gt;5,L3011-2,L3011),)*E3011/IF(L3011&gt;5,1.21,1),0)," ")</f>
        <v xml:space="preserve"> </v>
      </c>
      <c r="N3011" s="319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70"/>
      <c r="F3012" s="272"/>
      <c r="G3012" s="133"/>
      <c r="H3012" s="133"/>
      <c r="I3012" s="343"/>
      <c r="J3012" s="134"/>
      <c r="K3012" s="135"/>
      <c r="L3012" s="136">
        <v>5</v>
      </c>
      <c r="M3012" s="318" t="str">
        <f>IFERROR(ROUNDUP(VLOOKUP(F3012,Accesorio!A:E,IF(L3012&gt;5,L3012-2,L3012),)*E3012/IF(L3012&gt;5,1.21,1),0)," ")</f>
        <v xml:space="preserve"> </v>
      </c>
      <c r="N3012" s="319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70"/>
      <c r="F3013" s="272"/>
      <c r="G3013" s="133"/>
      <c r="H3013" s="133"/>
      <c r="I3013" s="343"/>
      <c r="J3013" s="134"/>
      <c r="K3013" s="135"/>
      <c r="L3013" s="136">
        <v>5</v>
      </c>
      <c r="M3013" s="318" t="str">
        <f>IFERROR(ROUNDUP(VLOOKUP(F3013,Accesorio!A:E,IF(L3013&gt;5,L3013-2,L3013),)*E3013/IF(L3013&gt;5,1.21,1),0)," ")</f>
        <v xml:space="preserve"> </v>
      </c>
      <c r="N3013" s="319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70"/>
      <c r="F3014" s="272"/>
      <c r="G3014" s="133"/>
      <c r="H3014" s="133"/>
      <c r="I3014" s="343"/>
      <c r="J3014" s="134"/>
      <c r="K3014" s="135"/>
      <c r="L3014" s="136">
        <v>5</v>
      </c>
      <c r="M3014" s="318" t="str">
        <f>IFERROR(ROUNDUP(VLOOKUP(F3014,Accesorio!A:E,IF(L3014&gt;5,L3014-2,L3014),)*E3014/IF(L3014&gt;5,1.21,1),0)," ")</f>
        <v xml:space="preserve"> </v>
      </c>
      <c r="N3014" s="319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70"/>
      <c r="F3015" s="272"/>
      <c r="G3015" s="133"/>
      <c r="H3015" s="133"/>
      <c r="I3015" s="343"/>
      <c r="J3015" s="134"/>
      <c r="K3015" s="135"/>
      <c r="L3015" s="136">
        <v>5</v>
      </c>
      <c r="M3015" s="318" t="str">
        <f>IFERROR(ROUNDUP(VLOOKUP(F3015,Accesorio!A:E,IF(L3015&gt;5,L3015-2,L3015),)*E3015/IF(L3015&gt;5,1.21,1),0)," ")</f>
        <v xml:space="preserve"> </v>
      </c>
      <c r="N3015" s="319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70"/>
      <c r="F3016" s="272"/>
      <c r="G3016" s="133"/>
      <c r="H3016" s="133"/>
      <c r="I3016" s="343"/>
      <c r="J3016" s="134"/>
      <c r="K3016" s="135"/>
      <c r="L3016" s="136">
        <v>5</v>
      </c>
      <c r="M3016" s="318" t="str">
        <f>IFERROR(ROUNDUP(VLOOKUP(F3016,Accesorio!A:E,IF(L3016&gt;5,L3016-2,L3016),)*E3016/IF(L3016&gt;5,1.21,1),0)," ")</f>
        <v xml:space="preserve"> </v>
      </c>
      <c r="N3016" s="319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70"/>
      <c r="F3017" s="272"/>
      <c r="G3017" s="133"/>
      <c r="H3017" s="133"/>
      <c r="I3017" s="343"/>
      <c r="J3017" s="134"/>
      <c r="K3017" s="135"/>
      <c r="L3017" s="136">
        <v>5</v>
      </c>
      <c r="M3017" s="318" t="str">
        <f>IFERROR(ROUNDUP(VLOOKUP(F3017,Accesorio!A:E,IF(L3017&gt;5,L3017-2,L3017),)*E3017/IF(L3017&gt;5,1.21,1),0)," ")</f>
        <v xml:space="preserve"> </v>
      </c>
      <c r="N3017" s="319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70"/>
      <c r="F3018" s="272"/>
      <c r="G3018" s="133"/>
      <c r="H3018" s="133"/>
      <c r="I3018" s="343"/>
      <c r="J3018" s="134"/>
      <c r="K3018" s="135"/>
      <c r="L3018" s="136">
        <v>5</v>
      </c>
      <c r="M3018" s="318" t="str">
        <f>IFERROR(ROUNDUP(VLOOKUP(F3018,Accesorio!A:E,IF(L3018&gt;5,L3018-2,L3018),)*E3018/IF(L3018&gt;5,1.21,1),0)," ")</f>
        <v xml:space="preserve"> </v>
      </c>
      <c r="N3018" s="319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70"/>
      <c r="F3019" s="272"/>
      <c r="G3019" s="133"/>
      <c r="H3019" s="133"/>
      <c r="I3019" s="343"/>
      <c r="J3019" s="134"/>
      <c r="K3019" s="135"/>
      <c r="L3019" s="136">
        <v>5</v>
      </c>
      <c r="M3019" s="318" t="str">
        <f>IFERROR(ROUNDUP(VLOOKUP(F3019,Accesorio!A:E,IF(L3019&gt;5,L3019-2,L3019),)*E3019/IF(L3019&gt;5,1.21,1),0)," ")</f>
        <v xml:space="preserve"> </v>
      </c>
      <c r="N3019" s="319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70"/>
      <c r="F3020" s="272"/>
      <c r="G3020" s="133"/>
      <c r="H3020" s="133"/>
      <c r="I3020" s="343"/>
      <c r="J3020" s="134"/>
      <c r="K3020" s="135"/>
      <c r="L3020" s="136">
        <v>5</v>
      </c>
      <c r="M3020" s="318" t="str">
        <f>IFERROR(ROUNDUP(VLOOKUP(F3020,Accesorio!A:E,IF(L3020&gt;5,L3020-2,L3020),)*E3020/IF(L3020&gt;5,1.21,1),0)," ")</f>
        <v xml:space="preserve"> </v>
      </c>
      <c r="N3020" s="319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70"/>
      <c r="F3021" s="272"/>
      <c r="G3021" s="133"/>
      <c r="H3021" s="133"/>
      <c r="I3021" s="343"/>
      <c r="J3021" s="134"/>
      <c r="K3021" s="135"/>
      <c r="L3021" s="136">
        <v>5</v>
      </c>
      <c r="M3021" s="318" t="str">
        <f>IFERROR(ROUNDUP(VLOOKUP(F3021,Accesorio!A:E,IF(L3021&gt;5,L3021-2,L3021),)*E3021/IF(L3021&gt;5,1.21,1),0)," ")</f>
        <v xml:space="preserve"> </v>
      </c>
      <c r="N3021" s="319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70"/>
      <c r="F3022" s="272"/>
      <c r="G3022" s="133"/>
      <c r="H3022" s="133"/>
      <c r="I3022" s="343"/>
      <c r="J3022" s="134"/>
      <c r="K3022" s="135"/>
      <c r="L3022" s="136">
        <v>5</v>
      </c>
      <c r="M3022" s="318" t="str">
        <f>IFERROR(ROUNDUP(VLOOKUP(F3022,Accesorio!A:E,IF(L3022&gt;5,L3022-2,L3022),)*E3022/IF(L3022&gt;5,1.21,1),0)," ")</f>
        <v xml:space="preserve"> </v>
      </c>
      <c r="N3022" s="319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70"/>
      <c r="F3023" s="272"/>
      <c r="G3023" s="133"/>
      <c r="H3023" s="133"/>
      <c r="I3023" s="343"/>
      <c r="J3023" s="134"/>
      <c r="K3023" s="135"/>
      <c r="L3023" s="136">
        <v>5</v>
      </c>
      <c r="M3023" s="318" t="str">
        <f>IFERROR(ROUNDUP(VLOOKUP(F3023,Accesorio!A:E,IF(L3023&gt;5,L3023-2,L3023),)*E3023/IF(L3023&gt;5,1.21,1),0)," ")</f>
        <v xml:space="preserve"> </v>
      </c>
      <c r="N3023" s="319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70"/>
      <c r="F3024" s="272"/>
      <c r="G3024" s="133"/>
      <c r="H3024" s="133"/>
      <c r="I3024" s="343"/>
      <c r="J3024" s="134"/>
      <c r="K3024" s="135"/>
      <c r="L3024" s="136">
        <v>5</v>
      </c>
      <c r="M3024" s="318" t="str">
        <f>IFERROR(ROUNDUP(VLOOKUP(F3024,Accesorio!A:E,IF(L3024&gt;5,L3024-2,L3024),)*E3024/IF(L3024&gt;5,1.21,1),0)," ")</f>
        <v xml:space="preserve"> </v>
      </c>
      <c r="N3024" s="319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70"/>
      <c r="F3025" s="272"/>
      <c r="G3025" s="133"/>
      <c r="H3025" s="133"/>
      <c r="I3025" s="343"/>
      <c r="J3025" s="134"/>
      <c r="K3025" s="135"/>
      <c r="L3025" s="136">
        <v>5</v>
      </c>
      <c r="M3025" s="318" t="str">
        <f>IFERROR(ROUNDUP(VLOOKUP(F3025,Accesorio!A:E,IF(L3025&gt;5,L3025-2,L3025),)*E3025/IF(L3025&gt;5,1.21,1),0)," ")</f>
        <v xml:space="preserve"> </v>
      </c>
      <c r="N3025" s="319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70"/>
      <c r="F3026" s="272"/>
      <c r="G3026" s="133"/>
      <c r="H3026" s="133"/>
      <c r="I3026" s="343"/>
      <c r="J3026" s="134"/>
      <c r="K3026" s="135"/>
      <c r="L3026" s="136">
        <v>5</v>
      </c>
      <c r="M3026" s="318" t="str">
        <f>IFERROR(ROUNDUP(VLOOKUP(F3026,Accesorio!A:E,IF(L3026&gt;5,L3026-2,L3026),)*E3026/IF(L3026&gt;5,1.21,1),0)," ")</f>
        <v xml:space="preserve"> </v>
      </c>
      <c r="N3026" s="319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70"/>
      <c r="F3027" s="272"/>
      <c r="G3027" s="133"/>
      <c r="H3027" s="133"/>
      <c r="I3027" s="343"/>
      <c r="J3027" s="134"/>
      <c r="K3027" s="135"/>
      <c r="L3027" s="136">
        <v>5</v>
      </c>
      <c r="M3027" s="318" t="str">
        <f>IFERROR(ROUNDUP(VLOOKUP(F3027,Accesorio!A:E,IF(L3027&gt;5,L3027-2,L3027),)*E3027/IF(L3027&gt;5,1.21,1),0)," ")</f>
        <v xml:space="preserve"> </v>
      </c>
      <c r="N3027" s="319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70"/>
      <c r="F3028" s="272"/>
      <c r="G3028" s="133"/>
      <c r="H3028" s="133"/>
      <c r="I3028" s="343"/>
      <c r="J3028" s="134"/>
      <c r="K3028" s="135"/>
      <c r="L3028" s="136">
        <v>5</v>
      </c>
      <c r="M3028" s="318" t="str">
        <f>IFERROR(ROUNDUP(VLOOKUP(F3028,Accesorio!A:E,IF(L3028&gt;5,L3028-2,L3028),)*E3028/IF(L3028&gt;5,1.21,1),0)," ")</f>
        <v xml:space="preserve"> </v>
      </c>
      <c r="N3028" s="319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70"/>
      <c r="F3029" s="272"/>
      <c r="G3029" s="133"/>
      <c r="H3029" s="133"/>
      <c r="I3029" s="343"/>
      <c r="J3029" s="134"/>
      <c r="K3029" s="135"/>
      <c r="L3029" s="136">
        <v>5</v>
      </c>
      <c r="M3029" s="318" t="str">
        <f>IFERROR(ROUNDUP(VLOOKUP(F3029,Accesorio!A:E,IF(L3029&gt;5,L3029-2,L3029),)*E3029/IF(L3029&gt;5,1.21,1),0)," ")</f>
        <v xml:space="preserve"> </v>
      </c>
      <c r="N3029" s="319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70"/>
      <c r="F3030" s="272"/>
      <c r="G3030" s="133"/>
      <c r="H3030" s="133"/>
      <c r="I3030" s="343"/>
      <c r="J3030" s="134"/>
      <c r="K3030" s="135"/>
      <c r="L3030" s="136">
        <v>5</v>
      </c>
      <c r="M3030" s="318" t="str">
        <f>IFERROR(ROUNDUP(VLOOKUP(F3030,Accesorio!A:E,IF(L3030&gt;5,L3030-2,L3030),)*E3030/IF(L3030&gt;5,1.21,1),0)," ")</f>
        <v xml:space="preserve"> </v>
      </c>
      <c r="N3030" s="319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70"/>
      <c r="F3031" s="272"/>
      <c r="G3031" s="133"/>
      <c r="H3031" s="133"/>
      <c r="I3031" s="343"/>
      <c r="J3031" s="134"/>
      <c r="K3031" s="135"/>
      <c r="L3031" s="136">
        <v>5</v>
      </c>
      <c r="M3031" s="318" t="str">
        <f>IFERROR(ROUNDUP(VLOOKUP(F3031,Accesorio!A:E,IF(L3031&gt;5,L3031-2,L3031),)*E3031/IF(L3031&gt;5,1.21,1),0)," ")</f>
        <v xml:space="preserve"> </v>
      </c>
      <c r="N3031" s="319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70"/>
      <c r="F3032" s="272"/>
      <c r="G3032" s="133"/>
      <c r="H3032" s="133"/>
      <c r="I3032" s="343"/>
      <c r="J3032" s="134"/>
      <c r="K3032" s="135"/>
      <c r="L3032" s="136">
        <v>5</v>
      </c>
      <c r="M3032" s="318" t="str">
        <f>IFERROR(ROUNDUP(VLOOKUP(F3032,Accesorio!A:E,IF(L3032&gt;5,L3032-2,L3032),)*E3032/IF(L3032&gt;5,1.21,1),0)," ")</f>
        <v xml:space="preserve"> </v>
      </c>
      <c r="N3032" s="319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70"/>
      <c r="F3033" s="272"/>
      <c r="G3033" s="133"/>
      <c r="H3033" s="133"/>
      <c r="I3033" s="343"/>
      <c r="J3033" s="134"/>
      <c r="K3033" s="135"/>
      <c r="L3033" s="136">
        <v>5</v>
      </c>
      <c r="M3033" s="318" t="str">
        <f>IFERROR(ROUNDUP(VLOOKUP(F3033,Accesorio!A:E,IF(L3033&gt;5,L3033-2,L3033),)*E3033/IF(L3033&gt;5,1.21,1),0)," ")</f>
        <v xml:space="preserve"> </v>
      </c>
      <c r="N3033" s="319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70"/>
      <c r="F3034" s="272"/>
      <c r="G3034" s="133"/>
      <c r="H3034" s="133"/>
      <c r="I3034" s="343"/>
      <c r="J3034" s="134"/>
      <c r="K3034" s="135"/>
      <c r="L3034" s="136">
        <v>5</v>
      </c>
      <c r="M3034" s="318" t="str">
        <f>IFERROR(ROUNDUP(VLOOKUP(F3034,Accesorio!A:E,IF(L3034&gt;5,L3034-2,L3034),)*E3034/IF(L3034&gt;5,1.21,1),0)," ")</f>
        <v xml:space="preserve"> </v>
      </c>
      <c r="N3034" s="319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70"/>
      <c r="F3035" s="272"/>
      <c r="G3035" s="133"/>
      <c r="H3035" s="133"/>
      <c r="I3035" s="343"/>
      <c r="J3035" s="134"/>
      <c r="K3035" s="135"/>
      <c r="L3035" s="136">
        <v>5</v>
      </c>
      <c r="M3035" s="318" t="str">
        <f>IFERROR(ROUNDUP(VLOOKUP(F3035,Accesorio!A:E,IF(L3035&gt;5,L3035-2,L3035),)*E3035/IF(L3035&gt;5,1.21,1),0)," ")</f>
        <v xml:space="preserve"> </v>
      </c>
      <c r="N3035" s="319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70"/>
      <c r="F3036" s="272"/>
      <c r="G3036" s="133"/>
      <c r="H3036" s="133"/>
      <c r="I3036" s="343"/>
      <c r="J3036" s="134"/>
      <c r="K3036" s="135"/>
      <c r="L3036" s="136">
        <v>5</v>
      </c>
      <c r="M3036" s="318" t="str">
        <f>IFERROR(ROUNDUP(VLOOKUP(F3036,Accesorio!A:E,IF(L3036&gt;5,L3036-2,L3036),)*E3036/IF(L3036&gt;5,1.21,1),0)," ")</f>
        <v xml:space="preserve"> </v>
      </c>
      <c r="N3036" s="319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70"/>
      <c r="F3037" s="272"/>
      <c r="G3037" s="133"/>
      <c r="H3037" s="133"/>
      <c r="I3037" s="343"/>
      <c r="J3037" s="134"/>
      <c r="K3037" s="135"/>
      <c r="L3037" s="136">
        <v>5</v>
      </c>
      <c r="M3037" s="318" t="str">
        <f>IFERROR(ROUNDUP(VLOOKUP(F3037,Accesorio!A:E,IF(L3037&gt;5,L3037-2,L3037),)*E3037/IF(L3037&gt;5,1.21,1),0)," ")</f>
        <v xml:space="preserve"> </v>
      </c>
      <c r="N3037" s="319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70"/>
      <c r="F3038" s="272"/>
      <c r="G3038" s="133"/>
      <c r="H3038" s="133"/>
      <c r="I3038" s="343"/>
      <c r="J3038" s="134"/>
      <c r="K3038" s="135"/>
      <c r="L3038" s="136">
        <v>5</v>
      </c>
      <c r="M3038" s="318" t="str">
        <f>IFERROR(ROUNDUP(VLOOKUP(F3038,Accesorio!A:E,IF(L3038&gt;5,L3038-2,L3038),)*E3038/IF(L3038&gt;5,1.21,1),0)," ")</f>
        <v xml:space="preserve"> </v>
      </c>
      <c r="N3038" s="319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70"/>
      <c r="F3039" s="272"/>
      <c r="G3039" s="133"/>
      <c r="H3039" s="133"/>
      <c r="I3039" s="343"/>
      <c r="J3039" s="134"/>
      <c r="K3039" s="135"/>
      <c r="L3039" s="136">
        <v>5</v>
      </c>
      <c r="M3039" s="318" t="str">
        <f>IFERROR(ROUNDUP(VLOOKUP(F3039,Accesorio!A:E,IF(L3039&gt;5,L3039-2,L3039),)*E3039/IF(L3039&gt;5,1.21,1),0)," ")</f>
        <v xml:space="preserve"> </v>
      </c>
      <c r="N3039" s="319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70"/>
      <c r="F3040" s="272"/>
      <c r="G3040" s="133"/>
      <c r="H3040" s="133"/>
      <c r="I3040" s="343"/>
      <c r="J3040" s="134"/>
      <c r="K3040" s="135"/>
      <c r="L3040" s="136">
        <v>5</v>
      </c>
      <c r="M3040" s="318" t="str">
        <f>IFERROR(ROUNDUP(VLOOKUP(F3040,Accesorio!A:E,IF(L3040&gt;5,L3040-2,L3040),)*E3040/IF(L3040&gt;5,1.21,1),0)," ")</f>
        <v xml:space="preserve"> </v>
      </c>
      <c r="N3040" s="319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70"/>
      <c r="F3041" s="272"/>
      <c r="G3041" s="133"/>
      <c r="H3041" s="133"/>
      <c r="I3041" s="343"/>
      <c r="J3041" s="134"/>
      <c r="K3041" s="135"/>
      <c r="L3041" s="136">
        <v>5</v>
      </c>
      <c r="M3041" s="318" t="str">
        <f>IFERROR(ROUNDUP(VLOOKUP(F3041,Accesorio!A:E,IF(L3041&gt;5,L3041-2,L3041),)*E3041/IF(L3041&gt;5,1.21,1),0)," ")</f>
        <v xml:space="preserve"> </v>
      </c>
      <c r="N3041" s="319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70"/>
      <c r="F3042" s="272"/>
      <c r="G3042" s="133"/>
      <c r="H3042" s="133"/>
      <c r="I3042" s="343"/>
      <c r="J3042" s="134"/>
      <c r="K3042" s="135"/>
      <c r="L3042" s="136">
        <v>5</v>
      </c>
      <c r="M3042" s="318" t="str">
        <f>IFERROR(ROUNDUP(VLOOKUP(F3042,Accesorio!A:E,IF(L3042&gt;5,L3042-2,L3042),)*E3042/IF(L3042&gt;5,1.21,1),0)," ")</f>
        <v xml:space="preserve"> </v>
      </c>
      <c r="N3042" s="319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70"/>
      <c r="F3043" s="272"/>
      <c r="G3043" s="133"/>
      <c r="H3043" s="133"/>
      <c r="I3043" s="343"/>
      <c r="J3043" s="134"/>
      <c r="K3043" s="135"/>
      <c r="L3043" s="136">
        <v>5</v>
      </c>
      <c r="M3043" s="318" t="str">
        <f>IFERROR(ROUNDUP(VLOOKUP(F3043,Accesorio!A:E,IF(L3043&gt;5,L3043-2,L3043),)*E3043/IF(L3043&gt;5,1.21,1),0)," ")</f>
        <v xml:space="preserve"> </v>
      </c>
      <c r="N3043" s="319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70"/>
      <c r="F3044" s="272"/>
      <c r="G3044" s="133"/>
      <c r="H3044" s="133"/>
      <c r="I3044" s="343"/>
      <c r="J3044" s="134"/>
      <c r="K3044" s="135"/>
      <c r="L3044" s="136">
        <v>5</v>
      </c>
      <c r="M3044" s="318" t="str">
        <f>IFERROR(ROUNDUP(VLOOKUP(F3044,Accesorio!A:E,IF(L3044&gt;5,L3044-2,L3044),)*E3044/IF(L3044&gt;5,1.21,1),0)," ")</f>
        <v xml:space="preserve"> </v>
      </c>
      <c r="N3044" s="319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70"/>
      <c r="F3045" s="272"/>
      <c r="G3045" s="133"/>
      <c r="H3045" s="133"/>
      <c r="I3045" s="343"/>
      <c r="J3045" s="134"/>
      <c r="K3045" s="135"/>
      <c r="L3045" s="136">
        <v>5</v>
      </c>
      <c r="M3045" s="318" t="str">
        <f>IFERROR(ROUNDUP(VLOOKUP(F3045,Accesorio!A:E,IF(L3045&gt;5,L3045-2,L3045),)*E3045/IF(L3045&gt;5,1.21,1),0)," ")</f>
        <v xml:space="preserve"> </v>
      </c>
      <c r="N3045" s="319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70"/>
      <c r="F3046" s="272"/>
      <c r="G3046" s="133"/>
      <c r="H3046" s="133"/>
      <c r="I3046" s="343"/>
      <c r="J3046" s="134"/>
      <c r="K3046" s="135"/>
      <c r="L3046" s="136">
        <v>5</v>
      </c>
      <c r="M3046" s="318" t="str">
        <f>IFERROR(ROUNDUP(VLOOKUP(F3046,Accesorio!A:E,IF(L3046&gt;5,L3046-2,L3046),)*E3046/IF(L3046&gt;5,1.21,1),0)," ")</f>
        <v xml:space="preserve"> </v>
      </c>
      <c r="N3046" s="319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70"/>
      <c r="F3047" s="272"/>
      <c r="G3047" s="133"/>
      <c r="H3047" s="133"/>
      <c r="I3047" s="343"/>
      <c r="J3047" s="134"/>
      <c r="K3047" s="135"/>
      <c r="L3047" s="136">
        <v>5</v>
      </c>
      <c r="M3047" s="318" t="str">
        <f>IFERROR(ROUNDUP(VLOOKUP(F3047,Accesorio!A:E,IF(L3047&gt;5,L3047-2,L3047),)*E3047/IF(L3047&gt;5,1.21,1),0)," ")</f>
        <v xml:space="preserve"> </v>
      </c>
      <c r="N3047" s="319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70"/>
      <c r="F3048" s="272"/>
      <c r="G3048" s="133"/>
      <c r="H3048" s="133"/>
      <c r="I3048" s="343"/>
      <c r="J3048" s="134"/>
      <c r="K3048" s="135"/>
      <c r="L3048" s="136">
        <v>5</v>
      </c>
      <c r="M3048" s="318" t="str">
        <f>IFERROR(ROUNDUP(VLOOKUP(F3048,Accesorio!A:E,IF(L3048&gt;5,L3048-2,L3048),)*E3048/IF(L3048&gt;5,1.21,1),0)," ")</f>
        <v xml:space="preserve"> </v>
      </c>
      <c r="N3048" s="319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70"/>
      <c r="F3049" s="272"/>
      <c r="G3049" s="133"/>
      <c r="H3049" s="133"/>
      <c r="I3049" s="343"/>
      <c r="J3049" s="134"/>
      <c r="K3049" s="135"/>
      <c r="L3049" s="136">
        <v>5</v>
      </c>
      <c r="M3049" s="318" t="str">
        <f>IFERROR(ROUNDUP(VLOOKUP(F3049,Accesorio!A:E,IF(L3049&gt;5,L3049-2,L3049),)*E3049/IF(L3049&gt;5,1.21,1),0)," ")</f>
        <v xml:space="preserve"> </v>
      </c>
      <c r="N3049" s="319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70"/>
      <c r="F3050" s="272"/>
      <c r="G3050" s="133"/>
      <c r="H3050" s="133"/>
      <c r="I3050" s="343"/>
      <c r="J3050" s="134"/>
      <c r="K3050" s="135"/>
      <c r="L3050" s="136">
        <v>5</v>
      </c>
      <c r="M3050" s="318" t="str">
        <f>IFERROR(ROUNDUP(VLOOKUP(F3050,Accesorio!A:E,IF(L3050&gt;5,L3050-2,L3050),)*E3050/IF(L3050&gt;5,1.21,1),0)," ")</f>
        <v xml:space="preserve"> </v>
      </c>
      <c r="N3050" s="319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70"/>
      <c r="F3051" s="272"/>
      <c r="G3051" s="133"/>
      <c r="H3051" s="133"/>
      <c r="I3051" s="343"/>
      <c r="J3051" s="134"/>
      <c r="K3051" s="135"/>
      <c r="L3051" s="136">
        <v>5</v>
      </c>
      <c r="M3051" s="318" t="str">
        <f>IFERROR(ROUNDUP(VLOOKUP(F3051,Accesorio!A:E,IF(L3051&gt;5,L3051-2,L3051),)*E3051/IF(L3051&gt;5,1.21,1),0)," ")</f>
        <v xml:space="preserve"> </v>
      </c>
      <c r="N3051" s="319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70"/>
      <c r="F3052" s="272"/>
      <c r="G3052" s="133"/>
      <c r="H3052" s="133"/>
      <c r="I3052" s="343"/>
      <c r="J3052" s="134"/>
      <c r="K3052" s="135"/>
      <c r="L3052" s="136">
        <v>5</v>
      </c>
      <c r="M3052" s="318" t="str">
        <f>IFERROR(ROUNDUP(VLOOKUP(F3052,Accesorio!A:E,IF(L3052&gt;5,L3052-2,L3052),)*E3052/IF(L3052&gt;5,1.21,1),0)," ")</f>
        <v xml:space="preserve"> </v>
      </c>
      <c r="N3052" s="319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70"/>
      <c r="F3053" s="272"/>
      <c r="G3053" s="133"/>
      <c r="H3053" s="133"/>
      <c r="I3053" s="343"/>
      <c r="J3053" s="134"/>
      <c r="K3053" s="135"/>
      <c r="L3053" s="136">
        <v>5</v>
      </c>
      <c r="M3053" s="318" t="str">
        <f>IFERROR(ROUNDUP(VLOOKUP(F3053,Accesorio!A:E,IF(L3053&gt;5,L3053-2,L3053),)*E3053/IF(L3053&gt;5,1.21,1),0)," ")</f>
        <v xml:space="preserve"> </v>
      </c>
      <c r="N3053" s="319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70"/>
      <c r="F3054" s="272"/>
      <c r="G3054" s="133"/>
      <c r="H3054" s="133"/>
      <c r="I3054" s="343"/>
      <c r="J3054" s="134"/>
      <c r="K3054" s="135"/>
      <c r="L3054" s="136">
        <v>5</v>
      </c>
      <c r="M3054" s="318" t="str">
        <f>IFERROR(ROUNDUP(VLOOKUP(F3054,Accesorio!A:E,IF(L3054&gt;5,L3054-2,L3054),)*E3054/IF(L3054&gt;5,1.21,1),0)," ")</f>
        <v xml:space="preserve"> </v>
      </c>
      <c r="N3054" s="319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70"/>
      <c r="F3055" s="272"/>
      <c r="G3055" s="133"/>
      <c r="H3055" s="133"/>
      <c r="I3055" s="343"/>
      <c r="J3055" s="134"/>
      <c r="K3055" s="135"/>
      <c r="L3055" s="136">
        <v>5</v>
      </c>
      <c r="M3055" s="318" t="str">
        <f>IFERROR(ROUNDUP(VLOOKUP(F3055,Accesorio!A:E,IF(L3055&gt;5,L3055-2,L3055),)*E3055/IF(L3055&gt;5,1.21,1),0)," ")</f>
        <v xml:space="preserve"> </v>
      </c>
      <c r="N3055" s="319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70"/>
      <c r="F3056" s="272"/>
      <c r="G3056" s="133"/>
      <c r="H3056" s="133"/>
      <c r="I3056" s="343"/>
      <c r="J3056" s="134"/>
      <c r="K3056" s="135"/>
      <c r="L3056" s="136">
        <v>5</v>
      </c>
      <c r="M3056" s="318" t="str">
        <f>IFERROR(ROUNDUP(VLOOKUP(F3056,Accesorio!A:E,IF(L3056&gt;5,L3056-2,L3056),)*E3056/IF(L3056&gt;5,1.21,1),0)," ")</f>
        <v xml:space="preserve"> </v>
      </c>
      <c r="N3056" s="319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70"/>
      <c r="F3057" s="272"/>
      <c r="G3057" s="133"/>
      <c r="H3057" s="133"/>
      <c r="I3057" s="343"/>
      <c r="J3057" s="134"/>
      <c r="K3057" s="135"/>
      <c r="L3057" s="136">
        <v>5</v>
      </c>
      <c r="M3057" s="318" t="str">
        <f>IFERROR(ROUNDUP(VLOOKUP(F3057,Accesorio!A:E,IF(L3057&gt;5,L3057-2,L3057),)*E3057/IF(L3057&gt;5,1.21,1),0)," ")</f>
        <v xml:space="preserve"> </v>
      </c>
      <c r="N3057" s="319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70"/>
      <c r="F3058" s="272"/>
      <c r="G3058" s="133"/>
      <c r="H3058" s="133"/>
      <c r="I3058" s="343"/>
      <c r="J3058" s="134"/>
      <c r="K3058" s="135"/>
      <c r="L3058" s="136">
        <v>5</v>
      </c>
      <c r="M3058" s="318" t="str">
        <f>IFERROR(ROUNDUP(VLOOKUP(F3058,Accesorio!A:E,IF(L3058&gt;5,L3058-2,L3058),)*E3058/IF(L3058&gt;5,1.21,1),0)," ")</f>
        <v xml:space="preserve"> </v>
      </c>
      <c r="N3058" s="319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70"/>
      <c r="F3059" s="272"/>
      <c r="G3059" s="133"/>
      <c r="H3059" s="133"/>
      <c r="I3059" s="343"/>
      <c r="J3059" s="134"/>
      <c r="K3059" s="135"/>
      <c r="L3059" s="136">
        <v>5</v>
      </c>
      <c r="M3059" s="318" t="str">
        <f>IFERROR(ROUNDUP(VLOOKUP(F3059,Accesorio!A:E,IF(L3059&gt;5,L3059-2,L3059),)*E3059/IF(L3059&gt;5,1.21,1),0)," ")</f>
        <v xml:space="preserve"> </v>
      </c>
      <c r="N3059" s="319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70"/>
      <c r="F3060" s="272"/>
      <c r="G3060" s="133"/>
      <c r="H3060" s="133"/>
      <c r="I3060" s="343"/>
      <c r="J3060" s="134"/>
      <c r="K3060" s="135"/>
      <c r="L3060" s="136">
        <v>5</v>
      </c>
      <c r="M3060" s="318" t="str">
        <f>IFERROR(ROUNDUP(VLOOKUP(F3060,Accesorio!A:E,IF(L3060&gt;5,L3060-2,L3060),)*E3060/IF(L3060&gt;5,1.21,1),0)," ")</f>
        <v xml:space="preserve"> </v>
      </c>
      <c r="N3060" s="319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70"/>
      <c r="F3061" s="272"/>
      <c r="G3061" s="133"/>
      <c r="H3061" s="133"/>
      <c r="I3061" s="343"/>
      <c r="J3061" s="134"/>
      <c r="K3061" s="135"/>
      <c r="L3061" s="136">
        <v>5</v>
      </c>
      <c r="M3061" s="318" t="str">
        <f>IFERROR(ROUNDUP(VLOOKUP(F3061,Accesorio!A:E,IF(L3061&gt;5,L3061-2,L3061),)*E3061/IF(L3061&gt;5,1.21,1),0)," ")</f>
        <v xml:space="preserve"> </v>
      </c>
      <c r="N3061" s="319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70"/>
      <c r="F3062" s="272"/>
      <c r="G3062" s="133"/>
      <c r="H3062" s="133"/>
      <c r="I3062" s="343"/>
      <c r="J3062" s="134"/>
      <c r="K3062" s="135"/>
      <c r="L3062" s="136">
        <v>5</v>
      </c>
      <c r="M3062" s="318" t="str">
        <f>IFERROR(ROUNDUP(VLOOKUP(F3062,Accesorio!A:E,IF(L3062&gt;5,L3062-2,L3062),)*E3062/IF(L3062&gt;5,1.21,1),0)," ")</f>
        <v xml:space="preserve"> </v>
      </c>
      <c r="N3062" s="319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70"/>
      <c r="F3063" s="272"/>
      <c r="G3063" s="133"/>
      <c r="H3063" s="133"/>
      <c r="I3063" s="343"/>
      <c r="J3063" s="134"/>
      <c r="K3063" s="135"/>
      <c r="L3063" s="136">
        <v>5</v>
      </c>
      <c r="M3063" s="318" t="str">
        <f>IFERROR(ROUNDUP(VLOOKUP(F3063,Accesorio!A:E,IF(L3063&gt;5,L3063-2,L3063),)*E3063/IF(L3063&gt;5,1.21,1),0)," ")</f>
        <v xml:space="preserve"> </v>
      </c>
      <c r="N3063" s="319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70"/>
      <c r="F3064" s="272"/>
      <c r="G3064" s="133"/>
      <c r="H3064" s="133"/>
      <c r="I3064" s="343"/>
      <c r="J3064" s="134"/>
      <c r="K3064" s="135"/>
      <c r="L3064" s="136">
        <v>5</v>
      </c>
      <c r="M3064" s="318" t="str">
        <f>IFERROR(ROUNDUP(VLOOKUP(F3064,Accesorio!A:E,IF(L3064&gt;5,L3064-2,L3064),)*E3064/IF(L3064&gt;5,1.21,1),0)," ")</f>
        <v xml:space="preserve"> </v>
      </c>
      <c r="N3064" s="319" t="str">
        <f>IFERROR(VLOOKUP(F3064,Accesorio!A:C,3,),"")</f>
        <v/>
      </c>
    </row>
    <row r="3065" spans="1:14" x14ac:dyDescent="0.2">
      <c r="A3065" s="129"/>
      <c r="B3065" s="130"/>
      <c r="C3065" s="131"/>
      <c r="D3065" s="132"/>
      <c r="E3065" s="270"/>
      <c r="F3065" s="272"/>
      <c r="G3065" s="133"/>
      <c r="H3065" s="133"/>
      <c r="I3065" s="343"/>
      <c r="J3065" s="134"/>
      <c r="K3065" s="135"/>
      <c r="L3065" s="136">
        <v>5</v>
      </c>
      <c r="M3065" s="318" t="str">
        <f>IFERROR(ROUNDUP(VLOOKUP(F3065,Accesorio!A:E,IF(L3065&gt;5,L3065-2,L3065),)*E3065/IF(L3065&gt;5,1.21,1),0)," ")</f>
        <v xml:space="preserve"> </v>
      </c>
      <c r="N3065" s="319" t="str">
        <f>IFERROR(VLOOKUP(F3065,Accesorio!A:C,3,),"")</f>
        <v/>
      </c>
    </row>
    <row r="3066" spans="1:14" x14ac:dyDescent="0.2">
      <c r="A3066" s="129"/>
      <c r="B3066" s="130"/>
      <c r="C3066" s="131"/>
      <c r="D3066" s="132"/>
      <c r="E3066" s="270"/>
      <c r="F3066" s="272"/>
      <c r="G3066" s="133"/>
      <c r="H3066" s="133"/>
      <c r="I3066" s="343"/>
      <c r="J3066" s="134"/>
      <c r="K3066" s="135"/>
      <c r="L3066" s="136">
        <v>5</v>
      </c>
      <c r="M3066" s="318" t="str">
        <f>IFERROR(ROUNDUP(VLOOKUP(F3066,Accesorio!A:E,IF(L3066&gt;5,L3066-2,L3066),)*E3066/IF(L3066&gt;5,1.21,1),0)," ")</f>
        <v xml:space="preserve"> </v>
      </c>
      <c r="N3066" s="319" t="str">
        <f>IFERROR(VLOOKUP(F3066,Accesorio!A:C,3,),"")</f>
        <v/>
      </c>
    </row>
    <row r="3067" spans="1:14" x14ac:dyDescent="0.2">
      <c r="A3067" s="129"/>
      <c r="B3067" s="130"/>
      <c r="C3067" s="131"/>
      <c r="D3067" s="132"/>
      <c r="E3067" s="270"/>
      <c r="F3067" s="272"/>
      <c r="G3067" s="133"/>
      <c r="H3067" s="133"/>
      <c r="I3067" s="343"/>
      <c r="J3067" s="134"/>
      <c r="K3067" s="135"/>
      <c r="L3067" s="136">
        <v>5</v>
      </c>
      <c r="M3067" s="318" t="str">
        <f>IFERROR(ROUNDUP(VLOOKUP(F3067,Accesorio!A:E,IF(L3067&gt;5,L3067-2,L3067),)*E3067/IF(L3067&gt;5,1.21,1),0)," ")</f>
        <v xml:space="preserve"> </v>
      </c>
      <c r="N3067" s="319" t="str">
        <f>IFERROR(VLOOKUP(F3067,Accesorio!A:C,3,),"")</f>
        <v/>
      </c>
    </row>
    <row r="3068" spans="1:14" x14ac:dyDescent="0.2">
      <c r="A3068" s="129"/>
      <c r="B3068" s="130"/>
      <c r="C3068" s="131"/>
      <c r="D3068" s="132"/>
      <c r="E3068" s="270"/>
      <c r="F3068" s="272"/>
      <c r="G3068" s="133"/>
      <c r="H3068" s="133"/>
      <c r="I3068" s="343"/>
      <c r="J3068" s="134"/>
      <c r="K3068" s="135"/>
      <c r="L3068" s="136">
        <v>5</v>
      </c>
      <c r="M3068" s="318" t="str">
        <f>IFERROR(ROUNDUP(VLOOKUP(F3068,Accesorio!A:E,IF(L3068&gt;5,L3068-2,L3068),)*E3068/IF(L3068&gt;5,1.21,1),0)," ")</f>
        <v xml:space="preserve"> </v>
      </c>
      <c r="N3068" s="319" t="str">
        <f>IFERROR(VLOOKUP(F3068,Accesorio!A:C,3,),"")</f>
        <v/>
      </c>
    </row>
    <row r="3069" spans="1:14" x14ac:dyDescent="0.2">
      <c r="A3069" s="129"/>
      <c r="B3069" s="130"/>
      <c r="C3069" s="131"/>
      <c r="D3069" s="132"/>
      <c r="E3069" s="270"/>
      <c r="F3069" s="272"/>
      <c r="G3069" s="133"/>
      <c r="H3069" s="133"/>
      <c r="I3069" s="343"/>
      <c r="J3069" s="134"/>
      <c r="K3069" s="135"/>
      <c r="L3069" s="136">
        <v>5</v>
      </c>
      <c r="M3069" s="318" t="str">
        <f>IFERROR(ROUNDUP(VLOOKUP(F3069,Accesorio!A:E,IF(L3069&gt;5,L3069-2,L3069),)*E3069/IF(L3069&gt;5,1.21,1),0)," ")</f>
        <v xml:space="preserve"> </v>
      </c>
      <c r="N3069" s="319" t="str">
        <f>IFERROR(VLOOKUP(F3069,Accesorio!A:C,3,),"")</f>
        <v/>
      </c>
    </row>
    <row r="3070" spans="1:14" x14ac:dyDescent="0.2">
      <c r="A3070" s="129"/>
      <c r="B3070" s="130"/>
      <c r="C3070" s="131"/>
      <c r="D3070" s="132"/>
      <c r="E3070" s="270"/>
      <c r="F3070" s="272"/>
      <c r="G3070" s="133"/>
      <c r="H3070" s="133"/>
      <c r="I3070" s="343"/>
      <c r="J3070" s="134"/>
      <c r="K3070" s="135"/>
      <c r="L3070" s="136">
        <v>5</v>
      </c>
      <c r="M3070" s="318" t="str">
        <f>IFERROR(ROUNDUP(VLOOKUP(F3070,Accesorio!A:E,IF(L3070&gt;5,L3070-2,L3070),)*E3070/IF(L3070&gt;5,1.21,1),0)," ")</f>
        <v xml:space="preserve"> </v>
      </c>
      <c r="N3070" s="319" t="str">
        <f>IFERROR(VLOOKUP(F3070,Accesorio!A:C,3,),"")</f>
        <v/>
      </c>
    </row>
    <row r="3071" spans="1:14" x14ac:dyDescent="0.2">
      <c r="A3071" s="129"/>
      <c r="B3071" s="130"/>
      <c r="C3071" s="131"/>
      <c r="D3071" s="132"/>
      <c r="E3071" s="270"/>
      <c r="F3071" s="272"/>
      <c r="G3071" s="133"/>
      <c r="H3071" s="133"/>
      <c r="I3071" s="343"/>
      <c r="J3071" s="134"/>
      <c r="K3071" s="135"/>
      <c r="L3071" s="136">
        <v>5</v>
      </c>
      <c r="M3071" s="318" t="str">
        <f>IFERROR(ROUNDUP(VLOOKUP(F3071,Accesorio!A:E,IF(L3071&gt;5,L3071-2,L3071),)*E3071/IF(L3071&gt;5,1.21,1),0)," ")</f>
        <v xml:space="preserve"> </v>
      </c>
      <c r="N3071" s="319" t="str">
        <f>IFERROR(VLOOKUP(F3071,Accesorio!A:C,3,),"")</f>
        <v/>
      </c>
    </row>
    <row r="3072" spans="1:14" x14ac:dyDescent="0.2">
      <c r="A3072" s="129"/>
      <c r="B3072" s="130"/>
      <c r="C3072" s="131"/>
      <c r="D3072" s="132"/>
      <c r="E3072" s="270"/>
      <c r="F3072" s="272"/>
      <c r="G3072" s="133"/>
      <c r="H3072" s="133"/>
      <c r="I3072" s="343"/>
      <c r="J3072" s="134"/>
      <c r="K3072" s="135"/>
      <c r="L3072" s="136">
        <v>5</v>
      </c>
      <c r="M3072" s="318" t="str">
        <f>IFERROR(ROUNDUP(VLOOKUP(F3072,Accesorio!A:E,IF(L3072&gt;5,L3072-2,L3072),)*E3072/IF(L3072&gt;5,1.21,1),0)," ")</f>
        <v xml:space="preserve"> </v>
      </c>
      <c r="N3072" s="319" t="str">
        <f>IFERROR(VLOOKUP(F3072,Accesorio!A:C,3,),"")</f>
        <v/>
      </c>
    </row>
    <row r="3073" spans="1:14" x14ac:dyDescent="0.2">
      <c r="A3073" s="129"/>
      <c r="B3073" s="130"/>
      <c r="C3073" s="131"/>
      <c r="D3073" s="132"/>
      <c r="E3073" s="270"/>
      <c r="F3073" s="272"/>
      <c r="G3073" s="133"/>
      <c r="H3073" s="133"/>
      <c r="I3073" s="343"/>
      <c r="J3073" s="134"/>
      <c r="K3073" s="135"/>
      <c r="L3073" s="136">
        <v>5</v>
      </c>
      <c r="M3073" s="318" t="str">
        <f>IFERROR(ROUNDUP(VLOOKUP(F3073,Accesorio!A:E,IF(L3073&gt;5,L3073-2,L3073),)*E3073/IF(L3073&gt;5,1.21,1),0)," ")</f>
        <v xml:space="preserve"> </v>
      </c>
      <c r="N3073" s="319" t="str">
        <f>IFERROR(VLOOKUP(F3073,Accesorio!A:C,3,),"")</f>
        <v/>
      </c>
    </row>
    <row r="3074" spans="1:14" x14ac:dyDescent="0.2">
      <c r="A3074" s="129"/>
      <c r="B3074" s="130"/>
      <c r="C3074" s="131"/>
      <c r="D3074" s="132"/>
      <c r="E3074" s="270"/>
      <c r="F3074" s="272"/>
      <c r="G3074" s="133"/>
      <c r="H3074" s="133"/>
      <c r="I3074" s="343"/>
      <c r="J3074" s="134"/>
      <c r="K3074" s="135"/>
      <c r="L3074" s="136">
        <v>5</v>
      </c>
      <c r="M3074" s="318" t="str">
        <f>IFERROR(ROUNDUP(VLOOKUP(F3074,Accesorio!A:E,IF(L3074&gt;5,L3074-2,L3074),)*E3074/IF(L3074&gt;5,1.21,1),0)," ")</f>
        <v xml:space="preserve"> </v>
      </c>
      <c r="N3074" s="319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70"/>
      <c r="F3075" s="272"/>
      <c r="G3075" s="133"/>
      <c r="H3075" s="133"/>
      <c r="I3075" s="343"/>
      <c r="J3075" s="134"/>
      <c r="K3075" s="135"/>
      <c r="L3075" s="136">
        <v>5</v>
      </c>
      <c r="M3075" s="318" t="str">
        <f>IFERROR(ROUNDUP(VLOOKUP(F3075,Accesorio!A:E,IF(L3075&gt;5,L3075-2,L3075),)*E3075/IF(L3075&gt;5,1.21,1),0)," ")</f>
        <v xml:space="preserve"> </v>
      </c>
      <c r="N3075" s="319" t="str">
        <f>IFERROR(VLOOKUP(F3075,Accesorio!A:C,3,),"")</f>
        <v/>
      </c>
    </row>
    <row r="3076" spans="1:14" x14ac:dyDescent="0.2">
      <c r="A3076" s="129"/>
      <c r="B3076" s="130"/>
      <c r="C3076" s="137"/>
      <c r="D3076" s="132"/>
      <c r="E3076" s="270"/>
      <c r="F3076" s="272"/>
      <c r="G3076" s="133"/>
      <c r="H3076" s="133"/>
      <c r="I3076" s="343"/>
      <c r="J3076" s="134"/>
      <c r="K3076" s="135"/>
      <c r="L3076" s="136">
        <v>5</v>
      </c>
      <c r="M3076" s="318" t="str">
        <f>IFERROR(ROUNDUP(VLOOKUP(F3076,Accesorio!A:E,IF(L3076&gt;5,L3076-2,L3076),)*E3076/IF(L3076&gt;5,1.21,1),0)," ")</f>
        <v xml:space="preserve"> </v>
      </c>
      <c r="N3076" s="319" t="str">
        <f>IFERROR(VLOOKUP(F3076,Accesorio!A:C,3,),"")</f>
        <v/>
      </c>
    </row>
    <row r="3077" spans="1:14" x14ac:dyDescent="0.2">
      <c r="A3077" s="129"/>
      <c r="B3077" s="130"/>
      <c r="C3077" s="137"/>
      <c r="D3077" s="132"/>
      <c r="E3077" s="270"/>
      <c r="F3077" s="272"/>
      <c r="G3077" s="133"/>
      <c r="H3077" s="133"/>
      <c r="I3077" s="343"/>
      <c r="J3077" s="134"/>
      <c r="K3077" s="135"/>
      <c r="L3077" s="136">
        <v>5</v>
      </c>
      <c r="M3077" s="318" t="str">
        <f>IFERROR(ROUNDUP(VLOOKUP(F3077,Accesorio!A:E,IF(L3077&gt;5,L3077-2,L3077),)*E3077/IF(L3077&gt;5,1.21,1),0)," ")</f>
        <v xml:space="preserve"> </v>
      </c>
      <c r="N3077" s="319" t="str">
        <f>IFERROR(VLOOKUP(F3077,Accesorio!A:C,3,),"")</f>
        <v/>
      </c>
    </row>
    <row r="3078" spans="1:14" x14ac:dyDescent="0.2">
      <c r="A3078" s="129"/>
      <c r="B3078" s="130"/>
      <c r="C3078" s="137"/>
      <c r="D3078" s="132"/>
      <c r="E3078" s="270"/>
      <c r="F3078" s="272"/>
      <c r="G3078" s="133"/>
      <c r="H3078" s="133"/>
      <c r="I3078" s="343"/>
      <c r="J3078" s="134"/>
      <c r="K3078" s="135"/>
      <c r="L3078" s="136">
        <v>5</v>
      </c>
      <c r="M3078" s="318" t="str">
        <f>IFERROR(ROUNDUP(VLOOKUP(F3078,Accesorio!A:E,IF(L3078&gt;5,L3078-2,L3078),)*E3078/IF(L3078&gt;5,1.21,1),0)," ")</f>
        <v xml:space="preserve"> </v>
      </c>
      <c r="N3078" s="319" t="str">
        <f>IFERROR(VLOOKUP(F3078,Accesorio!A:C,3,),"")</f>
        <v/>
      </c>
    </row>
    <row r="3079" spans="1:14" x14ac:dyDescent="0.2">
      <c r="A3079" s="129"/>
      <c r="B3079" s="130"/>
      <c r="C3079" s="137"/>
      <c r="D3079" s="132"/>
      <c r="E3079" s="270"/>
      <c r="F3079" s="272"/>
      <c r="G3079" s="133"/>
      <c r="H3079" s="133"/>
      <c r="I3079" s="343"/>
      <c r="J3079" s="134"/>
      <c r="K3079" s="135"/>
      <c r="L3079" s="136">
        <v>5</v>
      </c>
      <c r="M3079" s="318" t="str">
        <f>IFERROR(ROUNDUP(VLOOKUP(F3079,Accesorio!A:E,IF(L3079&gt;5,L3079-2,L3079),)*E3079/IF(L3079&gt;5,1.21,1),0)," ")</f>
        <v xml:space="preserve"> </v>
      </c>
      <c r="N3079" s="319" t="str">
        <f>IFERROR(VLOOKUP(F3079,Accesorio!A:C,3,),"")</f>
        <v/>
      </c>
    </row>
    <row r="3080" spans="1:14" x14ac:dyDescent="0.2">
      <c r="A3080" s="129"/>
      <c r="B3080" s="130"/>
      <c r="C3080" s="137"/>
      <c r="D3080" s="132"/>
      <c r="E3080" s="270"/>
      <c r="F3080" s="272"/>
      <c r="G3080" s="133"/>
      <c r="H3080" s="133"/>
      <c r="I3080" s="343"/>
      <c r="J3080" s="134"/>
      <c r="K3080" s="135"/>
      <c r="L3080" s="136">
        <v>5</v>
      </c>
      <c r="M3080" s="318" t="str">
        <f>IFERROR(ROUNDUP(VLOOKUP(F3080,Accesorio!A:E,IF(L3080&gt;5,L3080-2,L3080),)*E3080/IF(L3080&gt;5,1.21,1),0)," ")</f>
        <v xml:space="preserve"> </v>
      </c>
      <c r="N3080" s="319" t="str">
        <f>IFERROR(VLOOKUP(F3080,Accesorio!A:C,3,),"")</f>
        <v/>
      </c>
    </row>
    <row r="3081" spans="1:14" x14ac:dyDescent="0.2">
      <c r="A3081" s="129"/>
      <c r="B3081" s="130"/>
      <c r="C3081" s="137"/>
      <c r="D3081" s="132"/>
      <c r="E3081" s="270"/>
      <c r="F3081" s="272"/>
      <c r="G3081" s="133"/>
      <c r="H3081" s="133"/>
      <c r="I3081" s="343"/>
      <c r="J3081" s="134"/>
      <c r="K3081" s="135"/>
      <c r="L3081" s="136">
        <v>5</v>
      </c>
      <c r="M3081" s="318" t="str">
        <f>IFERROR(ROUNDUP(VLOOKUP(F3081,Accesorio!A:E,IF(L3081&gt;5,L3081-2,L3081),)*E3081/IF(L3081&gt;5,1.21,1),0)," ")</f>
        <v xml:space="preserve"> </v>
      </c>
      <c r="N3081" s="319" t="str">
        <f>IFERROR(VLOOKUP(F3081,Accesorio!A:C,3,),"")</f>
        <v/>
      </c>
    </row>
    <row r="3082" spans="1:14" x14ac:dyDescent="0.2">
      <c r="A3082" s="129"/>
      <c r="B3082" s="130"/>
      <c r="C3082" s="131"/>
      <c r="D3082" s="132"/>
      <c r="E3082" s="270"/>
      <c r="F3082" s="272"/>
      <c r="G3082" s="133"/>
      <c r="H3082" s="133"/>
      <c r="I3082" s="343"/>
      <c r="J3082" s="134"/>
      <c r="K3082" s="135"/>
      <c r="L3082" s="136">
        <v>5</v>
      </c>
      <c r="M3082" s="318" t="str">
        <f>IFERROR(ROUNDUP(VLOOKUP(F3082,Accesorio!A:E,IF(L3082&gt;5,L3082-2,L3082),)*E3082/IF(L3082&gt;5,1.21,1),0)," ")</f>
        <v xml:space="preserve"> </v>
      </c>
      <c r="N3082" s="319" t="str">
        <f>IFERROR(VLOOKUP(F3082,Accesorio!A:C,3,),"")</f>
        <v/>
      </c>
    </row>
    <row r="3083" spans="1:14" x14ac:dyDescent="0.2">
      <c r="A3083" s="129"/>
      <c r="B3083" s="130"/>
      <c r="C3083" s="131"/>
      <c r="D3083" s="132"/>
      <c r="E3083" s="270"/>
      <c r="F3083" s="272"/>
      <c r="G3083" s="133"/>
      <c r="H3083" s="133"/>
      <c r="I3083" s="343"/>
      <c r="J3083" s="134"/>
      <c r="K3083" s="135"/>
      <c r="L3083" s="136">
        <v>5</v>
      </c>
      <c r="M3083" s="318" t="str">
        <f>IFERROR(ROUNDUP(VLOOKUP(F3083,Accesorio!A:E,IF(L3083&gt;5,L3083-2,L3083),)*E3083/IF(L3083&gt;5,1.21,1),0)," ")</f>
        <v xml:space="preserve"> </v>
      </c>
      <c r="N3083" s="319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70"/>
      <c r="F3084" s="272"/>
      <c r="G3084" s="133"/>
      <c r="H3084" s="133"/>
      <c r="I3084" s="343"/>
      <c r="J3084" s="134"/>
      <c r="K3084" s="135"/>
      <c r="L3084" s="136">
        <v>5</v>
      </c>
      <c r="M3084" s="318" t="str">
        <f>IFERROR(ROUNDUP(VLOOKUP(F3084,Accesorio!A:E,IF(L3084&gt;5,L3084-2,L3084),)*E3084/IF(L3084&gt;5,1.21,1),0)," ")</f>
        <v xml:space="preserve"> </v>
      </c>
      <c r="N3084" s="319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70"/>
      <c r="F3085" s="272"/>
      <c r="G3085" s="133"/>
      <c r="H3085" s="133"/>
      <c r="I3085" s="343"/>
      <c r="J3085" s="134"/>
      <c r="K3085" s="135"/>
      <c r="L3085" s="136">
        <v>5</v>
      </c>
      <c r="M3085" s="318" t="str">
        <f>IFERROR(ROUNDUP(VLOOKUP(F3085,Accesorio!A:E,IF(L3085&gt;5,L3085-2,L3085),)*E3085/IF(L3085&gt;5,1.21,1),0)," ")</f>
        <v xml:space="preserve"> </v>
      </c>
      <c r="N3085" s="319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70"/>
      <c r="F3086" s="272"/>
      <c r="G3086" s="133"/>
      <c r="H3086" s="133"/>
      <c r="I3086" s="343"/>
      <c r="J3086" s="134"/>
      <c r="K3086" s="135"/>
      <c r="L3086" s="136">
        <v>5</v>
      </c>
      <c r="M3086" s="318" t="str">
        <f>IFERROR(ROUNDUP(VLOOKUP(F3086,Accesorio!A:E,IF(L3086&gt;5,L3086-2,L3086),)*E3086/IF(L3086&gt;5,1.21,1),0)," ")</f>
        <v xml:space="preserve"> </v>
      </c>
      <c r="N3086" s="319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70"/>
      <c r="F3087" s="272"/>
      <c r="G3087" s="133"/>
      <c r="H3087" s="133"/>
      <c r="I3087" s="343"/>
      <c r="J3087" s="134"/>
      <c r="K3087" s="135"/>
      <c r="L3087" s="136">
        <v>5</v>
      </c>
      <c r="M3087" s="318" t="str">
        <f>IFERROR(ROUNDUP(VLOOKUP(F3087,Accesorio!A:E,IF(L3087&gt;5,L3087-2,L3087),)*E3087/IF(L3087&gt;5,1.21,1),0)," ")</f>
        <v xml:space="preserve"> </v>
      </c>
      <c r="N3087" s="319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70"/>
      <c r="F3088" s="272"/>
      <c r="G3088" s="133"/>
      <c r="H3088" s="133"/>
      <c r="I3088" s="343"/>
      <c r="J3088" s="134"/>
      <c r="K3088" s="135"/>
      <c r="L3088" s="136">
        <v>5</v>
      </c>
      <c r="M3088" s="318" t="str">
        <f>IFERROR(ROUNDUP(VLOOKUP(F3088,Accesorio!A:E,IF(L3088&gt;5,L3088-2,L3088),)*E3088/IF(L3088&gt;5,1.21,1),0)," ")</f>
        <v xml:space="preserve"> </v>
      </c>
      <c r="N3088" s="319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70"/>
      <c r="F3089" s="272"/>
      <c r="G3089" s="133"/>
      <c r="H3089" s="133"/>
      <c r="I3089" s="343"/>
      <c r="J3089" s="134"/>
      <c r="K3089" s="135"/>
      <c r="L3089" s="136">
        <v>5</v>
      </c>
      <c r="M3089" s="318" t="str">
        <f>IFERROR(ROUNDUP(VLOOKUP(F3089,Accesorio!A:E,IF(L3089&gt;5,L3089-2,L3089),)*E3089/IF(L3089&gt;5,1.21,1),0)," ")</f>
        <v xml:space="preserve"> </v>
      </c>
      <c r="N3089" s="319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70"/>
      <c r="F3090" s="272"/>
      <c r="G3090" s="133"/>
      <c r="H3090" s="133"/>
      <c r="I3090" s="343"/>
      <c r="J3090" s="134"/>
      <c r="K3090" s="135"/>
      <c r="L3090" s="136">
        <v>5</v>
      </c>
      <c r="M3090" s="318" t="str">
        <f>IFERROR(ROUNDUP(VLOOKUP(F3090,Accesorio!A:E,IF(L3090&gt;5,L3090-2,L3090),)*E3090/IF(L3090&gt;5,1.21,1),0)," ")</f>
        <v xml:space="preserve"> </v>
      </c>
      <c r="N3090" s="319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70"/>
      <c r="F3091" s="272"/>
      <c r="G3091" s="133"/>
      <c r="H3091" s="133"/>
      <c r="I3091" s="343"/>
      <c r="J3091" s="134"/>
      <c r="K3091" s="135"/>
      <c r="L3091" s="136">
        <v>5</v>
      </c>
      <c r="M3091" s="318" t="str">
        <f>IFERROR(ROUNDUP(VLOOKUP(F3091,Accesorio!A:E,IF(L3091&gt;5,L3091-2,L3091),)*E3091/IF(L3091&gt;5,1.21,1),0)," ")</f>
        <v xml:space="preserve"> </v>
      </c>
      <c r="N3091" s="319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70"/>
      <c r="F3092" s="272"/>
      <c r="G3092" s="133"/>
      <c r="H3092" s="133"/>
      <c r="I3092" s="343"/>
      <c r="J3092" s="134"/>
      <c r="K3092" s="135"/>
      <c r="L3092" s="136">
        <v>5</v>
      </c>
      <c r="M3092" s="318" t="str">
        <f>IFERROR(ROUNDUP(VLOOKUP(F3092,Accesorio!A:E,IF(L3092&gt;5,L3092-2,L3092),)*E3092/IF(L3092&gt;5,1.21,1),0)," ")</f>
        <v xml:space="preserve"> </v>
      </c>
      <c r="N3092" s="319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70"/>
      <c r="F3093" s="272"/>
      <c r="G3093" s="133"/>
      <c r="H3093" s="133"/>
      <c r="I3093" s="343"/>
      <c r="J3093" s="134"/>
      <c r="K3093" s="135"/>
      <c r="L3093" s="136">
        <v>5</v>
      </c>
      <c r="M3093" s="318" t="str">
        <f>IFERROR(ROUNDUP(VLOOKUP(F3093,Accesorio!A:E,IF(L3093&gt;5,L3093-2,L3093),)*E3093/IF(L3093&gt;5,1.21,1),0)," ")</f>
        <v xml:space="preserve"> </v>
      </c>
      <c r="N3093" s="319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70"/>
      <c r="F3094" s="272"/>
      <c r="G3094" s="133"/>
      <c r="H3094" s="133"/>
      <c r="I3094" s="343"/>
      <c r="J3094" s="134"/>
      <c r="K3094" s="135"/>
      <c r="L3094" s="136">
        <v>5</v>
      </c>
      <c r="M3094" s="318" t="str">
        <f>IFERROR(ROUNDUP(VLOOKUP(F3094,Accesorio!A:E,IF(L3094&gt;5,L3094-2,L3094),)*E3094/IF(L3094&gt;5,1.21,1),0)," ")</f>
        <v xml:space="preserve"> </v>
      </c>
      <c r="N3094" s="319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70"/>
      <c r="F3095" s="272"/>
      <c r="G3095" s="133"/>
      <c r="H3095" s="133"/>
      <c r="I3095" s="343"/>
      <c r="J3095" s="134"/>
      <c r="K3095" s="135"/>
      <c r="L3095" s="136">
        <v>5</v>
      </c>
      <c r="M3095" s="318" t="str">
        <f>IFERROR(ROUNDUP(VLOOKUP(F3095,Accesorio!A:E,IF(L3095&gt;5,L3095-2,L3095),)*E3095/IF(L3095&gt;5,1.21,1),0)," ")</f>
        <v xml:space="preserve"> </v>
      </c>
      <c r="N3095" s="319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70"/>
      <c r="F3096" s="272"/>
      <c r="G3096" s="133"/>
      <c r="H3096" s="133"/>
      <c r="I3096" s="343"/>
      <c r="J3096" s="134"/>
      <c r="K3096" s="135"/>
      <c r="L3096" s="136">
        <v>5</v>
      </c>
      <c r="M3096" s="318" t="str">
        <f>IFERROR(ROUNDUP(VLOOKUP(F3096,Accesorio!A:E,IF(L3096&gt;5,L3096-2,L3096),)*E3096/IF(L3096&gt;5,1.21,1),0)," ")</f>
        <v xml:space="preserve"> </v>
      </c>
      <c r="N3096" s="319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70"/>
      <c r="F3097" s="272"/>
      <c r="G3097" s="133"/>
      <c r="H3097" s="133"/>
      <c r="I3097" s="343"/>
      <c r="J3097" s="134"/>
      <c r="K3097" s="135"/>
      <c r="L3097" s="136">
        <v>5</v>
      </c>
      <c r="M3097" s="318" t="str">
        <f>IFERROR(ROUNDUP(VLOOKUP(F3097,Accesorio!A:E,IF(L3097&gt;5,L3097-2,L3097),)*E3097/IF(L3097&gt;5,1.21,1),0)," ")</f>
        <v xml:space="preserve"> </v>
      </c>
      <c r="N3097" s="319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70"/>
      <c r="F3098" s="272"/>
      <c r="G3098" s="133"/>
      <c r="H3098" s="133"/>
      <c r="I3098" s="343"/>
      <c r="J3098" s="134"/>
      <c r="K3098" s="135"/>
      <c r="L3098" s="136">
        <v>5</v>
      </c>
      <c r="M3098" s="318" t="str">
        <f>IFERROR(ROUNDUP(VLOOKUP(F3098,Accesorio!A:E,IF(L3098&gt;5,L3098-2,L3098),)*E3098/IF(L3098&gt;5,1.21,1),0)," ")</f>
        <v xml:space="preserve"> </v>
      </c>
      <c r="N3098" s="319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70"/>
      <c r="F3099" s="272"/>
      <c r="G3099" s="133"/>
      <c r="H3099" s="133"/>
      <c r="I3099" s="343"/>
      <c r="J3099" s="134"/>
      <c r="K3099" s="135"/>
      <c r="L3099" s="136">
        <v>5</v>
      </c>
      <c r="M3099" s="318" t="str">
        <f>IFERROR(ROUNDUP(VLOOKUP(F3099,Accesorio!A:E,IF(L3099&gt;5,L3099-2,L3099),)*E3099/IF(L3099&gt;5,1.21,1),0)," ")</f>
        <v xml:space="preserve"> </v>
      </c>
      <c r="N3099" s="319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70"/>
      <c r="F3100" s="272"/>
      <c r="G3100" s="133"/>
      <c r="H3100" s="133"/>
      <c r="I3100" s="343"/>
      <c r="J3100" s="134"/>
      <c r="K3100" s="135"/>
      <c r="L3100" s="136">
        <v>5</v>
      </c>
      <c r="M3100" s="318" t="str">
        <f>IFERROR(ROUNDUP(VLOOKUP(F3100,Accesorio!A:E,IF(L3100&gt;5,L3100-2,L3100),)*E3100/IF(L3100&gt;5,1.21,1),0)," ")</f>
        <v xml:space="preserve"> </v>
      </c>
      <c r="N3100" s="319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70"/>
      <c r="F3101" s="272"/>
      <c r="G3101" s="133"/>
      <c r="H3101" s="133"/>
      <c r="I3101" s="343"/>
      <c r="J3101" s="134"/>
      <c r="K3101" s="135"/>
      <c r="L3101" s="136">
        <v>5</v>
      </c>
      <c r="M3101" s="318" t="str">
        <f>IFERROR(ROUNDUP(VLOOKUP(F3101,Accesorio!A:E,IF(L3101&gt;5,L3101-2,L3101),)*E3101/IF(L3101&gt;5,1.21,1),0)," ")</f>
        <v xml:space="preserve"> </v>
      </c>
      <c r="N3101" s="319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70"/>
      <c r="F3102" s="272"/>
      <c r="G3102" s="133"/>
      <c r="H3102" s="133"/>
      <c r="I3102" s="343"/>
      <c r="J3102" s="134"/>
      <c r="K3102" s="135"/>
      <c r="L3102" s="136">
        <v>5</v>
      </c>
      <c r="M3102" s="318" t="str">
        <f>IFERROR(ROUNDUP(VLOOKUP(F3102,Accesorio!A:E,IF(L3102&gt;5,L3102-2,L3102),)*E3102/IF(L3102&gt;5,1.21,1),0)," ")</f>
        <v xml:space="preserve"> </v>
      </c>
      <c r="N3102" s="319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70"/>
      <c r="F3103" s="272"/>
      <c r="G3103" s="133"/>
      <c r="H3103" s="133"/>
      <c r="I3103" s="343"/>
      <c r="J3103" s="134"/>
      <c r="K3103" s="135"/>
      <c r="L3103" s="136">
        <v>5</v>
      </c>
      <c r="M3103" s="318" t="str">
        <f>IFERROR(ROUNDUP(VLOOKUP(F3103,Accesorio!A:E,IF(L3103&gt;5,L3103-2,L3103),)*E3103/IF(L3103&gt;5,1.21,1),0)," ")</f>
        <v xml:space="preserve"> </v>
      </c>
      <c r="N3103" s="319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70"/>
      <c r="F3104" s="272"/>
      <c r="G3104" s="133"/>
      <c r="H3104" s="133"/>
      <c r="I3104" s="343"/>
      <c r="J3104" s="134"/>
      <c r="K3104" s="135"/>
      <c r="L3104" s="136">
        <v>5</v>
      </c>
      <c r="M3104" s="318" t="str">
        <f>IFERROR(ROUNDUP(VLOOKUP(F3104,Accesorio!A:E,IF(L3104&gt;5,L3104-2,L3104),)*E3104/IF(L3104&gt;5,1.21,1),0)," ")</f>
        <v xml:space="preserve"> </v>
      </c>
      <c r="N3104" s="319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70"/>
      <c r="F3105" s="272"/>
      <c r="G3105" s="133"/>
      <c r="H3105" s="133"/>
      <c r="I3105" s="343"/>
      <c r="J3105" s="134"/>
      <c r="K3105" s="135"/>
      <c r="L3105" s="136">
        <v>5</v>
      </c>
      <c r="M3105" s="318" t="str">
        <f>IFERROR(ROUNDUP(VLOOKUP(F3105,Accesorio!A:E,IF(L3105&gt;5,L3105-2,L3105),)*E3105/IF(L3105&gt;5,1.21,1),0)," ")</f>
        <v xml:space="preserve"> </v>
      </c>
      <c r="N3105" s="319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70"/>
      <c r="F3106" s="272"/>
      <c r="G3106" s="133"/>
      <c r="H3106" s="133"/>
      <c r="I3106" s="343"/>
      <c r="J3106" s="134"/>
      <c r="K3106" s="135"/>
      <c r="L3106" s="136">
        <v>5</v>
      </c>
      <c r="M3106" s="318" t="str">
        <f>IFERROR(ROUNDUP(VLOOKUP(F3106,Accesorio!A:E,IF(L3106&gt;5,L3106-2,L3106),)*E3106/IF(L3106&gt;5,1.21,1),0)," ")</f>
        <v xml:space="preserve"> </v>
      </c>
      <c r="N3106" s="319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70"/>
      <c r="F3107" s="272"/>
      <c r="G3107" s="133"/>
      <c r="H3107" s="133"/>
      <c r="I3107" s="343"/>
      <c r="J3107" s="134"/>
      <c r="K3107" s="135"/>
      <c r="L3107" s="136">
        <v>5</v>
      </c>
      <c r="M3107" s="318" t="str">
        <f>IFERROR(ROUNDUP(VLOOKUP(F3107,Accesorio!A:E,IF(L3107&gt;5,L3107-2,L3107),)*E3107/IF(L3107&gt;5,1.21,1),0)," ")</f>
        <v xml:space="preserve"> </v>
      </c>
      <c r="N3107" s="319" t="str">
        <f>IFERROR(VLOOKUP(F3107,Accesorio!A:C,3,),"")</f>
        <v/>
      </c>
    </row>
    <row r="3108" spans="1:14" x14ac:dyDescent="0.2">
      <c r="A3108" s="129"/>
      <c r="B3108" s="130"/>
      <c r="C3108" s="131"/>
      <c r="D3108" s="132"/>
      <c r="E3108" s="270"/>
      <c r="F3108" s="272"/>
      <c r="G3108" s="133"/>
      <c r="H3108" s="133"/>
      <c r="I3108" s="343"/>
      <c r="J3108" s="134"/>
      <c r="K3108" s="135"/>
      <c r="L3108" s="136">
        <v>5</v>
      </c>
      <c r="M3108" s="318" t="str">
        <f>IFERROR(ROUNDUP(VLOOKUP(F3108,Accesorio!A:E,IF(L3108&gt;5,L3108-2,L3108),)*E3108/IF(L3108&gt;5,1.21,1),0)," ")</f>
        <v xml:space="preserve"> </v>
      </c>
      <c r="N3108" s="319" t="str">
        <f>IFERROR(VLOOKUP(F3108,Accesorio!A:C,3,),"")</f>
        <v/>
      </c>
    </row>
    <row r="3109" spans="1:14" x14ac:dyDescent="0.2">
      <c r="A3109" s="129"/>
      <c r="B3109" s="130"/>
      <c r="C3109" s="131"/>
      <c r="D3109" s="132"/>
      <c r="E3109" s="270"/>
      <c r="F3109" s="272"/>
      <c r="G3109" s="133"/>
      <c r="H3109" s="133"/>
      <c r="I3109" s="343"/>
      <c r="J3109" s="134"/>
      <c r="K3109" s="135"/>
      <c r="L3109" s="136">
        <v>5</v>
      </c>
      <c r="M3109" s="318" t="str">
        <f>IFERROR(ROUNDUP(VLOOKUP(F3109,Accesorio!A:E,IF(L3109&gt;5,L3109-2,L3109),)*E3109/IF(L3109&gt;5,1.21,1),0)," ")</f>
        <v xml:space="preserve"> </v>
      </c>
      <c r="N3109" s="319" t="str">
        <f>IFERROR(VLOOKUP(F3109,Accesorio!A:C,3,),"")</f>
        <v/>
      </c>
    </row>
    <row r="3110" spans="1:14" x14ac:dyDescent="0.2">
      <c r="A3110" s="129"/>
      <c r="B3110" s="130"/>
      <c r="C3110" s="131"/>
      <c r="D3110" s="132"/>
      <c r="E3110" s="270"/>
      <c r="F3110" s="272"/>
      <c r="G3110" s="133"/>
      <c r="H3110" s="133"/>
      <c r="I3110" s="343"/>
      <c r="J3110" s="134"/>
      <c r="K3110" s="135"/>
      <c r="L3110" s="136">
        <v>5</v>
      </c>
      <c r="M3110" s="318" t="str">
        <f>IFERROR(ROUNDUP(VLOOKUP(F3110,Accesorio!A:E,IF(L3110&gt;5,L3110-2,L3110),)*E3110/IF(L3110&gt;5,1.21,1),0)," ")</f>
        <v xml:space="preserve"> </v>
      </c>
      <c r="N3110" s="319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70"/>
      <c r="F3111" s="272"/>
      <c r="G3111" s="133"/>
      <c r="H3111" s="133"/>
      <c r="I3111" s="343"/>
      <c r="J3111" s="134"/>
      <c r="K3111" s="135"/>
      <c r="L3111" s="136">
        <v>5</v>
      </c>
      <c r="M3111" s="318" t="str">
        <f>IFERROR(ROUNDUP(VLOOKUP(F3111,Accesorio!A:E,IF(L3111&gt;5,L3111-2,L3111),)*E3111/IF(L3111&gt;5,1.21,1),0)," ")</f>
        <v xml:space="preserve"> </v>
      </c>
      <c r="N3111" s="319" t="str">
        <f>IFERROR(VLOOKUP(F3111,Accesorio!A:C,3,),"")</f>
        <v/>
      </c>
    </row>
    <row r="3112" spans="1:14" x14ac:dyDescent="0.2">
      <c r="A3112" s="129"/>
      <c r="B3112" s="130"/>
      <c r="C3112" s="131"/>
      <c r="D3112" s="132"/>
      <c r="E3112" s="270"/>
      <c r="F3112" s="272"/>
      <c r="G3112" s="133"/>
      <c r="H3112" s="133"/>
      <c r="I3112" s="343"/>
      <c r="J3112" s="134"/>
      <c r="K3112" s="135"/>
      <c r="L3112" s="136">
        <v>5</v>
      </c>
      <c r="M3112" s="318" t="str">
        <f>IFERROR(ROUNDUP(VLOOKUP(F3112,Accesorio!A:E,IF(L3112&gt;5,L3112-2,L3112),)*E3112/IF(L3112&gt;5,1.21,1),0)," ")</f>
        <v xml:space="preserve"> </v>
      </c>
      <c r="N3112" s="319" t="str">
        <f>IFERROR(VLOOKUP(F3112,Accesorio!A:C,3,),"")</f>
        <v/>
      </c>
    </row>
    <row r="3113" spans="1:14" x14ac:dyDescent="0.2">
      <c r="A3113" s="129"/>
      <c r="B3113" s="130"/>
      <c r="C3113" s="131"/>
      <c r="D3113" s="132"/>
      <c r="E3113" s="270"/>
      <c r="F3113" s="272"/>
      <c r="G3113" s="133"/>
      <c r="H3113" s="133"/>
      <c r="I3113" s="343"/>
      <c r="J3113" s="134"/>
      <c r="K3113" s="135"/>
      <c r="L3113" s="136">
        <v>5</v>
      </c>
      <c r="M3113" s="318" t="str">
        <f>IFERROR(ROUNDUP(VLOOKUP(F3113,Accesorio!A:E,IF(L3113&gt;5,L3113-2,L3113),)*E3113/IF(L3113&gt;5,1.21,1),0)," ")</f>
        <v xml:space="preserve"> </v>
      </c>
      <c r="N3113" s="319" t="str">
        <f>IFERROR(VLOOKUP(F3113,Accesorio!A:C,3,),"")</f>
        <v/>
      </c>
    </row>
    <row r="3114" spans="1:14" x14ac:dyDescent="0.2">
      <c r="A3114" s="129"/>
      <c r="B3114" s="130"/>
      <c r="C3114" s="131"/>
      <c r="D3114" s="132"/>
      <c r="E3114" s="270"/>
      <c r="F3114" s="272"/>
      <c r="G3114" s="133"/>
      <c r="H3114" s="133"/>
      <c r="I3114" s="343"/>
      <c r="J3114" s="134"/>
      <c r="K3114" s="135"/>
      <c r="L3114" s="136">
        <v>5</v>
      </c>
      <c r="M3114" s="318" t="str">
        <f>IFERROR(ROUNDUP(VLOOKUP(F3114,Accesorio!A:E,IF(L3114&gt;5,L3114-2,L3114),)*E3114/IF(L3114&gt;5,1.21,1),0)," ")</f>
        <v xml:space="preserve"> </v>
      </c>
      <c r="N3114" s="319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70"/>
      <c r="F3115" s="272"/>
      <c r="G3115" s="133"/>
      <c r="H3115" s="133"/>
      <c r="I3115" s="343"/>
      <c r="J3115" s="134"/>
      <c r="K3115" s="135"/>
      <c r="L3115" s="136">
        <v>5</v>
      </c>
      <c r="M3115" s="318" t="str">
        <f>IFERROR(ROUNDUP(VLOOKUP(F3115,Accesorio!A:E,IF(L3115&gt;5,L3115-2,L3115),)*E3115/IF(L3115&gt;5,1.21,1),0)," ")</f>
        <v xml:space="preserve"> </v>
      </c>
      <c r="N3115" s="319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70"/>
      <c r="F3116" s="272"/>
      <c r="G3116" s="133"/>
      <c r="H3116" s="133"/>
      <c r="I3116" s="343"/>
      <c r="J3116" s="134"/>
      <c r="K3116" s="135"/>
      <c r="L3116" s="136">
        <v>5</v>
      </c>
      <c r="M3116" s="318" t="str">
        <f>IFERROR(ROUNDUP(VLOOKUP(F3116,Accesorio!A:E,IF(L3116&gt;5,L3116-2,L3116),)*E3116/IF(L3116&gt;5,1.21,1),0)," ")</f>
        <v xml:space="preserve"> </v>
      </c>
      <c r="N3116" s="319" t="str">
        <f>IFERROR(VLOOKUP(F3116,Accesorio!A:C,3,),"")</f>
        <v/>
      </c>
    </row>
    <row r="3117" spans="1:14" x14ac:dyDescent="0.2">
      <c r="A3117" s="129"/>
      <c r="B3117" s="130"/>
      <c r="C3117" s="131"/>
      <c r="D3117" s="132"/>
      <c r="E3117" s="270"/>
      <c r="F3117" s="272"/>
      <c r="G3117" s="133"/>
      <c r="H3117" s="133"/>
      <c r="I3117" s="343"/>
      <c r="J3117" s="134"/>
      <c r="K3117" s="135"/>
      <c r="L3117" s="136">
        <v>5</v>
      </c>
      <c r="M3117" s="318" t="str">
        <f>IFERROR(ROUNDUP(VLOOKUP(F3117,Accesorio!A:E,IF(L3117&gt;5,L3117-2,L3117),)*E3117/IF(L3117&gt;5,1.21,1),0)," ")</f>
        <v xml:space="preserve"> </v>
      </c>
      <c r="N3117" s="319" t="str">
        <f>IFERROR(VLOOKUP(F3117,Accesorio!A:C,3,),"")</f>
        <v/>
      </c>
    </row>
    <row r="3118" spans="1:14" x14ac:dyDescent="0.2">
      <c r="A3118" s="129"/>
      <c r="B3118" s="130"/>
      <c r="C3118" s="131"/>
      <c r="D3118" s="132"/>
      <c r="E3118" s="270"/>
      <c r="F3118" s="272"/>
      <c r="G3118" s="133"/>
      <c r="H3118" s="133"/>
      <c r="I3118" s="343"/>
      <c r="J3118" s="134"/>
      <c r="K3118" s="135"/>
      <c r="L3118" s="136">
        <v>5</v>
      </c>
      <c r="M3118" s="318" t="str">
        <f>IFERROR(ROUNDUP(VLOOKUP(F3118,Accesorio!A:E,IF(L3118&gt;5,L3118-2,L3118),)*E3118/IF(L3118&gt;5,1.21,1),0)," ")</f>
        <v xml:space="preserve"> </v>
      </c>
      <c r="N3118" s="319" t="str">
        <f>IFERROR(VLOOKUP(F3118,Accesorio!A:C,3,),"")</f>
        <v/>
      </c>
    </row>
    <row r="3119" spans="1:14" x14ac:dyDescent="0.2">
      <c r="A3119" s="129"/>
      <c r="B3119" s="130"/>
      <c r="C3119" s="137"/>
      <c r="D3119" s="132"/>
      <c r="E3119" s="270"/>
      <c r="F3119" s="272"/>
      <c r="G3119" s="133"/>
      <c r="H3119" s="133"/>
      <c r="I3119" s="343"/>
      <c r="J3119" s="134"/>
      <c r="K3119" s="135"/>
      <c r="L3119" s="136">
        <v>5</v>
      </c>
      <c r="M3119" s="318" t="str">
        <f>IFERROR(ROUNDUP(VLOOKUP(F3119,Accesorio!A:E,IF(L3119&gt;5,L3119-2,L3119),)*E3119/IF(L3119&gt;5,1.21,1),0)," ")</f>
        <v xml:space="preserve"> </v>
      </c>
      <c r="N3119" s="319" t="str">
        <f>IFERROR(VLOOKUP(F3119,Accesorio!A:C,3,),"")</f>
        <v/>
      </c>
    </row>
    <row r="3120" spans="1:14" x14ac:dyDescent="0.2">
      <c r="A3120" s="129"/>
      <c r="B3120" s="130"/>
      <c r="C3120" s="137"/>
      <c r="D3120" s="132"/>
      <c r="E3120" s="270"/>
      <c r="F3120" s="272"/>
      <c r="G3120" s="133"/>
      <c r="H3120" s="133"/>
      <c r="I3120" s="343"/>
      <c r="J3120" s="134"/>
      <c r="K3120" s="135"/>
      <c r="L3120" s="136">
        <v>5</v>
      </c>
      <c r="M3120" s="318" t="str">
        <f>IFERROR(ROUNDUP(VLOOKUP(F3120,Accesorio!A:E,IF(L3120&gt;5,L3120-2,L3120),)*E3120/IF(L3120&gt;5,1.21,1),0)," ")</f>
        <v xml:space="preserve"> </v>
      </c>
      <c r="N3120" s="319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70"/>
      <c r="F3121" s="272"/>
      <c r="G3121" s="133"/>
      <c r="H3121" s="133"/>
      <c r="I3121" s="343"/>
      <c r="J3121" s="134"/>
      <c r="K3121" s="135"/>
      <c r="L3121" s="136">
        <v>5</v>
      </c>
      <c r="M3121" s="318" t="str">
        <f>IFERROR(ROUNDUP(VLOOKUP(F3121,Accesorio!A:E,IF(L3121&gt;5,L3121-2,L3121),)*E3121/IF(L3121&gt;5,1.21,1),0)," ")</f>
        <v xml:space="preserve"> </v>
      </c>
      <c r="N3121" s="319" t="str">
        <f>IFERROR(VLOOKUP(F3121,Accesorio!A:C,3,),"")</f>
        <v/>
      </c>
    </row>
    <row r="3122" spans="1:14" x14ac:dyDescent="0.2">
      <c r="A3122" s="129"/>
      <c r="B3122" s="130"/>
      <c r="C3122" s="131"/>
      <c r="D3122" s="132"/>
      <c r="E3122" s="270"/>
      <c r="F3122" s="272"/>
      <c r="G3122" s="133"/>
      <c r="H3122" s="133"/>
      <c r="I3122" s="343"/>
      <c r="J3122" s="134"/>
      <c r="K3122" s="135"/>
      <c r="L3122" s="136">
        <v>5</v>
      </c>
      <c r="M3122" s="318" t="str">
        <f>IFERROR(ROUNDUP(VLOOKUP(F3122,Accesorio!A:E,IF(L3122&gt;5,L3122-2,L3122),)*E3122/IF(L3122&gt;5,1.21,1),0)," ")</f>
        <v xml:space="preserve"> </v>
      </c>
      <c r="N3122" s="319" t="str">
        <f>IFERROR(VLOOKUP(F3122,Accesorio!A:C,3,),"")</f>
        <v/>
      </c>
    </row>
    <row r="3123" spans="1:14" x14ac:dyDescent="0.2">
      <c r="A3123" s="129"/>
      <c r="B3123" s="130"/>
      <c r="C3123" s="131"/>
      <c r="D3123" s="132"/>
      <c r="E3123" s="270"/>
      <c r="F3123" s="272"/>
      <c r="G3123" s="133"/>
      <c r="H3123" s="133"/>
      <c r="I3123" s="343"/>
      <c r="J3123" s="134"/>
      <c r="K3123" s="135"/>
      <c r="L3123" s="136">
        <v>5</v>
      </c>
      <c r="M3123" s="318" t="str">
        <f>IFERROR(ROUNDUP(VLOOKUP(F3123,Accesorio!A:E,IF(L3123&gt;5,L3123-2,L3123),)*E3123/IF(L3123&gt;5,1.21,1),0)," ")</f>
        <v xml:space="preserve"> </v>
      </c>
      <c r="N3123" s="319" t="str">
        <f>IFERROR(VLOOKUP(F3123,Accesorio!A:C,3,),"")</f>
        <v/>
      </c>
    </row>
    <row r="3124" spans="1:14" x14ac:dyDescent="0.2">
      <c r="A3124" s="129"/>
      <c r="B3124" s="130"/>
      <c r="C3124" s="131"/>
      <c r="D3124" s="132"/>
      <c r="E3124" s="270"/>
      <c r="F3124" s="272"/>
      <c r="G3124" s="133"/>
      <c r="H3124" s="133"/>
      <c r="I3124" s="343"/>
      <c r="J3124" s="134"/>
      <c r="K3124" s="135"/>
      <c r="L3124" s="136">
        <v>5</v>
      </c>
      <c r="M3124" s="318" t="str">
        <f>IFERROR(ROUNDUP(VLOOKUP(F3124,Accesorio!A:E,IF(L3124&gt;5,L3124-2,L3124),)*E3124/IF(L3124&gt;5,1.21,1),0)," ")</f>
        <v xml:space="preserve"> </v>
      </c>
      <c r="N3124" s="319" t="str">
        <f>IFERROR(VLOOKUP(F3124,Accesorio!A:C,3,),"")</f>
        <v/>
      </c>
    </row>
    <row r="3125" spans="1:14" x14ac:dyDescent="0.2">
      <c r="A3125" s="129"/>
      <c r="B3125" s="130"/>
      <c r="C3125" s="131"/>
      <c r="D3125" s="132"/>
      <c r="E3125" s="270"/>
      <c r="F3125" s="272"/>
      <c r="G3125" s="133"/>
      <c r="H3125" s="133"/>
      <c r="I3125" s="343"/>
      <c r="J3125" s="134"/>
      <c r="K3125" s="135"/>
      <c r="L3125" s="136">
        <v>5</v>
      </c>
      <c r="M3125" s="318" t="str">
        <f>IFERROR(ROUNDUP(VLOOKUP(F3125,Accesorio!A:E,IF(L3125&gt;5,L3125-2,L3125),)*E3125/IF(L3125&gt;5,1.21,1),0)," ")</f>
        <v xml:space="preserve"> </v>
      </c>
      <c r="N3125" s="319" t="str">
        <f>IFERROR(VLOOKUP(F3125,Accesorio!A:C,3,),"")</f>
        <v/>
      </c>
    </row>
    <row r="3126" spans="1:14" x14ac:dyDescent="0.2">
      <c r="A3126" s="129"/>
      <c r="B3126" s="130"/>
      <c r="C3126" s="131"/>
      <c r="D3126" s="132"/>
      <c r="E3126" s="270"/>
      <c r="F3126" s="272"/>
      <c r="G3126" s="133"/>
      <c r="H3126" s="133"/>
      <c r="I3126" s="343"/>
      <c r="J3126" s="134"/>
      <c r="K3126" s="135"/>
      <c r="L3126" s="136">
        <v>5</v>
      </c>
      <c r="M3126" s="318" t="str">
        <f>IFERROR(ROUNDUP(VLOOKUP(F3126,Accesorio!A:E,IF(L3126&gt;5,L3126-2,L3126),)*E3126/IF(L3126&gt;5,1.21,1),0)," ")</f>
        <v xml:space="preserve"> </v>
      </c>
      <c r="N3126" s="319" t="str">
        <f>IFERROR(VLOOKUP(F3126,Accesorio!A:C,3,),"")</f>
        <v/>
      </c>
    </row>
    <row r="3127" spans="1:14" x14ac:dyDescent="0.2">
      <c r="A3127" s="129"/>
      <c r="B3127" s="130"/>
      <c r="C3127" s="131"/>
      <c r="D3127" s="132"/>
      <c r="E3127" s="270"/>
      <c r="F3127" s="272"/>
      <c r="G3127" s="133"/>
      <c r="H3127" s="133"/>
      <c r="I3127" s="343"/>
      <c r="J3127" s="134"/>
      <c r="K3127" s="135"/>
      <c r="L3127" s="136">
        <v>5</v>
      </c>
      <c r="M3127" s="318" t="str">
        <f>IFERROR(ROUNDUP(VLOOKUP(F3127,Accesorio!A:E,IF(L3127&gt;5,L3127-2,L3127),)*E3127/IF(L3127&gt;5,1.21,1),0)," ")</f>
        <v xml:space="preserve"> </v>
      </c>
      <c r="N3127" s="319" t="str">
        <f>IFERROR(VLOOKUP(F3127,Accesorio!A:C,3,),"")</f>
        <v/>
      </c>
    </row>
    <row r="3128" spans="1:14" x14ac:dyDescent="0.2">
      <c r="A3128" s="129"/>
      <c r="B3128" s="130"/>
      <c r="C3128" s="137"/>
      <c r="D3128" s="132"/>
      <c r="E3128" s="270"/>
      <c r="F3128" s="272"/>
      <c r="G3128" s="133"/>
      <c r="H3128" s="133"/>
      <c r="I3128" s="343"/>
      <c r="J3128" s="134"/>
      <c r="K3128" s="135"/>
      <c r="L3128" s="136">
        <v>5</v>
      </c>
      <c r="M3128" s="318" t="str">
        <f>IFERROR(ROUNDUP(VLOOKUP(F3128,Accesorio!A:E,IF(L3128&gt;5,L3128-2,L3128),)*E3128/IF(L3128&gt;5,1.21,1),0)," ")</f>
        <v xml:space="preserve"> </v>
      </c>
      <c r="N3128" s="319" t="str">
        <f>IFERROR(VLOOKUP(F3128,Accesorio!A:C,3,),"")</f>
        <v/>
      </c>
    </row>
    <row r="3129" spans="1:14" x14ac:dyDescent="0.2">
      <c r="A3129" s="129"/>
      <c r="B3129" s="130"/>
      <c r="C3129" s="137"/>
      <c r="D3129" s="132"/>
      <c r="E3129" s="270"/>
      <c r="F3129" s="272"/>
      <c r="G3129" s="133"/>
      <c r="H3129" s="133"/>
      <c r="I3129" s="343"/>
      <c r="J3129" s="134"/>
      <c r="K3129" s="135"/>
      <c r="L3129" s="136">
        <v>5</v>
      </c>
      <c r="M3129" s="318" t="str">
        <f>IFERROR(ROUNDUP(VLOOKUP(F3129,Accesorio!A:E,IF(L3129&gt;5,L3129-2,L3129),)*E3129/IF(L3129&gt;5,1.21,1),0)," ")</f>
        <v xml:space="preserve"> </v>
      </c>
      <c r="N3129" s="319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70"/>
      <c r="F3130" s="272"/>
      <c r="G3130" s="133"/>
      <c r="H3130" s="133"/>
      <c r="I3130" s="343"/>
      <c r="J3130" s="134"/>
      <c r="K3130" s="135"/>
      <c r="L3130" s="136">
        <v>5</v>
      </c>
      <c r="M3130" s="318" t="str">
        <f>IFERROR(ROUNDUP(VLOOKUP(F3130,Accesorio!A:E,IF(L3130&gt;5,L3130-2,L3130),)*E3130/IF(L3130&gt;5,1.21,1),0)," ")</f>
        <v xml:space="preserve"> </v>
      </c>
      <c r="N3130" s="319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70"/>
      <c r="F3131" s="272"/>
      <c r="G3131" s="133"/>
      <c r="H3131" s="133"/>
      <c r="I3131" s="343"/>
      <c r="J3131" s="134"/>
      <c r="K3131" s="135"/>
      <c r="L3131" s="136">
        <v>5</v>
      </c>
      <c r="M3131" s="318" t="str">
        <f>IFERROR(ROUNDUP(VLOOKUP(F3131,Accesorio!A:E,IF(L3131&gt;5,L3131-2,L3131),)*E3131/IF(L3131&gt;5,1.21,1),0)," ")</f>
        <v xml:space="preserve"> </v>
      </c>
      <c r="N3131" s="319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70"/>
      <c r="F3132" s="272"/>
      <c r="G3132" s="133"/>
      <c r="H3132" s="133"/>
      <c r="I3132" s="343"/>
      <c r="J3132" s="134"/>
      <c r="K3132" s="135"/>
      <c r="L3132" s="136">
        <v>5</v>
      </c>
      <c r="M3132" s="318" t="str">
        <f>IFERROR(ROUNDUP(VLOOKUP(F3132,Accesorio!A:E,IF(L3132&gt;5,L3132-2,L3132),)*E3132/IF(L3132&gt;5,1.21,1),0)," ")</f>
        <v xml:space="preserve"> </v>
      </c>
      <c r="N3132" s="319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70"/>
      <c r="F3133" s="272"/>
      <c r="G3133" s="133"/>
      <c r="H3133" s="133"/>
      <c r="I3133" s="343"/>
      <c r="J3133" s="134"/>
      <c r="K3133" s="135"/>
      <c r="L3133" s="136">
        <v>5</v>
      </c>
      <c r="M3133" s="318" t="str">
        <f>IFERROR(ROUNDUP(VLOOKUP(F3133,Accesorio!A:E,IF(L3133&gt;5,L3133-2,L3133),)*E3133/IF(L3133&gt;5,1.21,1),0)," ")</f>
        <v xml:space="preserve"> </v>
      </c>
      <c r="N3133" s="319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70"/>
      <c r="F3134" s="272"/>
      <c r="G3134" s="133"/>
      <c r="H3134" s="133"/>
      <c r="I3134" s="343"/>
      <c r="J3134" s="134"/>
      <c r="K3134" s="135"/>
      <c r="L3134" s="136">
        <v>5</v>
      </c>
      <c r="M3134" s="318" t="str">
        <f>IFERROR(ROUNDUP(VLOOKUP(F3134,Accesorio!A:E,IF(L3134&gt;5,L3134-2,L3134),)*E3134/IF(L3134&gt;5,1.21,1),0)," ")</f>
        <v xml:space="preserve"> </v>
      </c>
      <c r="N3134" s="319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70"/>
      <c r="F3135" s="272"/>
      <c r="G3135" s="133"/>
      <c r="H3135" s="133"/>
      <c r="I3135" s="343"/>
      <c r="J3135" s="134"/>
      <c r="K3135" s="135"/>
      <c r="L3135" s="136">
        <v>5</v>
      </c>
      <c r="M3135" s="318" t="str">
        <f>IFERROR(ROUNDUP(VLOOKUP(F3135,Accesorio!A:E,IF(L3135&gt;5,L3135-2,L3135),)*E3135/IF(L3135&gt;5,1.21,1),0)," ")</f>
        <v xml:space="preserve"> </v>
      </c>
      <c r="N3135" s="319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70"/>
      <c r="F3136" s="272"/>
      <c r="G3136" s="133"/>
      <c r="H3136" s="133"/>
      <c r="I3136" s="343"/>
      <c r="J3136" s="134"/>
      <c r="K3136" s="135"/>
      <c r="L3136" s="136">
        <v>5</v>
      </c>
      <c r="M3136" s="318" t="str">
        <f>IFERROR(ROUNDUP(VLOOKUP(F3136,Accesorio!A:E,IF(L3136&gt;5,L3136-2,L3136),)*E3136/IF(L3136&gt;5,1.21,1),0)," ")</f>
        <v xml:space="preserve"> </v>
      </c>
      <c r="N3136" s="319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70"/>
      <c r="F3137" s="272"/>
      <c r="G3137" s="133"/>
      <c r="H3137" s="133"/>
      <c r="I3137" s="343"/>
      <c r="J3137" s="134"/>
      <c r="K3137" s="135"/>
      <c r="L3137" s="136">
        <v>5</v>
      </c>
      <c r="M3137" s="318" t="str">
        <f>IFERROR(ROUNDUP(VLOOKUP(F3137,Accesorio!A:E,IF(L3137&gt;5,L3137-2,L3137),)*E3137/IF(L3137&gt;5,1.21,1),0)," ")</f>
        <v xml:space="preserve"> </v>
      </c>
      <c r="N3137" s="319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70"/>
      <c r="F3138" s="272"/>
      <c r="G3138" s="133"/>
      <c r="H3138" s="133"/>
      <c r="I3138" s="343"/>
      <c r="J3138" s="134"/>
      <c r="K3138" s="135"/>
      <c r="L3138" s="136">
        <v>5</v>
      </c>
      <c r="M3138" s="318" t="str">
        <f>IFERROR(ROUNDUP(VLOOKUP(F3138,Accesorio!A:E,IF(L3138&gt;5,L3138-2,L3138),)*E3138/IF(L3138&gt;5,1.21,1),0)," ")</f>
        <v xml:space="preserve"> </v>
      </c>
      <c r="N3138" s="319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70"/>
      <c r="F3139" s="272"/>
      <c r="G3139" s="133"/>
      <c r="H3139" s="133"/>
      <c r="I3139" s="343"/>
      <c r="J3139" s="134"/>
      <c r="K3139" s="135"/>
      <c r="L3139" s="136">
        <v>5</v>
      </c>
      <c r="M3139" s="318" t="str">
        <f>IFERROR(ROUNDUP(VLOOKUP(F3139,Accesorio!A:E,IF(L3139&gt;5,L3139-2,L3139),)*E3139/IF(L3139&gt;5,1.21,1),0)," ")</f>
        <v xml:space="preserve"> </v>
      </c>
      <c r="N3139" s="319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70"/>
      <c r="F3140" s="272"/>
      <c r="G3140" s="133"/>
      <c r="H3140" s="133"/>
      <c r="I3140" s="343"/>
      <c r="J3140" s="134"/>
      <c r="K3140" s="135"/>
      <c r="L3140" s="136">
        <v>5</v>
      </c>
      <c r="M3140" s="318" t="str">
        <f>IFERROR(ROUNDUP(VLOOKUP(F3140,Accesorio!A:E,IF(L3140&gt;5,L3140-2,L3140),)*E3140/IF(L3140&gt;5,1.21,1),0)," ")</f>
        <v xml:space="preserve"> </v>
      </c>
      <c r="N3140" s="319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70"/>
      <c r="F3141" s="272"/>
      <c r="G3141" s="133"/>
      <c r="H3141" s="133"/>
      <c r="I3141" s="343"/>
      <c r="J3141" s="134"/>
      <c r="K3141" s="135"/>
      <c r="L3141" s="136">
        <v>5</v>
      </c>
      <c r="M3141" s="318" t="str">
        <f>IFERROR(ROUNDUP(VLOOKUP(F3141,Accesorio!A:E,IF(L3141&gt;5,L3141-2,L3141),)*E3141/IF(L3141&gt;5,1.21,1),0)," ")</f>
        <v xml:space="preserve"> </v>
      </c>
      <c r="N3141" s="319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70"/>
      <c r="F3142" s="272"/>
      <c r="G3142" s="133"/>
      <c r="H3142" s="133"/>
      <c r="I3142" s="343"/>
      <c r="J3142" s="134"/>
      <c r="K3142" s="135"/>
      <c r="L3142" s="136">
        <v>5</v>
      </c>
      <c r="M3142" s="318" t="str">
        <f>IFERROR(ROUNDUP(VLOOKUP(F3142,Accesorio!A:E,IF(L3142&gt;5,L3142-2,L3142),)*E3142/IF(L3142&gt;5,1.21,1),0)," ")</f>
        <v xml:space="preserve"> </v>
      </c>
      <c r="N3142" s="319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70"/>
      <c r="F3143" s="272"/>
      <c r="G3143" s="133"/>
      <c r="H3143" s="133"/>
      <c r="I3143" s="343"/>
      <c r="J3143" s="134"/>
      <c r="K3143" s="135"/>
      <c r="L3143" s="136">
        <v>5</v>
      </c>
      <c r="M3143" s="318" t="str">
        <f>IFERROR(ROUNDUP(VLOOKUP(F3143,Accesorio!A:E,IF(L3143&gt;5,L3143-2,L3143),)*E3143/IF(L3143&gt;5,1.21,1),0)," ")</f>
        <v xml:space="preserve"> </v>
      </c>
      <c r="N3143" s="319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70"/>
      <c r="F3144" s="272"/>
      <c r="G3144" s="133"/>
      <c r="H3144" s="133"/>
      <c r="I3144" s="343"/>
      <c r="J3144" s="134"/>
      <c r="K3144" s="135"/>
      <c r="L3144" s="136">
        <v>5</v>
      </c>
      <c r="M3144" s="318" t="str">
        <f>IFERROR(ROUNDUP(VLOOKUP(F3144,Accesorio!A:E,IF(L3144&gt;5,L3144-2,L3144),)*E3144/IF(L3144&gt;5,1.21,1),0)," ")</f>
        <v xml:space="preserve"> </v>
      </c>
      <c r="N3144" s="319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70"/>
      <c r="F3145" s="272"/>
      <c r="G3145" s="133"/>
      <c r="H3145" s="133"/>
      <c r="I3145" s="343"/>
      <c r="J3145" s="134"/>
      <c r="K3145" s="135"/>
      <c r="L3145" s="136">
        <v>5</v>
      </c>
      <c r="M3145" s="318" t="str">
        <f>IFERROR(ROUNDUP(VLOOKUP(F3145,Accesorio!A:E,IF(L3145&gt;5,L3145-2,L3145),)*E3145/IF(L3145&gt;5,1.21,1),0)," ")</f>
        <v xml:space="preserve"> </v>
      </c>
      <c r="N3145" s="319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70"/>
      <c r="F3146" s="272"/>
      <c r="G3146" s="133"/>
      <c r="H3146" s="133"/>
      <c r="I3146" s="343"/>
      <c r="J3146" s="134"/>
      <c r="K3146" s="135"/>
      <c r="L3146" s="136">
        <v>5</v>
      </c>
      <c r="M3146" s="318" t="str">
        <f>IFERROR(ROUNDUP(VLOOKUP(F3146,Accesorio!A:E,IF(L3146&gt;5,L3146-2,L3146),)*E3146/IF(L3146&gt;5,1.21,1),0)," ")</f>
        <v xml:space="preserve"> </v>
      </c>
      <c r="N3146" s="319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70"/>
      <c r="F3147" s="272"/>
      <c r="G3147" s="133"/>
      <c r="H3147" s="133"/>
      <c r="I3147" s="343"/>
      <c r="J3147" s="134"/>
      <c r="K3147" s="135"/>
      <c r="L3147" s="136">
        <v>5</v>
      </c>
      <c r="M3147" s="318" t="str">
        <f>IFERROR(ROUNDUP(VLOOKUP(F3147,Accesorio!A:E,IF(L3147&gt;5,L3147-2,L3147),)*E3147/IF(L3147&gt;5,1.21,1),0)," ")</f>
        <v xml:space="preserve"> </v>
      </c>
      <c r="N3147" s="319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70"/>
      <c r="F3148" s="272"/>
      <c r="G3148" s="133"/>
      <c r="H3148" s="133"/>
      <c r="I3148" s="343"/>
      <c r="J3148" s="134"/>
      <c r="K3148" s="135"/>
      <c r="L3148" s="136">
        <v>5</v>
      </c>
      <c r="M3148" s="318" t="str">
        <f>IFERROR(ROUNDUP(VLOOKUP(F3148,Accesorio!A:E,IF(L3148&gt;5,L3148-2,L3148),)*E3148/IF(L3148&gt;5,1.21,1),0)," ")</f>
        <v xml:space="preserve"> </v>
      </c>
      <c r="N3148" s="319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70"/>
      <c r="F3149" s="272"/>
      <c r="G3149" s="133"/>
      <c r="H3149" s="133"/>
      <c r="I3149" s="343"/>
      <c r="J3149" s="134"/>
      <c r="K3149" s="135"/>
      <c r="L3149" s="136">
        <v>5</v>
      </c>
      <c r="M3149" s="318" t="str">
        <f>IFERROR(ROUNDUP(VLOOKUP(F3149,Accesorio!A:E,IF(L3149&gt;5,L3149-2,L3149),)*E3149/IF(L3149&gt;5,1.21,1),0)," ")</f>
        <v xml:space="preserve"> </v>
      </c>
      <c r="N3149" s="319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70"/>
      <c r="F3150" s="272"/>
      <c r="G3150" s="133"/>
      <c r="H3150" s="133"/>
      <c r="I3150" s="343"/>
      <c r="J3150" s="134"/>
      <c r="K3150" s="135"/>
      <c r="L3150" s="136">
        <v>5</v>
      </c>
      <c r="M3150" s="318" t="str">
        <f>IFERROR(ROUNDUP(VLOOKUP(F3150,Accesorio!A:E,IF(L3150&gt;5,L3150-2,L3150),)*E3150/IF(L3150&gt;5,1.21,1),0)," ")</f>
        <v xml:space="preserve"> </v>
      </c>
      <c r="N3150" s="319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70"/>
      <c r="F3151" s="272"/>
      <c r="G3151" s="133"/>
      <c r="H3151" s="133"/>
      <c r="I3151" s="343"/>
      <c r="J3151" s="134"/>
      <c r="K3151" s="135"/>
      <c r="L3151" s="136">
        <v>5</v>
      </c>
      <c r="M3151" s="318" t="str">
        <f>IFERROR(ROUNDUP(VLOOKUP(F3151,Accesorio!A:E,IF(L3151&gt;5,L3151-2,L3151),)*E3151/IF(L3151&gt;5,1.21,1),0)," ")</f>
        <v xml:space="preserve"> </v>
      </c>
      <c r="N3151" s="319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70"/>
      <c r="F3152" s="272"/>
      <c r="G3152" s="133"/>
      <c r="H3152" s="133"/>
      <c r="I3152" s="343"/>
      <c r="J3152" s="134"/>
      <c r="K3152" s="135"/>
      <c r="L3152" s="136">
        <v>5</v>
      </c>
      <c r="M3152" s="318" t="str">
        <f>IFERROR(ROUNDUP(VLOOKUP(F3152,Accesorio!A:E,IF(L3152&gt;5,L3152-2,L3152),)*E3152/IF(L3152&gt;5,1.21,1),0)," ")</f>
        <v xml:space="preserve"> </v>
      </c>
      <c r="N3152" s="319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70"/>
      <c r="F3153" s="272"/>
      <c r="G3153" s="133"/>
      <c r="H3153" s="133"/>
      <c r="I3153" s="343"/>
      <c r="J3153" s="134"/>
      <c r="K3153" s="135"/>
      <c r="L3153" s="136">
        <v>5</v>
      </c>
      <c r="M3153" s="318" t="str">
        <f>IFERROR(ROUNDUP(VLOOKUP(F3153,Accesorio!A:E,IF(L3153&gt;5,L3153-2,L3153),)*E3153/IF(L3153&gt;5,1.21,1),0)," ")</f>
        <v xml:space="preserve"> </v>
      </c>
      <c r="N3153" s="319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70"/>
      <c r="F3154" s="272"/>
      <c r="G3154" s="133"/>
      <c r="H3154" s="133"/>
      <c r="I3154" s="343"/>
      <c r="J3154" s="134"/>
      <c r="K3154" s="135"/>
      <c r="L3154" s="136">
        <v>5</v>
      </c>
      <c r="M3154" s="318" t="str">
        <f>IFERROR(ROUNDUP(VLOOKUP(F3154,Accesorio!A:E,IF(L3154&gt;5,L3154-2,L3154),)*E3154/IF(L3154&gt;5,1.21,1),0)," ")</f>
        <v xml:space="preserve"> </v>
      </c>
      <c r="N3154" s="319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70"/>
      <c r="F3155" s="272"/>
      <c r="G3155" s="133"/>
      <c r="H3155" s="133"/>
      <c r="I3155" s="343"/>
      <c r="J3155" s="134"/>
      <c r="K3155" s="135"/>
      <c r="L3155" s="136">
        <v>5</v>
      </c>
      <c r="M3155" s="318" t="str">
        <f>IFERROR(ROUNDUP(VLOOKUP(F3155,Accesorio!A:E,IF(L3155&gt;5,L3155-2,L3155),)*E3155/IF(L3155&gt;5,1.21,1),0)," ")</f>
        <v xml:space="preserve"> </v>
      </c>
      <c r="N3155" s="319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70"/>
      <c r="F3156" s="272"/>
      <c r="G3156" s="133"/>
      <c r="H3156" s="133"/>
      <c r="I3156" s="343"/>
      <c r="J3156" s="134"/>
      <c r="K3156" s="135"/>
      <c r="L3156" s="136">
        <v>5</v>
      </c>
      <c r="M3156" s="318" t="str">
        <f>IFERROR(ROUNDUP(VLOOKUP(F3156,Accesorio!A:E,IF(L3156&gt;5,L3156-2,L3156),)*E3156/IF(L3156&gt;5,1.21,1),0)," ")</f>
        <v xml:space="preserve"> </v>
      </c>
      <c r="N3156" s="319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70"/>
      <c r="F3157" s="272"/>
      <c r="G3157" s="133"/>
      <c r="H3157" s="133"/>
      <c r="I3157" s="343"/>
      <c r="J3157" s="134"/>
      <c r="K3157" s="135"/>
      <c r="L3157" s="136">
        <v>5</v>
      </c>
      <c r="M3157" s="318" t="str">
        <f>IFERROR(ROUNDUP(VLOOKUP(F3157,Accesorio!A:E,IF(L3157&gt;5,L3157-2,L3157),)*E3157/IF(L3157&gt;5,1.21,1),0)," ")</f>
        <v xml:space="preserve"> </v>
      </c>
      <c r="N3157" s="319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70"/>
      <c r="F3158" s="272"/>
      <c r="G3158" s="133"/>
      <c r="H3158" s="133"/>
      <c r="I3158" s="343"/>
      <c r="J3158" s="134"/>
      <c r="K3158" s="135"/>
      <c r="L3158" s="136">
        <v>5</v>
      </c>
      <c r="M3158" s="318" t="str">
        <f>IFERROR(ROUNDUP(VLOOKUP(F3158,Accesorio!A:E,IF(L3158&gt;5,L3158-2,L3158),)*E3158/IF(L3158&gt;5,1.21,1),0)," ")</f>
        <v xml:space="preserve"> </v>
      </c>
      <c r="N3158" s="319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70"/>
      <c r="F3159" s="272"/>
      <c r="G3159" s="133"/>
      <c r="H3159" s="133"/>
      <c r="I3159" s="343"/>
      <c r="J3159" s="134"/>
      <c r="K3159" s="135"/>
      <c r="L3159" s="136">
        <v>5</v>
      </c>
      <c r="M3159" s="318" t="str">
        <f>IFERROR(ROUNDUP(VLOOKUP(F3159,Accesorio!A:E,IF(L3159&gt;5,L3159-2,L3159),)*E3159/IF(L3159&gt;5,1.21,1),0)," ")</f>
        <v xml:space="preserve"> </v>
      </c>
      <c r="N3159" s="319" t="str">
        <f>IFERROR(VLOOKUP(F3159,Accesorio!A:C,3,),"")</f>
        <v/>
      </c>
    </row>
    <row r="3160" spans="1:14" x14ac:dyDescent="0.2">
      <c r="A3160" s="129"/>
      <c r="B3160" s="130"/>
      <c r="C3160" s="137"/>
      <c r="D3160" s="132"/>
      <c r="E3160" s="270"/>
      <c r="F3160" s="272"/>
      <c r="G3160" s="133"/>
      <c r="H3160" s="133"/>
      <c r="I3160" s="343"/>
      <c r="J3160" s="134"/>
      <c r="K3160" s="135"/>
      <c r="L3160" s="136">
        <v>5</v>
      </c>
      <c r="M3160" s="318" t="str">
        <f>IFERROR(ROUNDUP(VLOOKUP(F3160,Accesorio!A:E,IF(L3160&gt;5,L3160-2,L3160),)*E3160/IF(L3160&gt;5,1.21,1),0)," ")</f>
        <v xml:space="preserve"> </v>
      </c>
      <c r="N3160" s="319" t="str">
        <f>IFERROR(VLOOKUP(F3160,Accesorio!A:C,3,),"")</f>
        <v/>
      </c>
    </row>
    <row r="3161" spans="1:14" x14ac:dyDescent="0.2">
      <c r="A3161" s="129"/>
      <c r="B3161" s="130"/>
      <c r="C3161" s="137"/>
      <c r="D3161" s="132"/>
      <c r="E3161" s="270"/>
      <c r="F3161" s="272"/>
      <c r="G3161" s="133"/>
      <c r="H3161" s="133"/>
      <c r="I3161" s="343"/>
      <c r="J3161" s="134"/>
      <c r="K3161" s="135"/>
      <c r="L3161" s="136">
        <v>5</v>
      </c>
      <c r="M3161" s="318" t="str">
        <f>IFERROR(ROUNDUP(VLOOKUP(F3161,Accesorio!A:E,IF(L3161&gt;5,L3161-2,L3161),)*E3161/IF(L3161&gt;5,1.21,1),0)," ")</f>
        <v xml:space="preserve"> </v>
      </c>
      <c r="N3161" s="319" t="str">
        <f>IFERROR(VLOOKUP(F3161,Accesorio!A:C,3,),"")</f>
        <v/>
      </c>
    </row>
    <row r="3162" spans="1:14" x14ac:dyDescent="0.2">
      <c r="A3162" s="129"/>
      <c r="B3162" s="130"/>
      <c r="C3162" s="137"/>
      <c r="D3162" s="132"/>
      <c r="E3162" s="270"/>
      <c r="F3162" s="272"/>
      <c r="G3162" s="133"/>
      <c r="H3162" s="133"/>
      <c r="I3162" s="343"/>
      <c r="J3162" s="134"/>
      <c r="K3162" s="135"/>
      <c r="L3162" s="136">
        <v>5</v>
      </c>
      <c r="M3162" s="318" t="str">
        <f>IFERROR(ROUNDUP(VLOOKUP(F3162,Accesorio!A:E,IF(L3162&gt;5,L3162-2,L3162),)*E3162/IF(L3162&gt;5,1.21,1),0)," ")</f>
        <v xml:space="preserve"> </v>
      </c>
      <c r="N3162" s="319" t="str">
        <f>IFERROR(VLOOKUP(F3162,Accesorio!A:C,3,),"")</f>
        <v/>
      </c>
    </row>
    <row r="3163" spans="1:14" x14ac:dyDescent="0.2">
      <c r="A3163" s="129"/>
      <c r="B3163" s="130"/>
      <c r="C3163" s="137"/>
      <c r="D3163" s="132"/>
      <c r="E3163" s="270"/>
      <c r="F3163" s="272"/>
      <c r="G3163" s="133"/>
      <c r="H3163" s="133"/>
      <c r="I3163" s="343"/>
      <c r="J3163" s="134"/>
      <c r="K3163" s="135"/>
      <c r="L3163" s="136">
        <v>5</v>
      </c>
      <c r="M3163" s="318" t="str">
        <f>IFERROR(ROUNDUP(VLOOKUP(F3163,Accesorio!A:E,IF(L3163&gt;5,L3163-2,L3163),)*E3163/IF(L3163&gt;5,1.21,1),0)," ")</f>
        <v xml:space="preserve"> </v>
      </c>
      <c r="N3163" s="319" t="str">
        <f>IFERROR(VLOOKUP(F3163,Accesorio!A:C,3,),"")</f>
        <v/>
      </c>
    </row>
    <row r="3164" spans="1:14" x14ac:dyDescent="0.2">
      <c r="A3164" s="129"/>
      <c r="B3164" s="130"/>
      <c r="C3164" s="137"/>
      <c r="D3164" s="132"/>
      <c r="E3164" s="270"/>
      <c r="F3164" s="272"/>
      <c r="G3164" s="133"/>
      <c r="H3164" s="133"/>
      <c r="I3164" s="343"/>
      <c r="J3164" s="134"/>
      <c r="K3164" s="135"/>
      <c r="L3164" s="136">
        <v>5</v>
      </c>
      <c r="M3164" s="318" t="str">
        <f>IFERROR(ROUNDUP(VLOOKUP(F3164,Accesorio!A:E,IF(L3164&gt;5,L3164-2,L3164),)*E3164/IF(L3164&gt;5,1.21,1),0)," ")</f>
        <v xml:space="preserve"> </v>
      </c>
      <c r="N3164" s="319" t="str">
        <f>IFERROR(VLOOKUP(F3164,Accesorio!A:C,3,),"")</f>
        <v/>
      </c>
    </row>
    <row r="3165" spans="1:14" x14ac:dyDescent="0.2">
      <c r="A3165" s="129"/>
      <c r="B3165" s="130"/>
      <c r="C3165" s="137"/>
      <c r="D3165" s="132"/>
      <c r="E3165" s="270"/>
      <c r="F3165" s="272"/>
      <c r="G3165" s="133"/>
      <c r="H3165" s="133"/>
      <c r="I3165" s="343"/>
      <c r="J3165" s="134"/>
      <c r="K3165" s="135"/>
      <c r="L3165" s="136">
        <v>5</v>
      </c>
      <c r="M3165" s="318" t="str">
        <f>IFERROR(ROUNDUP(VLOOKUP(F3165,Accesorio!A:E,IF(L3165&gt;5,L3165-2,L3165),)*E3165/IF(L3165&gt;5,1.21,1),0)," ")</f>
        <v xml:space="preserve"> </v>
      </c>
      <c r="N3165" s="319" t="str">
        <f>IFERROR(VLOOKUP(F3165,Accesorio!A:C,3,),"")</f>
        <v/>
      </c>
    </row>
    <row r="3166" spans="1:14" x14ac:dyDescent="0.2">
      <c r="A3166" s="129"/>
      <c r="B3166" s="130"/>
      <c r="C3166" s="137"/>
      <c r="D3166" s="132"/>
      <c r="E3166" s="270"/>
      <c r="F3166" s="272"/>
      <c r="G3166" s="133"/>
      <c r="H3166" s="133"/>
      <c r="I3166" s="343"/>
      <c r="J3166" s="134"/>
      <c r="K3166" s="135"/>
      <c r="L3166" s="136">
        <v>5</v>
      </c>
      <c r="M3166" s="318" t="str">
        <f>IFERROR(ROUNDUP(VLOOKUP(F3166,Accesorio!A:E,IF(L3166&gt;5,L3166-2,L3166),)*E3166/IF(L3166&gt;5,1.21,1),0)," ")</f>
        <v xml:space="preserve"> </v>
      </c>
      <c r="N3166" s="319" t="str">
        <f>IFERROR(VLOOKUP(F3166,Accesorio!A:C,3,),"")</f>
        <v/>
      </c>
    </row>
    <row r="3167" spans="1:14" x14ac:dyDescent="0.2">
      <c r="A3167" s="129"/>
      <c r="B3167" s="130"/>
      <c r="C3167" s="137"/>
      <c r="D3167" s="132"/>
      <c r="E3167" s="270"/>
      <c r="F3167" s="272"/>
      <c r="G3167" s="133"/>
      <c r="H3167" s="133"/>
      <c r="I3167" s="343"/>
      <c r="J3167" s="134"/>
      <c r="K3167" s="135"/>
      <c r="L3167" s="136">
        <v>5</v>
      </c>
      <c r="M3167" s="318" t="str">
        <f>IFERROR(ROUNDUP(VLOOKUP(F3167,Accesorio!A:E,IF(L3167&gt;5,L3167-2,L3167),)*E3167/IF(L3167&gt;5,1.21,1),0)," ")</f>
        <v xml:space="preserve"> </v>
      </c>
      <c r="N3167" s="319" t="str">
        <f>IFERROR(VLOOKUP(F3167,Accesorio!A:C,3,),"")</f>
        <v/>
      </c>
    </row>
    <row r="3168" spans="1:14" x14ac:dyDescent="0.2">
      <c r="A3168" s="129"/>
      <c r="B3168" s="130"/>
      <c r="C3168" s="137"/>
      <c r="D3168" s="132"/>
      <c r="E3168" s="270"/>
      <c r="F3168" s="272"/>
      <c r="G3168" s="133"/>
      <c r="H3168" s="133"/>
      <c r="I3168" s="343"/>
      <c r="J3168" s="134"/>
      <c r="K3168" s="135"/>
      <c r="L3168" s="136">
        <v>5</v>
      </c>
      <c r="M3168" s="318" t="str">
        <f>IFERROR(ROUNDUP(VLOOKUP(F3168,Accesorio!A:E,IF(L3168&gt;5,L3168-2,L3168),)*E3168/IF(L3168&gt;5,1.21,1),0)," ")</f>
        <v xml:space="preserve"> </v>
      </c>
      <c r="N3168" s="319" t="str">
        <f>IFERROR(VLOOKUP(F3168,Accesorio!A:C,3,),"")</f>
        <v/>
      </c>
    </row>
    <row r="3169" spans="1:14" x14ac:dyDescent="0.2">
      <c r="A3169" s="129"/>
      <c r="B3169" s="130"/>
      <c r="C3169" s="137"/>
      <c r="D3169" s="132"/>
      <c r="E3169" s="270"/>
      <c r="F3169" s="272"/>
      <c r="G3169" s="133"/>
      <c r="H3169" s="133"/>
      <c r="I3169" s="343"/>
      <c r="J3169" s="134"/>
      <c r="K3169" s="135"/>
      <c r="L3169" s="136">
        <v>5</v>
      </c>
      <c r="M3169" s="318" t="str">
        <f>IFERROR(ROUNDUP(VLOOKUP(F3169,Accesorio!A:E,IF(L3169&gt;5,L3169-2,L3169),)*E3169/IF(L3169&gt;5,1.21,1),0)," ")</f>
        <v xml:space="preserve"> </v>
      </c>
      <c r="N3169" s="319" t="str">
        <f>IFERROR(VLOOKUP(F3169,Accesorio!A:C,3,),"")</f>
        <v/>
      </c>
    </row>
    <row r="3170" spans="1:14" x14ac:dyDescent="0.2">
      <c r="A3170" s="129"/>
      <c r="B3170" s="130"/>
      <c r="C3170" s="137"/>
      <c r="D3170" s="132"/>
      <c r="E3170" s="270"/>
      <c r="F3170" s="272"/>
      <c r="G3170" s="133"/>
      <c r="H3170" s="133"/>
      <c r="I3170" s="343"/>
      <c r="J3170" s="134"/>
      <c r="K3170" s="135"/>
      <c r="L3170" s="136">
        <v>5</v>
      </c>
      <c r="M3170" s="318" t="str">
        <f>IFERROR(ROUNDUP(VLOOKUP(F3170,Accesorio!A:E,IF(L3170&gt;5,L3170-2,L3170),)*E3170/IF(L3170&gt;5,1.21,1),0)," ")</f>
        <v xml:space="preserve"> </v>
      </c>
      <c r="N3170" s="319" t="str">
        <f>IFERROR(VLOOKUP(F3170,Accesorio!A:C,3,),"")</f>
        <v/>
      </c>
    </row>
    <row r="3171" spans="1:14" x14ac:dyDescent="0.2">
      <c r="A3171" s="129"/>
      <c r="B3171" s="130"/>
      <c r="C3171" s="131"/>
      <c r="D3171" s="132"/>
      <c r="E3171" s="270"/>
      <c r="F3171" s="272"/>
      <c r="G3171" s="133"/>
      <c r="H3171" s="133"/>
      <c r="I3171" s="343"/>
      <c r="J3171" s="134"/>
      <c r="K3171" s="135"/>
      <c r="L3171" s="136">
        <v>5</v>
      </c>
      <c r="M3171" s="318" t="str">
        <f>IFERROR(ROUNDUP(VLOOKUP(F3171,Accesorio!A:E,IF(L3171&gt;5,L3171-2,L3171),)*E3171/IF(L3171&gt;5,1.21,1),0)," ")</f>
        <v xml:space="preserve"> </v>
      </c>
      <c r="N3171" s="319" t="str">
        <f>IFERROR(VLOOKUP(F3171,Accesorio!A:C,3,),"")</f>
        <v/>
      </c>
    </row>
    <row r="3172" spans="1:14" x14ac:dyDescent="0.2">
      <c r="A3172" s="129"/>
      <c r="B3172" s="130"/>
      <c r="C3172" s="131"/>
      <c r="D3172" s="132"/>
      <c r="E3172" s="270"/>
      <c r="F3172" s="272"/>
      <c r="G3172" s="133"/>
      <c r="H3172" s="133"/>
      <c r="I3172" s="343"/>
      <c r="J3172" s="134"/>
      <c r="K3172" s="135"/>
      <c r="L3172" s="136">
        <v>5</v>
      </c>
      <c r="M3172" s="318" t="str">
        <f>IFERROR(ROUNDUP(VLOOKUP(F3172,Accesorio!A:E,IF(L3172&gt;5,L3172-2,L3172),)*E3172/IF(L3172&gt;5,1.21,1),0)," ")</f>
        <v xml:space="preserve"> </v>
      </c>
      <c r="N3172" s="319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70"/>
      <c r="F3173" s="272"/>
      <c r="G3173" s="133"/>
      <c r="H3173" s="133"/>
      <c r="I3173" s="343"/>
      <c r="J3173" s="134"/>
      <c r="K3173" s="135"/>
      <c r="L3173" s="136">
        <v>5</v>
      </c>
      <c r="M3173" s="318" t="str">
        <f>IFERROR(ROUNDUP(VLOOKUP(F3173,Accesorio!A:E,IF(L3173&gt;5,L3173-2,L3173),)*E3173/IF(L3173&gt;5,1.21,1),0)," ")</f>
        <v xml:space="preserve"> </v>
      </c>
      <c r="N3173" s="319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70"/>
      <c r="F3174" s="272"/>
      <c r="G3174" s="133"/>
      <c r="H3174" s="133"/>
      <c r="I3174" s="343"/>
      <c r="J3174" s="134"/>
      <c r="K3174" s="135"/>
      <c r="L3174" s="136">
        <v>5</v>
      </c>
      <c r="M3174" s="318" t="str">
        <f>IFERROR(ROUNDUP(VLOOKUP(F3174,Accesorio!A:E,IF(L3174&gt;5,L3174-2,L3174),)*E3174/IF(L3174&gt;5,1.21,1),0)," ")</f>
        <v xml:space="preserve"> </v>
      </c>
      <c r="N3174" s="319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70"/>
      <c r="F3175" s="272"/>
      <c r="G3175" s="133"/>
      <c r="H3175" s="133"/>
      <c r="I3175" s="343"/>
      <c r="J3175" s="134"/>
      <c r="K3175" s="135"/>
      <c r="L3175" s="136">
        <v>5</v>
      </c>
      <c r="M3175" s="318" t="str">
        <f>IFERROR(ROUNDUP(VLOOKUP(F3175,Accesorio!A:E,IF(L3175&gt;5,L3175-2,L3175),)*E3175/IF(L3175&gt;5,1.21,1),0)," ")</f>
        <v xml:space="preserve"> </v>
      </c>
      <c r="N3175" s="319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70"/>
      <c r="F3176" s="272"/>
      <c r="G3176" s="133"/>
      <c r="H3176" s="133"/>
      <c r="I3176" s="343"/>
      <c r="J3176" s="134"/>
      <c r="K3176" s="135"/>
      <c r="L3176" s="136">
        <v>5</v>
      </c>
      <c r="M3176" s="318" t="str">
        <f>IFERROR(ROUNDUP(VLOOKUP(F3176,Accesorio!A:E,IF(L3176&gt;5,L3176-2,L3176),)*E3176/IF(L3176&gt;5,1.21,1),0)," ")</f>
        <v xml:space="preserve"> </v>
      </c>
      <c r="N3176" s="319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70"/>
      <c r="F3177" s="272"/>
      <c r="G3177" s="133"/>
      <c r="H3177" s="133"/>
      <c r="I3177" s="343"/>
      <c r="J3177" s="134"/>
      <c r="K3177" s="135"/>
      <c r="L3177" s="136">
        <v>5</v>
      </c>
      <c r="M3177" s="318" t="str">
        <f>IFERROR(ROUNDUP(VLOOKUP(F3177,Accesorio!A:E,IF(L3177&gt;5,L3177-2,L3177),)*E3177/IF(L3177&gt;5,1.21,1),0)," ")</f>
        <v xml:space="preserve"> </v>
      </c>
      <c r="N3177" s="319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70"/>
      <c r="F3178" s="272"/>
      <c r="G3178" s="133"/>
      <c r="H3178" s="133"/>
      <c r="I3178" s="343"/>
      <c r="J3178" s="134"/>
      <c r="K3178" s="135"/>
      <c r="L3178" s="136">
        <v>5</v>
      </c>
      <c r="M3178" s="318" t="str">
        <f>IFERROR(ROUNDUP(VLOOKUP(F3178,Accesorio!A:E,IF(L3178&gt;5,L3178-2,L3178),)*E3178/IF(L3178&gt;5,1.21,1),0)," ")</f>
        <v xml:space="preserve"> </v>
      </c>
      <c r="N3178" s="319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70"/>
      <c r="F3179" s="272"/>
      <c r="G3179" s="133"/>
      <c r="H3179" s="133"/>
      <c r="I3179" s="343"/>
      <c r="J3179" s="134"/>
      <c r="K3179" s="135"/>
      <c r="L3179" s="136">
        <v>5</v>
      </c>
      <c r="M3179" s="318" t="str">
        <f>IFERROR(ROUNDUP(VLOOKUP(F3179,Accesorio!A:E,IF(L3179&gt;5,L3179-2,L3179),)*E3179/IF(L3179&gt;5,1.21,1),0)," ")</f>
        <v xml:space="preserve"> </v>
      </c>
      <c r="N3179" s="319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70"/>
      <c r="F3180" s="272"/>
      <c r="G3180" s="133"/>
      <c r="H3180" s="133"/>
      <c r="I3180" s="343"/>
      <c r="J3180" s="134"/>
      <c r="K3180" s="135"/>
      <c r="L3180" s="136">
        <v>5</v>
      </c>
      <c r="M3180" s="318" t="str">
        <f>IFERROR(ROUNDUP(VLOOKUP(F3180,Accesorio!A:E,IF(L3180&gt;5,L3180-2,L3180),)*E3180/IF(L3180&gt;5,1.21,1),0)," ")</f>
        <v xml:space="preserve"> </v>
      </c>
      <c r="N3180" s="319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70"/>
      <c r="F3181" s="272"/>
      <c r="G3181" s="133"/>
      <c r="H3181" s="133"/>
      <c r="I3181" s="343"/>
      <c r="J3181" s="134"/>
      <c r="K3181" s="135"/>
      <c r="L3181" s="136">
        <v>5</v>
      </c>
      <c r="M3181" s="318" t="str">
        <f>IFERROR(ROUNDUP(VLOOKUP(F3181,Accesorio!A:E,IF(L3181&gt;5,L3181-2,L3181),)*E3181/IF(L3181&gt;5,1.21,1),0)," ")</f>
        <v xml:space="preserve"> </v>
      </c>
      <c r="N3181" s="319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70"/>
      <c r="F3182" s="272"/>
      <c r="G3182" s="133"/>
      <c r="H3182" s="133"/>
      <c r="I3182" s="343"/>
      <c r="J3182" s="134"/>
      <c r="K3182" s="135"/>
      <c r="L3182" s="136">
        <v>5</v>
      </c>
      <c r="M3182" s="318" t="str">
        <f>IFERROR(ROUNDUP(VLOOKUP(F3182,Accesorio!A:E,IF(L3182&gt;5,L3182-2,L3182),)*E3182/IF(L3182&gt;5,1.21,1),0)," ")</f>
        <v xml:space="preserve"> </v>
      </c>
      <c r="N3182" s="319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70"/>
      <c r="F3183" s="272"/>
      <c r="G3183" s="133"/>
      <c r="H3183" s="133"/>
      <c r="I3183" s="343"/>
      <c r="J3183" s="134"/>
      <c r="K3183" s="135"/>
      <c r="L3183" s="136">
        <v>5</v>
      </c>
      <c r="M3183" s="318" t="str">
        <f>IFERROR(ROUNDUP(VLOOKUP(F3183,Accesorio!A:E,IF(L3183&gt;5,L3183-2,L3183),)*E3183/IF(L3183&gt;5,1.21,1),0)," ")</f>
        <v xml:space="preserve"> </v>
      </c>
      <c r="N3183" s="319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70"/>
      <c r="F3184" s="272"/>
      <c r="G3184" s="133"/>
      <c r="H3184" s="133"/>
      <c r="I3184" s="343"/>
      <c r="J3184" s="134"/>
      <c r="K3184" s="135"/>
      <c r="L3184" s="136">
        <v>5</v>
      </c>
      <c r="M3184" s="318" t="str">
        <f>IFERROR(ROUNDUP(VLOOKUP(F3184,Accesorio!A:E,IF(L3184&gt;5,L3184-2,L3184),)*E3184/IF(L3184&gt;5,1.21,1),0)," ")</f>
        <v xml:space="preserve"> </v>
      </c>
      <c r="N3184" s="319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70"/>
      <c r="F3185" s="272"/>
      <c r="G3185" s="133"/>
      <c r="H3185" s="133"/>
      <c r="I3185" s="343"/>
      <c r="J3185" s="134"/>
      <c r="K3185" s="135"/>
      <c r="L3185" s="136">
        <v>5</v>
      </c>
      <c r="M3185" s="318" t="str">
        <f>IFERROR(ROUNDUP(VLOOKUP(F3185,Accesorio!A:E,IF(L3185&gt;5,L3185-2,L3185),)*E3185/IF(L3185&gt;5,1.21,1),0)," ")</f>
        <v xml:space="preserve"> </v>
      </c>
      <c r="N3185" s="319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70"/>
      <c r="F3186" s="272"/>
      <c r="G3186" s="133"/>
      <c r="H3186" s="133"/>
      <c r="I3186" s="343"/>
      <c r="J3186" s="134"/>
      <c r="K3186" s="135"/>
      <c r="L3186" s="136">
        <v>5</v>
      </c>
      <c r="M3186" s="318" t="str">
        <f>IFERROR(ROUNDUP(VLOOKUP(F3186,Accesorio!A:E,IF(L3186&gt;5,L3186-2,L3186),)*E3186/IF(L3186&gt;5,1.21,1),0)," ")</f>
        <v xml:space="preserve"> </v>
      </c>
      <c r="N3186" s="319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70"/>
      <c r="F3187" s="272"/>
      <c r="G3187" s="133"/>
      <c r="H3187" s="133"/>
      <c r="I3187" s="343"/>
      <c r="J3187" s="134"/>
      <c r="K3187" s="135"/>
      <c r="L3187" s="136">
        <v>5</v>
      </c>
      <c r="M3187" s="318" t="str">
        <f>IFERROR(ROUNDUP(VLOOKUP(F3187,Accesorio!A:E,IF(L3187&gt;5,L3187-2,L3187),)*E3187/IF(L3187&gt;5,1.21,1),0)," ")</f>
        <v xml:space="preserve"> </v>
      </c>
      <c r="N3187" s="319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70"/>
      <c r="F3188" s="272"/>
      <c r="G3188" s="133"/>
      <c r="H3188" s="133"/>
      <c r="I3188" s="343"/>
      <c r="J3188" s="134"/>
      <c r="K3188" s="135"/>
      <c r="L3188" s="136">
        <v>5</v>
      </c>
      <c r="M3188" s="318" t="str">
        <f>IFERROR(ROUNDUP(VLOOKUP(F3188,Accesorio!A:E,IF(L3188&gt;5,L3188-2,L3188),)*E3188/IF(L3188&gt;5,1.21,1),0)," ")</f>
        <v xml:space="preserve"> </v>
      </c>
      <c r="N3188" s="319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70"/>
      <c r="F3189" s="272"/>
      <c r="G3189" s="133"/>
      <c r="H3189" s="133"/>
      <c r="I3189" s="343"/>
      <c r="J3189" s="134"/>
      <c r="K3189" s="135"/>
      <c r="L3189" s="136">
        <v>5</v>
      </c>
      <c r="M3189" s="318" t="str">
        <f>IFERROR(ROUNDUP(VLOOKUP(F3189,Accesorio!A:E,IF(L3189&gt;5,L3189-2,L3189),)*E3189/IF(L3189&gt;5,1.21,1),0)," ")</f>
        <v xml:space="preserve"> </v>
      </c>
      <c r="N3189" s="319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70"/>
      <c r="F3190" s="272"/>
      <c r="G3190" s="133"/>
      <c r="H3190" s="133"/>
      <c r="I3190" s="343"/>
      <c r="J3190" s="134"/>
      <c r="K3190" s="135"/>
      <c r="L3190" s="136">
        <v>5</v>
      </c>
      <c r="M3190" s="318" t="str">
        <f>IFERROR(ROUNDUP(VLOOKUP(F3190,Accesorio!A:E,IF(L3190&gt;5,L3190-2,L3190),)*E3190/IF(L3190&gt;5,1.21,1),0)," ")</f>
        <v xml:space="preserve"> </v>
      </c>
      <c r="N3190" s="319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70"/>
      <c r="F3191" s="272"/>
      <c r="G3191" s="133"/>
      <c r="H3191" s="133"/>
      <c r="I3191" s="343"/>
      <c r="J3191" s="134"/>
      <c r="K3191" s="135"/>
      <c r="L3191" s="136">
        <v>5</v>
      </c>
      <c r="M3191" s="318" t="str">
        <f>IFERROR(ROUNDUP(VLOOKUP(F3191,Accesorio!A:E,IF(L3191&gt;5,L3191-2,L3191),)*E3191/IF(L3191&gt;5,1.21,1),0)," ")</f>
        <v xml:space="preserve"> </v>
      </c>
      <c r="N3191" s="319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70"/>
      <c r="F3192" s="272"/>
      <c r="G3192" s="133"/>
      <c r="H3192" s="133"/>
      <c r="I3192" s="343"/>
      <c r="J3192" s="134"/>
      <c r="K3192" s="135"/>
      <c r="L3192" s="136">
        <v>5</v>
      </c>
      <c r="M3192" s="318" t="str">
        <f>IFERROR(ROUNDUP(VLOOKUP(F3192,Accesorio!A:E,IF(L3192&gt;5,L3192-2,L3192),)*E3192/IF(L3192&gt;5,1.21,1),0)," ")</f>
        <v xml:space="preserve"> </v>
      </c>
      <c r="N3192" s="319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70"/>
      <c r="F3193" s="272"/>
      <c r="G3193" s="133"/>
      <c r="H3193" s="133"/>
      <c r="I3193" s="343"/>
      <c r="J3193" s="134"/>
      <c r="K3193" s="135"/>
      <c r="L3193" s="136">
        <v>5</v>
      </c>
      <c r="M3193" s="318" t="str">
        <f>IFERROR(ROUNDUP(VLOOKUP(F3193,Accesorio!A:E,IF(L3193&gt;5,L3193-2,L3193),)*E3193/IF(L3193&gt;5,1.21,1),0)," ")</f>
        <v xml:space="preserve"> </v>
      </c>
      <c r="N3193" s="319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70"/>
      <c r="F3194" s="272"/>
      <c r="G3194" s="133"/>
      <c r="H3194" s="133"/>
      <c r="I3194" s="343"/>
      <c r="J3194" s="134"/>
      <c r="K3194" s="135"/>
      <c r="L3194" s="136">
        <v>5</v>
      </c>
      <c r="M3194" s="318" t="str">
        <f>IFERROR(ROUNDUP(VLOOKUP(F3194,Accesorio!A:E,IF(L3194&gt;5,L3194-2,L3194),)*E3194/IF(L3194&gt;5,1.21,1),0)," ")</f>
        <v xml:space="preserve"> </v>
      </c>
      <c r="N3194" s="319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70"/>
      <c r="F3195" s="272"/>
      <c r="G3195" s="133"/>
      <c r="H3195" s="133"/>
      <c r="I3195" s="343"/>
      <c r="J3195" s="134"/>
      <c r="K3195" s="135"/>
      <c r="L3195" s="136">
        <v>5</v>
      </c>
      <c r="M3195" s="318" t="str">
        <f>IFERROR(ROUNDUP(VLOOKUP(F3195,Accesorio!A:E,IF(L3195&gt;5,L3195-2,L3195),)*E3195/IF(L3195&gt;5,1.21,1),0)," ")</f>
        <v xml:space="preserve"> </v>
      </c>
      <c r="N3195" s="319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70"/>
      <c r="F3196" s="272"/>
      <c r="G3196" s="133"/>
      <c r="H3196" s="133"/>
      <c r="I3196" s="343"/>
      <c r="J3196" s="134"/>
      <c r="K3196" s="135"/>
      <c r="L3196" s="136">
        <v>5</v>
      </c>
      <c r="M3196" s="318" t="str">
        <f>IFERROR(ROUNDUP(VLOOKUP(F3196,Accesorio!A:E,IF(L3196&gt;5,L3196-2,L3196),)*E3196/IF(L3196&gt;5,1.21,1),0)," ")</f>
        <v xml:space="preserve"> </v>
      </c>
      <c r="N3196" s="319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70"/>
      <c r="F3197" s="272"/>
      <c r="G3197" s="133"/>
      <c r="H3197" s="133"/>
      <c r="I3197" s="343"/>
      <c r="J3197" s="134"/>
      <c r="K3197" s="135"/>
      <c r="L3197" s="136">
        <v>5</v>
      </c>
      <c r="M3197" s="318" t="str">
        <f>IFERROR(ROUNDUP(VLOOKUP(F3197,Accesorio!A:E,IF(L3197&gt;5,L3197-2,L3197),)*E3197/IF(L3197&gt;5,1.21,1),0)," ")</f>
        <v xml:space="preserve"> </v>
      </c>
      <c r="N3197" s="319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70"/>
      <c r="F3198" s="272"/>
      <c r="G3198" s="133"/>
      <c r="H3198" s="133"/>
      <c r="I3198" s="343"/>
      <c r="J3198" s="134"/>
      <c r="K3198" s="135"/>
      <c r="L3198" s="136">
        <v>5</v>
      </c>
      <c r="M3198" s="318" t="str">
        <f>IFERROR(ROUNDUP(VLOOKUP(F3198,Accesorio!A:E,IF(L3198&gt;5,L3198-2,L3198),)*E3198/IF(L3198&gt;5,1.21,1),0)," ")</f>
        <v xml:space="preserve"> </v>
      </c>
      <c r="N3198" s="319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70"/>
      <c r="F3199" s="272"/>
      <c r="G3199" s="133"/>
      <c r="H3199" s="133"/>
      <c r="I3199" s="343"/>
      <c r="J3199" s="134"/>
      <c r="K3199" s="135"/>
      <c r="L3199" s="136">
        <v>5</v>
      </c>
      <c r="M3199" s="318" t="str">
        <f>IFERROR(ROUNDUP(VLOOKUP(F3199,Accesorio!A:E,IF(L3199&gt;5,L3199-2,L3199),)*E3199/IF(L3199&gt;5,1.21,1),0)," ")</f>
        <v xml:space="preserve"> </v>
      </c>
      <c r="N3199" s="319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70"/>
      <c r="F3200" s="272"/>
      <c r="G3200" s="133"/>
      <c r="H3200" s="133"/>
      <c r="I3200" s="343"/>
      <c r="J3200" s="134"/>
      <c r="K3200" s="135"/>
      <c r="L3200" s="136">
        <v>5</v>
      </c>
      <c r="M3200" s="318" t="str">
        <f>IFERROR(ROUNDUP(VLOOKUP(F3200,Accesorio!A:E,IF(L3200&gt;5,L3200-2,L3200),)*E3200/IF(L3200&gt;5,1.21,1),0)," ")</f>
        <v xml:space="preserve"> </v>
      </c>
      <c r="N3200" s="319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70"/>
      <c r="F3201" s="272"/>
      <c r="G3201" s="133"/>
      <c r="H3201" s="133"/>
      <c r="I3201" s="343"/>
      <c r="J3201" s="134"/>
      <c r="K3201" s="135"/>
      <c r="L3201" s="136">
        <v>5</v>
      </c>
      <c r="M3201" s="318" t="str">
        <f>IFERROR(ROUNDUP(VLOOKUP(F3201,Accesorio!A:E,IF(L3201&gt;5,L3201-2,L3201),)*E3201/IF(L3201&gt;5,1.21,1),0)," ")</f>
        <v xml:space="preserve"> </v>
      </c>
      <c r="N3201" s="319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70"/>
      <c r="F3202" s="272"/>
      <c r="G3202" s="133"/>
      <c r="H3202" s="133"/>
      <c r="I3202" s="343"/>
      <c r="J3202" s="134"/>
      <c r="K3202" s="135"/>
      <c r="L3202" s="136">
        <v>5</v>
      </c>
      <c r="M3202" s="318" t="str">
        <f>IFERROR(ROUNDUP(VLOOKUP(F3202,Accesorio!A:E,IF(L3202&gt;5,L3202-2,L3202),)*E3202/IF(L3202&gt;5,1.21,1),0)," ")</f>
        <v xml:space="preserve"> </v>
      </c>
      <c r="N3202" s="319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70"/>
      <c r="F3203" s="272"/>
      <c r="G3203" s="133"/>
      <c r="H3203" s="133"/>
      <c r="I3203" s="343"/>
      <c r="J3203" s="134"/>
      <c r="K3203" s="135"/>
      <c r="L3203" s="136">
        <v>5</v>
      </c>
      <c r="M3203" s="318" t="str">
        <f>IFERROR(ROUNDUP(VLOOKUP(F3203,Accesorio!A:E,IF(L3203&gt;5,L3203-2,L3203),)*E3203/IF(L3203&gt;5,1.21,1),0)," ")</f>
        <v xml:space="preserve"> </v>
      </c>
      <c r="N3203" s="319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70"/>
      <c r="F3204" s="272"/>
      <c r="G3204" s="133"/>
      <c r="H3204" s="133"/>
      <c r="I3204" s="343"/>
      <c r="J3204" s="134"/>
      <c r="K3204" s="135"/>
      <c r="L3204" s="136">
        <v>5</v>
      </c>
      <c r="M3204" s="318" t="str">
        <f>IFERROR(ROUNDUP(VLOOKUP(F3204,Accesorio!A:E,IF(L3204&gt;5,L3204-2,L3204),)*E3204/IF(L3204&gt;5,1.21,1),0)," ")</f>
        <v xml:space="preserve"> </v>
      </c>
      <c r="N3204" s="319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70"/>
      <c r="F3205" s="272"/>
      <c r="G3205" s="133"/>
      <c r="H3205" s="133"/>
      <c r="I3205" s="343"/>
      <c r="J3205" s="134"/>
      <c r="K3205" s="135"/>
      <c r="L3205" s="136">
        <v>5</v>
      </c>
      <c r="M3205" s="318" t="str">
        <f>IFERROR(ROUNDUP(VLOOKUP(F3205,Accesorio!A:E,IF(L3205&gt;5,L3205-2,L3205),)*E3205/IF(L3205&gt;5,1.21,1),0)," ")</f>
        <v xml:space="preserve"> </v>
      </c>
      <c r="N3205" s="319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70"/>
      <c r="F3206" s="272"/>
      <c r="G3206" s="133"/>
      <c r="H3206" s="133"/>
      <c r="I3206" s="343"/>
      <c r="J3206" s="134"/>
      <c r="K3206" s="135"/>
      <c r="L3206" s="136">
        <v>5</v>
      </c>
      <c r="M3206" s="318" t="str">
        <f>IFERROR(ROUNDUP(VLOOKUP(F3206,Accesorio!A:E,IF(L3206&gt;5,L3206-2,L3206),)*E3206/IF(L3206&gt;5,1.21,1),0)," ")</f>
        <v xml:space="preserve"> </v>
      </c>
      <c r="N3206" s="319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70"/>
      <c r="F3207" s="272"/>
      <c r="G3207" s="133"/>
      <c r="H3207" s="133"/>
      <c r="I3207" s="343"/>
      <c r="J3207" s="134"/>
      <c r="K3207" s="135"/>
      <c r="L3207" s="136">
        <v>5</v>
      </c>
      <c r="M3207" s="318" t="str">
        <f>IFERROR(ROUNDUP(VLOOKUP(F3207,Accesorio!A:E,IF(L3207&gt;5,L3207-2,L3207),)*E3207/IF(L3207&gt;5,1.21,1),0)," ")</f>
        <v xml:space="preserve"> </v>
      </c>
      <c r="N3207" s="319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70"/>
      <c r="F3208" s="272"/>
      <c r="G3208" s="133"/>
      <c r="H3208" s="133"/>
      <c r="I3208" s="343"/>
      <c r="J3208" s="134"/>
      <c r="K3208" s="135"/>
      <c r="L3208" s="136">
        <v>5</v>
      </c>
      <c r="M3208" s="318" t="str">
        <f>IFERROR(ROUNDUP(VLOOKUP(F3208,Accesorio!A:E,IF(L3208&gt;5,L3208-2,L3208),)*E3208/IF(L3208&gt;5,1.21,1),0)," ")</f>
        <v xml:space="preserve"> </v>
      </c>
      <c r="N3208" s="319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70"/>
      <c r="F3209" s="272"/>
      <c r="G3209" s="133"/>
      <c r="H3209" s="133"/>
      <c r="I3209" s="343"/>
      <c r="J3209" s="134"/>
      <c r="K3209" s="135"/>
      <c r="L3209" s="136">
        <v>5</v>
      </c>
      <c r="M3209" s="318" t="str">
        <f>IFERROR(ROUNDUP(VLOOKUP(F3209,Accesorio!A:E,IF(L3209&gt;5,L3209-2,L3209),)*E3209/IF(L3209&gt;5,1.21,1),0)," ")</f>
        <v xml:space="preserve"> </v>
      </c>
      <c r="N3209" s="319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70"/>
      <c r="F3210" s="272"/>
      <c r="G3210" s="133"/>
      <c r="H3210" s="133"/>
      <c r="I3210" s="343"/>
      <c r="J3210" s="134"/>
      <c r="K3210" s="135"/>
      <c r="L3210" s="136">
        <v>5</v>
      </c>
      <c r="M3210" s="318" t="str">
        <f>IFERROR(ROUNDUP(VLOOKUP(F3210,Accesorio!A:E,IF(L3210&gt;5,L3210-2,L3210),)*E3210/IF(L3210&gt;5,1.21,1),0)," ")</f>
        <v xml:space="preserve"> </v>
      </c>
      <c r="N3210" s="319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70"/>
      <c r="F3211" s="272"/>
      <c r="G3211" s="133"/>
      <c r="H3211" s="133"/>
      <c r="I3211" s="343"/>
      <c r="J3211" s="134"/>
      <c r="K3211" s="135"/>
      <c r="L3211" s="136">
        <v>5</v>
      </c>
      <c r="M3211" s="318" t="str">
        <f>IFERROR(ROUNDUP(VLOOKUP(F3211,Accesorio!A:E,IF(L3211&gt;5,L3211-2,L3211),)*E3211/IF(L3211&gt;5,1.21,1),0)," ")</f>
        <v xml:space="preserve"> </v>
      </c>
      <c r="N3211" s="319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70"/>
      <c r="F3212" s="272"/>
      <c r="G3212" s="133"/>
      <c r="H3212" s="133"/>
      <c r="I3212" s="343"/>
      <c r="J3212" s="134"/>
      <c r="K3212" s="135"/>
      <c r="L3212" s="136">
        <v>5</v>
      </c>
      <c r="M3212" s="318" t="str">
        <f>IFERROR(ROUNDUP(VLOOKUP(F3212,Accesorio!A:E,IF(L3212&gt;5,L3212-2,L3212),)*E3212/IF(L3212&gt;5,1.21,1),0)," ")</f>
        <v xml:space="preserve"> </v>
      </c>
      <c r="N3212" s="319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70"/>
      <c r="F3213" s="272"/>
      <c r="G3213" s="133"/>
      <c r="H3213" s="133"/>
      <c r="I3213" s="343"/>
      <c r="J3213" s="134"/>
      <c r="K3213" s="135"/>
      <c r="L3213" s="136">
        <v>5</v>
      </c>
      <c r="M3213" s="318" t="str">
        <f>IFERROR(ROUNDUP(VLOOKUP(F3213,Accesorio!A:E,IF(L3213&gt;5,L3213-2,L3213),)*E3213/IF(L3213&gt;5,1.21,1),0)," ")</f>
        <v xml:space="preserve"> </v>
      </c>
      <c r="N3213" s="319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70"/>
      <c r="F3214" s="272"/>
      <c r="G3214" s="133"/>
      <c r="H3214" s="133"/>
      <c r="I3214" s="343"/>
      <c r="J3214" s="134"/>
      <c r="K3214" s="135"/>
      <c r="L3214" s="136">
        <v>5</v>
      </c>
      <c r="M3214" s="318" t="str">
        <f>IFERROR(ROUNDUP(VLOOKUP(F3214,Accesorio!A:E,IF(L3214&gt;5,L3214-2,L3214),)*E3214/IF(L3214&gt;5,1.21,1),0)," ")</f>
        <v xml:space="preserve"> </v>
      </c>
      <c r="N3214" s="319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70"/>
      <c r="F3215" s="272"/>
      <c r="G3215" s="133"/>
      <c r="H3215" s="133"/>
      <c r="I3215" s="343"/>
      <c r="J3215" s="134"/>
      <c r="K3215" s="135"/>
      <c r="L3215" s="136">
        <v>5</v>
      </c>
      <c r="M3215" s="318" t="str">
        <f>IFERROR(ROUNDUP(VLOOKUP(F3215,Accesorio!A:E,IF(L3215&gt;5,L3215-2,L3215),)*E3215/IF(L3215&gt;5,1.21,1),0)," ")</f>
        <v xml:space="preserve"> </v>
      </c>
      <c r="N3215" s="319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70"/>
      <c r="F3216" s="272"/>
      <c r="G3216" s="133"/>
      <c r="H3216" s="133"/>
      <c r="I3216" s="343"/>
      <c r="J3216" s="134"/>
      <c r="K3216" s="135"/>
      <c r="L3216" s="136">
        <v>5</v>
      </c>
      <c r="M3216" s="318" t="str">
        <f>IFERROR(ROUNDUP(VLOOKUP(F3216,Accesorio!A:E,IF(L3216&gt;5,L3216-2,L3216),)*E3216/IF(L3216&gt;5,1.21,1),0)," ")</f>
        <v xml:space="preserve"> </v>
      </c>
      <c r="N3216" s="319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70"/>
      <c r="F3217" s="272"/>
      <c r="G3217" s="133"/>
      <c r="H3217" s="133"/>
      <c r="I3217" s="343"/>
      <c r="J3217" s="134"/>
      <c r="K3217" s="135"/>
      <c r="L3217" s="136">
        <v>5</v>
      </c>
      <c r="M3217" s="318" t="str">
        <f>IFERROR(ROUNDUP(VLOOKUP(F3217,Accesorio!A:E,IF(L3217&gt;5,L3217-2,L3217),)*E3217/IF(L3217&gt;5,1.21,1),0)," ")</f>
        <v xml:space="preserve"> </v>
      </c>
      <c r="N3217" s="319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70"/>
      <c r="F3218" s="272"/>
      <c r="G3218" s="133"/>
      <c r="H3218" s="133"/>
      <c r="I3218" s="343"/>
      <c r="J3218" s="134"/>
      <c r="K3218" s="135"/>
      <c r="L3218" s="136">
        <v>5</v>
      </c>
      <c r="M3218" s="318" t="str">
        <f>IFERROR(ROUNDUP(VLOOKUP(F3218,Accesorio!A:E,IF(L3218&gt;5,L3218-2,L3218),)*E3218/IF(L3218&gt;5,1.21,1),0)," ")</f>
        <v xml:space="preserve"> </v>
      </c>
      <c r="N3218" s="319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70"/>
      <c r="F3219" s="272"/>
      <c r="G3219" s="133"/>
      <c r="H3219" s="133"/>
      <c r="I3219" s="343"/>
      <c r="J3219" s="134"/>
      <c r="K3219" s="135"/>
      <c r="L3219" s="136">
        <v>5</v>
      </c>
      <c r="M3219" s="318" t="str">
        <f>IFERROR(ROUNDUP(VLOOKUP(F3219,Accesorio!A:E,IF(L3219&gt;5,L3219-2,L3219),)*E3219/IF(L3219&gt;5,1.21,1),0)," ")</f>
        <v xml:space="preserve"> </v>
      </c>
      <c r="N3219" s="319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70"/>
      <c r="F3220" s="272"/>
      <c r="G3220" s="133"/>
      <c r="H3220" s="133"/>
      <c r="I3220" s="343"/>
      <c r="J3220" s="134"/>
      <c r="K3220" s="135"/>
      <c r="L3220" s="136">
        <v>5</v>
      </c>
      <c r="M3220" s="318" t="str">
        <f>IFERROR(ROUNDUP(VLOOKUP(F3220,Accesorio!A:E,IF(L3220&gt;5,L3220-2,L3220),)*E3220/IF(L3220&gt;5,1.21,1),0)," ")</f>
        <v xml:space="preserve"> </v>
      </c>
      <c r="N3220" s="319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70"/>
      <c r="F3221" s="272"/>
      <c r="G3221" s="133"/>
      <c r="H3221" s="133"/>
      <c r="I3221" s="343"/>
      <c r="J3221" s="134"/>
      <c r="K3221" s="135"/>
      <c r="L3221" s="136">
        <v>5</v>
      </c>
      <c r="M3221" s="318" t="str">
        <f>IFERROR(ROUNDUP(VLOOKUP(F3221,Accesorio!A:E,IF(L3221&gt;5,L3221-2,L3221),)*E3221/IF(L3221&gt;5,1.21,1),0)," ")</f>
        <v xml:space="preserve"> </v>
      </c>
      <c r="N3221" s="319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70"/>
      <c r="F3222" s="272"/>
      <c r="G3222" s="133"/>
      <c r="H3222" s="133"/>
      <c r="I3222" s="343"/>
      <c r="J3222" s="134"/>
      <c r="K3222" s="135"/>
      <c r="L3222" s="136">
        <v>5</v>
      </c>
      <c r="M3222" s="318" t="str">
        <f>IFERROR(ROUNDUP(VLOOKUP(F3222,Accesorio!A:E,IF(L3222&gt;5,L3222-2,L3222),)*E3222/IF(L3222&gt;5,1.21,1),0)," ")</f>
        <v xml:space="preserve"> </v>
      </c>
      <c r="N3222" s="319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70"/>
      <c r="F3223" s="272"/>
      <c r="G3223" s="133"/>
      <c r="H3223" s="133"/>
      <c r="I3223" s="343"/>
      <c r="J3223" s="134"/>
      <c r="K3223" s="135"/>
      <c r="L3223" s="136">
        <v>5</v>
      </c>
      <c r="M3223" s="318" t="str">
        <f>IFERROR(ROUNDUP(VLOOKUP(F3223,Accesorio!A:E,IF(L3223&gt;5,L3223-2,L3223),)*E3223/IF(L3223&gt;5,1.21,1),0)," ")</f>
        <v xml:space="preserve"> </v>
      </c>
      <c r="N3223" s="319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70"/>
      <c r="F3224" s="272"/>
      <c r="G3224" s="133"/>
      <c r="H3224" s="133"/>
      <c r="I3224" s="343"/>
      <c r="J3224" s="134"/>
      <c r="K3224" s="135"/>
      <c r="L3224" s="136">
        <v>5</v>
      </c>
      <c r="M3224" s="318" t="str">
        <f>IFERROR(ROUNDUP(VLOOKUP(F3224,Accesorio!A:E,IF(L3224&gt;5,L3224-2,L3224),)*E3224/IF(L3224&gt;5,1.21,1),0)," ")</f>
        <v xml:space="preserve"> </v>
      </c>
      <c r="N3224" s="319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70"/>
      <c r="F3225" s="272"/>
      <c r="G3225" s="133"/>
      <c r="H3225" s="133"/>
      <c r="I3225" s="343"/>
      <c r="J3225" s="134"/>
      <c r="K3225" s="135"/>
      <c r="L3225" s="136">
        <v>5</v>
      </c>
      <c r="M3225" s="318" t="str">
        <f>IFERROR(ROUNDUP(VLOOKUP(F3225,Accesorio!A:E,IF(L3225&gt;5,L3225-2,L3225),)*E3225/IF(L3225&gt;5,1.21,1),0)," ")</f>
        <v xml:space="preserve"> </v>
      </c>
      <c r="N3225" s="319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70"/>
      <c r="F3226" s="272"/>
      <c r="G3226" s="133"/>
      <c r="H3226" s="133"/>
      <c r="I3226" s="343"/>
      <c r="J3226" s="134"/>
      <c r="K3226" s="135"/>
      <c r="L3226" s="136">
        <v>5</v>
      </c>
      <c r="M3226" s="318" t="str">
        <f>IFERROR(ROUNDUP(VLOOKUP(F3226,Accesorio!A:E,IF(L3226&gt;5,L3226-2,L3226),)*E3226/IF(L3226&gt;5,1.21,1),0)," ")</f>
        <v xml:space="preserve"> </v>
      </c>
      <c r="N3226" s="319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70"/>
      <c r="F3227" s="272"/>
      <c r="G3227" s="133"/>
      <c r="H3227" s="133"/>
      <c r="I3227" s="343"/>
      <c r="J3227" s="134"/>
      <c r="K3227" s="135"/>
      <c r="L3227" s="136">
        <v>5</v>
      </c>
      <c r="M3227" s="318" t="str">
        <f>IFERROR(ROUNDUP(VLOOKUP(F3227,Accesorio!A:E,IF(L3227&gt;5,L3227-2,L3227),)*E3227/IF(L3227&gt;5,1.21,1),0)," ")</f>
        <v xml:space="preserve"> </v>
      </c>
      <c r="N3227" s="319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70"/>
      <c r="F3228" s="272"/>
      <c r="G3228" s="133"/>
      <c r="H3228" s="133"/>
      <c r="I3228" s="343"/>
      <c r="J3228" s="134"/>
      <c r="K3228" s="135"/>
      <c r="L3228" s="136">
        <v>5</v>
      </c>
      <c r="M3228" s="318" t="str">
        <f>IFERROR(ROUNDUP(VLOOKUP(F3228,Accesorio!A:E,IF(L3228&gt;5,L3228-2,L3228),)*E3228/IF(L3228&gt;5,1.21,1),0)," ")</f>
        <v xml:space="preserve"> </v>
      </c>
      <c r="N3228" s="319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70"/>
      <c r="F3229" s="272"/>
      <c r="G3229" s="133"/>
      <c r="H3229" s="133"/>
      <c r="I3229" s="343"/>
      <c r="J3229" s="134"/>
      <c r="K3229" s="135"/>
      <c r="L3229" s="136">
        <v>5</v>
      </c>
      <c r="M3229" s="318" t="str">
        <f>IFERROR(ROUNDUP(VLOOKUP(F3229,Accesorio!A:E,IF(L3229&gt;5,L3229-2,L3229),)*E3229/IF(L3229&gt;5,1.21,1),0)," ")</f>
        <v xml:space="preserve"> </v>
      </c>
      <c r="N3229" s="319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70"/>
      <c r="F3230" s="272"/>
      <c r="G3230" s="133"/>
      <c r="H3230" s="133"/>
      <c r="I3230" s="343"/>
      <c r="J3230" s="134"/>
      <c r="K3230" s="135"/>
      <c r="L3230" s="136">
        <v>5</v>
      </c>
      <c r="M3230" s="318" t="str">
        <f>IFERROR(ROUNDUP(VLOOKUP(F3230,Accesorio!A:E,IF(L3230&gt;5,L3230-2,L3230),)*E3230/IF(L3230&gt;5,1.21,1),0)," ")</f>
        <v xml:space="preserve"> </v>
      </c>
      <c r="N3230" s="319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70"/>
      <c r="F3231" s="272"/>
      <c r="G3231" s="133"/>
      <c r="H3231" s="133"/>
      <c r="I3231" s="343"/>
      <c r="J3231" s="134"/>
      <c r="K3231" s="135"/>
      <c r="L3231" s="136">
        <v>5</v>
      </c>
      <c r="M3231" s="318" t="str">
        <f>IFERROR(ROUNDUP(VLOOKUP(F3231,Accesorio!A:E,IF(L3231&gt;5,L3231-2,L3231),)*E3231/IF(L3231&gt;5,1.21,1),0)," ")</f>
        <v xml:space="preserve"> </v>
      </c>
      <c r="N3231" s="319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70"/>
      <c r="F3232" s="272"/>
      <c r="G3232" s="133"/>
      <c r="H3232" s="133"/>
      <c r="I3232" s="343"/>
      <c r="J3232" s="134"/>
      <c r="K3232" s="135"/>
      <c r="L3232" s="136">
        <v>5</v>
      </c>
      <c r="M3232" s="318" t="str">
        <f>IFERROR(ROUNDUP(VLOOKUP(F3232,Accesorio!A:E,IF(L3232&gt;5,L3232-2,L3232),)*E3232/IF(L3232&gt;5,1.21,1),0)," ")</f>
        <v xml:space="preserve"> </v>
      </c>
      <c r="N3232" s="319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70"/>
      <c r="F3233" s="272"/>
      <c r="G3233" s="133"/>
      <c r="H3233" s="133"/>
      <c r="I3233" s="343"/>
      <c r="J3233" s="134"/>
      <c r="K3233" s="135"/>
      <c r="L3233" s="136">
        <v>5</v>
      </c>
      <c r="M3233" s="318" t="str">
        <f>IFERROR(ROUNDUP(VLOOKUP(F3233,Accesorio!A:E,IF(L3233&gt;5,L3233-2,L3233),)*E3233/IF(L3233&gt;5,1.21,1),0)," ")</f>
        <v xml:space="preserve"> </v>
      </c>
      <c r="N3233" s="319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70"/>
      <c r="F3234" s="272"/>
      <c r="G3234" s="133"/>
      <c r="H3234" s="133"/>
      <c r="I3234" s="343"/>
      <c r="J3234" s="134"/>
      <c r="K3234" s="135"/>
      <c r="L3234" s="136">
        <v>5</v>
      </c>
      <c r="M3234" s="318" t="str">
        <f>IFERROR(ROUNDUP(VLOOKUP(F3234,Accesorio!A:E,IF(L3234&gt;5,L3234-2,L3234),)*E3234/IF(L3234&gt;5,1.21,1),0)," ")</f>
        <v xml:space="preserve"> </v>
      </c>
      <c r="N3234" s="319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70"/>
      <c r="F3235" s="272"/>
      <c r="G3235" s="133"/>
      <c r="H3235" s="133"/>
      <c r="I3235" s="343"/>
      <c r="J3235" s="134"/>
      <c r="K3235" s="135"/>
      <c r="L3235" s="136">
        <v>5</v>
      </c>
      <c r="M3235" s="318" t="str">
        <f>IFERROR(ROUNDUP(VLOOKUP(F3235,Accesorio!A:E,IF(L3235&gt;5,L3235-2,L3235),)*E3235/IF(L3235&gt;5,1.21,1),0)," ")</f>
        <v xml:space="preserve"> </v>
      </c>
      <c r="N3235" s="319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70"/>
      <c r="F3236" s="272"/>
      <c r="G3236" s="133"/>
      <c r="H3236" s="133"/>
      <c r="I3236" s="343"/>
      <c r="J3236" s="134"/>
      <c r="K3236" s="135"/>
      <c r="L3236" s="136">
        <v>5</v>
      </c>
      <c r="M3236" s="318" t="str">
        <f>IFERROR(ROUNDUP(VLOOKUP(F3236,Accesorio!A:E,IF(L3236&gt;5,L3236-2,L3236),)*E3236/IF(L3236&gt;5,1.21,1),0)," ")</f>
        <v xml:space="preserve"> </v>
      </c>
      <c r="N3236" s="319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70"/>
      <c r="F3237" s="272"/>
      <c r="G3237" s="133"/>
      <c r="H3237" s="133"/>
      <c r="I3237" s="343"/>
      <c r="J3237" s="134"/>
      <c r="K3237" s="135"/>
      <c r="L3237" s="136">
        <v>5</v>
      </c>
      <c r="M3237" s="318" t="str">
        <f>IFERROR(ROUNDUP(VLOOKUP(F3237,Accesorio!A:E,IF(L3237&gt;5,L3237-2,L3237),)*E3237/IF(L3237&gt;5,1.21,1),0)," ")</f>
        <v xml:space="preserve"> </v>
      </c>
      <c r="N3237" s="319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70"/>
      <c r="F3238" s="272"/>
      <c r="G3238" s="133"/>
      <c r="H3238" s="133"/>
      <c r="I3238" s="343"/>
      <c r="J3238" s="134"/>
      <c r="K3238" s="135"/>
      <c r="L3238" s="136">
        <v>5</v>
      </c>
      <c r="M3238" s="318" t="str">
        <f>IFERROR(ROUNDUP(VLOOKUP(F3238,Accesorio!A:E,IF(L3238&gt;5,L3238-2,L3238),)*E3238/IF(L3238&gt;5,1.21,1),0)," ")</f>
        <v xml:space="preserve"> </v>
      </c>
      <c r="N3238" s="319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70"/>
      <c r="F3239" s="272"/>
      <c r="G3239" s="133"/>
      <c r="H3239" s="133"/>
      <c r="I3239" s="343"/>
      <c r="J3239" s="134"/>
      <c r="K3239" s="135"/>
      <c r="L3239" s="136">
        <v>5</v>
      </c>
      <c r="M3239" s="318" t="str">
        <f>IFERROR(ROUNDUP(VLOOKUP(F3239,Accesorio!A:E,IF(L3239&gt;5,L3239-2,L3239),)*E3239/IF(L3239&gt;5,1.21,1),0)," ")</f>
        <v xml:space="preserve"> </v>
      </c>
      <c r="N3239" s="319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70"/>
      <c r="F3240" s="272"/>
      <c r="G3240" s="133"/>
      <c r="H3240" s="133"/>
      <c r="I3240" s="343"/>
      <c r="J3240" s="134"/>
      <c r="K3240" s="135"/>
      <c r="L3240" s="136">
        <v>5</v>
      </c>
      <c r="M3240" s="318" t="str">
        <f>IFERROR(ROUNDUP(VLOOKUP(F3240,Accesorio!A:E,IF(L3240&gt;5,L3240-2,L3240),)*E3240/IF(L3240&gt;5,1.21,1),0)," ")</f>
        <v xml:space="preserve"> </v>
      </c>
      <c r="N3240" s="319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70"/>
      <c r="F3241" s="272"/>
      <c r="G3241" s="133"/>
      <c r="H3241" s="133"/>
      <c r="I3241" s="343"/>
      <c r="J3241" s="134"/>
      <c r="K3241" s="135"/>
      <c r="L3241" s="136">
        <v>5</v>
      </c>
      <c r="M3241" s="318" t="str">
        <f>IFERROR(ROUNDUP(VLOOKUP(F3241,Accesorio!A:E,IF(L3241&gt;5,L3241-2,L3241),)*E3241/IF(L3241&gt;5,1.21,1),0)," ")</f>
        <v xml:space="preserve"> </v>
      </c>
      <c r="N3241" s="319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70"/>
      <c r="F3242" s="272"/>
      <c r="G3242" s="133"/>
      <c r="H3242" s="133"/>
      <c r="I3242" s="343"/>
      <c r="J3242" s="134"/>
      <c r="K3242" s="135"/>
      <c r="L3242" s="136">
        <v>5</v>
      </c>
      <c r="M3242" s="318" t="str">
        <f>IFERROR(ROUNDUP(VLOOKUP(F3242,Accesorio!A:E,IF(L3242&gt;5,L3242-2,L3242),)*E3242/IF(L3242&gt;5,1.21,1),0)," ")</f>
        <v xml:space="preserve"> </v>
      </c>
      <c r="N3242" s="319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70"/>
      <c r="F3243" s="272"/>
      <c r="G3243" s="133"/>
      <c r="H3243" s="133"/>
      <c r="I3243" s="343"/>
      <c r="J3243" s="134"/>
      <c r="K3243" s="135"/>
      <c r="L3243" s="136">
        <v>5</v>
      </c>
      <c r="M3243" s="318" t="str">
        <f>IFERROR(ROUNDUP(VLOOKUP(F3243,Accesorio!A:E,IF(L3243&gt;5,L3243-2,L3243),)*E3243/IF(L3243&gt;5,1.21,1),0)," ")</f>
        <v xml:space="preserve"> </v>
      </c>
      <c r="N3243" s="319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70"/>
      <c r="F3244" s="272"/>
      <c r="G3244" s="133"/>
      <c r="H3244" s="133"/>
      <c r="I3244" s="343"/>
      <c r="J3244" s="134"/>
      <c r="K3244" s="135"/>
      <c r="L3244" s="136">
        <v>5</v>
      </c>
      <c r="M3244" s="318" t="str">
        <f>IFERROR(ROUNDUP(VLOOKUP(F3244,Accesorio!A:E,IF(L3244&gt;5,L3244-2,L3244),)*E3244/IF(L3244&gt;5,1.21,1),0)," ")</f>
        <v xml:space="preserve"> </v>
      </c>
      <c r="N3244" s="319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70"/>
      <c r="F3245" s="272"/>
      <c r="G3245" s="133"/>
      <c r="H3245" s="133"/>
      <c r="I3245" s="343"/>
      <c r="J3245" s="134"/>
      <c r="K3245" s="135"/>
      <c r="L3245" s="136">
        <v>5</v>
      </c>
      <c r="M3245" s="318" t="str">
        <f>IFERROR(ROUNDUP(VLOOKUP(F3245,Accesorio!A:E,IF(L3245&gt;5,L3245-2,L3245),)*E3245/IF(L3245&gt;5,1.21,1),0)," ")</f>
        <v xml:space="preserve"> </v>
      </c>
      <c r="N3245" s="319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70"/>
      <c r="F3246" s="272"/>
      <c r="G3246" s="133"/>
      <c r="H3246" s="133"/>
      <c r="I3246" s="343"/>
      <c r="J3246" s="134"/>
      <c r="K3246" s="135"/>
      <c r="L3246" s="136">
        <v>5</v>
      </c>
      <c r="M3246" s="318" t="str">
        <f>IFERROR(ROUNDUP(VLOOKUP(F3246,Accesorio!A:E,IF(L3246&gt;5,L3246-2,L3246),)*E3246/IF(L3246&gt;5,1.21,1),0)," ")</f>
        <v xml:space="preserve"> </v>
      </c>
      <c r="N3246" s="319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70"/>
      <c r="F3247" s="272"/>
      <c r="G3247" s="133"/>
      <c r="H3247" s="133"/>
      <c r="I3247" s="343"/>
      <c r="J3247" s="134"/>
      <c r="K3247" s="135"/>
      <c r="L3247" s="136">
        <v>5</v>
      </c>
      <c r="M3247" s="318" t="str">
        <f>IFERROR(ROUNDUP(VLOOKUP(F3247,Accesorio!A:E,IF(L3247&gt;5,L3247-2,L3247),)*E3247/IF(L3247&gt;5,1.21,1),0)," ")</f>
        <v xml:space="preserve"> </v>
      </c>
      <c r="N3247" s="319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70"/>
      <c r="F3248" s="272"/>
      <c r="G3248" s="133"/>
      <c r="H3248" s="133"/>
      <c r="I3248" s="343"/>
      <c r="J3248" s="134"/>
      <c r="K3248" s="135"/>
      <c r="L3248" s="136">
        <v>5</v>
      </c>
      <c r="M3248" s="318" t="str">
        <f>IFERROR(ROUNDUP(VLOOKUP(F3248,Accesorio!A:E,IF(L3248&gt;5,L3248-2,L3248),)*E3248/IF(L3248&gt;5,1.21,1),0)," ")</f>
        <v xml:space="preserve"> </v>
      </c>
      <c r="N3248" s="319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70"/>
      <c r="F3249" s="272"/>
      <c r="G3249" s="133"/>
      <c r="H3249" s="133"/>
      <c r="I3249" s="343"/>
      <c r="J3249" s="134"/>
      <c r="K3249" s="135"/>
      <c r="L3249" s="136">
        <v>5</v>
      </c>
      <c r="M3249" s="318" t="str">
        <f>IFERROR(ROUNDUP(VLOOKUP(F3249,Accesorio!A:E,IF(L3249&gt;5,L3249-2,L3249),)*E3249/IF(L3249&gt;5,1.21,1),0)," ")</f>
        <v xml:space="preserve"> </v>
      </c>
      <c r="N3249" s="319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70"/>
      <c r="F3250" s="272"/>
      <c r="G3250" s="133"/>
      <c r="H3250" s="133"/>
      <c r="I3250" s="343"/>
      <c r="J3250" s="134"/>
      <c r="K3250" s="135"/>
      <c r="L3250" s="136">
        <v>5</v>
      </c>
      <c r="M3250" s="318" t="str">
        <f>IFERROR(ROUNDUP(VLOOKUP(F3250,Accesorio!A:E,IF(L3250&gt;5,L3250-2,L3250),)*E3250/IF(L3250&gt;5,1.21,1),0)," ")</f>
        <v xml:space="preserve"> </v>
      </c>
      <c r="N3250" s="319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70"/>
      <c r="F3251" s="272"/>
      <c r="G3251" s="133"/>
      <c r="H3251" s="133"/>
      <c r="I3251" s="343"/>
      <c r="J3251" s="134"/>
      <c r="K3251" s="135"/>
      <c r="L3251" s="136">
        <v>5</v>
      </c>
      <c r="M3251" s="318" t="str">
        <f>IFERROR(ROUNDUP(VLOOKUP(F3251,Accesorio!A:E,IF(L3251&gt;5,L3251-2,L3251),)*E3251/IF(L3251&gt;5,1.21,1),0)," ")</f>
        <v xml:space="preserve"> </v>
      </c>
      <c r="N3251" s="319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70"/>
      <c r="F3252" s="272"/>
      <c r="G3252" s="133"/>
      <c r="H3252" s="133"/>
      <c r="I3252" s="343"/>
      <c r="J3252" s="134"/>
      <c r="K3252" s="135"/>
      <c r="L3252" s="136">
        <v>5</v>
      </c>
      <c r="M3252" s="318" t="str">
        <f>IFERROR(ROUNDUP(VLOOKUP(F3252,Accesorio!A:E,IF(L3252&gt;5,L3252-2,L3252),)*E3252/IF(L3252&gt;5,1.21,1),0)," ")</f>
        <v xml:space="preserve"> </v>
      </c>
      <c r="N3252" s="319" t="str">
        <f>IFERROR(VLOOKUP(F3252,Accesorio!A:C,3,),"")</f>
        <v/>
      </c>
    </row>
    <row r="3253" spans="1:14" x14ac:dyDescent="0.2">
      <c r="A3253" s="129"/>
      <c r="B3253" s="130"/>
      <c r="C3253" s="131"/>
      <c r="D3253" s="132"/>
      <c r="E3253" s="270"/>
      <c r="F3253" s="272"/>
      <c r="G3253" s="133"/>
      <c r="H3253" s="133"/>
      <c r="I3253" s="343"/>
      <c r="J3253" s="134"/>
      <c r="K3253" s="135"/>
      <c r="L3253" s="136">
        <v>5</v>
      </c>
      <c r="M3253" s="318" t="str">
        <f>IFERROR(ROUNDUP(VLOOKUP(F3253,Accesorio!A:E,IF(L3253&gt;5,L3253-2,L3253),)*E3253/IF(L3253&gt;5,1.21,1),0)," ")</f>
        <v xml:space="preserve"> </v>
      </c>
      <c r="N3253" s="319" t="str">
        <f>IFERROR(VLOOKUP(F3253,Accesorio!A:C,3,),"")</f>
        <v/>
      </c>
    </row>
    <row r="3254" spans="1:14" x14ac:dyDescent="0.2">
      <c r="A3254" s="129"/>
      <c r="B3254" s="130"/>
      <c r="C3254" s="131"/>
      <c r="D3254" s="132"/>
      <c r="E3254" s="270"/>
      <c r="F3254" s="272"/>
      <c r="G3254" s="133"/>
      <c r="H3254" s="133"/>
      <c r="I3254" s="343"/>
      <c r="J3254" s="134"/>
      <c r="K3254" s="135"/>
      <c r="L3254" s="136">
        <v>5</v>
      </c>
      <c r="M3254" s="318" t="str">
        <f>IFERROR(ROUNDUP(VLOOKUP(F3254,Accesorio!A:E,IF(L3254&gt;5,L3254-2,L3254),)*E3254/IF(L3254&gt;5,1.21,1),0)," ")</f>
        <v xml:space="preserve"> </v>
      </c>
      <c r="N3254" s="319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70"/>
      <c r="F3255" s="272"/>
      <c r="G3255" s="133"/>
      <c r="H3255" s="133"/>
      <c r="I3255" s="343"/>
      <c r="J3255" s="134"/>
      <c r="K3255" s="135"/>
      <c r="L3255" s="136">
        <v>5</v>
      </c>
      <c r="M3255" s="318" t="str">
        <f>IFERROR(ROUNDUP(VLOOKUP(F3255,Accesorio!A:E,IF(L3255&gt;5,L3255-2,L3255),)*E3255/IF(L3255&gt;5,1.21,1),0)," ")</f>
        <v xml:space="preserve"> </v>
      </c>
      <c r="N3255" s="319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70"/>
      <c r="F3256" s="272"/>
      <c r="G3256" s="133"/>
      <c r="H3256" s="133"/>
      <c r="I3256" s="343"/>
      <c r="J3256" s="134"/>
      <c r="K3256" s="135"/>
      <c r="L3256" s="136">
        <v>5</v>
      </c>
      <c r="M3256" s="318" t="str">
        <f>IFERROR(ROUNDUP(VLOOKUP(F3256,Accesorio!A:E,IF(L3256&gt;5,L3256-2,L3256),)*E3256/IF(L3256&gt;5,1.21,1),0)," ")</f>
        <v xml:space="preserve"> </v>
      </c>
      <c r="N3256" s="319" t="str">
        <f>IFERROR(VLOOKUP(F3256,Accesorio!A:C,3,),"")</f>
        <v/>
      </c>
    </row>
    <row r="3257" spans="1:14" x14ac:dyDescent="0.2">
      <c r="A3257" s="129"/>
      <c r="B3257" s="130"/>
      <c r="C3257" s="131"/>
      <c r="D3257" s="132"/>
      <c r="E3257" s="270"/>
      <c r="F3257" s="272"/>
      <c r="G3257" s="133"/>
      <c r="H3257" s="133"/>
      <c r="I3257" s="343"/>
      <c r="J3257" s="134"/>
      <c r="K3257" s="135"/>
      <c r="L3257" s="136">
        <v>5</v>
      </c>
      <c r="M3257" s="318" t="str">
        <f>IFERROR(ROUNDUP(VLOOKUP(F3257,Accesorio!A:E,IF(L3257&gt;5,L3257-2,L3257),)*E3257/IF(L3257&gt;5,1.21,1),0)," ")</f>
        <v xml:space="preserve"> </v>
      </c>
      <c r="N3257" s="319" t="str">
        <f>IFERROR(VLOOKUP(F3257,Accesorio!A:C,3,),"")</f>
        <v/>
      </c>
    </row>
    <row r="3258" spans="1:14" x14ac:dyDescent="0.2">
      <c r="A3258" s="129"/>
      <c r="B3258" s="130"/>
      <c r="C3258" s="131"/>
      <c r="D3258" s="132"/>
      <c r="E3258" s="270"/>
      <c r="F3258" s="272"/>
      <c r="G3258" s="133"/>
      <c r="H3258" s="133"/>
      <c r="I3258" s="343"/>
      <c r="J3258" s="134"/>
      <c r="K3258" s="135"/>
      <c r="L3258" s="136">
        <v>5</v>
      </c>
      <c r="M3258" s="318" t="str">
        <f>IFERROR(ROUNDUP(VLOOKUP(F3258,Accesorio!A:E,IF(L3258&gt;5,L3258-2,L3258),)*E3258/IF(L3258&gt;5,1.21,1),0)," ")</f>
        <v xml:space="preserve"> </v>
      </c>
      <c r="N3258" s="319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70"/>
      <c r="F3259" s="272"/>
      <c r="G3259" s="133"/>
      <c r="H3259" s="133"/>
      <c r="I3259" s="343"/>
      <c r="J3259" s="134"/>
      <c r="K3259" s="135"/>
      <c r="L3259" s="136">
        <v>5</v>
      </c>
      <c r="M3259" s="318" t="str">
        <f>IFERROR(ROUNDUP(VLOOKUP(F3259,Accesorio!A:E,IF(L3259&gt;5,L3259-2,L3259),)*E3259/IF(L3259&gt;5,1.21,1),0)," ")</f>
        <v xml:space="preserve"> </v>
      </c>
      <c r="N3259" s="319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70"/>
      <c r="F3260" s="272"/>
      <c r="G3260" s="133"/>
      <c r="H3260" s="133"/>
      <c r="I3260" s="343"/>
      <c r="J3260" s="134"/>
      <c r="K3260" s="135"/>
      <c r="L3260" s="136">
        <v>5</v>
      </c>
      <c r="M3260" s="318" t="str">
        <f>IFERROR(ROUNDUP(VLOOKUP(F3260,Accesorio!A:E,IF(L3260&gt;5,L3260-2,L3260),)*E3260/IF(L3260&gt;5,1.21,1),0)," ")</f>
        <v xml:space="preserve"> </v>
      </c>
      <c r="N3260" s="319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70"/>
      <c r="F3261" s="272"/>
      <c r="G3261" s="133"/>
      <c r="H3261" s="133"/>
      <c r="I3261" s="343"/>
      <c r="J3261" s="134"/>
      <c r="K3261" s="135"/>
      <c r="L3261" s="136">
        <v>5</v>
      </c>
      <c r="M3261" s="318" t="str">
        <f>IFERROR(ROUNDUP(VLOOKUP(F3261,Accesorio!A:E,IF(L3261&gt;5,L3261-2,L3261),)*E3261/IF(L3261&gt;5,1.21,1),0)," ")</f>
        <v xml:space="preserve"> </v>
      </c>
      <c r="N3261" s="319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70"/>
      <c r="F3262" s="272"/>
      <c r="G3262" s="133"/>
      <c r="H3262" s="133"/>
      <c r="I3262" s="343"/>
      <c r="J3262" s="134"/>
      <c r="K3262" s="135"/>
      <c r="L3262" s="136">
        <v>5</v>
      </c>
      <c r="M3262" s="318" t="str">
        <f>IFERROR(ROUNDUP(VLOOKUP(F3262,Accesorio!A:E,IF(L3262&gt;5,L3262-2,L3262),)*E3262/IF(L3262&gt;5,1.21,1),0)," ")</f>
        <v xml:space="preserve"> </v>
      </c>
      <c r="N3262" s="319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70"/>
      <c r="F3263" s="272"/>
      <c r="G3263" s="133"/>
      <c r="H3263" s="133"/>
      <c r="I3263" s="343"/>
      <c r="J3263" s="134"/>
      <c r="K3263" s="135"/>
      <c r="L3263" s="136">
        <v>5</v>
      </c>
      <c r="M3263" s="318" t="str">
        <f>IFERROR(ROUNDUP(VLOOKUP(F3263,Accesorio!A:E,IF(L3263&gt;5,L3263-2,L3263),)*E3263/IF(L3263&gt;5,1.21,1),0)," ")</f>
        <v xml:space="preserve"> </v>
      </c>
      <c r="N3263" s="319" t="str">
        <f>IFERROR(VLOOKUP(F3263,Accesorio!A:C,3,),"")</f>
        <v/>
      </c>
    </row>
    <row r="3264" spans="1:14" x14ac:dyDescent="0.2">
      <c r="A3264" s="129"/>
      <c r="B3264" s="130"/>
      <c r="C3264" s="137"/>
      <c r="D3264" s="132"/>
      <c r="E3264" s="270"/>
      <c r="F3264" s="272"/>
      <c r="G3264" s="133"/>
      <c r="H3264" s="133"/>
      <c r="I3264" s="343"/>
      <c r="J3264" s="134"/>
      <c r="K3264" s="135"/>
      <c r="L3264" s="136">
        <v>5</v>
      </c>
      <c r="M3264" s="318" t="str">
        <f>IFERROR(ROUNDUP(VLOOKUP(F3264,Accesorio!A:E,IF(L3264&gt;5,L3264-2,L3264),)*E3264/IF(L3264&gt;5,1.21,1),0)," ")</f>
        <v xml:space="preserve"> </v>
      </c>
      <c r="N3264" s="319" t="str">
        <f>IFERROR(VLOOKUP(F3264,Accesorio!A:C,3,),"")</f>
        <v/>
      </c>
    </row>
    <row r="3265" spans="1:14" x14ac:dyDescent="0.2">
      <c r="A3265" s="129"/>
      <c r="B3265" s="130"/>
      <c r="C3265" s="137"/>
      <c r="D3265" s="132"/>
      <c r="E3265" s="270"/>
      <c r="F3265" s="272"/>
      <c r="G3265" s="133"/>
      <c r="H3265" s="133"/>
      <c r="I3265" s="343"/>
      <c r="J3265" s="134"/>
      <c r="K3265" s="135"/>
      <c r="L3265" s="136">
        <v>5</v>
      </c>
      <c r="M3265" s="318" t="str">
        <f>IFERROR(ROUNDUP(VLOOKUP(F3265,Accesorio!A:E,IF(L3265&gt;5,L3265-2,L3265),)*E3265/IF(L3265&gt;5,1.21,1),0)," ")</f>
        <v xml:space="preserve"> </v>
      </c>
      <c r="N3265" s="319" t="str">
        <f>IFERROR(VLOOKUP(F3265,Accesorio!A:C,3,),"")</f>
        <v/>
      </c>
    </row>
    <row r="3266" spans="1:14" x14ac:dyDescent="0.2">
      <c r="A3266" s="129"/>
      <c r="B3266" s="130"/>
      <c r="C3266" s="131"/>
      <c r="D3266" s="132"/>
      <c r="E3266" s="270"/>
      <c r="F3266" s="272"/>
      <c r="G3266" s="133"/>
      <c r="H3266" s="133"/>
      <c r="I3266" s="343"/>
      <c r="J3266" s="134"/>
      <c r="K3266" s="135"/>
      <c r="L3266" s="136">
        <v>5</v>
      </c>
      <c r="M3266" s="318" t="str">
        <f>IFERROR(ROUNDUP(VLOOKUP(F3266,Accesorio!A:E,IF(L3266&gt;5,L3266-2,L3266),)*E3266/IF(L3266&gt;5,1.21,1),0)," ")</f>
        <v xml:space="preserve"> </v>
      </c>
      <c r="N3266" s="319" t="str">
        <f>IFERROR(VLOOKUP(F3266,Accesorio!A:C,3,),"")</f>
        <v/>
      </c>
    </row>
    <row r="3267" spans="1:14" x14ac:dyDescent="0.2">
      <c r="A3267" s="129"/>
      <c r="B3267" s="130"/>
      <c r="C3267" s="131"/>
      <c r="D3267" s="132"/>
      <c r="E3267" s="270"/>
      <c r="F3267" s="272"/>
      <c r="G3267" s="133"/>
      <c r="H3267" s="133"/>
      <c r="I3267" s="343"/>
      <c r="J3267" s="134"/>
      <c r="K3267" s="135"/>
      <c r="L3267" s="136">
        <v>5</v>
      </c>
      <c r="M3267" s="318" t="str">
        <f>IFERROR(ROUNDUP(VLOOKUP(F3267,Accesorio!A:E,IF(L3267&gt;5,L3267-2,L3267),)*E3267/IF(L3267&gt;5,1.21,1),0)," ")</f>
        <v xml:space="preserve"> </v>
      </c>
      <c r="N3267" s="319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70"/>
      <c r="F3268" s="272"/>
      <c r="G3268" s="133"/>
      <c r="H3268" s="133"/>
      <c r="I3268" s="343"/>
      <c r="J3268" s="134"/>
      <c r="K3268" s="135"/>
      <c r="L3268" s="136">
        <v>5</v>
      </c>
      <c r="M3268" s="318" t="str">
        <f>IFERROR(ROUNDUP(VLOOKUP(F3268,Accesorio!A:E,IF(L3268&gt;5,L3268-2,L3268),)*E3268/IF(L3268&gt;5,1.21,1),0)," ")</f>
        <v xml:space="preserve"> </v>
      </c>
      <c r="N3268" s="319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70"/>
      <c r="F3269" s="272"/>
      <c r="G3269" s="133"/>
      <c r="H3269" s="133"/>
      <c r="I3269" s="343"/>
      <c r="J3269" s="134"/>
      <c r="K3269" s="135"/>
      <c r="L3269" s="136">
        <v>5</v>
      </c>
      <c r="M3269" s="318" t="str">
        <f>IFERROR(ROUNDUP(VLOOKUP(F3269,Accesorio!A:E,IF(L3269&gt;5,L3269-2,L3269),)*E3269/IF(L3269&gt;5,1.21,1),0)," ")</f>
        <v xml:space="preserve"> </v>
      </c>
      <c r="N3269" s="319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70"/>
      <c r="F3270" s="272"/>
      <c r="G3270" s="133"/>
      <c r="H3270" s="133"/>
      <c r="I3270" s="343"/>
      <c r="J3270" s="134"/>
      <c r="K3270" s="135"/>
      <c r="L3270" s="136">
        <v>5</v>
      </c>
      <c r="M3270" s="318" t="str">
        <f>IFERROR(ROUNDUP(VLOOKUP(F3270,Accesorio!A:E,IF(L3270&gt;5,L3270-2,L3270),)*E3270/IF(L3270&gt;5,1.21,1),0)," ")</f>
        <v xml:space="preserve"> </v>
      </c>
      <c r="N3270" s="319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70"/>
      <c r="F3271" s="272"/>
      <c r="G3271" s="133"/>
      <c r="H3271" s="133"/>
      <c r="I3271" s="343"/>
      <c r="J3271" s="134"/>
      <c r="K3271" s="135"/>
      <c r="L3271" s="136">
        <v>5</v>
      </c>
      <c r="M3271" s="318" t="str">
        <f>IFERROR(ROUNDUP(VLOOKUP(F3271,Accesorio!A:E,IF(L3271&gt;5,L3271-2,L3271),)*E3271/IF(L3271&gt;5,1.21,1),0)," ")</f>
        <v xml:space="preserve"> </v>
      </c>
      <c r="N3271" s="319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70"/>
      <c r="F3272" s="272"/>
      <c r="G3272" s="133"/>
      <c r="H3272" s="133"/>
      <c r="I3272" s="343"/>
      <c r="J3272" s="134"/>
      <c r="K3272" s="135"/>
      <c r="L3272" s="136">
        <v>5</v>
      </c>
      <c r="M3272" s="318" t="str">
        <f>IFERROR(ROUNDUP(VLOOKUP(F3272,Accesorio!A:E,IF(L3272&gt;5,L3272-2,L3272),)*E3272/IF(L3272&gt;5,1.21,1),0)," ")</f>
        <v xml:space="preserve"> </v>
      </c>
      <c r="N3272" s="319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70"/>
      <c r="F3273" s="272"/>
      <c r="G3273" s="133"/>
      <c r="H3273" s="133"/>
      <c r="I3273" s="343"/>
      <c r="J3273" s="134"/>
      <c r="K3273" s="135"/>
      <c r="L3273" s="136">
        <v>5</v>
      </c>
      <c r="M3273" s="318" t="str">
        <f>IFERROR(ROUNDUP(VLOOKUP(F3273,Accesorio!A:E,IF(L3273&gt;5,L3273-2,L3273),)*E3273/IF(L3273&gt;5,1.21,1),0)," ")</f>
        <v xml:space="preserve"> </v>
      </c>
      <c r="N3273" s="319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70"/>
      <c r="F3274" s="272"/>
      <c r="G3274" s="133"/>
      <c r="H3274" s="133"/>
      <c r="I3274" s="343"/>
      <c r="J3274" s="134"/>
      <c r="K3274" s="135"/>
      <c r="L3274" s="136">
        <v>5</v>
      </c>
      <c r="M3274" s="318" t="str">
        <f>IFERROR(ROUNDUP(VLOOKUP(F3274,Accesorio!A:E,IF(L3274&gt;5,L3274-2,L3274),)*E3274/IF(L3274&gt;5,1.21,1),0)," ")</f>
        <v xml:space="preserve"> </v>
      </c>
      <c r="N3274" s="319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70"/>
      <c r="F3275" s="272"/>
      <c r="G3275" s="133"/>
      <c r="H3275" s="133"/>
      <c r="I3275" s="343"/>
      <c r="J3275" s="134"/>
      <c r="K3275" s="135"/>
      <c r="L3275" s="136">
        <v>5</v>
      </c>
      <c r="M3275" s="318" t="str">
        <f>IFERROR(ROUNDUP(VLOOKUP(F3275,Accesorio!A:E,IF(L3275&gt;5,L3275-2,L3275),)*E3275/IF(L3275&gt;5,1.21,1),0)," ")</f>
        <v xml:space="preserve"> </v>
      </c>
      <c r="N3275" s="319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70"/>
      <c r="F3276" s="272"/>
      <c r="G3276" s="133"/>
      <c r="H3276" s="133"/>
      <c r="I3276" s="343"/>
      <c r="J3276" s="134"/>
      <c r="K3276" s="135"/>
      <c r="L3276" s="136">
        <v>5</v>
      </c>
      <c r="M3276" s="318" t="str">
        <f>IFERROR(ROUNDUP(VLOOKUP(F3276,Accesorio!A:E,IF(L3276&gt;5,L3276-2,L3276),)*E3276/IF(L3276&gt;5,1.21,1),0)," ")</f>
        <v xml:space="preserve"> </v>
      </c>
      <c r="N3276" s="319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70"/>
      <c r="F3277" s="272"/>
      <c r="G3277" s="133"/>
      <c r="H3277" s="133"/>
      <c r="I3277" s="343"/>
      <c r="J3277" s="134"/>
      <c r="K3277" s="135"/>
      <c r="L3277" s="136">
        <v>5</v>
      </c>
      <c r="M3277" s="318" t="str">
        <f>IFERROR(ROUNDUP(VLOOKUP(F3277,Accesorio!A:E,IF(L3277&gt;5,L3277-2,L3277),)*E3277/IF(L3277&gt;5,1.21,1),0)," ")</f>
        <v xml:space="preserve"> </v>
      </c>
      <c r="N3277" s="319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70"/>
      <c r="F3278" s="272"/>
      <c r="G3278" s="133"/>
      <c r="H3278" s="133"/>
      <c r="I3278" s="343"/>
      <c r="J3278" s="134"/>
      <c r="K3278" s="135"/>
      <c r="L3278" s="136">
        <v>5</v>
      </c>
      <c r="M3278" s="318" t="str">
        <f>IFERROR(ROUNDUP(VLOOKUP(F3278,Accesorio!A:E,IF(L3278&gt;5,L3278-2,L3278),)*E3278/IF(L3278&gt;5,1.21,1),0)," ")</f>
        <v xml:space="preserve"> </v>
      </c>
      <c r="N3278" s="319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70"/>
      <c r="F3279" s="272"/>
      <c r="G3279" s="133"/>
      <c r="H3279" s="133"/>
      <c r="I3279" s="343"/>
      <c r="J3279" s="134"/>
      <c r="K3279" s="135"/>
      <c r="L3279" s="136">
        <v>5</v>
      </c>
      <c r="M3279" s="318" t="str">
        <f>IFERROR(ROUNDUP(VLOOKUP(F3279,Accesorio!A:E,IF(L3279&gt;5,L3279-2,L3279),)*E3279/IF(L3279&gt;5,1.21,1),0)," ")</f>
        <v xml:space="preserve"> </v>
      </c>
      <c r="N3279" s="319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70"/>
      <c r="F3280" s="272"/>
      <c r="G3280" s="133"/>
      <c r="H3280" s="133"/>
      <c r="I3280" s="343"/>
      <c r="J3280" s="134"/>
      <c r="K3280" s="135"/>
      <c r="L3280" s="136">
        <v>5</v>
      </c>
      <c r="M3280" s="318" t="str">
        <f>IFERROR(ROUNDUP(VLOOKUP(F3280,Accesorio!A:E,IF(L3280&gt;5,L3280-2,L3280),)*E3280/IF(L3280&gt;5,1.21,1),0)," ")</f>
        <v xml:space="preserve"> </v>
      </c>
      <c r="N3280" s="319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70"/>
      <c r="F3281" s="272"/>
      <c r="G3281" s="133"/>
      <c r="H3281" s="133"/>
      <c r="I3281" s="343"/>
      <c r="J3281" s="134"/>
      <c r="K3281" s="135"/>
      <c r="L3281" s="136">
        <v>5</v>
      </c>
      <c r="M3281" s="318" t="str">
        <f>IFERROR(ROUNDUP(VLOOKUP(F3281,Accesorio!A:E,IF(L3281&gt;5,L3281-2,L3281),)*E3281/IF(L3281&gt;5,1.21,1),0)," ")</f>
        <v xml:space="preserve"> </v>
      </c>
      <c r="N3281" s="319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70"/>
      <c r="F3282" s="272"/>
      <c r="G3282" s="133"/>
      <c r="H3282" s="133"/>
      <c r="I3282" s="343"/>
      <c r="J3282" s="134"/>
      <c r="K3282" s="135"/>
      <c r="L3282" s="136">
        <v>5</v>
      </c>
      <c r="M3282" s="318" t="str">
        <f>IFERROR(ROUNDUP(VLOOKUP(F3282,Accesorio!A:E,IF(L3282&gt;5,L3282-2,L3282),)*E3282/IF(L3282&gt;5,1.21,1),0)," ")</f>
        <v xml:space="preserve"> </v>
      </c>
      <c r="N3282" s="319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70"/>
      <c r="F3283" s="272"/>
      <c r="G3283" s="133"/>
      <c r="H3283" s="133"/>
      <c r="I3283" s="343"/>
      <c r="J3283" s="134"/>
      <c r="K3283" s="135"/>
      <c r="L3283" s="136">
        <v>5</v>
      </c>
      <c r="M3283" s="318" t="str">
        <f>IFERROR(ROUNDUP(VLOOKUP(F3283,Accesorio!A:E,IF(L3283&gt;5,L3283-2,L3283),)*E3283/IF(L3283&gt;5,1.21,1),0)," ")</f>
        <v xml:space="preserve"> </v>
      </c>
      <c r="N3283" s="319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70"/>
      <c r="F3284" s="272"/>
      <c r="G3284" s="133"/>
      <c r="H3284" s="133"/>
      <c r="I3284" s="343"/>
      <c r="J3284" s="134"/>
      <c r="K3284" s="135"/>
      <c r="L3284" s="136">
        <v>5</v>
      </c>
      <c r="M3284" s="318" t="str">
        <f>IFERROR(ROUNDUP(VLOOKUP(F3284,Accesorio!A:E,IF(L3284&gt;5,L3284-2,L3284),)*E3284/IF(L3284&gt;5,1.21,1),0)," ")</f>
        <v xml:space="preserve"> </v>
      </c>
      <c r="N3284" s="319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70"/>
      <c r="F3285" s="272"/>
      <c r="G3285" s="133"/>
      <c r="H3285" s="133"/>
      <c r="I3285" s="343"/>
      <c r="J3285" s="134"/>
      <c r="K3285" s="135"/>
      <c r="L3285" s="136">
        <v>5</v>
      </c>
      <c r="M3285" s="318" t="str">
        <f>IFERROR(ROUNDUP(VLOOKUP(F3285,Accesorio!A:E,IF(L3285&gt;5,L3285-2,L3285),)*E3285/IF(L3285&gt;5,1.21,1),0)," ")</f>
        <v xml:space="preserve"> </v>
      </c>
      <c r="N3285" s="319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70"/>
      <c r="F3286" s="272"/>
      <c r="G3286" s="133"/>
      <c r="H3286" s="133"/>
      <c r="I3286" s="343"/>
      <c r="J3286" s="134"/>
      <c r="K3286" s="135"/>
      <c r="L3286" s="136">
        <v>5</v>
      </c>
      <c r="M3286" s="318" t="str">
        <f>IFERROR(ROUNDUP(VLOOKUP(F3286,Accesorio!A:E,IF(L3286&gt;5,L3286-2,L3286),)*E3286/IF(L3286&gt;5,1.21,1),0)," ")</f>
        <v xml:space="preserve"> </v>
      </c>
      <c r="N3286" s="319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70"/>
      <c r="F3287" s="272"/>
      <c r="G3287" s="133"/>
      <c r="H3287" s="133"/>
      <c r="I3287" s="343"/>
      <c r="J3287" s="134"/>
      <c r="K3287" s="135"/>
      <c r="L3287" s="136">
        <v>5</v>
      </c>
      <c r="M3287" s="318" t="str">
        <f>IFERROR(ROUNDUP(VLOOKUP(F3287,Accesorio!A:E,IF(L3287&gt;5,L3287-2,L3287),)*E3287/IF(L3287&gt;5,1.21,1),0)," ")</f>
        <v xml:space="preserve"> </v>
      </c>
      <c r="N3287" s="319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70"/>
      <c r="F3288" s="272"/>
      <c r="G3288" s="133"/>
      <c r="H3288" s="133"/>
      <c r="I3288" s="343"/>
      <c r="J3288" s="134"/>
      <c r="K3288" s="135"/>
      <c r="L3288" s="136">
        <v>5</v>
      </c>
      <c r="M3288" s="318" t="str">
        <f>IFERROR(ROUNDUP(VLOOKUP(F3288,Accesorio!A:E,IF(L3288&gt;5,L3288-2,L3288),)*E3288/IF(L3288&gt;5,1.21,1),0)," ")</f>
        <v xml:space="preserve"> </v>
      </c>
      <c r="N3288" s="319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70"/>
      <c r="F3289" s="272"/>
      <c r="G3289" s="133"/>
      <c r="H3289" s="133"/>
      <c r="I3289" s="343"/>
      <c r="J3289" s="134"/>
      <c r="K3289" s="135"/>
      <c r="L3289" s="136">
        <v>5</v>
      </c>
      <c r="M3289" s="318" t="str">
        <f>IFERROR(ROUNDUP(VLOOKUP(F3289,Accesorio!A:E,IF(L3289&gt;5,L3289-2,L3289),)*E3289/IF(L3289&gt;5,1.21,1),0)," ")</f>
        <v xml:space="preserve"> </v>
      </c>
      <c r="N3289" s="319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70"/>
      <c r="F3290" s="272"/>
      <c r="G3290" s="133"/>
      <c r="H3290" s="133"/>
      <c r="I3290" s="343"/>
      <c r="J3290" s="134"/>
      <c r="K3290" s="135"/>
      <c r="L3290" s="136">
        <v>5</v>
      </c>
      <c r="M3290" s="318" t="str">
        <f>IFERROR(ROUNDUP(VLOOKUP(F3290,Accesorio!A:E,IF(L3290&gt;5,L3290-2,L3290),)*E3290/IF(L3290&gt;5,1.21,1),0)," ")</f>
        <v xml:space="preserve"> </v>
      </c>
      <c r="N3290" s="319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70"/>
      <c r="F3291" s="272"/>
      <c r="G3291" s="133"/>
      <c r="H3291" s="133"/>
      <c r="I3291" s="343"/>
      <c r="J3291" s="134"/>
      <c r="K3291" s="135"/>
      <c r="L3291" s="136">
        <v>5</v>
      </c>
      <c r="M3291" s="318" t="str">
        <f>IFERROR(ROUNDUP(VLOOKUP(F3291,Accesorio!A:E,IF(L3291&gt;5,L3291-2,L3291),)*E3291/IF(L3291&gt;5,1.21,1),0)," ")</f>
        <v xml:space="preserve"> </v>
      </c>
      <c r="N3291" s="319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70"/>
      <c r="F3292" s="272"/>
      <c r="G3292" s="133"/>
      <c r="H3292" s="133"/>
      <c r="I3292" s="343"/>
      <c r="J3292" s="134"/>
      <c r="K3292" s="135"/>
      <c r="L3292" s="136">
        <v>5</v>
      </c>
      <c r="M3292" s="318" t="str">
        <f>IFERROR(ROUNDUP(VLOOKUP(F3292,Accesorio!A:E,IF(L3292&gt;5,L3292-2,L3292),)*E3292/IF(L3292&gt;5,1.21,1),0)," ")</f>
        <v xml:space="preserve"> </v>
      </c>
      <c r="N3292" s="319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70"/>
      <c r="F3293" s="272"/>
      <c r="G3293" s="133"/>
      <c r="H3293" s="133"/>
      <c r="I3293" s="343"/>
      <c r="J3293" s="134"/>
      <c r="K3293" s="135"/>
      <c r="L3293" s="136">
        <v>5</v>
      </c>
      <c r="M3293" s="318" t="str">
        <f>IFERROR(ROUNDUP(VLOOKUP(F3293,Accesorio!A:E,IF(L3293&gt;5,L3293-2,L3293),)*E3293/IF(L3293&gt;5,1.21,1),0)," ")</f>
        <v xml:space="preserve"> </v>
      </c>
      <c r="N3293" s="319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70"/>
      <c r="F3294" s="272"/>
      <c r="G3294" s="133"/>
      <c r="H3294" s="133"/>
      <c r="I3294" s="343"/>
      <c r="J3294" s="134"/>
      <c r="K3294" s="135"/>
      <c r="L3294" s="136">
        <v>5</v>
      </c>
      <c r="M3294" s="318" t="str">
        <f>IFERROR(ROUNDUP(VLOOKUP(F3294,Accesorio!A:E,IF(L3294&gt;5,L3294-2,L3294),)*E3294/IF(L3294&gt;5,1.21,1),0)," ")</f>
        <v xml:space="preserve"> </v>
      </c>
      <c r="N3294" s="319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70"/>
      <c r="F3295" s="272"/>
      <c r="G3295" s="133"/>
      <c r="H3295" s="133"/>
      <c r="I3295" s="343"/>
      <c r="J3295" s="134"/>
      <c r="K3295" s="135"/>
      <c r="L3295" s="136">
        <v>5</v>
      </c>
      <c r="M3295" s="318" t="str">
        <f>IFERROR(ROUNDUP(VLOOKUP(F3295,Accesorio!A:E,IF(L3295&gt;5,L3295-2,L3295),)*E3295/IF(L3295&gt;5,1.21,1),0)," ")</f>
        <v xml:space="preserve"> </v>
      </c>
      <c r="N3295" s="319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70"/>
      <c r="F3296" s="272"/>
      <c r="G3296" s="133"/>
      <c r="H3296" s="133"/>
      <c r="I3296" s="343"/>
      <c r="J3296" s="134"/>
      <c r="K3296" s="135"/>
      <c r="L3296" s="136">
        <v>5</v>
      </c>
      <c r="M3296" s="318" t="str">
        <f>IFERROR(ROUNDUP(VLOOKUP(F3296,Accesorio!A:E,IF(L3296&gt;5,L3296-2,L3296),)*E3296/IF(L3296&gt;5,1.21,1),0)," ")</f>
        <v xml:space="preserve"> </v>
      </c>
      <c r="N3296" s="319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70"/>
      <c r="F3297" s="272"/>
      <c r="G3297" s="133"/>
      <c r="H3297" s="133"/>
      <c r="I3297" s="343"/>
      <c r="J3297" s="134"/>
      <c r="K3297" s="135"/>
      <c r="L3297" s="136">
        <v>5</v>
      </c>
      <c r="M3297" s="318" t="str">
        <f>IFERROR(ROUNDUP(VLOOKUP(F3297,Accesorio!A:E,IF(L3297&gt;5,L3297-2,L3297),)*E3297/IF(L3297&gt;5,1.21,1),0)," ")</f>
        <v xml:space="preserve"> </v>
      </c>
      <c r="N3297" s="319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70"/>
      <c r="F3298" s="272"/>
      <c r="G3298" s="133"/>
      <c r="H3298" s="133"/>
      <c r="I3298" s="343"/>
      <c r="J3298" s="134"/>
      <c r="K3298" s="135"/>
      <c r="L3298" s="136">
        <v>5</v>
      </c>
      <c r="M3298" s="318" t="str">
        <f>IFERROR(ROUNDUP(VLOOKUP(F3298,Accesorio!A:E,IF(L3298&gt;5,L3298-2,L3298),)*E3298/IF(L3298&gt;5,1.21,1),0)," ")</f>
        <v xml:space="preserve"> </v>
      </c>
      <c r="N3298" s="319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70"/>
      <c r="F3299" s="272"/>
      <c r="G3299" s="133"/>
      <c r="H3299" s="133"/>
      <c r="I3299" s="343"/>
      <c r="J3299" s="134"/>
      <c r="K3299" s="135"/>
      <c r="L3299" s="136">
        <v>5</v>
      </c>
      <c r="M3299" s="318" t="str">
        <f>IFERROR(ROUNDUP(VLOOKUP(F3299,Accesorio!A:E,IF(L3299&gt;5,L3299-2,L3299),)*E3299/IF(L3299&gt;5,1.21,1),0)," ")</f>
        <v xml:space="preserve"> </v>
      </c>
      <c r="N3299" s="319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70"/>
      <c r="F3300" s="272"/>
      <c r="G3300" s="133"/>
      <c r="H3300" s="133"/>
      <c r="I3300" s="343"/>
      <c r="J3300" s="134"/>
      <c r="K3300" s="135"/>
      <c r="L3300" s="136">
        <v>5</v>
      </c>
      <c r="M3300" s="318" t="str">
        <f>IFERROR(ROUNDUP(VLOOKUP(F3300,Accesorio!A:E,IF(L3300&gt;5,L3300-2,L3300),)*E3300/IF(L3300&gt;5,1.21,1),0)," ")</f>
        <v xml:space="preserve"> </v>
      </c>
      <c r="N3300" s="319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70"/>
      <c r="F3301" s="272"/>
      <c r="G3301" s="133"/>
      <c r="H3301" s="133"/>
      <c r="I3301" s="343"/>
      <c r="J3301" s="134"/>
      <c r="K3301" s="135"/>
      <c r="L3301" s="136">
        <v>5</v>
      </c>
      <c r="M3301" s="318" t="str">
        <f>IFERROR(ROUNDUP(VLOOKUP(F3301,Accesorio!A:E,IF(L3301&gt;5,L3301-2,L3301),)*E3301/IF(L3301&gt;5,1.21,1),0)," ")</f>
        <v xml:space="preserve"> </v>
      </c>
      <c r="N3301" s="319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70"/>
      <c r="F3302" s="272"/>
      <c r="G3302" s="133"/>
      <c r="H3302" s="133"/>
      <c r="I3302" s="343"/>
      <c r="J3302" s="134"/>
      <c r="K3302" s="135"/>
      <c r="L3302" s="136">
        <v>5</v>
      </c>
      <c r="M3302" s="318" t="str">
        <f>IFERROR(ROUNDUP(VLOOKUP(F3302,Accesorio!A:E,IF(L3302&gt;5,L3302-2,L3302),)*E3302/IF(L3302&gt;5,1.21,1),0)," ")</f>
        <v xml:space="preserve"> </v>
      </c>
      <c r="N3302" s="319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70"/>
      <c r="F3303" s="272"/>
      <c r="G3303" s="133"/>
      <c r="H3303" s="133"/>
      <c r="I3303" s="343"/>
      <c r="J3303" s="134"/>
      <c r="K3303" s="135"/>
      <c r="L3303" s="136">
        <v>5</v>
      </c>
      <c r="M3303" s="318" t="str">
        <f>IFERROR(ROUNDUP(VLOOKUP(F3303,Accesorio!A:E,IF(L3303&gt;5,L3303-2,L3303),)*E3303/IF(L3303&gt;5,1.21,1),0)," ")</f>
        <v xml:space="preserve"> </v>
      </c>
      <c r="N3303" s="319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70"/>
      <c r="F3304" s="272"/>
      <c r="G3304" s="133"/>
      <c r="H3304" s="133"/>
      <c r="I3304" s="343"/>
      <c r="J3304" s="134"/>
      <c r="K3304" s="135"/>
      <c r="L3304" s="136">
        <v>5</v>
      </c>
      <c r="M3304" s="318" t="str">
        <f>IFERROR(ROUNDUP(VLOOKUP(F3304,Accesorio!A:E,IF(L3304&gt;5,L3304-2,L3304),)*E3304/IF(L3304&gt;5,1.21,1),0)," ")</f>
        <v xml:space="preserve"> </v>
      </c>
      <c r="N3304" s="319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70"/>
      <c r="F3305" s="272"/>
      <c r="G3305" s="133"/>
      <c r="H3305" s="133"/>
      <c r="I3305" s="343"/>
      <c r="J3305" s="134"/>
      <c r="K3305" s="135"/>
      <c r="L3305" s="136">
        <v>5</v>
      </c>
      <c r="M3305" s="318" t="str">
        <f>IFERROR(ROUNDUP(VLOOKUP(F3305,Accesorio!A:E,IF(L3305&gt;5,L3305-2,L3305),)*E3305/IF(L3305&gt;5,1.21,1),0)," ")</f>
        <v xml:space="preserve"> </v>
      </c>
      <c r="N3305" s="319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70"/>
      <c r="F3306" s="272"/>
      <c r="G3306" s="133"/>
      <c r="H3306" s="133"/>
      <c r="I3306" s="343"/>
      <c r="J3306" s="134"/>
      <c r="K3306" s="135"/>
      <c r="L3306" s="136">
        <v>5</v>
      </c>
      <c r="M3306" s="318" t="str">
        <f>IFERROR(ROUNDUP(VLOOKUP(F3306,Accesorio!A:E,IF(L3306&gt;5,L3306-2,L3306),)*E3306/IF(L3306&gt;5,1.21,1),0)," ")</f>
        <v xml:space="preserve"> </v>
      </c>
      <c r="N3306" s="319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70"/>
      <c r="F3307" s="272"/>
      <c r="G3307" s="133"/>
      <c r="H3307" s="133"/>
      <c r="I3307" s="343"/>
      <c r="J3307" s="134"/>
      <c r="K3307" s="135"/>
      <c r="L3307" s="136">
        <v>5</v>
      </c>
      <c r="M3307" s="318" t="str">
        <f>IFERROR(ROUNDUP(VLOOKUP(F3307,Accesorio!A:E,IF(L3307&gt;5,L3307-2,L3307),)*E3307/IF(L3307&gt;5,1.21,1),0)," ")</f>
        <v xml:space="preserve"> </v>
      </c>
      <c r="N3307" s="319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70"/>
      <c r="F3308" s="272"/>
      <c r="G3308" s="133"/>
      <c r="H3308" s="133"/>
      <c r="I3308" s="343"/>
      <c r="J3308" s="134"/>
      <c r="K3308" s="135"/>
      <c r="L3308" s="136">
        <v>5</v>
      </c>
      <c r="M3308" s="318" t="str">
        <f>IFERROR(ROUNDUP(VLOOKUP(F3308,Accesorio!A:E,IF(L3308&gt;5,L3308-2,L3308),)*E3308/IF(L3308&gt;5,1.21,1),0)," ")</f>
        <v xml:space="preserve"> </v>
      </c>
      <c r="N3308" s="319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70"/>
      <c r="F3309" s="272"/>
      <c r="G3309" s="133"/>
      <c r="H3309" s="133"/>
      <c r="I3309" s="343"/>
      <c r="J3309" s="134"/>
      <c r="K3309" s="135"/>
      <c r="L3309" s="136">
        <v>5</v>
      </c>
      <c r="M3309" s="318" t="str">
        <f>IFERROR(ROUNDUP(VLOOKUP(F3309,Accesorio!A:E,IF(L3309&gt;5,L3309-2,L3309),)*E3309/IF(L3309&gt;5,1.21,1),0)," ")</f>
        <v xml:space="preserve"> </v>
      </c>
      <c r="N3309" s="319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70"/>
      <c r="F3310" s="272"/>
      <c r="G3310" s="133"/>
      <c r="H3310" s="133"/>
      <c r="I3310" s="343"/>
      <c r="J3310" s="134"/>
      <c r="K3310" s="135"/>
      <c r="L3310" s="136">
        <v>5</v>
      </c>
      <c r="M3310" s="318" t="str">
        <f>IFERROR(ROUNDUP(VLOOKUP(F3310,Accesorio!A:E,IF(L3310&gt;5,L3310-2,L3310),)*E3310/IF(L3310&gt;5,1.21,1),0)," ")</f>
        <v xml:space="preserve"> </v>
      </c>
      <c r="N3310" s="319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70"/>
      <c r="F3311" s="272"/>
      <c r="G3311" s="133"/>
      <c r="H3311" s="133"/>
      <c r="I3311" s="343"/>
      <c r="J3311" s="134"/>
      <c r="K3311" s="135"/>
      <c r="L3311" s="136">
        <v>5</v>
      </c>
      <c r="M3311" s="318" t="str">
        <f>IFERROR(ROUNDUP(VLOOKUP(F3311,Accesorio!A:E,IF(L3311&gt;5,L3311-2,L3311),)*E3311/IF(L3311&gt;5,1.21,1),0)," ")</f>
        <v xml:space="preserve"> </v>
      </c>
      <c r="N3311" s="319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70"/>
      <c r="F3312" s="272"/>
      <c r="G3312" s="133"/>
      <c r="H3312" s="133"/>
      <c r="I3312" s="343"/>
      <c r="J3312" s="134"/>
      <c r="K3312" s="135"/>
      <c r="L3312" s="136">
        <v>5</v>
      </c>
      <c r="M3312" s="318" t="str">
        <f>IFERROR(ROUNDUP(VLOOKUP(F3312,Accesorio!A:E,IF(L3312&gt;5,L3312-2,L3312),)*E3312/IF(L3312&gt;5,1.21,1),0)," ")</f>
        <v xml:space="preserve"> </v>
      </c>
      <c r="N3312" s="319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70"/>
      <c r="F3313" s="272"/>
      <c r="G3313" s="133"/>
      <c r="H3313" s="133"/>
      <c r="I3313" s="343"/>
      <c r="J3313" s="134"/>
      <c r="K3313" s="135"/>
      <c r="L3313" s="136">
        <v>5</v>
      </c>
      <c r="M3313" s="318" t="str">
        <f>IFERROR(ROUNDUP(VLOOKUP(F3313,Accesorio!A:E,IF(L3313&gt;5,L3313-2,L3313),)*E3313/IF(L3313&gt;5,1.21,1),0)," ")</f>
        <v xml:space="preserve"> </v>
      </c>
      <c r="N3313" s="319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70"/>
      <c r="F3314" s="272"/>
      <c r="G3314" s="133"/>
      <c r="H3314" s="133"/>
      <c r="I3314" s="343"/>
      <c r="J3314" s="134"/>
      <c r="K3314" s="135"/>
      <c r="L3314" s="136">
        <v>5</v>
      </c>
      <c r="M3314" s="318" t="str">
        <f>IFERROR(ROUNDUP(VLOOKUP(F3314,Accesorio!A:E,IF(L3314&gt;5,L3314-2,L3314),)*E3314/IF(L3314&gt;5,1.21,1),0)," ")</f>
        <v xml:space="preserve"> </v>
      </c>
      <c r="N3314" s="319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70"/>
      <c r="F3315" s="272"/>
      <c r="G3315" s="133"/>
      <c r="H3315" s="133"/>
      <c r="I3315" s="343"/>
      <c r="J3315" s="134"/>
      <c r="K3315" s="135"/>
      <c r="L3315" s="136">
        <v>5</v>
      </c>
      <c r="M3315" s="318" t="str">
        <f>IFERROR(ROUNDUP(VLOOKUP(F3315,Accesorio!A:E,IF(L3315&gt;5,L3315-2,L3315),)*E3315/IF(L3315&gt;5,1.21,1),0)," ")</f>
        <v xml:space="preserve"> </v>
      </c>
      <c r="N3315" s="319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70"/>
      <c r="F3316" s="272"/>
      <c r="G3316" s="133"/>
      <c r="H3316" s="133"/>
      <c r="I3316" s="343"/>
      <c r="J3316" s="134"/>
      <c r="K3316" s="135"/>
      <c r="L3316" s="136">
        <v>5</v>
      </c>
      <c r="M3316" s="318" t="str">
        <f>IFERROR(ROUNDUP(VLOOKUP(F3316,Accesorio!A:E,IF(L3316&gt;5,L3316-2,L3316),)*E3316/IF(L3316&gt;5,1.21,1),0)," ")</f>
        <v xml:space="preserve"> </v>
      </c>
      <c r="N3316" s="319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70"/>
      <c r="F3317" s="272"/>
      <c r="G3317" s="133"/>
      <c r="H3317" s="133"/>
      <c r="I3317" s="343"/>
      <c r="J3317" s="134"/>
      <c r="K3317" s="135"/>
      <c r="L3317" s="136">
        <v>5</v>
      </c>
      <c r="M3317" s="318" t="str">
        <f>IFERROR(ROUNDUP(VLOOKUP(F3317,Accesorio!A:E,IF(L3317&gt;5,L3317-2,L3317),)*E3317/IF(L3317&gt;5,1.21,1),0)," ")</f>
        <v xml:space="preserve"> </v>
      </c>
      <c r="N3317" s="319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70"/>
      <c r="F3318" s="272"/>
      <c r="G3318" s="133"/>
      <c r="H3318" s="133"/>
      <c r="I3318" s="343"/>
      <c r="J3318" s="134"/>
      <c r="K3318" s="135"/>
      <c r="L3318" s="136">
        <v>5</v>
      </c>
      <c r="M3318" s="318" t="str">
        <f>IFERROR(ROUNDUP(VLOOKUP(F3318,Accesorio!A:E,IF(L3318&gt;5,L3318-2,L3318),)*E3318/IF(L3318&gt;5,1.21,1),0)," ")</f>
        <v xml:space="preserve"> </v>
      </c>
      <c r="N3318" s="319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70"/>
      <c r="F3319" s="272"/>
      <c r="G3319" s="133"/>
      <c r="H3319" s="133"/>
      <c r="I3319" s="343"/>
      <c r="J3319" s="134"/>
      <c r="K3319" s="135"/>
      <c r="L3319" s="136">
        <v>5</v>
      </c>
      <c r="M3319" s="318" t="str">
        <f>IFERROR(ROUNDUP(VLOOKUP(F3319,Accesorio!A:E,IF(L3319&gt;5,L3319-2,L3319),)*E3319/IF(L3319&gt;5,1.21,1),0)," ")</f>
        <v xml:space="preserve"> </v>
      </c>
      <c r="N3319" s="319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70"/>
      <c r="F3320" s="272"/>
      <c r="G3320" s="133"/>
      <c r="H3320" s="133"/>
      <c r="I3320" s="343"/>
      <c r="J3320" s="134"/>
      <c r="K3320" s="135"/>
      <c r="L3320" s="136">
        <v>5</v>
      </c>
      <c r="M3320" s="318" t="str">
        <f>IFERROR(ROUNDUP(VLOOKUP(F3320,Accesorio!A:E,IF(L3320&gt;5,L3320-2,L3320),)*E3320/IF(L3320&gt;5,1.21,1),0)," ")</f>
        <v xml:space="preserve"> </v>
      </c>
      <c r="N3320" s="319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70"/>
      <c r="F3321" s="272"/>
      <c r="G3321" s="133"/>
      <c r="H3321" s="133"/>
      <c r="I3321" s="343"/>
      <c r="J3321" s="134"/>
      <c r="K3321" s="135"/>
      <c r="L3321" s="136">
        <v>5</v>
      </c>
      <c r="M3321" s="318" t="str">
        <f>IFERROR(ROUNDUP(VLOOKUP(F3321,Accesorio!A:E,IF(L3321&gt;5,L3321-2,L3321),)*E3321/IF(L3321&gt;5,1.21,1),0)," ")</f>
        <v xml:space="preserve"> </v>
      </c>
      <c r="N3321" s="319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70"/>
      <c r="F3322" s="272"/>
      <c r="G3322" s="133"/>
      <c r="H3322" s="133"/>
      <c r="I3322" s="343"/>
      <c r="J3322" s="134"/>
      <c r="K3322" s="135"/>
      <c r="L3322" s="136">
        <v>5</v>
      </c>
      <c r="M3322" s="318" t="str">
        <f>IFERROR(ROUNDUP(VLOOKUP(F3322,Accesorio!A:E,IF(L3322&gt;5,L3322-2,L3322),)*E3322/IF(L3322&gt;5,1.21,1),0)," ")</f>
        <v xml:space="preserve"> </v>
      </c>
      <c r="N3322" s="319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70"/>
      <c r="F3323" s="272"/>
      <c r="G3323" s="133"/>
      <c r="H3323" s="133"/>
      <c r="I3323" s="343"/>
      <c r="J3323" s="134"/>
      <c r="K3323" s="135"/>
      <c r="L3323" s="136">
        <v>5</v>
      </c>
      <c r="M3323" s="318" t="str">
        <f>IFERROR(ROUNDUP(VLOOKUP(F3323,Accesorio!A:E,IF(L3323&gt;5,L3323-2,L3323),)*E3323/IF(L3323&gt;5,1.21,1),0)," ")</f>
        <v xml:space="preserve"> </v>
      </c>
      <c r="N3323" s="319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70"/>
      <c r="F3324" s="272"/>
      <c r="G3324" s="133"/>
      <c r="H3324" s="133"/>
      <c r="I3324" s="343"/>
      <c r="J3324" s="134"/>
      <c r="K3324" s="135"/>
      <c r="L3324" s="136">
        <v>5</v>
      </c>
      <c r="M3324" s="318" t="str">
        <f>IFERROR(ROUNDUP(VLOOKUP(F3324,Accesorio!A:E,IF(L3324&gt;5,L3324-2,L3324),)*E3324/IF(L3324&gt;5,1.21,1),0)," ")</f>
        <v xml:space="preserve"> </v>
      </c>
      <c r="N3324" s="319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70"/>
      <c r="F3325" s="272"/>
      <c r="G3325" s="133"/>
      <c r="H3325" s="133"/>
      <c r="I3325" s="343"/>
      <c r="J3325" s="134"/>
      <c r="K3325" s="135"/>
      <c r="L3325" s="136">
        <v>5</v>
      </c>
      <c r="M3325" s="318" t="str">
        <f>IFERROR(ROUNDUP(VLOOKUP(F3325,Accesorio!A:E,IF(L3325&gt;5,L3325-2,L3325),)*E3325/IF(L3325&gt;5,1.21,1),0)," ")</f>
        <v xml:space="preserve"> </v>
      </c>
      <c r="N3325" s="319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70"/>
      <c r="F3326" s="272"/>
      <c r="G3326" s="133"/>
      <c r="H3326" s="133"/>
      <c r="I3326" s="343"/>
      <c r="J3326" s="134"/>
      <c r="K3326" s="135"/>
      <c r="L3326" s="136">
        <v>5</v>
      </c>
      <c r="M3326" s="318" t="str">
        <f>IFERROR(ROUNDUP(VLOOKUP(F3326,Accesorio!A:E,IF(L3326&gt;5,L3326-2,L3326),)*E3326/IF(L3326&gt;5,1.21,1),0)," ")</f>
        <v xml:space="preserve"> </v>
      </c>
      <c r="N3326" s="319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70"/>
      <c r="F3327" s="272"/>
      <c r="G3327" s="133"/>
      <c r="H3327" s="133"/>
      <c r="I3327" s="343"/>
      <c r="J3327" s="134"/>
      <c r="K3327" s="135"/>
      <c r="L3327" s="136">
        <v>5</v>
      </c>
      <c r="M3327" s="318" t="str">
        <f>IFERROR(ROUNDUP(VLOOKUP(F3327,Accesorio!A:E,IF(L3327&gt;5,L3327-2,L3327),)*E3327/IF(L3327&gt;5,1.21,1),0)," ")</f>
        <v xml:space="preserve"> </v>
      </c>
      <c r="N3327" s="319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70"/>
      <c r="F3328" s="272"/>
      <c r="G3328" s="133"/>
      <c r="H3328" s="133"/>
      <c r="I3328" s="343"/>
      <c r="J3328" s="134"/>
      <c r="K3328" s="135"/>
      <c r="L3328" s="136">
        <v>5</v>
      </c>
      <c r="M3328" s="318" t="str">
        <f>IFERROR(ROUNDUP(VLOOKUP(F3328,Accesorio!A:E,IF(L3328&gt;5,L3328-2,L3328),)*E3328/IF(L3328&gt;5,1.21,1),0)," ")</f>
        <v xml:space="preserve"> </v>
      </c>
      <c r="N3328" s="319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70"/>
      <c r="F3329" s="272"/>
      <c r="G3329" s="133"/>
      <c r="H3329" s="133"/>
      <c r="I3329" s="343"/>
      <c r="J3329" s="134"/>
      <c r="K3329" s="135"/>
      <c r="L3329" s="136">
        <v>5</v>
      </c>
      <c r="M3329" s="318" t="str">
        <f>IFERROR(ROUNDUP(VLOOKUP(F3329,Accesorio!A:E,IF(L3329&gt;5,L3329-2,L3329),)*E3329/IF(L3329&gt;5,1.21,1),0)," ")</f>
        <v xml:space="preserve"> </v>
      </c>
      <c r="N3329" s="319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70"/>
      <c r="F3330" s="272"/>
      <c r="G3330" s="133"/>
      <c r="H3330" s="133"/>
      <c r="I3330" s="343"/>
      <c r="J3330" s="134"/>
      <c r="K3330" s="135"/>
      <c r="L3330" s="136">
        <v>5</v>
      </c>
      <c r="M3330" s="318" t="str">
        <f>IFERROR(ROUNDUP(VLOOKUP(F3330,Accesorio!A:E,IF(L3330&gt;5,L3330-2,L3330),)*E3330/IF(L3330&gt;5,1.21,1),0)," ")</f>
        <v xml:space="preserve"> </v>
      </c>
      <c r="N3330" s="319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70"/>
      <c r="F3331" s="272"/>
      <c r="G3331" s="133"/>
      <c r="H3331" s="133"/>
      <c r="I3331" s="343"/>
      <c r="J3331" s="134"/>
      <c r="K3331" s="135"/>
      <c r="L3331" s="136">
        <v>5</v>
      </c>
      <c r="M3331" s="318" t="str">
        <f>IFERROR(ROUNDUP(VLOOKUP(F3331,Accesorio!A:E,IF(L3331&gt;5,L3331-2,L3331),)*E3331/IF(L3331&gt;5,1.21,1),0)," ")</f>
        <v xml:space="preserve"> </v>
      </c>
      <c r="N3331" s="319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70"/>
      <c r="F3332" s="272"/>
      <c r="G3332" s="133"/>
      <c r="H3332" s="133"/>
      <c r="I3332" s="343"/>
      <c r="J3332" s="134"/>
      <c r="K3332" s="135"/>
      <c r="L3332" s="136">
        <v>5</v>
      </c>
      <c r="M3332" s="318" t="str">
        <f>IFERROR(ROUNDUP(VLOOKUP(F3332,Accesorio!A:E,IF(L3332&gt;5,L3332-2,L3332),)*E3332/IF(L3332&gt;5,1.21,1),0)," ")</f>
        <v xml:space="preserve"> </v>
      </c>
      <c r="N3332" s="319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70"/>
      <c r="F3333" s="272"/>
      <c r="G3333" s="133"/>
      <c r="H3333" s="133"/>
      <c r="I3333" s="343"/>
      <c r="J3333" s="134"/>
      <c r="K3333" s="135"/>
      <c r="L3333" s="136">
        <v>5</v>
      </c>
      <c r="M3333" s="318" t="str">
        <f>IFERROR(ROUNDUP(VLOOKUP(F3333,Accesorio!A:E,IF(L3333&gt;5,L3333-2,L3333),)*E3333/IF(L3333&gt;5,1.21,1),0)," ")</f>
        <v xml:space="preserve"> </v>
      </c>
      <c r="N3333" s="319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70"/>
      <c r="F3334" s="272"/>
      <c r="G3334" s="133"/>
      <c r="H3334" s="133"/>
      <c r="I3334" s="343"/>
      <c r="J3334" s="134"/>
      <c r="K3334" s="135"/>
      <c r="L3334" s="136">
        <v>5</v>
      </c>
      <c r="M3334" s="318" t="str">
        <f>IFERROR(ROUNDUP(VLOOKUP(F3334,Accesorio!A:E,IF(L3334&gt;5,L3334-2,L3334),)*E3334/IF(L3334&gt;5,1.21,1),0)," ")</f>
        <v xml:space="preserve"> </v>
      </c>
      <c r="N3334" s="319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70"/>
      <c r="F3335" s="272"/>
      <c r="G3335" s="133"/>
      <c r="H3335" s="133"/>
      <c r="I3335" s="343"/>
      <c r="J3335" s="134"/>
      <c r="K3335" s="135"/>
      <c r="L3335" s="136">
        <v>5</v>
      </c>
      <c r="M3335" s="318" t="str">
        <f>IFERROR(ROUNDUP(VLOOKUP(F3335,Accesorio!A:E,IF(L3335&gt;5,L3335-2,L3335),)*E3335/IF(L3335&gt;5,1.21,1),0)," ")</f>
        <v xml:space="preserve"> </v>
      </c>
      <c r="N3335" s="319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70"/>
      <c r="F3336" s="272"/>
      <c r="G3336" s="133"/>
      <c r="H3336" s="133"/>
      <c r="I3336" s="343"/>
      <c r="J3336" s="134"/>
      <c r="K3336" s="135"/>
      <c r="L3336" s="136">
        <v>5</v>
      </c>
      <c r="M3336" s="318" t="str">
        <f>IFERROR(ROUNDUP(VLOOKUP(F3336,Accesorio!A:E,IF(L3336&gt;5,L3336-2,L3336),)*E3336/IF(L3336&gt;5,1.21,1),0)," ")</f>
        <v xml:space="preserve"> </v>
      </c>
      <c r="N3336" s="319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70"/>
      <c r="F3337" s="272"/>
      <c r="G3337" s="133"/>
      <c r="H3337" s="133"/>
      <c r="I3337" s="343"/>
      <c r="J3337" s="134"/>
      <c r="K3337" s="135"/>
      <c r="L3337" s="136">
        <v>5</v>
      </c>
      <c r="M3337" s="318" t="str">
        <f>IFERROR(ROUNDUP(VLOOKUP(F3337,Accesorio!A:E,IF(L3337&gt;5,L3337-2,L3337),)*E3337/IF(L3337&gt;5,1.21,1),0)," ")</f>
        <v xml:space="preserve"> </v>
      </c>
      <c r="N3337" s="319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70"/>
      <c r="F3338" s="272"/>
      <c r="G3338" s="133"/>
      <c r="H3338" s="133"/>
      <c r="I3338" s="343"/>
      <c r="J3338" s="134"/>
      <c r="K3338" s="135"/>
      <c r="L3338" s="136">
        <v>5</v>
      </c>
      <c r="M3338" s="318" t="str">
        <f>IFERROR(ROUNDUP(VLOOKUP(F3338,Accesorio!A:E,IF(L3338&gt;5,L3338-2,L3338),)*E3338/IF(L3338&gt;5,1.21,1),0)," ")</f>
        <v xml:space="preserve"> </v>
      </c>
      <c r="N3338" s="319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70"/>
      <c r="F3339" s="272"/>
      <c r="G3339" s="133"/>
      <c r="H3339" s="133"/>
      <c r="I3339" s="343"/>
      <c r="J3339" s="134"/>
      <c r="K3339" s="135"/>
      <c r="L3339" s="136">
        <v>5</v>
      </c>
      <c r="M3339" s="318" t="str">
        <f>IFERROR(ROUNDUP(VLOOKUP(F3339,Accesorio!A:E,IF(L3339&gt;5,L3339-2,L3339),)*E3339/IF(L3339&gt;5,1.21,1),0)," ")</f>
        <v xml:space="preserve"> </v>
      </c>
      <c r="N3339" s="319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70"/>
      <c r="F3340" s="272"/>
      <c r="G3340" s="133"/>
      <c r="H3340" s="133"/>
      <c r="I3340" s="343"/>
      <c r="J3340" s="134"/>
      <c r="K3340" s="135"/>
      <c r="L3340" s="136">
        <v>5</v>
      </c>
      <c r="M3340" s="318" t="str">
        <f>IFERROR(ROUNDUP(VLOOKUP(F3340,Accesorio!A:E,IF(L3340&gt;5,L3340-2,L3340),)*E3340/IF(L3340&gt;5,1.21,1),0)," ")</f>
        <v xml:space="preserve"> </v>
      </c>
      <c r="N3340" s="319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70"/>
      <c r="F3341" s="272"/>
      <c r="G3341" s="133"/>
      <c r="H3341" s="133"/>
      <c r="I3341" s="343"/>
      <c r="J3341" s="134"/>
      <c r="K3341" s="135"/>
      <c r="L3341" s="136">
        <v>5</v>
      </c>
      <c r="M3341" s="318" t="str">
        <f>IFERROR(ROUNDUP(VLOOKUP(F3341,Accesorio!A:E,IF(L3341&gt;5,L3341-2,L3341),)*E3341/IF(L3341&gt;5,1.21,1),0)," ")</f>
        <v xml:space="preserve"> </v>
      </c>
      <c r="N3341" s="319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70"/>
      <c r="F3342" s="272"/>
      <c r="G3342" s="133"/>
      <c r="H3342" s="133"/>
      <c r="I3342" s="343"/>
      <c r="J3342" s="134"/>
      <c r="K3342" s="135"/>
      <c r="L3342" s="136">
        <v>5</v>
      </c>
      <c r="M3342" s="318" t="str">
        <f>IFERROR(ROUNDUP(VLOOKUP(F3342,Accesorio!A:E,IF(L3342&gt;5,L3342-2,L3342),)*E3342/IF(L3342&gt;5,1.21,1),0)," ")</f>
        <v xml:space="preserve"> </v>
      </c>
      <c r="N3342" s="319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70"/>
      <c r="F3343" s="272"/>
      <c r="G3343" s="133"/>
      <c r="H3343" s="133"/>
      <c r="I3343" s="343"/>
      <c r="J3343" s="134"/>
      <c r="K3343" s="135"/>
      <c r="L3343" s="136">
        <v>5</v>
      </c>
      <c r="M3343" s="318" t="str">
        <f>IFERROR(ROUNDUP(VLOOKUP(F3343,Accesorio!A:E,IF(L3343&gt;5,L3343-2,L3343),)*E3343/IF(L3343&gt;5,1.21,1),0)," ")</f>
        <v xml:space="preserve"> </v>
      </c>
      <c r="N3343" s="319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70"/>
      <c r="F3344" s="272"/>
      <c r="G3344" s="133"/>
      <c r="H3344" s="133"/>
      <c r="I3344" s="343"/>
      <c r="J3344" s="134"/>
      <c r="K3344" s="135"/>
      <c r="L3344" s="136">
        <v>5</v>
      </c>
      <c r="M3344" s="318" t="str">
        <f>IFERROR(ROUNDUP(VLOOKUP(F3344,Accesorio!A:E,IF(L3344&gt;5,L3344-2,L3344),)*E3344/IF(L3344&gt;5,1.21,1),0)," ")</f>
        <v xml:space="preserve"> </v>
      </c>
      <c r="N3344" s="319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70"/>
      <c r="F3345" s="272"/>
      <c r="G3345" s="133"/>
      <c r="H3345" s="133"/>
      <c r="I3345" s="343"/>
      <c r="J3345" s="134"/>
      <c r="K3345" s="135"/>
      <c r="L3345" s="136">
        <v>5</v>
      </c>
      <c r="M3345" s="318" t="str">
        <f>IFERROR(ROUNDUP(VLOOKUP(F3345,Accesorio!A:E,IF(L3345&gt;5,L3345-2,L3345),)*E3345/IF(L3345&gt;5,1.21,1),0)," ")</f>
        <v xml:space="preserve"> </v>
      </c>
      <c r="N3345" s="319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70"/>
      <c r="F3346" s="272"/>
      <c r="G3346" s="133"/>
      <c r="H3346" s="133"/>
      <c r="I3346" s="343"/>
      <c r="J3346" s="134"/>
      <c r="K3346" s="135"/>
      <c r="L3346" s="136">
        <v>5</v>
      </c>
      <c r="M3346" s="318" t="str">
        <f>IFERROR(ROUNDUP(VLOOKUP(F3346,Accesorio!A:E,IF(L3346&gt;5,L3346-2,L3346),)*E3346/IF(L3346&gt;5,1.21,1),0)," ")</f>
        <v xml:space="preserve"> </v>
      </c>
      <c r="N3346" s="319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70"/>
      <c r="F3347" s="272"/>
      <c r="G3347" s="133"/>
      <c r="H3347" s="133"/>
      <c r="I3347" s="343"/>
      <c r="J3347" s="134"/>
      <c r="K3347" s="135"/>
      <c r="L3347" s="136">
        <v>5</v>
      </c>
      <c r="M3347" s="318" t="str">
        <f>IFERROR(ROUNDUP(VLOOKUP(F3347,Accesorio!A:E,IF(L3347&gt;5,L3347-2,L3347),)*E3347/IF(L3347&gt;5,1.21,1),0)," ")</f>
        <v xml:space="preserve"> </v>
      </c>
      <c r="N3347" s="319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70"/>
      <c r="F3348" s="272"/>
      <c r="G3348" s="133"/>
      <c r="H3348" s="133"/>
      <c r="I3348" s="343"/>
      <c r="J3348" s="134"/>
      <c r="K3348" s="135"/>
      <c r="L3348" s="136">
        <v>5</v>
      </c>
      <c r="M3348" s="318" t="str">
        <f>IFERROR(ROUNDUP(VLOOKUP(F3348,Accesorio!A:E,IF(L3348&gt;5,L3348-2,L3348),)*E3348/IF(L3348&gt;5,1.21,1),0)," ")</f>
        <v xml:space="preserve"> </v>
      </c>
      <c r="N3348" s="319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70"/>
      <c r="F3349" s="272"/>
      <c r="G3349" s="133"/>
      <c r="H3349" s="133"/>
      <c r="I3349" s="343"/>
      <c r="J3349" s="134"/>
      <c r="K3349" s="135"/>
      <c r="L3349" s="136">
        <v>5</v>
      </c>
      <c r="M3349" s="318" t="str">
        <f>IFERROR(ROUNDUP(VLOOKUP(F3349,Accesorio!A:E,IF(L3349&gt;5,L3349-2,L3349),)*E3349/IF(L3349&gt;5,1.21,1),0)," ")</f>
        <v xml:space="preserve"> </v>
      </c>
      <c r="N3349" s="319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70"/>
      <c r="F3350" s="272"/>
      <c r="G3350" s="133"/>
      <c r="H3350" s="133"/>
      <c r="I3350" s="343"/>
      <c r="J3350" s="134"/>
      <c r="K3350" s="135"/>
      <c r="L3350" s="136">
        <v>5</v>
      </c>
      <c r="M3350" s="318" t="str">
        <f>IFERROR(ROUNDUP(VLOOKUP(F3350,Accesorio!A:E,IF(L3350&gt;5,L3350-2,L3350),)*E3350/IF(L3350&gt;5,1.21,1),0)," ")</f>
        <v xml:space="preserve"> </v>
      </c>
      <c r="N3350" s="319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70"/>
      <c r="F3351" s="272"/>
      <c r="G3351" s="133"/>
      <c r="H3351" s="133"/>
      <c r="I3351" s="343"/>
      <c r="J3351" s="134"/>
      <c r="K3351" s="135"/>
      <c r="L3351" s="136">
        <v>5</v>
      </c>
      <c r="M3351" s="318" t="str">
        <f>IFERROR(ROUNDUP(VLOOKUP(F3351,Accesorio!A:E,IF(L3351&gt;5,L3351-2,L3351),)*E3351/IF(L3351&gt;5,1.21,1),0)," ")</f>
        <v xml:space="preserve"> </v>
      </c>
      <c r="N3351" s="319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70"/>
      <c r="F3352" s="272"/>
      <c r="G3352" s="133"/>
      <c r="H3352" s="133"/>
      <c r="I3352" s="343"/>
      <c r="J3352" s="134"/>
      <c r="K3352" s="135"/>
      <c r="L3352" s="136">
        <v>5</v>
      </c>
      <c r="M3352" s="318" t="str">
        <f>IFERROR(ROUNDUP(VLOOKUP(F3352,Accesorio!A:E,IF(L3352&gt;5,L3352-2,L3352),)*E3352/IF(L3352&gt;5,1.21,1),0)," ")</f>
        <v xml:space="preserve"> </v>
      </c>
      <c r="N3352" s="319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70"/>
      <c r="F3353" s="272"/>
      <c r="G3353" s="133"/>
      <c r="H3353" s="133"/>
      <c r="I3353" s="343"/>
      <c r="J3353" s="134"/>
      <c r="K3353" s="135"/>
      <c r="L3353" s="136">
        <v>5</v>
      </c>
      <c r="M3353" s="318" t="str">
        <f>IFERROR(ROUNDUP(VLOOKUP(F3353,Accesorio!A:E,IF(L3353&gt;5,L3353-2,L3353),)*E3353/IF(L3353&gt;5,1.21,1),0)," ")</f>
        <v xml:space="preserve"> </v>
      </c>
      <c r="N3353" s="319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70"/>
      <c r="F3354" s="272"/>
      <c r="G3354" s="133"/>
      <c r="H3354" s="133"/>
      <c r="I3354" s="343"/>
      <c r="J3354" s="134"/>
      <c r="K3354" s="135"/>
      <c r="L3354" s="136">
        <v>5</v>
      </c>
      <c r="M3354" s="318" t="str">
        <f>IFERROR(ROUNDUP(VLOOKUP(F3354,Accesorio!A:E,IF(L3354&gt;5,L3354-2,L3354),)*E3354/IF(L3354&gt;5,1.21,1),0)," ")</f>
        <v xml:space="preserve"> </v>
      </c>
      <c r="N3354" s="319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70"/>
      <c r="F3355" s="272"/>
      <c r="G3355" s="133"/>
      <c r="H3355" s="133"/>
      <c r="I3355" s="343"/>
      <c r="J3355" s="134"/>
      <c r="K3355" s="135"/>
      <c r="L3355" s="136">
        <v>5</v>
      </c>
      <c r="M3355" s="318" t="str">
        <f>IFERROR(ROUNDUP(VLOOKUP(F3355,Accesorio!A:E,IF(L3355&gt;5,L3355-2,L3355),)*E3355/IF(L3355&gt;5,1.21,1),0)," ")</f>
        <v xml:space="preserve"> </v>
      </c>
      <c r="N3355" s="319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70"/>
      <c r="F3356" s="272"/>
      <c r="G3356" s="133"/>
      <c r="H3356" s="133"/>
      <c r="I3356" s="343"/>
      <c r="J3356" s="134"/>
      <c r="K3356" s="135"/>
      <c r="L3356" s="136">
        <v>5</v>
      </c>
      <c r="M3356" s="318" t="str">
        <f>IFERROR(ROUNDUP(VLOOKUP(F3356,Accesorio!A:E,IF(L3356&gt;5,L3356-2,L3356),)*E3356/IF(L3356&gt;5,1.21,1),0)," ")</f>
        <v xml:space="preserve"> </v>
      </c>
      <c r="N3356" s="319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70"/>
      <c r="F3357" s="272"/>
      <c r="G3357" s="133"/>
      <c r="H3357" s="133"/>
      <c r="I3357" s="343"/>
      <c r="J3357" s="134"/>
      <c r="K3357" s="135"/>
      <c r="L3357" s="136">
        <v>5</v>
      </c>
      <c r="M3357" s="318" t="str">
        <f>IFERROR(ROUNDUP(VLOOKUP(F3357,Accesorio!A:E,IF(L3357&gt;5,L3357-2,L3357),)*E3357/IF(L3357&gt;5,1.21,1),0)," ")</f>
        <v xml:space="preserve"> </v>
      </c>
      <c r="N3357" s="319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70"/>
      <c r="F3358" s="272"/>
      <c r="G3358" s="133"/>
      <c r="H3358" s="133"/>
      <c r="I3358" s="343"/>
      <c r="J3358" s="134"/>
      <c r="K3358" s="135"/>
      <c r="L3358" s="136">
        <v>5</v>
      </c>
      <c r="M3358" s="318" t="str">
        <f>IFERROR(ROUNDUP(VLOOKUP(F3358,Accesorio!A:E,IF(L3358&gt;5,L3358-2,L3358),)*E3358/IF(L3358&gt;5,1.21,1),0)," ")</f>
        <v xml:space="preserve"> </v>
      </c>
      <c r="N3358" s="319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70"/>
      <c r="F3359" s="272"/>
      <c r="G3359" s="133"/>
      <c r="H3359" s="133"/>
      <c r="I3359" s="343"/>
      <c r="J3359" s="134"/>
      <c r="K3359" s="135"/>
      <c r="L3359" s="136">
        <v>5</v>
      </c>
      <c r="M3359" s="318" t="str">
        <f>IFERROR(ROUNDUP(VLOOKUP(F3359,Accesorio!A:E,IF(L3359&gt;5,L3359-2,L3359),)*E3359/IF(L3359&gt;5,1.21,1),0)," ")</f>
        <v xml:space="preserve"> </v>
      </c>
      <c r="N3359" s="319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70"/>
      <c r="F3360" s="272"/>
      <c r="G3360" s="133"/>
      <c r="H3360" s="133"/>
      <c r="I3360" s="343"/>
      <c r="J3360" s="134"/>
      <c r="K3360" s="135"/>
      <c r="L3360" s="136">
        <v>5</v>
      </c>
      <c r="M3360" s="318" t="str">
        <f>IFERROR(ROUNDUP(VLOOKUP(F3360,Accesorio!A:E,IF(L3360&gt;5,L3360-2,L3360),)*E3360/IF(L3360&gt;5,1.21,1),0)," ")</f>
        <v xml:space="preserve"> </v>
      </c>
      <c r="N3360" s="319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70"/>
      <c r="F3361" s="272"/>
      <c r="G3361" s="133"/>
      <c r="H3361" s="133"/>
      <c r="I3361" s="343"/>
      <c r="J3361" s="134"/>
      <c r="K3361" s="135"/>
      <c r="L3361" s="136">
        <v>5</v>
      </c>
      <c r="M3361" s="318" t="str">
        <f>IFERROR(ROUNDUP(VLOOKUP(F3361,Accesorio!A:E,IF(L3361&gt;5,L3361-2,L3361),)*E3361/IF(L3361&gt;5,1.21,1),0)," ")</f>
        <v xml:space="preserve"> </v>
      </c>
      <c r="N3361" s="319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70"/>
      <c r="F3362" s="272"/>
      <c r="G3362" s="133"/>
      <c r="H3362" s="133"/>
      <c r="I3362" s="343"/>
      <c r="J3362" s="134"/>
      <c r="K3362" s="135"/>
      <c r="L3362" s="136">
        <v>5</v>
      </c>
      <c r="M3362" s="318" t="str">
        <f>IFERROR(ROUNDUP(VLOOKUP(F3362,Accesorio!A:E,IF(L3362&gt;5,L3362-2,L3362),)*E3362/IF(L3362&gt;5,1.21,1),0)," ")</f>
        <v xml:space="preserve"> </v>
      </c>
      <c r="N3362" s="319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70"/>
      <c r="F3363" s="272"/>
      <c r="G3363" s="133"/>
      <c r="H3363" s="133"/>
      <c r="I3363" s="343"/>
      <c r="J3363" s="134"/>
      <c r="K3363" s="135"/>
      <c r="L3363" s="136">
        <v>5</v>
      </c>
      <c r="M3363" s="318" t="str">
        <f>IFERROR(ROUNDUP(VLOOKUP(F3363,Accesorio!A:E,IF(L3363&gt;5,L3363-2,L3363),)*E3363/IF(L3363&gt;5,1.21,1),0)," ")</f>
        <v xml:space="preserve"> </v>
      </c>
      <c r="N3363" s="319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70"/>
      <c r="F3364" s="272"/>
      <c r="G3364" s="133"/>
      <c r="H3364" s="133"/>
      <c r="I3364" s="343"/>
      <c r="J3364" s="134"/>
      <c r="K3364" s="135"/>
      <c r="L3364" s="136">
        <v>5</v>
      </c>
      <c r="M3364" s="318" t="str">
        <f>IFERROR(ROUNDUP(VLOOKUP(F3364,Accesorio!A:E,IF(L3364&gt;5,L3364-2,L3364),)*E3364/IF(L3364&gt;5,1.21,1),0)," ")</f>
        <v xml:space="preserve"> </v>
      </c>
      <c r="N3364" s="319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70"/>
      <c r="F3365" s="272"/>
      <c r="G3365" s="133"/>
      <c r="H3365" s="133"/>
      <c r="I3365" s="343"/>
      <c r="J3365" s="134"/>
      <c r="K3365" s="135"/>
      <c r="L3365" s="136">
        <v>5</v>
      </c>
      <c r="M3365" s="318" t="str">
        <f>IFERROR(ROUNDUP(VLOOKUP(F3365,Accesorio!A:E,IF(L3365&gt;5,L3365-2,L3365),)*E3365/IF(L3365&gt;5,1.21,1),0)," ")</f>
        <v xml:space="preserve"> </v>
      </c>
      <c r="N3365" s="319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70"/>
      <c r="F3366" s="272"/>
      <c r="G3366" s="133"/>
      <c r="H3366" s="133"/>
      <c r="I3366" s="343"/>
      <c r="J3366" s="134"/>
      <c r="K3366" s="135"/>
      <c r="L3366" s="136">
        <v>5</v>
      </c>
      <c r="M3366" s="318" t="str">
        <f>IFERROR(ROUNDUP(VLOOKUP(F3366,Accesorio!A:E,IF(L3366&gt;5,L3366-2,L3366),)*E3366/IF(L3366&gt;5,1.21,1),0)," ")</f>
        <v xml:space="preserve"> </v>
      </c>
      <c r="N3366" s="319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70"/>
      <c r="F3367" s="272"/>
      <c r="G3367" s="133"/>
      <c r="H3367" s="133"/>
      <c r="I3367" s="343"/>
      <c r="J3367" s="134"/>
      <c r="K3367" s="135"/>
      <c r="L3367" s="136">
        <v>5</v>
      </c>
      <c r="M3367" s="318" t="str">
        <f>IFERROR(ROUNDUP(VLOOKUP(F3367,Accesorio!A:E,IF(L3367&gt;5,L3367-2,L3367),)*E3367/IF(L3367&gt;5,1.21,1),0)," ")</f>
        <v xml:space="preserve"> </v>
      </c>
      <c r="N3367" s="319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70"/>
      <c r="F3368" s="272"/>
      <c r="G3368" s="133"/>
      <c r="H3368" s="133"/>
      <c r="I3368" s="343"/>
      <c r="J3368" s="134"/>
      <c r="K3368" s="135"/>
      <c r="L3368" s="136">
        <v>5</v>
      </c>
      <c r="M3368" s="318" t="str">
        <f>IFERROR(ROUNDUP(VLOOKUP(F3368,Accesorio!A:E,IF(L3368&gt;5,L3368-2,L3368),)*E3368/IF(L3368&gt;5,1.21,1),0)," ")</f>
        <v xml:space="preserve"> </v>
      </c>
      <c r="N3368" s="319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70"/>
      <c r="F3369" s="272"/>
      <c r="G3369" s="133"/>
      <c r="H3369" s="133"/>
      <c r="I3369" s="343"/>
      <c r="J3369" s="134"/>
      <c r="K3369" s="135"/>
      <c r="L3369" s="136">
        <v>5</v>
      </c>
      <c r="M3369" s="318" t="str">
        <f>IFERROR(ROUNDUP(VLOOKUP(F3369,Accesorio!A:E,IF(L3369&gt;5,L3369-2,L3369),)*E3369/IF(L3369&gt;5,1.21,1),0)," ")</f>
        <v xml:space="preserve"> </v>
      </c>
      <c r="N3369" s="319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70"/>
      <c r="F3370" s="272"/>
      <c r="G3370" s="133"/>
      <c r="H3370" s="133"/>
      <c r="I3370" s="343"/>
      <c r="J3370" s="134"/>
      <c r="K3370" s="135"/>
      <c r="L3370" s="136">
        <v>5</v>
      </c>
      <c r="M3370" s="318" t="str">
        <f>IFERROR(ROUNDUP(VLOOKUP(F3370,Accesorio!A:E,IF(L3370&gt;5,L3370-2,L3370),)*E3370/IF(L3370&gt;5,1.21,1),0)," ")</f>
        <v xml:space="preserve"> </v>
      </c>
      <c r="N3370" s="319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70"/>
      <c r="F3371" s="272"/>
      <c r="G3371" s="133"/>
      <c r="H3371" s="133"/>
      <c r="I3371" s="343"/>
      <c r="J3371" s="134"/>
      <c r="K3371" s="135"/>
      <c r="L3371" s="136">
        <v>5</v>
      </c>
      <c r="M3371" s="318" t="str">
        <f>IFERROR(ROUNDUP(VLOOKUP(F3371,Accesorio!A:E,IF(L3371&gt;5,L3371-2,L3371),)*E3371/IF(L3371&gt;5,1.21,1),0)," ")</f>
        <v xml:space="preserve"> </v>
      </c>
      <c r="N3371" s="319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70"/>
      <c r="F3372" s="272"/>
      <c r="G3372" s="133"/>
      <c r="H3372" s="133"/>
      <c r="I3372" s="343"/>
      <c r="J3372" s="134"/>
      <c r="K3372" s="135"/>
      <c r="L3372" s="136">
        <v>5</v>
      </c>
      <c r="M3372" s="318" t="str">
        <f>IFERROR(ROUNDUP(VLOOKUP(F3372,Accesorio!A:E,IF(L3372&gt;5,L3372-2,L3372),)*E3372/IF(L3372&gt;5,1.21,1),0)," ")</f>
        <v xml:space="preserve"> </v>
      </c>
      <c r="N3372" s="319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70"/>
      <c r="F3373" s="272"/>
      <c r="G3373" s="133"/>
      <c r="H3373" s="133"/>
      <c r="I3373" s="343"/>
      <c r="J3373" s="134"/>
      <c r="K3373" s="135"/>
      <c r="L3373" s="136">
        <v>5</v>
      </c>
      <c r="M3373" s="318" t="str">
        <f>IFERROR(ROUNDUP(VLOOKUP(F3373,Accesorio!A:E,IF(L3373&gt;5,L3373-2,L3373),)*E3373/IF(L3373&gt;5,1.21,1),0)," ")</f>
        <v xml:space="preserve"> </v>
      </c>
      <c r="N3373" s="319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70"/>
      <c r="F3374" s="272"/>
      <c r="G3374" s="133"/>
      <c r="H3374" s="133"/>
      <c r="I3374" s="343"/>
      <c r="J3374" s="134"/>
      <c r="K3374" s="135"/>
      <c r="L3374" s="136">
        <v>5</v>
      </c>
      <c r="M3374" s="318" t="str">
        <f>IFERROR(ROUNDUP(VLOOKUP(F3374,Accesorio!A:E,IF(L3374&gt;5,L3374-2,L3374),)*E3374/IF(L3374&gt;5,1.21,1),0)," ")</f>
        <v xml:space="preserve"> </v>
      </c>
      <c r="N3374" s="319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70"/>
      <c r="F3375" s="272"/>
      <c r="G3375" s="133"/>
      <c r="H3375" s="133"/>
      <c r="I3375" s="343"/>
      <c r="J3375" s="134"/>
      <c r="K3375" s="135"/>
      <c r="L3375" s="136">
        <v>5</v>
      </c>
      <c r="M3375" s="318" t="str">
        <f>IFERROR(ROUNDUP(VLOOKUP(F3375,Accesorio!A:E,IF(L3375&gt;5,L3375-2,L3375),)*E3375/IF(L3375&gt;5,1.21,1),0)," ")</f>
        <v xml:space="preserve"> </v>
      </c>
      <c r="N3375" s="319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70"/>
      <c r="F3376" s="272"/>
      <c r="G3376" s="133"/>
      <c r="H3376" s="133"/>
      <c r="I3376" s="343"/>
      <c r="J3376" s="134"/>
      <c r="K3376" s="135"/>
      <c r="L3376" s="136">
        <v>5</v>
      </c>
      <c r="M3376" s="318" t="str">
        <f>IFERROR(ROUNDUP(VLOOKUP(F3376,Accesorio!A:E,IF(L3376&gt;5,L3376-2,L3376),)*E3376/IF(L3376&gt;5,1.21,1),0)," ")</f>
        <v xml:space="preserve"> </v>
      </c>
      <c r="N3376" s="319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70"/>
      <c r="F3377" s="272"/>
      <c r="G3377" s="133"/>
      <c r="H3377" s="133"/>
      <c r="I3377" s="343"/>
      <c r="J3377" s="134"/>
      <c r="K3377" s="135"/>
      <c r="L3377" s="136">
        <v>5</v>
      </c>
      <c r="M3377" s="318" t="str">
        <f>IFERROR(ROUNDUP(VLOOKUP(F3377,Accesorio!A:E,IF(L3377&gt;5,L3377-2,L3377),)*E3377/IF(L3377&gt;5,1.21,1),0)," ")</f>
        <v xml:space="preserve"> </v>
      </c>
      <c r="N3377" s="319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70"/>
      <c r="F3378" s="272"/>
      <c r="G3378" s="133"/>
      <c r="H3378" s="133"/>
      <c r="I3378" s="343"/>
      <c r="J3378" s="134"/>
      <c r="K3378" s="135"/>
      <c r="L3378" s="136">
        <v>5</v>
      </c>
      <c r="M3378" s="318" t="str">
        <f>IFERROR(ROUNDUP(VLOOKUP(F3378,Accesorio!A:E,IF(L3378&gt;5,L3378-2,L3378),)*E3378/IF(L3378&gt;5,1.21,1),0)," ")</f>
        <v xml:space="preserve"> </v>
      </c>
      <c r="N3378" s="319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70"/>
      <c r="F3379" s="272"/>
      <c r="G3379" s="133"/>
      <c r="H3379" s="133"/>
      <c r="I3379" s="343"/>
      <c r="J3379" s="134"/>
      <c r="K3379" s="135"/>
      <c r="L3379" s="136">
        <v>5</v>
      </c>
      <c r="M3379" s="318" t="str">
        <f>IFERROR(ROUNDUP(VLOOKUP(F3379,Accesorio!A:E,IF(L3379&gt;5,L3379-2,L3379),)*E3379/IF(L3379&gt;5,1.21,1),0)," ")</f>
        <v xml:space="preserve"> </v>
      </c>
      <c r="N3379" s="319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70"/>
      <c r="F3380" s="272"/>
      <c r="G3380" s="133"/>
      <c r="H3380" s="133"/>
      <c r="I3380" s="343"/>
      <c r="J3380" s="134"/>
      <c r="K3380" s="135"/>
      <c r="L3380" s="136">
        <v>5</v>
      </c>
      <c r="M3380" s="318" t="str">
        <f>IFERROR(ROUNDUP(VLOOKUP(F3380,Accesorio!A:E,IF(L3380&gt;5,L3380-2,L3380),)*E3380/IF(L3380&gt;5,1.21,1),0)," ")</f>
        <v xml:space="preserve"> </v>
      </c>
      <c r="N3380" s="319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70"/>
      <c r="F3381" s="272"/>
      <c r="G3381" s="133"/>
      <c r="H3381" s="133"/>
      <c r="I3381" s="343"/>
      <c r="J3381" s="134"/>
      <c r="K3381" s="135"/>
      <c r="L3381" s="136">
        <v>5</v>
      </c>
      <c r="M3381" s="318" t="str">
        <f>IFERROR(ROUNDUP(VLOOKUP(F3381,Accesorio!A:E,IF(L3381&gt;5,L3381-2,L3381),)*E3381/IF(L3381&gt;5,1.21,1),0)," ")</f>
        <v xml:space="preserve"> </v>
      </c>
      <c r="N3381" s="319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70"/>
      <c r="F3382" s="272"/>
      <c r="G3382" s="133"/>
      <c r="H3382" s="133"/>
      <c r="I3382" s="343"/>
      <c r="J3382" s="134"/>
      <c r="K3382" s="135"/>
      <c r="L3382" s="136">
        <v>5</v>
      </c>
      <c r="M3382" s="318" t="str">
        <f>IFERROR(ROUNDUP(VLOOKUP(F3382,Accesorio!A:E,IF(L3382&gt;5,L3382-2,L3382),)*E3382/IF(L3382&gt;5,1.21,1),0)," ")</f>
        <v xml:space="preserve"> </v>
      </c>
      <c r="N3382" s="319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70"/>
      <c r="F3383" s="272"/>
      <c r="G3383" s="133"/>
      <c r="H3383" s="133"/>
      <c r="I3383" s="343"/>
      <c r="J3383" s="134"/>
      <c r="K3383" s="135"/>
      <c r="L3383" s="136">
        <v>5</v>
      </c>
      <c r="M3383" s="318" t="str">
        <f>IFERROR(ROUNDUP(VLOOKUP(F3383,Accesorio!A:E,IF(L3383&gt;5,L3383-2,L3383),)*E3383/IF(L3383&gt;5,1.21,1),0)," ")</f>
        <v xml:space="preserve"> </v>
      </c>
      <c r="N3383" s="319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70"/>
      <c r="F3384" s="272"/>
      <c r="G3384" s="133"/>
      <c r="H3384" s="133"/>
      <c r="I3384" s="343"/>
      <c r="J3384" s="134"/>
      <c r="K3384" s="135"/>
      <c r="L3384" s="136">
        <v>5</v>
      </c>
      <c r="M3384" s="318" t="str">
        <f>IFERROR(ROUNDUP(VLOOKUP(F3384,Accesorio!A:E,IF(L3384&gt;5,L3384-2,L3384),)*E3384/IF(L3384&gt;5,1.21,1),0)," ")</f>
        <v xml:space="preserve"> </v>
      </c>
      <c r="N3384" s="319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70"/>
      <c r="F3385" s="272"/>
      <c r="G3385" s="133"/>
      <c r="H3385" s="133"/>
      <c r="I3385" s="343"/>
      <c r="J3385" s="134"/>
      <c r="K3385" s="135"/>
      <c r="L3385" s="136">
        <v>5</v>
      </c>
      <c r="M3385" s="318" t="str">
        <f>IFERROR(ROUNDUP(VLOOKUP(F3385,Accesorio!A:E,IF(L3385&gt;5,L3385-2,L3385),)*E3385/IF(L3385&gt;5,1.21,1),0)," ")</f>
        <v xml:space="preserve"> </v>
      </c>
      <c r="N3385" s="319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70"/>
      <c r="F3386" s="272"/>
      <c r="G3386" s="133"/>
      <c r="H3386" s="133"/>
      <c r="I3386" s="343"/>
      <c r="J3386" s="134"/>
      <c r="K3386" s="135"/>
      <c r="L3386" s="136">
        <v>5</v>
      </c>
      <c r="M3386" s="318" t="str">
        <f>IFERROR(ROUNDUP(VLOOKUP(F3386,Accesorio!A:E,IF(L3386&gt;5,L3386-2,L3386),)*E3386/IF(L3386&gt;5,1.21,1),0)," ")</f>
        <v xml:space="preserve"> </v>
      </c>
      <c r="N3386" s="319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70"/>
      <c r="F3387" s="272"/>
      <c r="G3387" s="133"/>
      <c r="H3387" s="133"/>
      <c r="I3387" s="343"/>
      <c r="J3387" s="134"/>
      <c r="K3387" s="135"/>
      <c r="L3387" s="136">
        <v>5</v>
      </c>
      <c r="M3387" s="318" t="str">
        <f>IFERROR(ROUNDUP(VLOOKUP(F3387,Accesorio!A:E,IF(L3387&gt;5,L3387-2,L3387),)*E3387/IF(L3387&gt;5,1.21,1),0)," ")</f>
        <v xml:space="preserve"> </v>
      </c>
      <c r="N3387" s="319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70"/>
      <c r="F3388" s="272"/>
      <c r="G3388" s="133"/>
      <c r="H3388" s="133"/>
      <c r="I3388" s="343"/>
      <c r="J3388" s="134"/>
      <c r="K3388" s="135"/>
      <c r="L3388" s="136">
        <v>5</v>
      </c>
      <c r="M3388" s="318" t="str">
        <f>IFERROR(ROUNDUP(VLOOKUP(F3388,Accesorio!A:E,IF(L3388&gt;5,L3388-2,L3388),)*E3388/IF(L3388&gt;5,1.21,1),0)," ")</f>
        <v xml:space="preserve"> </v>
      </c>
      <c r="N3388" s="319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70"/>
      <c r="F3389" s="272"/>
      <c r="G3389" s="133"/>
      <c r="H3389" s="133"/>
      <c r="I3389" s="343"/>
      <c r="J3389" s="134"/>
      <c r="K3389" s="135"/>
      <c r="L3389" s="136">
        <v>5</v>
      </c>
      <c r="M3389" s="318" t="str">
        <f>IFERROR(ROUNDUP(VLOOKUP(F3389,Accesorio!A:E,IF(L3389&gt;5,L3389-2,L3389),)*E3389/IF(L3389&gt;5,1.21,1),0)," ")</f>
        <v xml:space="preserve"> </v>
      </c>
      <c r="N3389" s="319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70"/>
      <c r="F3390" s="272"/>
      <c r="G3390" s="133"/>
      <c r="H3390" s="133"/>
      <c r="I3390" s="343"/>
      <c r="J3390" s="134"/>
      <c r="K3390" s="135"/>
      <c r="L3390" s="136">
        <v>5</v>
      </c>
      <c r="M3390" s="318" t="str">
        <f>IFERROR(ROUNDUP(VLOOKUP(F3390,Accesorio!A:E,IF(L3390&gt;5,L3390-2,L3390),)*E3390/IF(L3390&gt;5,1.21,1),0)," ")</f>
        <v xml:space="preserve"> </v>
      </c>
      <c r="N3390" s="319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70"/>
      <c r="F3391" s="272"/>
      <c r="G3391" s="133"/>
      <c r="H3391" s="133"/>
      <c r="I3391" s="343"/>
      <c r="J3391" s="134"/>
      <c r="K3391" s="135"/>
      <c r="L3391" s="136">
        <v>5</v>
      </c>
      <c r="M3391" s="318" t="str">
        <f>IFERROR(ROUNDUP(VLOOKUP(F3391,Accesorio!A:E,IF(L3391&gt;5,L3391-2,L3391),)*E3391/IF(L3391&gt;5,1.21,1),0)," ")</f>
        <v xml:space="preserve"> </v>
      </c>
      <c r="N3391" s="319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70"/>
      <c r="F3392" s="272"/>
      <c r="G3392" s="133"/>
      <c r="H3392" s="133"/>
      <c r="I3392" s="343"/>
      <c r="J3392" s="134"/>
      <c r="K3392" s="135"/>
      <c r="L3392" s="136">
        <v>5</v>
      </c>
      <c r="M3392" s="318" t="str">
        <f>IFERROR(ROUNDUP(VLOOKUP(F3392,Accesorio!A:E,IF(L3392&gt;5,L3392-2,L3392),)*E3392/IF(L3392&gt;5,1.21,1),0)," ")</f>
        <v xml:space="preserve"> </v>
      </c>
      <c r="N3392" s="319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70"/>
      <c r="F3393" s="272"/>
      <c r="G3393" s="133"/>
      <c r="H3393" s="133"/>
      <c r="I3393" s="343"/>
      <c r="J3393" s="134"/>
      <c r="K3393" s="135"/>
      <c r="L3393" s="136">
        <v>5</v>
      </c>
      <c r="M3393" s="318" t="str">
        <f>IFERROR(ROUNDUP(VLOOKUP(F3393,Accesorio!A:E,IF(L3393&gt;5,L3393-2,L3393),)*E3393/IF(L3393&gt;5,1.21,1),0)," ")</f>
        <v xml:space="preserve"> </v>
      </c>
      <c r="N3393" s="319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70"/>
      <c r="F3394" s="272"/>
      <c r="G3394" s="133"/>
      <c r="H3394" s="133"/>
      <c r="I3394" s="343"/>
      <c r="J3394" s="134"/>
      <c r="K3394" s="135"/>
      <c r="L3394" s="136">
        <v>5</v>
      </c>
      <c r="M3394" s="318" t="str">
        <f>IFERROR(ROUNDUP(VLOOKUP(F3394,Accesorio!A:E,IF(L3394&gt;5,L3394-2,L3394),)*E3394/IF(L3394&gt;5,1.21,1),0)," ")</f>
        <v xml:space="preserve"> </v>
      </c>
      <c r="N3394" s="319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70"/>
      <c r="F3395" s="272"/>
      <c r="G3395" s="133"/>
      <c r="H3395" s="133"/>
      <c r="I3395" s="343"/>
      <c r="J3395" s="134"/>
      <c r="K3395" s="135"/>
      <c r="L3395" s="136">
        <v>5</v>
      </c>
      <c r="M3395" s="318" t="str">
        <f>IFERROR(ROUNDUP(VLOOKUP(F3395,Accesorio!A:E,IF(L3395&gt;5,L3395-2,L3395),)*E3395/IF(L3395&gt;5,1.21,1),0)," ")</f>
        <v xml:space="preserve"> </v>
      </c>
      <c r="N3395" s="319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70"/>
      <c r="F3396" s="272"/>
      <c r="G3396" s="133"/>
      <c r="H3396" s="133"/>
      <c r="I3396" s="343"/>
      <c r="J3396" s="134"/>
      <c r="K3396" s="135"/>
      <c r="L3396" s="136">
        <v>5</v>
      </c>
      <c r="M3396" s="318" t="str">
        <f>IFERROR(ROUNDUP(VLOOKUP(F3396,Accesorio!A:E,IF(L3396&gt;5,L3396-2,L3396),)*E3396/IF(L3396&gt;5,1.21,1),0)," ")</f>
        <v xml:space="preserve"> </v>
      </c>
      <c r="N3396" s="319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70"/>
      <c r="F3397" s="272"/>
      <c r="G3397" s="133"/>
      <c r="H3397" s="133"/>
      <c r="I3397" s="343"/>
      <c r="J3397" s="134"/>
      <c r="K3397" s="135"/>
      <c r="L3397" s="136">
        <v>5</v>
      </c>
      <c r="M3397" s="318" t="str">
        <f>IFERROR(ROUNDUP(VLOOKUP(F3397,Accesorio!A:E,IF(L3397&gt;5,L3397-2,L3397),)*E3397/IF(L3397&gt;5,1.21,1),0)," ")</f>
        <v xml:space="preserve"> </v>
      </c>
      <c r="N3397" s="319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70"/>
      <c r="F3398" s="272"/>
      <c r="G3398" s="133"/>
      <c r="H3398" s="133"/>
      <c r="I3398" s="343"/>
      <c r="J3398" s="134"/>
      <c r="K3398" s="135"/>
      <c r="L3398" s="136">
        <v>5</v>
      </c>
      <c r="M3398" s="318" t="str">
        <f>IFERROR(ROUNDUP(VLOOKUP(F3398,Accesorio!A:E,IF(L3398&gt;5,L3398-2,L3398),)*E3398/IF(L3398&gt;5,1.21,1),0)," ")</f>
        <v xml:space="preserve"> </v>
      </c>
      <c r="N3398" s="319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70"/>
      <c r="F3399" s="272"/>
      <c r="G3399" s="133"/>
      <c r="H3399" s="133"/>
      <c r="I3399" s="343"/>
      <c r="J3399" s="134"/>
      <c r="K3399" s="135"/>
      <c r="L3399" s="136">
        <v>5</v>
      </c>
      <c r="M3399" s="318" t="str">
        <f>IFERROR(ROUNDUP(VLOOKUP(F3399,Accesorio!A:E,IF(L3399&gt;5,L3399-2,L3399),)*E3399/IF(L3399&gt;5,1.21,1),0)," ")</f>
        <v xml:space="preserve"> </v>
      </c>
      <c r="N3399" s="319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70"/>
      <c r="F3400" s="272"/>
      <c r="G3400" s="133"/>
      <c r="H3400" s="133"/>
      <c r="I3400" s="343"/>
      <c r="J3400" s="134"/>
      <c r="K3400" s="135"/>
      <c r="L3400" s="136">
        <v>5</v>
      </c>
      <c r="M3400" s="318" t="str">
        <f>IFERROR(ROUNDUP(VLOOKUP(F3400,Accesorio!A:E,IF(L3400&gt;5,L3400-2,L3400),)*E3400/IF(L3400&gt;5,1.21,1),0)," ")</f>
        <v xml:space="preserve"> </v>
      </c>
      <c r="N3400" s="319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70"/>
      <c r="F3401" s="272"/>
      <c r="G3401" s="133"/>
      <c r="H3401" s="133"/>
      <c r="I3401" s="343"/>
      <c r="J3401" s="134"/>
      <c r="K3401" s="135"/>
      <c r="L3401" s="136">
        <v>5</v>
      </c>
      <c r="M3401" s="318" t="str">
        <f>IFERROR(ROUNDUP(VLOOKUP(F3401,Accesorio!A:E,IF(L3401&gt;5,L3401-2,L3401),)*E3401/IF(L3401&gt;5,1.21,1),0)," ")</f>
        <v xml:space="preserve"> </v>
      </c>
      <c r="N3401" s="319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70"/>
      <c r="F3402" s="272"/>
      <c r="G3402" s="133"/>
      <c r="H3402" s="133"/>
      <c r="I3402" s="343"/>
      <c r="J3402" s="134"/>
      <c r="K3402" s="135"/>
      <c r="L3402" s="136">
        <v>5</v>
      </c>
      <c r="M3402" s="318" t="str">
        <f>IFERROR(ROUNDUP(VLOOKUP(F3402,Accesorio!A:E,IF(L3402&gt;5,L3402-2,L3402),)*E3402/IF(L3402&gt;5,1.21,1),0)," ")</f>
        <v xml:space="preserve"> </v>
      </c>
      <c r="N3402" s="319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70"/>
      <c r="F3403" s="272"/>
      <c r="G3403" s="133"/>
      <c r="H3403" s="133"/>
      <c r="I3403" s="343"/>
      <c r="J3403" s="134"/>
      <c r="K3403" s="135"/>
      <c r="L3403" s="136">
        <v>5</v>
      </c>
      <c r="M3403" s="318" t="str">
        <f>IFERROR(ROUNDUP(VLOOKUP(F3403,Accesorio!A:E,IF(L3403&gt;5,L3403-2,L3403),)*E3403/IF(L3403&gt;5,1.21,1),0)," ")</f>
        <v xml:space="preserve"> </v>
      </c>
      <c r="N3403" s="319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70"/>
      <c r="F3404" s="272"/>
      <c r="G3404" s="133"/>
      <c r="H3404" s="133"/>
      <c r="I3404" s="343"/>
      <c r="J3404" s="134"/>
      <c r="K3404" s="135"/>
      <c r="L3404" s="136">
        <v>5</v>
      </c>
      <c r="M3404" s="318" t="str">
        <f>IFERROR(ROUNDUP(VLOOKUP(F3404,Accesorio!A:E,IF(L3404&gt;5,L3404-2,L3404),)*E3404/IF(L3404&gt;5,1.21,1),0)," ")</f>
        <v xml:space="preserve"> </v>
      </c>
      <c r="N3404" s="319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70"/>
      <c r="F3405" s="272"/>
      <c r="G3405" s="133"/>
      <c r="H3405" s="133"/>
      <c r="I3405" s="343"/>
      <c r="J3405" s="134"/>
      <c r="K3405" s="135"/>
      <c r="L3405" s="136">
        <v>5</v>
      </c>
      <c r="M3405" s="318" t="str">
        <f>IFERROR(ROUNDUP(VLOOKUP(F3405,Accesorio!A:E,IF(L3405&gt;5,L3405-2,L3405),)*E3405/IF(L3405&gt;5,1.21,1),0)," ")</f>
        <v xml:space="preserve"> </v>
      </c>
      <c r="N3405" s="319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70"/>
      <c r="F3406" s="272"/>
      <c r="G3406" s="133"/>
      <c r="H3406" s="133"/>
      <c r="I3406" s="343"/>
      <c r="J3406" s="134"/>
      <c r="K3406" s="135"/>
      <c r="L3406" s="136">
        <v>5</v>
      </c>
      <c r="M3406" s="318" t="str">
        <f>IFERROR(ROUNDUP(VLOOKUP(F3406,Accesorio!A:E,IF(L3406&gt;5,L3406-2,L3406),)*E3406/IF(L3406&gt;5,1.21,1),0)," ")</f>
        <v xml:space="preserve"> </v>
      </c>
      <c r="N3406" s="319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70"/>
      <c r="F3407" s="272"/>
      <c r="G3407" s="133"/>
      <c r="H3407" s="133"/>
      <c r="I3407" s="343"/>
      <c r="J3407" s="134"/>
      <c r="K3407" s="135"/>
      <c r="L3407" s="136">
        <v>5</v>
      </c>
      <c r="M3407" s="318" t="str">
        <f>IFERROR(ROUNDUP(VLOOKUP(F3407,Accesorio!A:E,IF(L3407&gt;5,L3407-2,L3407),)*E3407/IF(L3407&gt;5,1.21,1),0)," ")</f>
        <v xml:space="preserve"> </v>
      </c>
      <c r="N3407" s="319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70"/>
      <c r="F3408" s="272"/>
      <c r="G3408" s="133"/>
      <c r="H3408" s="133"/>
      <c r="I3408" s="343"/>
      <c r="J3408" s="134"/>
      <c r="K3408" s="135"/>
      <c r="L3408" s="136">
        <v>5</v>
      </c>
      <c r="M3408" s="318" t="str">
        <f>IFERROR(ROUNDUP(VLOOKUP(F3408,Accesorio!A:E,IF(L3408&gt;5,L3408-2,L3408),)*E3408/IF(L3408&gt;5,1.21,1),0)," ")</f>
        <v xml:space="preserve"> </v>
      </c>
      <c r="N3408" s="319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70"/>
      <c r="F3409" s="272"/>
      <c r="G3409" s="133"/>
      <c r="H3409" s="133"/>
      <c r="I3409" s="343"/>
      <c r="J3409" s="134"/>
      <c r="K3409" s="135"/>
      <c r="L3409" s="136">
        <v>5</v>
      </c>
      <c r="M3409" s="318" t="str">
        <f>IFERROR(ROUNDUP(VLOOKUP(F3409,Accesorio!A:E,IF(L3409&gt;5,L3409-2,L3409),)*E3409/IF(L3409&gt;5,1.21,1),0)," ")</f>
        <v xml:space="preserve"> </v>
      </c>
      <c r="N3409" s="319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70"/>
      <c r="F3410" s="272"/>
      <c r="G3410" s="133"/>
      <c r="H3410" s="133"/>
      <c r="I3410" s="343"/>
      <c r="J3410" s="134"/>
      <c r="K3410" s="135"/>
      <c r="L3410" s="136">
        <v>5</v>
      </c>
      <c r="M3410" s="318" t="str">
        <f>IFERROR(ROUNDUP(VLOOKUP(F3410,Accesorio!A:E,IF(L3410&gt;5,L3410-2,L3410),)*E3410/IF(L3410&gt;5,1.21,1),0)," ")</f>
        <v xml:space="preserve"> </v>
      </c>
      <c r="N3410" s="319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70"/>
      <c r="F3411" s="272"/>
      <c r="G3411" s="133"/>
      <c r="H3411" s="133"/>
      <c r="I3411" s="343"/>
      <c r="J3411" s="134"/>
      <c r="K3411" s="135"/>
      <c r="L3411" s="136">
        <v>5</v>
      </c>
      <c r="M3411" s="318" t="str">
        <f>IFERROR(ROUNDUP(VLOOKUP(F3411,Accesorio!A:E,IF(L3411&gt;5,L3411-2,L3411),)*E3411/IF(L3411&gt;5,1.21,1),0)," ")</f>
        <v xml:space="preserve"> </v>
      </c>
      <c r="N3411" s="319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70"/>
      <c r="F3412" s="272"/>
      <c r="G3412" s="133"/>
      <c r="H3412" s="133"/>
      <c r="I3412" s="343"/>
      <c r="J3412" s="134"/>
      <c r="K3412" s="135"/>
      <c r="L3412" s="136">
        <v>5</v>
      </c>
      <c r="M3412" s="318" t="str">
        <f>IFERROR(ROUNDUP(VLOOKUP(F3412,Accesorio!A:E,IF(L3412&gt;5,L3412-2,L3412),)*E3412/IF(L3412&gt;5,1.21,1),0)," ")</f>
        <v xml:space="preserve"> </v>
      </c>
      <c r="N3412" s="319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70"/>
      <c r="F3413" s="272"/>
      <c r="G3413" s="133"/>
      <c r="H3413" s="133"/>
      <c r="I3413" s="343"/>
      <c r="J3413" s="134"/>
      <c r="K3413" s="135"/>
      <c r="L3413" s="136">
        <v>5</v>
      </c>
      <c r="M3413" s="318" t="str">
        <f>IFERROR(ROUNDUP(VLOOKUP(F3413,Accesorio!A:E,IF(L3413&gt;5,L3413-2,L3413),)*E3413/IF(L3413&gt;5,1.21,1),0)," ")</f>
        <v xml:space="preserve"> </v>
      </c>
      <c r="N3413" s="319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70"/>
      <c r="F3414" s="272"/>
      <c r="G3414" s="133"/>
      <c r="H3414" s="133"/>
      <c r="I3414" s="343"/>
      <c r="J3414" s="134"/>
      <c r="K3414" s="135"/>
      <c r="L3414" s="136">
        <v>5</v>
      </c>
      <c r="M3414" s="318" t="str">
        <f>IFERROR(ROUNDUP(VLOOKUP(F3414,Accesorio!A:E,IF(L3414&gt;5,L3414-2,L3414),)*E3414/IF(L3414&gt;5,1.21,1),0)," ")</f>
        <v xml:space="preserve"> </v>
      </c>
      <c r="N3414" s="319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70"/>
      <c r="F3415" s="272"/>
      <c r="G3415" s="133"/>
      <c r="H3415" s="133"/>
      <c r="I3415" s="343"/>
      <c r="J3415" s="134"/>
      <c r="K3415" s="135"/>
      <c r="L3415" s="136">
        <v>5</v>
      </c>
      <c r="M3415" s="318" t="str">
        <f>IFERROR(ROUNDUP(VLOOKUP(F3415,Accesorio!A:E,IF(L3415&gt;5,L3415-2,L3415),)*E3415/IF(L3415&gt;5,1.21,1),0)," ")</f>
        <v xml:space="preserve"> </v>
      </c>
      <c r="N3415" s="319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70"/>
      <c r="F3416" s="272"/>
      <c r="G3416" s="133"/>
      <c r="H3416" s="133"/>
      <c r="I3416" s="343"/>
      <c r="J3416" s="134"/>
      <c r="K3416" s="135"/>
      <c r="L3416" s="136">
        <v>5</v>
      </c>
      <c r="M3416" s="318" t="str">
        <f>IFERROR(ROUNDUP(VLOOKUP(F3416,Accesorio!A:E,IF(L3416&gt;5,L3416-2,L3416),)*E3416/IF(L3416&gt;5,1.21,1),0)," ")</f>
        <v xml:space="preserve"> </v>
      </c>
      <c r="N3416" s="319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70"/>
      <c r="F3417" s="272"/>
      <c r="G3417" s="133"/>
      <c r="H3417" s="133"/>
      <c r="I3417" s="343"/>
      <c r="J3417" s="134"/>
      <c r="K3417" s="135"/>
      <c r="L3417" s="136">
        <v>5</v>
      </c>
      <c r="M3417" s="318" t="str">
        <f>IFERROR(ROUNDUP(VLOOKUP(F3417,Accesorio!A:E,IF(L3417&gt;5,L3417-2,L3417),)*E3417/IF(L3417&gt;5,1.21,1),0)," ")</f>
        <v xml:space="preserve"> </v>
      </c>
      <c r="N3417" s="319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70"/>
      <c r="F3418" s="272"/>
      <c r="G3418" s="133"/>
      <c r="H3418" s="133"/>
      <c r="I3418" s="343"/>
      <c r="J3418" s="134"/>
      <c r="K3418" s="135"/>
      <c r="L3418" s="136">
        <v>5</v>
      </c>
      <c r="M3418" s="318" t="str">
        <f>IFERROR(ROUNDUP(VLOOKUP(F3418,Accesorio!A:E,IF(L3418&gt;5,L3418-2,L3418),)*E3418/IF(L3418&gt;5,1.21,1),0)," ")</f>
        <v xml:space="preserve"> </v>
      </c>
      <c r="N3418" s="319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70"/>
      <c r="F3419" s="272"/>
      <c r="G3419" s="133"/>
      <c r="H3419" s="133"/>
      <c r="I3419" s="343"/>
      <c r="J3419" s="134"/>
      <c r="K3419" s="135"/>
      <c r="L3419" s="136">
        <v>5</v>
      </c>
      <c r="M3419" s="318" t="str">
        <f>IFERROR(ROUNDUP(VLOOKUP(F3419,Accesorio!A:E,IF(L3419&gt;5,L3419-2,L3419),)*E3419/IF(L3419&gt;5,1.21,1),0)," ")</f>
        <v xml:space="preserve"> </v>
      </c>
      <c r="N3419" s="319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70"/>
      <c r="F3420" s="272"/>
      <c r="G3420" s="133"/>
      <c r="H3420" s="133"/>
      <c r="I3420" s="343"/>
      <c r="J3420" s="134"/>
      <c r="K3420" s="135"/>
      <c r="L3420" s="136">
        <v>5</v>
      </c>
      <c r="M3420" s="318" t="str">
        <f>IFERROR(ROUNDUP(VLOOKUP(F3420,Accesorio!A:E,IF(L3420&gt;5,L3420-2,L3420),)*E3420/IF(L3420&gt;5,1.21,1),0)," ")</f>
        <v xml:space="preserve"> </v>
      </c>
      <c r="N3420" s="319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70"/>
      <c r="F3421" s="272"/>
      <c r="G3421" s="133"/>
      <c r="H3421" s="133"/>
      <c r="I3421" s="343"/>
      <c r="J3421" s="134"/>
      <c r="K3421" s="135"/>
      <c r="L3421" s="136">
        <v>5</v>
      </c>
      <c r="M3421" s="318" t="str">
        <f>IFERROR(ROUNDUP(VLOOKUP(F3421,Accesorio!A:E,IF(L3421&gt;5,L3421-2,L3421),)*E3421/IF(L3421&gt;5,1.21,1),0)," ")</f>
        <v xml:space="preserve"> </v>
      </c>
      <c r="N3421" s="319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70"/>
      <c r="F3422" s="272"/>
      <c r="G3422" s="133"/>
      <c r="H3422" s="133"/>
      <c r="I3422" s="343"/>
      <c r="J3422" s="134"/>
      <c r="K3422" s="135"/>
      <c r="L3422" s="136">
        <v>5</v>
      </c>
      <c r="M3422" s="318" t="str">
        <f>IFERROR(ROUNDUP(VLOOKUP(F3422,Accesorio!A:E,IF(L3422&gt;5,L3422-2,L3422),)*E3422/IF(L3422&gt;5,1.21,1),0)," ")</f>
        <v xml:space="preserve"> </v>
      </c>
      <c r="N3422" s="319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70"/>
      <c r="F3423" s="272"/>
      <c r="G3423" s="133"/>
      <c r="H3423" s="133"/>
      <c r="I3423" s="343"/>
      <c r="J3423" s="134"/>
      <c r="K3423" s="135"/>
      <c r="L3423" s="136">
        <v>5</v>
      </c>
      <c r="M3423" s="318" t="str">
        <f>IFERROR(ROUNDUP(VLOOKUP(F3423,Accesorio!A:E,IF(L3423&gt;5,L3423-2,L3423),)*E3423/IF(L3423&gt;5,1.21,1),0)," ")</f>
        <v xml:space="preserve"> </v>
      </c>
      <c r="N3423" s="319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70"/>
      <c r="F3424" s="272"/>
      <c r="G3424" s="133"/>
      <c r="H3424" s="133"/>
      <c r="I3424" s="343"/>
      <c r="J3424" s="134"/>
      <c r="K3424" s="135"/>
      <c r="L3424" s="136">
        <v>5</v>
      </c>
      <c r="M3424" s="318" t="str">
        <f>IFERROR(ROUNDUP(VLOOKUP(F3424,Accesorio!A:E,IF(L3424&gt;5,L3424-2,L3424),)*E3424/IF(L3424&gt;5,1.21,1),0)," ")</f>
        <v xml:space="preserve"> </v>
      </c>
      <c r="N3424" s="319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70"/>
      <c r="F3425" s="272"/>
      <c r="G3425" s="133"/>
      <c r="H3425" s="133"/>
      <c r="I3425" s="343"/>
      <c r="J3425" s="134"/>
      <c r="K3425" s="135"/>
      <c r="L3425" s="136">
        <v>5</v>
      </c>
      <c r="M3425" s="318" t="str">
        <f>IFERROR(ROUNDUP(VLOOKUP(F3425,Accesorio!A:E,IF(L3425&gt;5,L3425-2,L3425),)*E3425/IF(L3425&gt;5,1.21,1),0)," ")</f>
        <v xml:space="preserve"> </v>
      </c>
      <c r="N3425" s="319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70"/>
      <c r="F3426" s="272"/>
      <c r="G3426" s="133"/>
      <c r="H3426" s="133"/>
      <c r="I3426" s="343"/>
      <c r="J3426" s="134"/>
      <c r="K3426" s="135"/>
      <c r="L3426" s="136">
        <v>5</v>
      </c>
      <c r="M3426" s="318" t="str">
        <f>IFERROR(ROUNDUP(VLOOKUP(F3426,Accesorio!A:E,IF(L3426&gt;5,L3426-2,L3426),)*E3426/IF(L3426&gt;5,1.21,1),0)," ")</f>
        <v xml:space="preserve"> </v>
      </c>
      <c r="N3426" s="319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70"/>
      <c r="F3427" s="272"/>
      <c r="G3427" s="133"/>
      <c r="H3427" s="133"/>
      <c r="I3427" s="343"/>
      <c r="J3427" s="134"/>
      <c r="K3427" s="135"/>
      <c r="L3427" s="136">
        <v>5</v>
      </c>
      <c r="M3427" s="318" t="str">
        <f>IFERROR(ROUNDUP(VLOOKUP(F3427,Accesorio!A:E,IF(L3427&gt;5,L3427-2,L3427),)*E3427/IF(L3427&gt;5,1.21,1),0)," ")</f>
        <v xml:space="preserve"> </v>
      </c>
      <c r="N3427" s="319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70"/>
      <c r="F3428" s="272"/>
      <c r="G3428" s="133"/>
      <c r="H3428" s="133"/>
      <c r="I3428" s="343"/>
      <c r="J3428" s="134"/>
      <c r="K3428" s="135"/>
      <c r="L3428" s="136">
        <v>5</v>
      </c>
      <c r="M3428" s="318" t="str">
        <f>IFERROR(ROUNDUP(VLOOKUP(F3428,Accesorio!A:E,IF(L3428&gt;5,L3428-2,L3428),)*E3428/IF(L3428&gt;5,1.21,1),0)," ")</f>
        <v xml:space="preserve"> </v>
      </c>
      <c r="N3428" s="319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70"/>
      <c r="F3429" s="272"/>
      <c r="G3429" s="133"/>
      <c r="H3429" s="133"/>
      <c r="I3429" s="343"/>
      <c r="J3429" s="134"/>
      <c r="K3429" s="135"/>
      <c r="L3429" s="136">
        <v>5</v>
      </c>
      <c r="M3429" s="318" t="str">
        <f>IFERROR(ROUNDUP(VLOOKUP(F3429,Accesorio!A:E,IF(L3429&gt;5,L3429-2,L3429),)*E3429/IF(L3429&gt;5,1.21,1),0)," ")</f>
        <v xml:space="preserve"> </v>
      </c>
      <c r="N3429" s="319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70"/>
      <c r="F3430" s="272"/>
      <c r="G3430" s="133"/>
      <c r="H3430" s="133"/>
      <c r="I3430" s="343"/>
      <c r="J3430" s="134"/>
      <c r="K3430" s="135"/>
      <c r="L3430" s="136">
        <v>5</v>
      </c>
      <c r="M3430" s="318" t="str">
        <f>IFERROR(ROUNDUP(VLOOKUP(F3430,Accesorio!A:E,IF(L3430&gt;5,L3430-2,L3430),)*E3430/IF(L3430&gt;5,1.21,1),0)," ")</f>
        <v xml:space="preserve"> </v>
      </c>
      <c r="N3430" s="319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70"/>
      <c r="F3431" s="272"/>
      <c r="G3431" s="133"/>
      <c r="H3431" s="133"/>
      <c r="I3431" s="343"/>
      <c r="J3431" s="134"/>
      <c r="K3431" s="135"/>
      <c r="L3431" s="136">
        <v>5</v>
      </c>
      <c r="M3431" s="318" t="str">
        <f>IFERROR(ROUNDUP(VLOOKUP(F3431,Accesorio!A:E,IF(L3431&gt;5,L3431-2,L3431),)*E3431/IF(L3431&gt;5,1.21,1),0)," ")</f>
        <v xml:space="preserve"> </v>
      </c>
      <c r="N3431" s="319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70"/>
      <c r="F3432" s="272"/>
      <c r="G3432" s="133"/>
      <c r="H3432" s="133"/>
      <c r="I3432" s="343"/>
      <c r="J3432" s="134"/>
      <c r="K3432" s="135"/>
      <c r="L3432" s="136">
        <v>5</v>
      </c>
      <c r="M3432" s="318" t="str">
        <f>IFERROR(ROUNDUP(VLOOKUP(F3432,Accesorio!A:E,IF(L3432&gt;5,L3432-2,L3432),)*E3432/IF(L3432&gt;5,1.21,1),0)," ")</f>
        <v xml:space="preserve"> </v>
      </c>
      <c r="N3432" s="319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70"/>
      <c r="F3433" s="272"/>
      <c r="G3433" s="133"/>
      <c r="H3433" s="133"/>
      <c r="I3433" s="343"/>
      <c r="J3433" s="134"/>
      <c r="K3433" s="135"/>
      <c r="L3433" s="136">
        <v>5</v>
      </c>
      <c r="M3433" s="318" t="str">
        <f>IFERROR(ROUNDUP(VLOOKUP(F3433,Accesorio!A:E,IF(L3433&gt;5,L3433-2,L3433),)*E3433/IF(L3433&gt;5,1.21,1),0)," ")</f>
        <v xml:space="preserve"> </v>
      </c>
      <c r="N3433" s="319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70"/>
      <c r="F3434" s="272"/>
      <c r="G3434" s="133"/>
      <c r="H3434" s="133"/>
      <c r="I3434" s="343"/>
      <c r="J3434" s="134"/>
      <c r="K3434" s="135"/>
      <c r="L3434" s="136">
        <v>5</v>
      </c>
      <c r="M3434" s="318" t="str">
        <f>IFERROR(ROUNDUP(VLOOKUP(F3434,Accesorio!A:E,IF(L3434&gt;5,L3434-2,L3434),)*E3434/IF(L3434&gt;5,1.21,1),0)," ")</f>
        <v xml:space="preserve"> </v>
      </c>
      <c r="N3434" s="319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70"/>
      <c r="F3435" s="272"/>
      <c r="G3435" s="133"/>
      <c r="H3435" s="133"/>
      <c r="I3435" s="343"/>
      <c r="J3435" s="134"/>
      <c r="K3435" s="135"/>
      <c r="L3435" s="136">
        <v>5</v>
      </c>
      <c r="M3435" s="318" t="str">
        <f>IFERROR(ROUNDUP(VLOOKUP(F3435,Accesorio!A:E,IF(L3435&gt;5,L3435-2,L3435),)*E3435/IF(L3435&gt;5,1.21,1),0)," ")</f>
        <v xml:space="preserve"> </v>
      </c>
      <c r="N3435" s="319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70"/>
      <c r="F3436" s="272"/>
      <c r="G3436" s="133"/>
      <c r="H3436" s="133"/>
      <c r="I3436" s="343"/>
      <c r="J3436" s="134"/>
      <c r="K3436" s="135"/>
      <c r="L3436" s="136">
        <v>5</v>
      </c>
      <c r="M3436" s="318" t="str">
        <f>IFERROR(ROUNDUP(VLOOKUP(F3436,Accesorio!A:E,IF(L3436&gt;5,L3436-2,L3436),)*E3436/IF(L3436&gt;5,1.21,1),0)," ")</f>
        <v xml:space="preserve"> </v>
      </c>
      <c r="N3436" s="319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70"/>
      <c r="F3437" s="272"/>
      <c r="G3437" s="133"/>
      <c r="H3437" s="133"/>
      <c r="I3437" s="343"/>
      <c r="J3437" s="134"/>
      <c r="K3437" s="135"/>
      <c r="L3437" s="136">
        <v>5</v>
      </c>
      <c r="M3437" s="318" t="str">
        <f>IFERROR(ROUNDUP(VLOOKUP(F3437,Accesorio!A:E,IF(L3437&gt;5,L3437-2,L3437),)*E3437/IF(L3437&gt;5,1.21,1),0)," ")</f>
        <v xml:space="preserve"> </v>
      </c>
      <c r="N3437" s="319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70"/>
      <c r="F3438" s="272"/>
      <c r="G3438" s="133"/>
      <c r="H3438" s="133"/>
      <c r="I3438" s="343"/>
      <c r="J3438" s="134"/>
      <c r="K3438" s="135"/>
      <c r="L3438" s="136">
        <v>5</v>
      </c>
      <c r="M3438" s="318" t="str">
        <f>IFERROR(ROUNDUP(VLOOKUP(F3438,Accesorio!A:E,IF(L3438&gt;5,L3438-2,L3438),)*E3438/IF(L3438&gt;5,1.21,1),0)," ")</f>
        <v xml:space="preserve"> </v>
      </c>
      <c r="N3438" s="319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70"/>
      <c r="F3439" s="272"/>
      <c r="G3439" s="133"/>
      <c r="H3439" s="133"/>
      <c r="I3439" s="343"/>
      <c r="J3439" s="134"/>
      <c r="K3439" s="135"/>
      <c r="L3439" s="136">
        <v>5</v>
      </c>
      <c r="M3439" s="318" t="str">
        <f>IFERROR(ROUNDUP(VLOOKUP(F3439,Accesorio!A:E,IF(L3439&gt;5,L3439-2,L3439),)*E3439/IF(L3439&gt;5,1.21,1),0)," ")</f>
        <v xml:space="preserve"> </v>
      </c>
      <c r="N3439" s="319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70"/>
      <c r="F3440" s="272"/>
      <c r="G3440" s="133"/>
      <c r="H3440" s="133"/>
      <c r="I3440" s="343"/>
      <c r="J3440" s="134"/>
      <c r="K3440" s="135"/>
      <c r="L3440" s="136">
        <v>5</v>
      </c>
      <c r="M3440" s="318" t="str">
        <f>IFERROR(ROUNDUP(VLOOKUP(F3440,Accesorio!A:E,IF(L3440&gt;5,L3440-2,L3440),)*E3440/IF(L3440&gt;5,1.21,1),0)," ")</f>
        <v xml:space="preserve"> </v>
      </c>
      <c r="N3440" s="319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70"/>
      <c r="F3441" s="272"/>
      <c r="G3441" s="133"/>
      <c r="H3441" s="133"/>
      <c r="I3441" s="343"/>
      <c r="J3441" s="134"/>
      <c r="K3441" s="135"/>
      <c r="L3441" s="136">
        <v>5</v>
      </c>
      <c r="M3441" s="318" t="str">
        <f>IFERROR(ROUNDUP(VLOOKUP(F3441,Accesorio!A:E,IF(L3441&gt;5,L3441-2,L3441),)*E3441/IF(L3441&gt;5,1.21,1),0)," ")</f>
        <v xml:space="preserve"> </v>
      </c>
      <c r="N3441" s="319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70"/>
      <c r="F3442" s="272"/>
      <c r="G3442" s="133"/>
      <c r="H3442" s="133"/>
      <c r="I3442" s="343"/>
      <c r="J3442" s="134"/>
      <c r="K3442" s="135"/>
      <c r="L3442" s="136">
        <v>5</v>
      </c>
      <c r="M3442" s="318" t="str">
        <f>IFERROR(ROUNDUP(VLOOKUP(F3442,Accesorio!A:E,IF(L3442&gt;5,L3442-2,L3442),)*E3442/IF(L3442&gt;5,1.21,1),0)," ")</f>
        <v xml:space="preserve"> </v>
      </c>
      <c r="N3442" s="319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70"/>
      <c r="F3443" s="272"/>
      <c r="G3443" s="133"/>
      <c r="H3443" s="133"/>
      <c r="I3443" s="343"/>
      <c r="J3443" s="134"/>
      <c r="K3443" s="135"/>
      <c r="L3443" s="136">
        <v>5</v>
      </c>
      <c r="M3443" s="318" t="str">
        <f>IFERROR(ROUNDUP(VLOOKUP(F3443,Accesorio!A:E,IF(L3443&gt;5,L3443-2,L3443),)*E3443/IF(L3443&gt;5,1.21,1),0)," ")</f>
        <v xml:space="preserve"> </v>
      </c>
      <c r="N3443" s="319" t="str">
        <f>IFERROR(VLOOKUP(F3443,Accesorio!A:C,3,),"")</f>
        <v/>
      </c>
    </row>
    <row r="3444" spans="1:14" x14ac:dyDescent="0.2">
      <c r="A3444" s="129"/>
      <c r="B3444" s="130"/>
      <c r="C3444" s="131"/>
      <c r="D3444" s="132"/>
      <c r="E3444" s="270"/>
      <c r="F3444" s="272"/>
      <c r="G3444" s="133"/>
      <c r="H3444" s="133"/>
      <c r="I3444" s="343"/>
      <c r="J3444" s="134"/>
      <c r="K3444" s="135"/>
      <c r="L3444" s="136">
        <v>5</v>
      </c>
      <c r="M3444" s="318" t="str">
        <f>IFERROR(ROUNDUP(VLOOKUP(F3444,Accesorio!A:E,IF(L3444&gt;5,L3444-2,L3444),)*E3444/IF(L3444&gt;5,1.21,1),0)," ")</f>
        <v xml:space="preserve"> </v>
      </c>
      <c r="N3444" s="319" t="str">
        <f>IFERROR(VLOOKUP(F3444,Accesorio!A:C,3,),"")</f>
        <v/>
      </c>
    </row>
    <row r="3445" spans="1:14" x14ac:dyDescent="0.2">
      <c r="A3445" s="129"/>
      <c r="B3445" s="130"/>
      <c r="C3445" s="131"/>
      <c r="D3445" s="132"/>
      <c r="E3445" s="270"/>
      <c r="F3445" s="272"/>
      <c r="G3445" s="133"/>
      <c r="H3445" s="133"/>
      <c r="I3445" s="343"/>
      <c r="J3445" s="134"/>
      <c r="K3445" s="135"/>
      <c r="L3445" s="136">
        <v>5</v>
      </c>
      <c r="M3445" s="318" t="str">
        <f>IFERROR(ROUNDUP(VLOOKUP(F3445,Accesorio!A:E,IF(L3445&gt;5,L3445-2,L3445),)*E3445/IF(L3445&gt;5,1.21,1),0)," ")</f>
        <v xml:space="preserve"> </v>
      </c>
      <c r="N3445" s="319" t="str">
        <f>IFERROR(VLOOKUP(F3445,Accesorio!A:C,3,),"")</f>
        <v/>
      </c>
    </row>
    <row r="3446" spans="1:14" x14ac:dyDescent="0.2">
      <c r="A3446" s="129"/>
      <c r="B3446" s="130"/>
      <c r="C3446" s="131"/>
      <c r="D3446" s="132"/>
      <c r="E3446" s="270"/>
      <c r="F3446" s="272"/>
      <c r="G3446" s="133"/>
      <c r="H3446" s="133"/>
      <c r="I3446" s="343"/>
      <c r="J3446" s="134"/>
      <c r="K3446" s="135"/>
      <c r="L3446" s="136">
        <v>5</v>
      </c>
      <c r="M3446" s="318" t="str">
        <f>IFERROR(ROUNDUP(VLOOKUP(F3446,Accesorio!A:E,IF(L3446&gt;5,L3446-2,L3446),)*E3446/IF(L3446&gt;5,1.21,1),0)," ")</f>
        <v xml:space="preserve"> </v>
      </c>
      <c r="N3446" s="319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70"/>
      <c r="F3447" s="272"/>
      <c r="G3447" s="133"/>
      <c r="H3447" s="133"/>
      <c r="I3447" s="343"/>
      <c r="J3447" s="134"/>
      <c r="K3447" s="138"/>
      <c r="L3447" s="136">
        <v>5</v>
      </c>
      <c r="M3447" s="318" t="str">
        <f>IFERROR(ROUNDUP(VLOOKUP(F3447,Accesorio!A:E,IF(L3447&gt;5,L3447-2,L3447),)*E3447/IF(L3447&gt;5,1.21,1),0)," ")</f>
        <v xml:space="preserve"> </v>
      </c>
      <c r="N3447" s="319" t="str">
        <f>IFERROR(VLOOKUP(F3447,Accesorio!A:C,3,),"")</f>
        <v/>
      </c>
    </row>
    <row r="3448" spans="1:14" x14ac:dyDescent="0.2">
      <c r="A3448" s="129"/>
      <c r="B3448" s="130"/>
      <c r="C3448" s="131"/>
      <c r="D3448" s="132"/>
      <c r="E3448" s="270"/>
      <c r="F3448" s="272"/>
      <c r="G3448" s="133"/>
      <c r="H3448" s="133"/>
      <c r="I3448" s="343"/>
      <c r="J3448" s="134"/>
      <c r="K3448" s="138"/>
      <c r="L3448" s="136">
        <v>5</v>
      </c>
      <c r="M3448" s="318" t="str">
        <f>IFERROR(ROUNDUP(VLOOKUP(F3448,Accesorio!A:E,IF(L3448&gt;5,L3448-2,L3448),)*E3448/IF(L3448&gt;5,1.21,1),0)," ")</f>
        <v xml:space="preserve"> </v>
      </c>
      <c r="N3448" s="319" t="str">
        <f>IFERROR(VLOOKUP(F3448,Accesorio!A:C,3,),"")</f>
        <v/>
      </c>
    </row>
    <row r="3449" spans="1:14" x14ac:dyDescent="0.2">
      <c r="A3449" s="129"/>
      <c r="B3449" s="130"/>
      <c r="C3449" s="131"/>
      <c r="D3449" s="132"/>
      <c r="E3449" s="270"/>
      <c r="F3449" s="272"/>
      <c r="G3449" s="133"/>
      <c r="H3449" s="133"/>
      <c r="I3449" s="343"/>
      <c r="J3449" s="134"/>
      <c r="K3449" s="138"/>
      <c r="L3449" s="136">
        <v>5</v>
      </c>
      <c r="M3449" s="318" t="str">
        <f>IFERROR(ROUNDUP(VLOOKUP(F3449,Accesorio!A:E,IF(L3449&gt;5,L3449-2,L3449),)*E3449/IF(L3449&gt;5,1.21,1),0)," ")</f>
        <v xml:space="preserve"> </v>
      </c>
      <c r="N3449" s="319" t="str">
        <f>IFERROR(VLOOKUP(F3449,Accesorio!A:C,3,),"")</f>
        <v/>
      </c>
    </row>
    <row r="3450" spans="1:14" x14ac:dyDescent="0.2">
      <c r="A3450" s="129"/>
      <c r="B3450" s="130"/>
      <c r="C3450" s="131"/>
      <c r="D3450" s="132"/>
      <c r="E3450" s="270"/>
      <c r="F3450" s="272"/>
      <c r="G3450" s="133"/>
      <c r="H3450" s="133"/>
      <c r="I3450" s="343"/>
      <c r="J3450" s="134"/>
      <c r="K3450" s="138"/>
      <c r="L3450" s="136">
        <v>5</v>
      </c>
      <c r="M3450" s="318" t="str">
        <f>IFERROR(ROUNDUP(VLOOKUP(F3450,Accesorio!A:E,IF(L3450&gt;5,L3450-2,L3450),)*E3450/IF(L3450&gt;5,1.21,1),0)," ")</f>
        <v xml:space="preserve"> </v>
      </c>
      <c r="N3450" s="319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70"/>
      <c r="F3451" s="272"/>
      <c r="G3451" s="133"/>
      <c r="H3451" s="133"/>
      <c r="I3451" s="343"/>
      <c r="J3451" s="134"/>
      <c r="K3451" s="138"/>
      <c r="L3451" s="136">
        <v>5</v>
      </c>
      <c r="M3451" s="318" t="str">
        <f>IFERROR(ROUNDUP(VLOOKUP(F3451,Accesorio!A:E,IF(L3451&gt;5,L3451-2,L3451),)*E3451/IF(L3451&gt;5,1.21,1),0)," ")</f>
        <v xml:space="preserve"> </v>
      </c>
      <c r="N3451" s="319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70"/>
      <c r="F3452" s="272"/>
      <c r="G3452" s="133"/>
      <c r="H3452" s="133"/>
      <c r="I3452" s="343"/>
      <c r="J3452" s="134"/>
      <c r="K3452" s="138"/>
      <c r="L3452" s="136">
        <v>5</v>
      </c>
      <c r="M3452" s="318" t="str">
        <f>IFERROR(ROUNDUP(VLOOKUP(F3452,Accesorio!A:E,IF(L3452&gt;5,L3452-2,L3452),)*E3452/IF(L3452&gt;5,1.21,1),0)," ")</f>
        <v xml:space="preserve"> </v>
      </c>
      <c r="N3452" s="319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70"/>
      <c r="F3453" s="272"/>
      <c r="G3453" s="133"/>
      <c r="H3453" s="133"/>
      <c r="I3453" s="343"/>
      <c r="J3453" s="134"/>
      <c r="K3453" s="138"/>
      <c r="L3453" s="136">
        <v>5</v>
      </c>
      <c r="M3453" s="318" t="str">
        <f>IFERROR(ROUNDUP(VLOOKUP(F3453,Accesorio!A:E,IF(L3453&gt;5,L3453-2,L3453),)*E3453/IF(L3453&gt;5,1.21,1),0)," ")</f>
        <v xml:space="preserve"> </v>
      </c>
      <c r="N3453" s="319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70"/>
      <c r="F3454" s="272"/>
      <c r="G3454" s="133"/>
      <c r="H3454" s="133"/>
      <c r="I3454" s="343"/>
      <c r="J3454" s="134"/>
      <c r="K3454" s="138"/>
      <c r="L3454" s="136">
        <v>5</v>
      </c>
      <c r="M3454" s="318" t="str">
        <f>IFERROR(ROUNDUP(VLOOKUP(F3454,Accesorio!A:E,IF(L3454&gt;5,L3454-2,L3454),)*E3454/IF(L3454&gt;5,1.21,1),0)," ")</f>
        <v xml:space="preserve"> </v>
      </c>
      <c r="N3454" s="319" t="str">
        <f>IFERROR(VLOOKUP(F3454,Accesorio!A:C,3,),"")</f>
        <v/>
      </c>
    </row>
    <row r="3455" spans="1:14" x14ac:dyDescent="0.2">
      <c r="A3455" s="129"/>
      <c r="B3455" s="130"/>
      <c r="C3455" s="137"/>
      <c r="D3455" s="132"/>
      <c r="E3455" s="270"/>
      <c r="F3455" s="272"/>
      <c r="G3455" s="133"/>
      <c r="H3455" s="133"/>
      <c r="I3455" s="343"/>
      <c r="J3455" s="134"/>
      <c r="K3455" s="135"/>
      <c r="L3455" s="136">
        <v>5</v>
      </c>
      <c r="M3455" s="318" t="str">
        <f>IFERROR(ROUNDUP(VLOOKUP(F3455,Accesorio!A:E,IF(L3455&gt;5,L3455-2,L3455),)*E3455/IF(L3455&gt;5,1.21,1),0)," ")</f>
        <v xml:space="preserve"> </v>
      </c>
      <c r="N3455" s="319" t="str">
        <f>IFERROR(VLOOKUP(F3455,Accesorio!A:C,3,),"")</f>
        <v/>
      </c>
    </row>
    <row r="3456" spans="1:14" x14ac:dyDescent="0.2">
      <c r="A3456" s="129"/>
      <c r="B3456" s="130"/>
      <c r="C3456" s="137"/>
      <c r="D3456" s="132"/>
      <c r="E3456" s="270"/>
      <c r="F3456" s="272"/>
      <c r="G3456" s="133"/>
      <c r="H3456" s="133"/>
      <c r="I3456" s="343"/>
      <c r="J3456" s="134"/>
      <c r="K3456" s="135"/>
      <c r="L3456" s="136">
        <v>5</v>
      </c>
      <c r="M3456" s="318" t="str">
        <f>IFERROR(ROUNDUP(VLOOKUP(F3456,Accesorio!A:E,IF(L3456&gt;5,L3456-2,L3456),)*E3456/IF(L3456&gt;5,1.21,1),0)," ")</f>
        <v xml:space="preserve"> </v>
      </c>
      <c r="N3456" s="319" t="str">
        <f>IFERROR(VLOOKUP(F3456,Accesorio!A:C,3,),"")</f>
        <v/>
      </c>
    </row>
    <row r="3457" spans="1:14" x14ac:dyDescent="0.2">
      <c r="A3457" s="129"/>
      <c r="B3457" s="130"/>
      <c r="C3457" s="137"/>
      <c r="D3457" s="132"/>
      <c r="E3457" s="270"/>
      <c r="F3457" s="272"/>
      <c r="G3457" s="133"/>
      <c r="H3457" s="133"/>
      <c r="I3457" s="343"/>
      <c r="J3457" s="134"/>
      <c r="K3457" s="135"/>
      <c r="L3457" s="136">
        <v>5</v>
      </c>
      <c r="M3457" s="318" t="str">
        <f>IFERROR(ROUNDUP(VLOOKUP(F3457,Accesorio!A:E,IF(L3457&gt;5,L3457-2,L3457),)*E3457/IF(L3457&gt;5,1.21,1),0)," ")</f>
        <v xml:space="preserve"> </v>
      </c>
      <c r="N3457" s="319" t="str">
        <f>IFERROR(VLOOKUP(F3457,Accesorio!A:C,3,),"")</f>
        <v/>
      </c>
    </row>
    <row r="3458" spans="1:14" x14ac:dyDescent="0.2">
      <c r="A3458" s="129"/>
      <c r="B3458" s="130"/>
      <c r="C3458" s="131"/>
      <c r="D3458" s="132"/>
      <c r="E3458" s="270"/>
      <c r="F3458" s="272"/>
      <c r="G3458" s="133"/>
      <c r="H3458" s="133"/>
      <c r="I3458" s="343"/>
      <c r="J3458" s="134"/>
      <c r="K3458" s="135"/>
      <c r="L3458" s="136">
        <v>5</v>
      </c>
      <c r="M3458" s="318" t="str">
        <f>IFERROR(ROUNDUP(VLOOKUP(F3458,Accesorio!A:E,IF(L3458&gt;5,L3458-2,L3458),)*E3458/IF(L3458&gt;5,1.21,1),0)," ")</f>
        <v xml:space="preserve"> </v>
      </c>
      <c r="N3458" s="319" t="str">
        <f>IFERROR(VLOOKUP(F3458,Accesorio!A:C,3,),"")</f>
        <v/>
      </c>
    </row>
    <row r="3459" spans="1:14" x14ac:dyDescent="0.2">
      <c r="A3459" s="129"/>
      <c r="B3459" s="130"/>
      <c r="C3459" s="131"/>
      <c r="D3459" s="132"/>
      <c r="E3459" s="270"/>
      <c r="F3459" s="272"/>
      <c r="G3459" s="133"/>
      <c r="H3459" s="133"/>
      <c r="I3459" s="343"/>
      <c r="J3459" s="134"/>
      <c r="K3459" s="135"/>
      <c r="L3459" s="136">
        <v>5</v>
      </c>
      <c r="M3459" s="318" t="str">
        <f>IFERROR(ROUNDUP(VLOOKUP(F3459,Accesorio!A:E,IF(L3459&gt;5,L3459-2,L3459),)*E3459/IF(L3459&gt;5,1.21,1),0)," ")</f>
        <v xml:space="preserve"> </v>
      </c>
      <c r="N3459" s="319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70"/>
      <c r="F3460" s="272"/>
      <c r="G3460" s="133"/>
      <c r="H3460" s="133"/>
      <c r="I3460" s="343"/>
      <c r="J3460" s="134"/>
      <c r="K3460" s="135"/>
      <c r="L3460" s="136">
        <v>5</v>
      </c>
      <c r="M3460" s="318" t="str">
        <f>IFERROR(ROUNDUP(VLOOKUP(F3460,Accesorio!A:E,IF(L3460&gt;5,L3460-2,L3460),)*E3460/IF(L3460&gt;5,1.21,1),0)," ")</f>
        <v xml:space="preserve"> </v>
      </c>
      <c r="N3460" s="319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70"/>
      <c r="F3461" s="272"/>
      <c r="G3461" s="133"/>
      <c r="H3461" s="133"/>
      <c r="I3461" s="343"/>
      <c r="J3461" s="134"/>
      <c r="K3461" s="135"/>
      <c r="L3461" s="136">
        <v>5</v>
      </c>
      <c r="M3461" s="318" t="str">
        <f>IFERROR(ROUNDUP(VLOOKUP(F3461,Accesorio!A:E,IF(L3461&gt;5,L3461-2,L3461),)*E3461/IF(L3461&gt;5,1.21,1),0)," ")</f>
        <v xml:space="preserve"> </v>
      </c>
      <c r="N3461" s="319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70"/>
      <c r="F3462" s="272"/>
      <c r="G3462" s="133"/>
      <c r="H3462" s="133"/>
      <c r="I3462" s="343"/>
      <c r="J3462" s="134"/>
      <c r="K3462" s="135"/>
      <c r="L3462" s="136">
        <v>5</v>
      </c>
      <c r="M3462" s="318" t="str">
        <f>IFERROR(ROUNDUP(VLOOKUP(F3462,Accesorio!A:E,IF(L3462&gt;5,L3462-2,L3462),)*E3462/IF(L3462&gt;5,1.21,1),0)," ")</f>
        <v xml:space="preserve"> </v>
      </c>
      <c r="N3462" s="319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70"/>
      <c r="F3463" s="272"/>
      <c r="G3463" s="133"/>
      <c r="H3463" s="133"/>
      <c r="I3463" s="343"/>
      <c r="J3463" s="134"/>
      <c r="K3463" s="135"/>
      <c r="L3463" s="136">
        <v>5</v>
      </c>
      <c r="M3463" s="318" t="str">
        <f>IFERROR(ROUNDUP(VLOOKUP(F3463,Accesorio!A:E,IF(L3463&gt;5,L3463-2,L3463),)*E3463/IF(L3463&gt;5,1.21,1),0)," ")</f>
        <v xml:space="preserve"> </v>
      </c>
      <c r="N3463" s="319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70"/>
      <c r="F3464" s="272"/>
      <c r="G3464" s="133"/>
      <c r="H3464" s="133"/>
      <c r="I3464" s="343"/>
      <c r="J3464" s="134"/>
      <c r="K3464" s="135"/>
      <c r="L3464" s="136">
        <v>5</v>
      </c>
      <c r="M3464" s="318" t="str">
        <f>IFERROR(ROUNDUP(VLOOKUP(F3464,Accesorio!A:E,IF(L3464&gt;5,L3464-2,L3464),)*E3464/IF(L3464&gt;5,1.21,1),0)," ")</f>
        <v xml:space="preserve"> </v>
      </c>
      <c r="N3464" s="319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70"/>
      <c r="F3465" s="272"/>
      <c r="G3465" s="133"/>
      <c r="H3465" s="133"/>
      <c r="I3465" s="343"/>
      <c r="J3465" s="134"/>
      <c r="K3465" s="135"/>
      <c r="L3465" s="136">
        <v>5</v>
      </c>
      <c r="M3465" s="318" t="str">
        <f>IFERROR(ROUNDUP(VLOOKUP(F3465,Accesorio!A:E,IF(L3465&gt;5,L3465-2,L3465),)*E3465/IF(L3465&gt;5,1.21,1),0)," ")</f>
        <v xml:space="preserve"> </v>
      </c>
      <c r="N3465" s="319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70"/>
      <c r="F3466" s="272"/>
      <c r="G3466" s="133"/>
      <c r="H3466" s="133"/>
      <c r="I3466" s="343"/>
      <c r="J3466" s="134"/>
      <c r="K3466" s="135"/>
      <c r="L3466" s="136">
        <v>5</v>
      </c>
      <c r="M3466" s="318" t="str">
        <f>IFERROR(ROUNDUP(VLOOKUP(F3466,Accesorio!A:E,IF(L3466&gt;5,L3466-2,L3466),)*E3466/IF(L3466&gt;5,1.21,1),0)," ")</f>
        <v xml:space="preserve"> </v>
      </c>
      <c r="N3466" s="319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70"/>
      <c r="F3467" s="272"/>
      <c r="G3467" s="133"/>
      <c r="H3467" s="133"/>
      <c r="I3467" s="343"/>
      <c r="J3467" s="134"/>
      <c r="K3467" s="135"/>
      <c r="L3467" s="136">
        <v>5</v>
      </c>
      <c r="M3467" s="318" t="str">
        <f>IFERROR(ROUNDUP(VLOOKUP(F3467,Accesorio!A:E,IF(L3467&gt;5,L3467-2,L3467),)*E3467/IF(L3467&gt;5,1.21,1),0)," ")</f>
        <v xml:space="preserve"> </v>
      </c>
      <c r="N3467" s="319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70"/>
      <c r="F3468" s="272"/>
      <c r="G3468" s="133"/>
      <c r="H3468" s="133"/>
      <c r="I3468" s="343"/>
      <c r="J3468" s="134"/>
      <c r="K3468" s="135"/>
      <c r="L3468" s="136">
        <v>5</v>
      </c>
      <c r="M3468" s="318" t="str">
        <f>IFERROR(ROUNDUP(VLOOKUP(F3468,Accesorio!A:E,IF(L3468&gt;5,L3468-2,L3468),)*E3468/IF(L3468&gt;5,1.21,1),0)," ")</f>
        <v xml:space="preserve"> </v>
      </c>
      <c r="N3468" s="319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70"/>
      <c r="F3469" s="272"/>
      <c r="G3469" s="133"/>
      <c r="H3469" s="133"/>
      <c r="I3469" s="343"/>
      <c r="J3469" s="134"/>
      <c r="K3469" s="135"/>
      <c r="L3469" s="136">
        <v>5</v>
      </c>
      <c r="M3469" s="318" t="str">
        <f>IFERROR(ROUNDUP(VLOOKUP(F3469,Accesorio!A:E,IF(L3469&gt;5,L3469-2,L3469),)*E3469/IF(L3469&gt;5,1.21,1),0)," ")</f>
        <v xml:space="preserve"> </v>
      </c>
      <c r="N3469" s="319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70"/>
      <c r="F3470" s="272"/>
      <c r="G3470" s="133"/>
      <c r="H3470" s="133"/>
      <c r="I3470" s="343"/>
      <c r="J3470" s="134"/>
      <c r="K3470" s="135"/>
      <c r="L3470" s="136">
        <v>5</v>
      </c>
      <c r="M3470" s="318" t="str">
        <f>IFERROR(ROUNDUP(VLOOKUP(F3470,Accesorio!A:E,IF(L3470&gt;5,L3470-2,L3470),)*E3470/IF(L3470&gt;5,1.21,1),0)," ")</f>
        <v xml:space="preserve"> </v>
      </c>
      <c r="N3470" s="319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70"/>
      <c r="F3471" s="272"/>
      <c r="G3471" s="133"/>
      <c r="H3471" s="133"/>
      <c r="I3471" s="343"/>
      <c r="J3471" s="134"/>
      <c r="K3471" s="135"/>
      <c r="L3471" s="136">
        <v>5</v>
      </c>
      <c r="M3471" s="318" t="str">
        <f>IFERROR(ROUNDUP(VLOOKUP(F3471,Accesorio!A:E,IF(L3471&gt;5,L3471-2,L3471),)*E3471/IF(L3471&gt;5,1.21,1),0)," ")</f>
        <v xml:space="preserve"> </v>
      </c>
      <c r="N3471" s="319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70"/>
      <c r="F3472" s="272"/>
      <c r="G3472" s="133"/>
      <c r="H3472" s="133"/>
      <c r="I3472" s="343"/>
      <c r="J3472" s="134"/>
      <c r="K3472" s="135"/>
      <c r="L3472" s="136">
        <v>5</v>
      </c>
      <c r="M3472" s="318" t="str">
        <f>IFERROR(ROUNDUP(VLOOKUP(F3472,Accesorio!A:E,IF(L3472&gt;5,L3472-2,L3472),)*E3472/IF(L3472&gt;5,1.21,1),0)," ")</f>
        <v xml:space="preserve"> </v>
      </c>
      <c r="N3472" s="319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70"/>
      <c r="F3473" s="272"/>
      <c r="G3473" s="133"/>
      <c r="H3473" s="133"/>
      <c r="I3473" s="343"/>
      <c r="J3473" s="134"/>
      <c r="K3473" s="135"/>
      <c r="L3473" s="136">
        <v>5</v>
      </c>
      <c r="M3473" s="318" t="str">
        <f>IFERROR(ROUNDUP(VLOOKUP(F3473,Accesorio!A:E,IF(L3473&gt;5,L3473-2,L3473),)*E3473/IF(L3473&gt;5,1.21,1),0)," ")</f>
        <v xml:space="preserve"> </v>
      </c>
      <c r="N3473" s="319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70"/>
      <c r="F3474" s="272"/>
      <c r="G3474" s="133"/>
      <c r="H3474" s="133"/>
      <c r="I3474" s="343"/>
      <c r="J3474" s="134"/>
      <c r="K3474" s="135"/>
      <c r="L3474" s="136">
        <v>5</v>
      </c>
      <c r="M3474" s="318" t="str">
        <f>IFERROR(ROUNDUP(VLOOKUP(F3474,Accesorio!A:E,IF(L3474&gt;5,L3474-2,L3474),)*E3474/IF(L3474&gt;5,1.21,1),0)," ")</f>
        <v xml:space="preserve"> </v>
      </c>
      <c r="N3474" s="319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70"/>
      <c r="F3475" s="272"/>
      <c r="G3475" s="133"/>
      <c r="H3475" s="133"/>
      <c r="I3475" s="343"/>
      <c r="J3475" s="134"/>
      <c r="K3475" s="135"/>
      <c r="L3475" s="136">
        <v>5</v>
      </c>
      <c r="M3475" s="318" t="str">
        <f>IFERROR(ROUNDUP(VLOOKUP(F3475,Accesorio!A:E,IF(L3475&gt;5,L3475-2,L3475),)*E3475/IF(L3475&gt;5,1.21,1),0)," ")</f>
        <v xml:space="preserve"> </v>
      </c>
      <c r="N3475" s="319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70"/>
      <c r="F3476" s="272"/>
      <c r="G3476" s="133"/>
      <c r="H3476" s="133"/>
      <c r="I3476" s="343"/>
      <c r="J3476" s="134"/>
      <c r="K3476" s="135"/>
      <c r="L3476" s="136">
        <v>5</v>
      </c>
      <c r="M3476" s="318" t="str">
        <f>IFERROR(ROUNDUP(VLOOKUP(F3476,Accesorio!A:E,IF(L3476&gt;5,L3476-2,L3476),)*E3476/IF(L3476&gt;5,1.21,1),0)," ")</f>
        <v xml:space="preserve"> </v>
      </c>
      <c r="N3476" s="319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70"/>
      <c r="F3477" s="272"/>
      <c r="G3477" s="133"/>
      <c r="H3477" s="133"/>
      <c r="I3477" s="343"/>
      <c r="J3477" s="134"/>
      <c r="K3477" s="135"/>
      <c r="L3477" s="136">
        <v>5</v>
      </c>
      <c r="M3477" s="318" t="str">
        <f>IFERROR(ROUNDUP(VLOOKUP(F3477,Accesorio!A:E,IF(L3477&gt;5,L3477-2,L3477),)*E3477/IF(L3477&gt;5,1.21,1),0)," ")</f>
        <v xml:space="preserve"> </v>
      </c>
      <c r="N3477" s="319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70"/>
      <c r="F3478" s="272"/>
      <c r="G3478" s="133"/>
      <c r="H3478" s="133"/>
      <c r="I3478" s="343"/>
      <c r="J3478" s="134"/>
      <c r="K3478" s="135"/>
      <c r="L3478" s="136">
        <v>5</v>
      </c>
      <c r="M3478" s="318" t="str">
        <f>IFERROR(ROUNDUP(VLOOKUP(F3478,Accesorio!A:E,IF(L3478&gt;5,L3478-2,L3478),)*E3478/IF(L3478&gt;5,1.21,1),0)," ")</f>
        <v xml:space="preserve"> </v>
      </c>
      <c r="N3478" s="319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70"/>
      <c r="F3479" s="272"/>
      <c r="G3479" s="133"/>
      <c r="H3479" s="133"/>
      <c r="I3479" s="343"/>
      <c r="J3479" s="134"/>
      <c r="K3479" s="135"/>
      <c r="L3479" s="136">
        <v>5</v>
      </c>
      <c r="M3479" s="318" t="str">
        <f>IFERROR(ROUNDUP(VLOOKUP(F3479,Accesorio!A:E,IF(L3479&gt;5,L3479-2,L3479),)*E3479/IF(L3479&gt;5,1.21,1),0)," ")</f>
        <v xml:space="preserve"> </v>
      </c>
      <c r="N3479" s="319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70"/>
      <c r="F3480" s="272"/>
      <c r="G3480" s="133"/>
      <c r="H3480" s="133"/>
      <c r="I3480" s="343"/>
      <c r="J3480" s="134"/>
      <c r="K3480" s="135"/>
      <c r="L3480" s="136">
        <v>5</v>
      </c>
      <c r="M3480" s="318" t="str">
        <f>IFERROR(ROUNDUP(VLOOKUP(F3480,Accesorio!A:E,IF(L3480&gt;5,L3480-2,L3480),)*E3480/IF(L3480&gt;5,1.21,1),0)," ")</f>
        <v xml:space="preserve"> </v>
      </c>
      <c r="N3480" s="319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70"/>
      <c r="F3481" s="272"/>
      <c r="G3481" s="133"/>
      <c r="H3481" s="133"/>
      <c r="I3481" s="343"/>
      <c r="J3481" s="134"/>
      <c r="K3481" s="135"/>
      <c r="L3481" s="136">
        <v>5</v>
      </c>
      <c r="M3481" s="318" t="str">
        <f>IFERROR(ROUNDUP(VLOOKUP(F3481,Accesorio!A:E,IF(L3481&gt;5,L3481-2,L3481),)*E3481/IF(L3481&gt;5,1.21,1),0)," ")</f>
        <v xml:space="preserve"> </v>
      </c>
      <c r="N3481" s="319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70"/>
      <c r="F3482" s="272"/>
      <c r="G3482" s="133"/>
      <c r="H3482" s="133"/>
      <c r="I3482" s="343"/>
      <c r="J3482" s="134"/>
      <c r="K3482" s="135"/>
      <c r="L3482" s="136">
        <v>5</v>
      </c>
      <c r="M3482" s="318" t="str">
        <f>IFERROR(ROUNDUP(VLOOKUP(F3482,Accesorio!A:E,IF(L3482&gt;5,L3482-2,L3482),)*E3482/IF(L3482&gt;5,1.21,1),0)," ")</f>
        <v xml:space="preserve"> </v>
      </c>
      <c r="N3482" s="319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70"/>
      <c r="F3483" s="272"/>
      <c r="G3483" s="133"/>
      <c r="H3483" s="133"/>
      <c r="I3483" s="343"/>
      <c r="J3483" s="134"/>
      <c r="K3483" s="135"/>
      <c r="L3483" s="136">
        <v>5</v>
      </c>
      <c r="M3483" s="318" t="str">
        <f>IFERROR(ROUNDUP(VLOOKUP(F3483,Accesorio!A:E,IF(L3483&gt;5,L3483-2,L3483),)*E3483/IF(L3483&gt;5,1.21,1),0)," ")</f>
        <v xml:space="preserve"> </v>
      </c>
      <c r="N3483" s="319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70"/>
      <c r="F3484" s="272"/>
      <c r="G3484" s="133"/>
      <c r="H3484" s="133"/>
      <c r="I3484" s="343"/>
      <c r="J3484" s="134"/>
      <c r="K3484" s="135"/>
      <c r="L3484" s="136">
        <v>5</v>
      </c>
      <c r="M3484" s="318" t="str">
        <f>IFERROR(ROUNDUP(VLOOKUP(F3484,Accesorio!A:E,IF(L3484&gt;5,L3484-2,L3484),)*E3484/IF(L3484&gt;5,1.21,1),0)," ")</f>
        <v xml:space="preserve"> </v>
      </c>
      <c r="N3484" s="319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70"/>
      <c r="F3485" s="272"/>
      <c r="G3485" s="133"/>
      <c r="H3485" s="133"/>
      <c r="I3485" s="343"/>
      <c r="J3485" s="134"/>
      <c r="K3485" s="135"/>
      <c r="L3485" s="136">
        <v>5</v>
      </c>
      <c r="M3485" s="318" t="str">
        <f>IFERROR(ROUNDUP(VLOOKUP(F3485,Accesorio!A:E,IF(L3485&gt;5,L3485-2,L3485),)*E3485/IF(L3485&gt;5,1.21,1),0)," ")</f>
        <v xml:space="preserve"> </v>
      </c>
      <c r="N3485" s="319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70"/>
      <c r="F3486" s="272"/>
      <c r="G3486" s="133"/>
      <c r="H3486" s="133"/>
      <c r="I3486" s="343"/>
      <c r="J3486" s="134"/>
      <c r="K3486" s="135"/>
      <c r="L3486" s="136">
        <v>5</v>
      </c>
      <c r="M3486" s="318" t="str">
        <f>IFERROR(ROUNDUP(VLOOKUP(F3486,Accesorio!A:E,IF(L3486&gt;5,L3486-2,L3486),)*E3486/IF(L3486&gt;5,1.21,1),0)," ")</f>
        <v xml:space="preserve"> </v>
      </c>
      <c r="N3486" s="319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70"/>
      <c r="F3487" s="272"/>
      <c r="G3487" s="133"/>
      <c r="H3487" s="133"/>
      <c r="I3487" s="343"/>
      <c r="J3487" s="134"/>
      <c r="K3487" s="135"/>
      <c r="L3487" s="136">
        <v>5</v>
      </c>
      <c r="M3487" s="318" t="str">
        <f>IFERROR(ROUNDUP(VLOOKUP(F3487,Accesorio!A:E,IF(L3487&gt;5,L3487-2,L3487),)*E3487/IF(L3487&gt;5,1.21,1),0)," ")</f>
        <v xml:space="preserve"> </v>
      </c>
      <c r="N3487" s="319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70"/>
      <c r="F3488" s="272"/>
      <c r="G3488" s="133"/>
      <c r="H3488" s="133"/>
      <c r="I3488" s="343"/>
      <c r="J3488" s="134"/>
      <c r="K3488" s="135"/>
      <c r="L3488" s="136">
        <v>5</v>
      </c>
      <c r="M3488" s="318" t="str">
        <f>IFERROR(ROUNDUP(VLOOKUP(F3488,Accesorio!A:E,IF(L3488&gt;5,L3488-2,L3488),)*E3488/IF(L3488&gt;5,1.21,1),0)," ")</f>
        <v xml:space="preserve"> </v>
      </c>
      <c r="N3488" s="319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70"/>
      <c r="F3489" s="272"/>
      <c r="G3489" s="133"/>
      <c r="H3489" s="133"/>
      <c r="I3489" s="343"/>
      <c r="J3489" s="134"/>
      <c r="K3489" s="135"/>
      <c r="L3489" s="136">
        <v>5</v>
      </c>
      <c r="M3489" s="318" t="str">
        <f>IFERROR(ROUNDUP(VLOOKUP(F3489,Accesorio!A:E,IF(L3489&gt;5,L3489-2,L3489),)*E3489/IF(L3489&gt;5,1.21,1),0)," ")</f>
        <v xml:space="preserve"> </v>
      </c>
      <c r="N3489" s="319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70"/>
      <c r="F3490" s="272"/>
      <c r="G3490" s="133"/>
      <c r="H3490" s="133"/>
      <c r="I3490" s="343"/>
      <c r="J3490" s="134"/>
      <c r="K3490" s="135"/>
      <c r="L3490" s="136">
        <v>5</v>
      </c>
      <c r="M3490" s="318" t="str">
        <f>IFERROR(ROUNDUP(VLOOKUP(F3490,Accesorio!A:E,IF(L3490&gt;5,L3490-2,L3490),)*E3490/IF(L3490&gt;5,1.21,1),0)," ")</f>
        <v xml:space="preserve"> </v>
      </c>
      <c r="N3490" s="319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70"/>
      <c r="F3491" s="272"/>
      <c r="G3491" s="133"/>
      <c r="H3491" s="133"/>
      <c r="I3491" s="343"/>
      <c r="J3491" s="134"/>
      <c r="K3491" s="135"/>
      <c r="L3491" s="136">
        <v>5</v>
      </c>
      <c r="M3491" s="318" t="str">
        <f>IFERROR(ROUNDUP(VLOOKUP(F3491,Accesorio!A:E,IF(L3491&gt;5,L3491-2,L3491),)*E3491/IF(L3491&gt;5,1.21,1),0)," ")</f>
        <v xml:space="preserve"> </v>
      </c>
      <c r="N3491" s="319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70"/>
      <c r="F3492" s="272"/>
      <c r="G3492" s="133"/>
      <c r="H3492" s="133"/>
      <c r="I3492" s="343"/>
      <c r="J3492" s="134"/>
      <c r="K3492" s="135"/>
      <c r="L3492" s="136">
        <v>5</v>
      </c>
      <c r="M3492" s="318" t="str">
        <f>IFERROR(ROUNDUP(VLOOKUP(F3492,Accesorio!A:E,IF(L3492&gt;5,L3492-2,L3492),)*E3492/IF(L3492&gt;5,1.21,1),0)," ")</f>
        <v xml:space="preserve"> </v>
      </c>
      <c r="N3492" s="319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70"/>
      <c r="F3493" s="272"/>
      <c r="G3493" s="133"/>
      <c r="H3493" s="133"/>
      <c r="I3493" s="343"/>
      <c r="J3493" s="134"/>
      <c r="K3493" s="135"/>
      <c r="L3493" s="136">
        <v>5</v>
      </c>
      <c r="M3493" s="318" t="str">
        <f>IFERROR(ROUNDUP(VLOOKUP(F3493,Accesorio!A:E,IF(L3493&gt;5,L3493-2,L3493),)*E3493/IF(L3493&gt;5,1.21,1),0)," ")</f>
        <v xml:space="preserve"> </v>
      </c>
      <c r="N3493" s="319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70"/>
      <c r="F3494" s="272"/>
      <c r="G3494" s="133"/>
      <c r="H3494" s="133"/>
      <c r="I3494" s="343"/>
      <c r="J3494" s="134"/>
      <c r="K3494" s="135"/>
      <c r="L3494" s="136">
        <v>5</v>
      </c>
      <c r="M3494" s="318" t="str">
        <f>IFERROR(ROUNDUP(VLOOKUP(F3494,Accesorio!A:E,IF(L3494&gt;5,L3494-2,L3494),)*E3494/IF(L3494&gt;5,1.21,1),0)," ")</f>
        <v xml:space="preserve"> </v>
      </c>
      <c r="N3494" s="319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70"/>
      <c r="F3495" s="272"/>
      <c r="G3495" s="133"/>
      <c r="H3495" s="133"/>
      <c r="I3495" s="343"/>
      <c r="J3495" s="134"/>
      <c r="K3495" s="135"/>
      <c r="L3495" s="136">
        <v>5</v>
      </c>
      <c r="M3495" s="318" t="str">
        <f>IFERROR(ROUNDUP(VLOOKUP(F3495,Accesorio!A:E,IF(L3495&gt;5,L3495-2,L3495),)*E3495/IF(L3495&gt;5,1.21,1),0)," ")</f>
        <v xml:space="preserve"> </v>
      </c>
      <c r="N3495" s="319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70"/>
      <c r="F3496" s="272"/>
      <c r="G3496" s="133"/>
      <c r="H3496" s="133"/>
      <c r="I3496" s="343"/>
      <c r="J3496" s="134"/>
      <c r="K3496" s="135"/>
      <c r="L3496" s="136">
        <v>5</v>
      </c>
      <c r="M3496" s="318" t="str">
        <f>IFERROR(ROUNDUP(VLOOKUP(F3496,Accesorio!A:E,IF(L3496&gt;5,L3496-2,L3496),)*E3496/IF(L3496&gt;5,1.21,1),0)," ")</f>
        <v xml:space="preserve"> </v>
      </c>
      <c r="N3496" s="319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70"/>
      <c r="F3497" s="272"/>
      <c r="G3497" s="133"/>
      <c r="H3497" s="133"/>
      <c r="I3497" s="343"/>
      <c r="J3497" s="134"/>
      <c r="K3497" s="135"/>
      <c r="L3497" s="136">
        <v>5</v>
      </c>
      <c r="M3497" s="318" t="str">
        <f>IFERROR(ROUNDUP(VLOOKUP(F3497,Accesorio!A:E,IF(L3497&gt;5,L3497-2,L3497),)*E3497/IF(L3497&gt;5,1.21,1),0)," ")</f>
        <v xml:space="preserve"> </v>
      </c>
      <c r="N3497" s="319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70"/>
      <c r="F3498" s="272"/>
      <c r="G3498" s="133"/>
      <c r="H3498" s="133"/>
      <c r="I3498" s="343"/>
      <c r="J3498" s="134"/>
      <c r="K3498" s="135"/>
      <c r="L3498" s="136">
        <v>5</v>
      </c>
      <c r="M3498" s="318" t="str">
        <f>IFERROR(ROUNDUP(VLOOKUP(F3498,Accesorio!A:E,IF(L3498&gt;5,L3498-2,L3498),)*E3498/IF(L3498&gt;5,1.21,1),0)," ")</f>
        <v xml:space="preserve"> </v>
      </c>
      <c r="N3498" s="319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70"/>
      <c r="F3499" s="272"/>
      <c r="G3499" s="133"/>
      <c r="H3499" s="133"/>
      <c r="I3499" s="343"/>
      <c r="J3499" s="134"/>
      <c r="K3499" s="135"/>
      <c r="L3499" s="136">
        <v>5</v>
      </c>
      <c r="M3499" s="318" t="str">
        <f>IFERROR(ROUNDUP(VLOOKUP(F3499,Accesorio!A:E,IF(L3499&gt;5,L3499-2,L3499),)*E3499/IF(L3499&gt;5,1.21,1),0)," ")</f>
        <v xml:space="preserve"> </v>
      </c>
      <c r="N3499" s="319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70"/>
      <c r="F3500" s="272"/>
      <c r="G3500" s="133"/>
      <c r="H3500" s="133"/>
      <c r="I3500" s="343"/>
      <c r="J3500" s="134"/>
      <c r="K3500" s="135"/>
      <c r="L3500" s="136">
        <v>5</v>
      </c>
      <c r="M3500" s="318" t="str">
        <f>IFERROR(ROUNDUP(VLOOKUP(F3500,Accesorio!A:E,IF(L3500&gt;5,L3500-2,L3500),)*E3500/IF(L3500&gt;5,1.21,1),0)," ")</f>
        <v xml:space="preserve"> </v>
      </c>
      <c r="N3500" s="319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70"/>
      <c r="F3501" s="272"/>
      <c r="G3501" s="133"/>
      <c r="H3501" s="133"/>
      <c r="I3501" s="343"/>
      <c r="J3501" s="134"/>
      <c r="K3501" s="135"/>
      <c r="L3501" s="136">
        <v>5</v>
      </c>
      <c r="M3501" s="318" t="str">
        <f>IFERROR(ROUNDUP(VLOOKUP(F3501,Accesorio!A:E,IF(L3501&gt;5,L3501-2,L3501),)*E3501/IF(L3501&gt;5,1.21,1),0)," ")</f>
        <v xml:space="preserve"> </v>
      </c>
      <c r="N3501" s="319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70"/>
      <c r="F3502" s="272"/>
      <c r="G3502" s="133"/>
      <c r="H3502" s="133"/>
      <c r="I3502" s="343"/>
      <c r="J3502" s="134"/>
      <c r="K3502" s="135"/>
      <c r="L3502" s="136">
        <v>5</v>
      </c>
      <c r="M3502" s="318" t="str">
        <f>IFERROR(ROUNDUP(VLOOKUP(F3502,Accesorio!A:E,IF(L3502&gt;5,L3502-2,L3502),)*E3502/IF(L3502&gt;5,1.21,1),0)," ")</f>
        <v xml:space="preserve"> </v>
      </c>
      <c r="N3502" s="319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70"/>
      <c r="F3503" s="272"/>
      <c r="G3503" s="133"/>
      <c r="H3503" s="133"/>
      <c r="I3503" s="343"/>
      <c r="J3503" s="134"/>
      <c r="K3503" s="135"/>
      <c r="L3503" s="136">
        <v>5</v>
      </c>
      <c r="M3503" s="318" t="str">
        <f>IFERROR(ROUNDUP(VLOOKUP(F3503,Accesorio!A:E,IF(L3503&gt;5,L3503-2,L3503),)*E3503/IF(L3503&gt;5,1.21,1),0)," ")</f>
        <v xml:space="preserve"> </v>
      </c>
      <c r="N3503" s="319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70"/>
      <c r="F3504" s="272"/>
      <c r="G3504" s="133"/>
      <c r="H3504" s="133"/>
      <c r="I3504" s="343"/>
      <c r="J3504" s="134"/>
      <c r="K3504" s="135"/>
      <c r="L3504" s="136">
        <v>5</v>
      </c>
      <c r="M3504" s="318" t="str">
        <f>IFERROR(ROUNDUP(VLOOKUP(F3504,Accesorio!A:E,IF(L3504&gt;5,L3504-2,L3504),)*E3504/IF(L3504&gt;5,1.21,1),0)," ")</f>
        <v xml:space="preserve"> </v>
      </c>
      <c r="N3504" s="319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70"/>
      <c r="F3505" s="272"/>
      <c r="G3505" s="133"/>
      <c r="H3505" s="133"/>
      <c r="I3505" s="343"/>
      <c r="J3505" s="134"/>
      <c r="K3505" s="135"/>
      <c r="L3505" s="136">
        <v>5</v>
      </c>
      <c r="M3505" s="318" t="str">
        <f>IFERROR(ROUNDUP(VLOOKUP(F3505,Accesorio!A:E,IF(L3505&gt;5,L3505-2,L3505),)*E3505/IF(L3505&gt;5,1.21,1),0)," ")</f>
        <v xml:space="preserve"> </v>
      </c>
      <c r="N3505" s="319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70"/>
      <c r="F3506" s="272"/>
      <c r="G3506" s="133"/>
      <c r="H3506" s="133"/>
      <c r="I3506" s="343"/>
      <c r="J3506" s="134"/>
      <c r="K3506" s="135"/>
      <c r="L3506" s="136">
        <v>5</v>
      </c>
      <c r="M3506" s="318" t="str">
        <f>IFERROR(ROUNDUP(VLOOKUP(F3506,Accesorio!A:E,IF(L3506&gt;5,L3506-2,L3506),)*E3506/IF(L3506&gt;5,1.21,1),0)," ")</f>
        <v xml:space="preserve"> </v>
      </c>
      <c r="N3506" s="319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70"/>
      <c r="F3507" s="272"/>
      <c r="G3507" s="133"/>
      <c r="H3507" s="133"/>
      <c r="I3507" s="343"/>
      <c r="J3507" s="134"/>
      <c r="K3507" s="135"/>
      <c r="L3507" s="136">
        <v>5</v>
      </c>
      <c r="M3507" s="318" t="str">
        <f>IFERROR(ROUNDUP(VLOOKUP(F3507,Accesorio!A:E,IF(L3507&gt;5,L3507-2,L3507),)*E3507/IF(L3507&gt;5,1.21,1),0)," ")</f>
        <v xml:space="preserve"> </v>
      </c>
      <c r="N3507" s="319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70"/>
      <c r="F3508" s="272"/>
      <c r="G3508" s="133"/>
      <c r="H3508" s="133"/>
      <c r="I3508" s="343"/>
      <c r="J3508" s="134"/>
      <c r="K3508" s="135"/>
      <c r="L3508" s="136">
        <v>5</v>
      </c>
      <c r="M3508" s="318" t="str">
        <f>IFERROR(ROUNDUP(VLOOKUP(F3508,Accesorio!A:E,IF(L3508&gt;5,L3508-2,L3508),)*E3508/IF(L3508&gt;5,1.21,1),0)," ")</f>
        <v xml:space="preserve"> </v>
      </c>
      <c r="N3508" s="319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70"/>
      <c r="F3509" s="272"/>
      <c r="G3509" s="133"/>
      <c r="H3509" s="133"/>
      <c r="I3509" s="343"/>
      <c r="J3509" s="134"/>
      <c r="K3509" s="135"/>
      <c r="L3509" s="136">
        <v>5</v>
      </c>
      <c r="M3509" s="318" t="str">
        <f>IFERROR(ROUNDUP(VLOOKUP(F3509,Accesorio!A:E,IF(L3509&gt;5,L3509-2,L3509),)*E3509/IF(L3509&gt;5,1.21,1),0)," ")</f>
        <v xml:space="preserve"> </v>
      </c>
      <c r="N3509" s="319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70"/>
      <c r="F3510" s="272"/>
      <c r="G3510" s="133"/>
      <c r="H3510" s="133"/>
      <c r="I3510" s="343"/>
      <c r="J3510" s="134"/>
      <c r="K3510" s="135"/>
      <c r="L3510" s="136">
        <v>5</v>
      </c>
      <c r="M3510" s="318" t="str">
        <f>IFERROR(ROUNDUP(VLOOKUP(F3510,Accesorio!A:E,IF(L3510&gt;5,L3510-2,L3510),)*E3510/IF(L3510&gt;5,1.21,1),0)," ")</f>
        <v xml:space="preserve"> </v>
      </c>
      <c r="N3510" s="319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70"/>
      <c r="F3511" s="272"/>
      <c r="G3511" s="133"/>
      <c r="H3511" s="133"/>
      <c r="I3511" s="343"/>
      <c r="J3511" s="134"/>
      <c r="K3511" s="135"/>
      <c r="L3511" s="136">
        <v>5</v>
      </c>
      <c r="M3511" s="318" t="str">
        <f>IFERROR(ROUNDUP(VLOOKUP(F3511,Accesorio!A:E,IF(L3511&gt;5,L3511-2,L3511),)*E3511/IF(L3511&gt;5,1.21,1),0)," ")</f>
        <v xml:space="preserve"> </v>
      </c>
      <c r="N3511" s="319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70"/>
      <c r="F3512" s="272"/>
      <c r="G3512" s="133"/>
      <c r="H3512" s="133"/>
      <c r="I3512" s="343"/>
      <c r="J3512" s="134"/>
      <c r="K3512" s="135"/>
      <c r="L3512" s="136">
        <v>5</v>
      </c>
      <c r="M3512" s="318" t="str">
        <f>IFERROR(ROUNDUP(VLOOKUP(F3512,Accesorio!A:E,IF(L3512&gt;5,L3512-2,L3512),)*E3512/IF(L3512&gt;5,1.21,1),0)," ")</f>
        <v xml:space="preserve"> </v>
      </c>
      <c r="N3512" s="319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70"/>
      <c r="F3513" s="272"/>
      <c r="G3513" s="133"/>
      <c r="H3513" s="133"/>
      <c r="I3513" s="343"/>
      <c r="J3513" s="134"/>
      <c r="K3513" s="135"/>
      <c r="L3513" s="136">
        <v>5</v>
      </c>
      <c r="M3513" s="318" t="str">
        <f>IFERROR(ROUNDUP(VLOOKUP(F3513,Accesorio!A:E,IF(L3513&gt;5,L3513-2,L3513),)*E3513/IF(L3513&gt;5,1.21,1),0)," ")</f>
        <v xml:space="preserve"> </v>
      </c>
      <c r="N3513" s="319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70"/>
      <c r="F3514" s="272"/>
      <c r="G3514" s="133"/>
      <c r="H3514" s="133"/>
      <c r="I3514" s="343"/>
      <c r="J3514" s="134"/>
      <c r="K3514" s="135"/>
      <c r="L3514" s="136">
        <v>5</v>
      </c>
      <c r="M3514" s="318" t="str">
        <f>IFERROR(ROUNDUP(VLOOKUP(F3514,Accesorio!A:E,IF(L3514&gt;5,L3514-2,L3514),)*E3514/IF(L3514&gt;5,1.21,1),0)," ")</f>
        <v xml:space="preserve"> </v>
      </c>
      <c r="N3514" s="319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70"/>
      <c r="F3515" s="272"/>
      <c r="G3515" s="133"/>
      <c r="H3515" s="133"/>
      <c r="I3515" s="343"/>
      <c r="J3515" s="134"/>
      <c r="K3515" s="135"/>
      <c r="L3515" s="136">
        <v>5</v>
      </c>
      <c r="M3515" s="318" t="str">
        <f>IFERROR(ROUNDUP(VLOOKUP(F3515,Accesorio!A:E,IF(L3515&gt;5,L3515-2,L3515),)*E3515/IF(L3515&gt;5,1.21,1),0)," ")</f>
        <v xml:space="preserve"> </v>
      </c>
      <c r="N3515" s="319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70"/>
      <c r="F3516" s="272"/>
      <c r="G3516" s="133"/>
      <c r="H3516" s="133"/>
      <c r="I3516" s="343"/>
      <c r="J3516" s="134"/>
      <c r="K3516" s="135"/>
      <c r="L3516" s="136">
        <v>5</v>
      </c>
      <c r="M3516" s="318" t="str">
        <f>IFERROR(ROUNDUP(VLOOKUP(F3516,Accesorio!A:E,IF(L3516&gt;5,L3516-2,L3516),)*E3516/IF(L3516&gt;5,1.21,1),0)," ")</f>
        <v xml:space="preserve"> </v>
      </c>
      <c r="N3516" s="319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70"/>
      <c r="F3517" s="272"/>
      <c r="G3517" s="133"/>
      <c r="H3517" s="133"/>
      <c r="I3517" s="343"/>
      <c r="J3517" s="134"/>
      <c r="K3517" s="135"/>
      <c r="L3517" s="136">
        <v>5</v>
      </c>
      <c r="M3517" s="318" t="str">
        <f>IFERROR(ROUNDUP(VLOOKUP(F3517,Accesorio!A:E,IF(L3517&gt;5,L3517-2,L3517),)*E3517/IF(L3517&gt;5,1.21,1),0)," ")</f>
        <v xml:space="preserve"> </v>
      </c>
      <c r="N3517" s="319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70"/>
      <c r="F3518" s="272"/>
      <c r="G3518" s="133"/>
      <c r="H3518" s="133"/>
      <c r="I3518" s="343"/>
      <c r="J3518" s="134"/>
      <c r="K3518" s="135"/>
      <c r="L3518" s="136">
        <v>5</v>
      </c>
      <c r="M3518" s="318" t="str">
        <f>IFERROR(ROUNDUP(VLOOKUP(F3518,Accesorio!A:E,IF(L3518&gt;5,L3518-2,L3518),)*E3518/IF(L3518&gt;5,1.21,1),0)," ")</f>
        <v xml:space="preserve"> </v>
      </c>
      <c r="N3518" s="319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70"/>
      <c r="F3519" s="272"/>
      <c r="G3519" s="133"/>
      <c r="H3519" s="133"/>
      <c r="I3519" s="343"/>
      <c r="J3519" s="134"/>
      <c r="K3519" s="135"/>
      <c r="L3519" s="136">
        <v>5</v>
      </c>
      <c r="M3519" s="318" t="str">
        <f>IFERROR(ROUNDUP(VLOOKUP(F3519,Accesorio!A:E,IF(L3519&gt;5,L3519-2,L3519),)*E3519/IF(L3519&gt;5,1.21,1),0)," ")</f>
        <v xml:space="preserve"> </v>
      </c>
      <c r="N3519" s="319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70"/>
      <c r="F3520" s="272"/>
      <c r="G3520" s="133"/>
      <c r="H3520" s="133"/>
      <c r="I3520" s="343"/>
      <c r="J3520" s="134"/>
      <c r="K3520" s="135"/>
      <c r="L3520" s="136">
        <v>5</v>
      </c>
      <c r="M3520" s="318" t="str">
        <f>IFERROR(ROUNDUP(VLOOKUP(F3520,Accesorio!A:E,IF(L3520&gt;5,L3520-2,L3520),)*E3520/IF(L3520&gt;5,1.21,1),0)," ")</f>
        <v xml:space="preserve"> </v>
      </c>
      <c r="N3520" s="319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70"/>
      <c r="F3521" s="272"/>
      <c r="G3521" s="133"/>
      <c r="H3521" s="133"/>
      <c r="I3521" s="343"/>
      <c r="J3521" s="134"/>
      <c r="K3521" s="135"/>
      <c r="L3521" s="136">
        <v>5</v>
      </c>
      <c r="M3521" s="318" t="str">
        <f>IFERROR(ROUNDUP(VLOOKUP(F3521,Accesorio!A:E,IF(L3521&gt;5,L3521-2,L3521),)*E3521/IF(L3521&gt;5,1.21,1),0)," ")</f>
        <v xml:space="preserve"> </v>
      </c>
      <c r="N3521" s="319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70"/>
      <c r="F3522" s="272"/>
      <c r="G3522" s="133"/>
      <c r="H3522" s="133"/>
      <c r="I3522" s="343"/>
      <c r="J3522" s="134"/>
      <c r="K3522" s="135"/>
      <c r="L3522" s="136">
        <v>5</v>
      </c>
      <c r="M3522" s="318" t="str">
        <f>IFERROR(ROUNDUP(VLOOKUP(F3522,Accesorio!A:E,IF(L3522&gt;5,L3522-2,L3522),)*E3522/IF(L3522&gt;5,1.21,1),0)," ")</f>
        <v xml:space="preserve"> </v>
      </c>
      <c r="N3522" s="319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70"/>
      <c r="F3523" s="272"/>
      <c r="G3523" s="133"/>
      <c r="H3523" s="133"/>
      <c r="I3523" s="343"/>
      <c r="J3523" s="134"/>
      <c r="K3523" s="135"/>
      <c r="L3523" s="136">
        <v>5</v>
      </c>
      <c r="M3523" s="318" t="str">
        <f>IFERROR(ROUNDUP(VLOOKUP(F3523,Accesorio!A:E,IF(L3523&gt;5,L3523-2,L3523),)*E3523/IF(L3523&gt;5,1.21,1),0)," ")</f>
        <v xml:space="preserve"> </v>
      </c>
      <c r="N3523" s="319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70"/>
      <c r="F3524" s="272"/>
      <c r="G3524" s="133"/>
      <c r="H3524" s="133"/>
      <c r="I3524" s="343"/>
      <c r="J3524" s="134"/>
      <c r="K3524" s="135"/>
      <c r="L3524" s="136">
        <v>5</v>
      </c>
      <c r="M3524" s="318" t="str">
        <f>IFERROR(ROUNDUP(VLOOKUP(F3524,Accesorio!A:E,IF(L3524&gt;5,L3524-2,L3524),)*E3524/IF(L3524&gt;5,1.21,1),0)," ")</f>
        <v xml:space="preserve"> </v>
      </c>
      <c r="N3524" s="319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70"/>
      <c r="F3525" s="272"/>
      <c r="G3525" s="133"/>
      <c r="H3525" s="133"/>
      <c r="I3525" s="343"/>
      <c r="J3525" s="134"/>
      <c r="K3525" s="135"/>
      <c r="L3525" s="136">
        <v>5</v>
      </c>
      <c r="M3525" s="318" t="str">
        <f>IFERROR(ROUNDUP(VLOOKUP(F3525,Accesorio!A:E,IF(L3525&gt;5,L3525-2,L3525),)*E3525/IF(L3525&gt;5,1.21,1),0)," ")</f>
        <v xml:space="preserve"> </v>
      </c>
      <c r="N3525" s="319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70"/>
      <c r="F3526" s="272"/>
      <c r="G3526" s="133"/>
      <c r="H3526" s="133"/>
      <c r="I3526" s="343"/>
      <c r="J3526" s="134"/>
      <c r="K3526" s="135"/>
      <c r="L3526" s="136">
        <v>5</v>
      </c>
      <c r="M3526" s="318" t="str">
        <f>IFERROR(ROUNDUP(VLOOKUP(F3526,Accesorio!A:E,IF(L3526&gt;5,L3526-2,L3526),)*E3526/IF(L3526&gt;5,1.21,1),0)," ")</f>
        <v xml:space="preserve"> </v>
      </c>
      <c r="N3526" s="319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70"/>
      <c r="F3527" s="272"/>
      <c r="G3527" s="133"/>
      <c r="H3527" s="133"/>
      <c r="I3527" s="343"/>
      <c r="J3527" s="134"/>
      <c r="K3527" s="135"/>
      <c r="L3527" s="136">
        <v>5</v>
      </c>
      <c r="M3527" s="318" t="str">
        <f>IFERROR(ROUNDUP(VLOOKUP(F3527,Accesorio!A:E,IF(L3527&gt;5,L3527-2,L3527),)*E3527/IF(L3527&gt;5,1.21,1),0)," ")</f>
        <v xml:space="preserve"> </v>
      </c>
      <c r="N3527" s="319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70"/>
      <c r="F3528" s="272"/>
      <c r="G3528" s="133"/>
      <c r="H3528" s="133"/>
      <c r="I3528" s="343"/>
      <c r="J3528" s="134"/>
      <c r="K3528" s="135"/>
      <c r="L3528" s="136">
        <v>5</v>
      </c>
      <c r="M3528" s="318" t="str">
        <f>IFERROR(ROUNDUP(VLOOKUP(F3528,Accesorio!A:E,IF(L3528&gt;5,L3528-2,L3528),)*E3528/IF(L3528&gt;5,1.21,1),0)," ")</f>
        <v xml:space="preserve"> </v>
      </c>
      <c r="N3528" s="319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70"/>
      <c r="F3529" s="272"/>
      <c r="G3529" s="133"/>
      <c r="H3529" s="133"/>
      <c r="I3529" s="343"/>
      <c r="J3529" s="134"/>
      <c r="K3529" s="135"/>
      <c r="L3529" s="136">
        <v>5</v>
      </c>
      <c r="M3529" s="318" t="str">
        <f>IFERROR(ROUNDUP(VLOOKUP(F3529,Accesorio!A:E,IF(L3529&gt;5,L3529-2,L3529),)*E3529/IF(L3529&gt;5,1.21,1),0)," ")</f>
        <v xml:space="preserve"> </v>
      </c>
      <c r="N3529" s="319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70"/>
      <c r="F3530" s="272"/>
      <c r="G3530" s="133"/>
      <c r="H3530" s="133"/>
      <c r="I3530" s="343"/>
      <c r="J3530" s="134"/>
      <c r="K3530" s="135"/>
      <c r="L3530" s="136">
        <v>5</v>
      </c>
      <c r="M3530" s="318" t="str">
        <f>IFERROR(ROUNDUP(VLOOKUP(F3530,Accesorio!A:E,IF(L3530&gt;5,L3530-2,L3530),)*E3530/IF(L3530&gt;5,1.21,1),0)," ")</f>
        <v xml:space="preserve"> </v>
      </c>
      <c r="N3530" s="319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70"/>
      <c r="F3531" s="272"/>
      <c r="G3531" s="133"/>
      <c r="H3531" s="133"/>
      <c r="I3531" s="343"/>
      <c r="J3531" s="134"/>
      <c r="K3531" s="135"/>
      <c r="L3531" s="136">
        <v>5</v>
      </c>
      <c r="M3531" s="318" t="str">
        <f>IFERROR(ROUNDUP(VLOOKUP(F3531,Accesorio!A:E,IF(L3531&gt;5,L3531-2,L3531),)*E3531/IF(L3531&gt;5,1.21,1),0)," ")</f>
        <v xml:space="preserve"> </v>
      </c>
      <c r="N3531" s="319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70"/>
      <c r="F3532" s="272"/>
      <c r="G3532" s="133"/>
      <c r="H3532" s="133"/>
      <c r="I3532" s="343"/>
      <c r="J3532" s="134"/>
      <c r="K3532" s="135"/>
      <c r="L3532" s="136">
        <v>5</v>
      </c>
      <c r="M3532" s="318" t="str">
        <f>IFERROR(ROUNDUP(VLOOKUP(F3532,Accesorio!A:E,IF(L3532&gt;5,L3532-2,L3532),)*E3532/IF(L3532&gt;5,1.21,1),0)," ")</f>
        <v xml:space="preserve"> </v>
      </c>
      <c r="N3532" s="319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70"/>
      <c r="F3533" s="272"/>
      <c r="G3533" s="133"/>
      <c r="H3533" s="133"/>
      <c r="I3533" s="343"/>
      <c r="J3533" s="134"/>
      <c r="K3533" s="135"/>
      <c r="L3533" s="136">
        <v>5</v>
      </c>
      <c r="M3533" s="318" t="str">
        <f>IFERROR(ROUNDUP(VLOOKUP(F3533,Accesorio!A:E,IF(L3533&gt;5,L3533-2,L3533),)*E3533/IF(L3533&gt;5,1.21,1),0)," ")</f>
        <v xml:space="preserve"> </v>
      </c>
      <c r="N3533" s="319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70"/>
      <c r="F3534" s="272"/>
      <c r="G3534" s="133"/>
      <c r="H3534" s="133"/>
      <c r="I3534" s="343"/>
      <c r="J3534" s="134"/>
      <c r="K3534" s="135"/>
      <c r="L3534" s="136">
        <v>5</v>
      </c>
      <c r="M3534" s="318" t="str">
        <f>IFERROR(ROUNDUP(VLOOKUP(F3534,Accesorio!A:E,IF(L3534&gt;5,L3534-2,L3534),)*E3534/IF(L3534&gt;5,1.21,1),0)," ")</f>
        <v xml:space="preserve"> </v>
      </c>
      <c r="N3534" s="319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70"/>
      <c r="F3535" s="272"/>
      <c r="G3535" s="133"/>
      <c r="H3535" s="133"/>
      <c r="I3535" s="343"/>
      <c r="J3535" s="134"/>
      <c r="K3535" s="135"/>
      <c r="L3535" s="136">
        <v>5</v>
      </c>
      <c r="M3535" s="318" t="str">
        <f>IFERROR(ROUNDUP(VLOOKUP(F3535,Accesorio!A:E,IF(L3535&gt;5,L3535-2,L3535),)*E3535/IF(L3535&gt;5,1.21,1),0)," ")</f>
        <v xml:space="preserve"> </v>
      </c>
      <c r="N3535" s="319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70"/>
      <c r="F3536" s="272"/>
      <c r="G3536" s="133"/>
      <c r="H3536" s="133"/>
      <c r="I3536" s="343"/>
      <c r="J3536" s="134"/>
      <c r="K3536" s="135"/>
      <c r="L3536" s="136">
        <v>5</v>
      </c>
      <c r="M3536" s="318" t="str">
        <f>IFERROR(ROUNDUP(VLOOKUP(F3536,Accesorio!A:E,IF(L3536&gt;5,L3536-2,L3536),)*E3536/IF(L3536&gt;5,1.21,1),0)," ")</f>
        <v xml:space="preserve"> </v>
      </c>
      <c r="N3536" s="319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70"/>
      <c r="F3537" s="272"/>
      <c r="G3537" s="133"/>
      <c r="H3537" s="133"/>
      <c r="I3537" s="343"/>
      <c r="J3537" s="134"/>
      <c r="K3537" s="135"/>
      <c r="L3537" s="136">
        <v>5</v>
      </c>
      <c r="M3537" s="318" t="str">
        <f>IFERROR(ROUNDUP(VLOOKUP(F3537,Accesorio!A:E,IF(L3537&gt;5,L3537-2,L3537),)*E3537/IF(L3537&gt;5,1.21,1),0)," ")</f>
        <v xml:space="preserve"> </v>
      </c>
      <c r="N3537" s="319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70"/>
      <c r="F3538" s="272"/>
      <c r="G3538" s="133"/>
      <c r="H3538" s="133"/>
      <c r="I3538" s="343"/>
      <c r="J3538" s="134"/>
      <c r="K3538" s="135"/>
      <c r="L3538" s="136">
        <v>5</v>
      </c>
      <c r="M3538" s="318" t="str">
        <f>IFERROR(ROUNDUP(VLOOKUP(F3538,Accesorio!A:E,IF(L3538&gt;5,L3538-2,L3538),)*E3538/IF(L3538&gt;5,1.21,1),0)," ")</f>
        <v xml:space="preserve"> </v>
      </c>
      <c r="N3538" s="319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70"/>
      <c r="F3539" s="272"/>
      <c r="G3539" s="133"/>
      <c r="H3539" s="133"/>
      <c r="I3539" s="343"/>
      <c r="J3539" s="134"/>
      <c r="K3539" s="135"/>
      <c r="L3539" s="136">
        <v>5</v>
      </c>
      <c r="M3539" s="318" t="str">
        <f>IFERROR(ROUNDUP(VLOOKUP(F3539,Accesorio!A:E,IF(L3539&gt;5,L3539-2,L3539),)*E3539/IF(L3539&gt;5,1.21,1),0)," ")</f>
        <v xml:space="preserve"> </v>
      </c>
      <c r="N3539" s="319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70"/>
      <c r="F3540" s="272"/>
      <c r="G3540" s="133"/>
      <c r="H3540" s="133"/>
      <c r="I3540" s="343"/>
      <c r="J3540" s="134"/>
      <c r="K3540" s="135"/>
      <c r="L3540" s="136">
        <v>5</v>
      </c>
      <c r="M3540" s="318" t="str">
        <f>IFERROR(ROUNDUP(VLOOKUP(F3540,Accesorio!A:E,IF(L3540&gt;5,L3540-2,L3540),)*E3540/IF(L3540&gt;5,1.21,1),0)," ")</f>
        <v xml:space="preserve"> </v>
      </c>
      <c r="N3540" s="319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70"/>
      <c r="F3541" s="272"/>
      <c r="G3541" s="133"/>
      <c r="H3541" s="133"/>
      <c r="I3541" s="343"/>
      <c r="J3541" s="134"/>
      <c r="K3541" s="135"/>
      <c r="L3541" s="136">
        <v>5</v>
      </c>
      <c r="M3541" s="318" t="str">
        <f>IFERROR(ROUNDUP(VLOOKUP(F3541,Accesorio!A:E,IF(L3541&gt;5,L3541-2,L3541),)*E3541/IF(L3541&gt;5,1.21,1),0)," ")</f>
        <v xml:space="preserve"> </v>
      </c>
      <c r="N3541" s="319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70"/>
      <c r="F3542" s="272"/>
      <c r="G3542" s="133"/>
      <c r="H3542" s="133"/>
      <c r="I3542" s="343"/>
      <c r="J3542" s="134"/>
      <c r="K3542" s="135"/>
      <c r="L3542" s="136">
        <v>5</v>
      </c>
      <c r="M3542" s="318" t="str">
        <f>IFERROR(ROUNDUP(VLOOKUP(F3542,Accesorio!A:E,IF(L3542&gt;5,L3542-2,L3542),)*E3542/IF(L3542&gt;5,1.21,1),0)," ")</f>
        <v xml:space="preserve"> </v>
      </c>
      <c r="N3542" s="319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70"/>
      <c r="F3543" s="272"/>
      <c r="G3543" s="133"/>
      <c r="H3543" s="133"/>
      <c r="I3543" s="343"/>
      <c r="J3543" s="134"/>
      <c r="K3543" s="135"/>
      <c r="L3543" s="136">
        <v>5</v>
      </c>
      <c r="M3543" s="318" t="str">
        <f>IFERROR(ROUNDUP(VLOOKUP(F3543,Accesorio!A:E,IF(L3543&gt;5,L3543-2,L3543),)*E3543/IF(L3543&gt;5,1.21,1),0)," ")</f>
        <v xml:space="preserve"> </v>
      </c>
      <c r="N3543" s="319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70"/>
      <c r="F3544" s="272"/>
      <c r="G3544" s="133"/>
      <c r="H3544" s="133"/>
      <c r="I3544" s="343"/>
      <c r="J3544" s="134"/>
      <c r="K3544" s="135"/>
      <c r="L3544" s="136">
        <v>5</v>
      </c>
      <c r="M3544" s="318" t="str">
        <f>IFERROR(ROUNDUP(VLOOKUP(F3544,Accesorio!A:E,IF(L3544&gt;5,L3544-2,L3544),)*E3544/IF(L3544&gt;5,1.21,1),0)," ")</f>
        <v xml:space="preserve"> </v>
      </c>
      <c r="N3544" s="319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70"/>
      <c r="F3545" s="272"/>
      <c r="G3545" s="133"/>
      <c r="H3545" s="133"/>
      <c r="I3545" s="343"/>
      <c r="J3545" s="134"/>
      <c r="K3545" s="135"/>
      <c r="L3545" s="136">
        <v>5</v>
      </c>
      <c r="M3545" s="318" t="str">
        <f>IFERROR(ROUNDUP(VLOOKUP(F3545,Accesorio!A:E,IF(L3545&gt;5,L3545-2,L3545),)*E3545/IF(L3545&gt;5,1.21,1),0)," ")</f>
        <v xml:space="preserve"> </v>
      </c>
      <c r="N3545" s="319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70"/>
      <c r="F3546" s="272"/>
      <c r="G3546" s="133"/>
      <c r="H3546" s="133"/>
      <c r="I3546" s="343"/>
      <c r="J3546" s="134"/>
      <c r="K3546" s="135"/>
      <c r="L3546" s="136">
        <v>5</v>
      </c>
      <c r="M3546" s="318" t="str">
        <f>IFERROR(ROUNDUP(VLOOKUP(F3546,Accesorio!A:E,IF(L3546&gt;5,L3546-2,L3546),)*E3546/IF(L3546&gt;5,1.21,1),0)," ")</f>
        <v xml:space="preserve"> </v>
      </c>
      <c r="N3546" s="319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70"/>
      <c r="F3547" s="272"/>
      <c r="G3547" s="133"/>
      <c r="H3547" s="133"/>
      <c r="I3547" s="343"/>
      <c r="J3547" s="134"/>
      <c r="K3547" s="135"/>
      <c r="L3547" s="136">
        <v>5</v>
      </c>
      <c r="M3547" s="318" t="str">
        <f>IFERROR(ROUNDUP(VLOOKUP(F3547,Accesorio!A:E,IF(L3547&gt;5,L3547-2,L3547),)*E3547/IF(L3547&gt;5,1.21,1),0)," ")</f>
        <v xml:space="preserve"> </v>
      </c>
      <c r="N3547" s="319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70"/>
      <c r="F3548" s="272"/>
      <c r="G3548" s="133"/>
      <c r="H3548" s="133"/>
      <c r="I3548" s="343"/>
      <c r="J3548" s="134"/>
      <c r="K3548" s="135"/>
      <c r="L3548" s="136">
        <v>5</v>
      </c>
      <c r="M3548" s="318" t="str">
        <f>IFERROR(ROUNDUP(VLOOKUP(F3548,Accesorio!A:E,IF(L3548&gt;5,L3548-2,L3548),)*E3548/IF(L3548&gt;5,1.21,1),0)," ")</f>
        <v xml:space="preserve"> </v>
      </c>
      <c r="N3548" s="319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70"/>
      <c r="F3549" s="272"/>
      <c r="G3549" s="133"/>
      <c r="H3549" s="133"/>
      <c r="I3549" s="343"/>
      <c r="J3549" s="134"/>
      <c r="K3549" s="135"/>
      <c r="L3549" s="136">
        <v>5</v>
      </c>
      <c r="M3549" s="318" t="str">
        <f>IFERROR(ROUNDUP(VLOOKUP(F3549,Accesorio!A:E,IF(L3549&gt;5,L3549-2,L3549),)*E3549/IF(L3549&gt;5,1.21,1),0)," ")</f>
        <v xml:space="preserve"> </v>
      </c>
      <c r="N3549" s="319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70"/>
      <c r="F3550" s="272"/>
      <c r="G3550" s="133"/>
      <c r="H3550" s="133"/>
      <c r="I3550" s="343"/>
      <c r="J3550" s="134"/>
      <c r="K3550" s="135"/>
      <c r="L3550" s="136">
        <v>5</v>
      </c>
      <c r="M3550" s="318" t="str">
        <f>IFERROR(ROUNDUP(VLOOKUP(F3550,Accesorio!A:E,IF(L3550&gt;5,L3550-2,L3550),)*E3550/IF(L3550&gt;5,1.21,1),0)," ")</f>
        <v xml:space="preserve"> </v>
      </c>
      <c r="N3550" s="319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70"/>
      <c r="F3551" s="272"/>
      <c r="G3551" s="133"/>
      <c r="H3551" s="133"/>
      <c r="I3551" s="343"/>
      <c r="J3551" s="134"/>
      <c r="K3551" s="135"/>
      <c r="L3551" s="136">
        <v>5</v>
      </c>
      <c r="M3551" s="318" t="str">
        <f>IFERROR(ROUNDUP(VLOOKUP(F3551,Accesorio!A:E,IF(L3551&gt;5,L3551-2,L3551),)*E3551/IF(L3551&gt;5,1.21,1),0)," ")</f>
        <v xml:space="preserve"> </v>
      </c>
      <c r="N3551" s="319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70"/>
      <c r="F3552" s="272"/>
      <c r="G3552" s="133"/>
      <c r="H3552" s="133"/>
      <c r="I3552" s="343"/>
      <c r="J3552" s="134"/>
      <c r="K3552" s="135"/>
      <c r="L3552" s="136">
        <v>5</v>
      </c>
      <c r="M3552" s="318" t="str">
        <f>IFERROR(ROUNDUP(VLOOKUP(F3552,Accesorio!A:E,IF(L3552&gt;5,L3552-2,L3552),)*E3552/IF(L3552&gt;5,1.21,1),0)," ")</f>
        <v xml:space="preserve"> </v>
      </c>
      <c r="N3552" s="319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70"/>
      <c r="F3553" s="272"/>
      <c r="G3553" s="133"/>
      <c r="H3553" s="133"/>
      <c r="I3553" s="343"/>
      <c r="J3553" s="134"/>
      <c r="K3553" s="135"/>
      <c r="L3553" s="136">
        <v>5</v>
      </c>
      <c r="M3553" s="318" t="str">
        <f>IFERROR(ROUNDUP(VLOOKUP(F3553,Accesorio!A:E,IF(L3553&gt;5,L3553-2,L3553),)*E3553/IF(L3553&gt;5,1.21,1),0)," ")</f>
        <v xml:space="preserve"> </v>
      </c>
      <c r="N3553" s="319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70"/>
      <c r="F3554" s="272"/>
      <c r="G3554" s="133"/>
      <c r="H3554" s="133"/>
      <c r="I3554" s="343"/>
      <c r="J3554" s="134"/>
      <c r="K3554" s="135"/>
      <c r="L3554" s="136">
        <v>5</v>
      </c>
      <c r="M3554" s="318" t="str">
        <f>IFERROR(ROUNDUP(VLOOKUP(F3554,Accesorio!A:E,IF(L3554&gt;5,L3554-2,L3554),)*E3554/IF(L3554&gt;5,1.21,1),0)," ")</f>
        <v xml:space="preserve"> </v>
      </c>
      <c r="N3554" s="319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70"/>
      <c r="F3555" s="272"/>
      <c r="G3555" s="133"/>
      <c r="H3555" s="133"/>
      <c r="I3555" s="343"/>
      <c r="J3555" s="134"/>
      <c r="K3555" s="135"/>
      <c r="L3555" s="136">
        <v>5</v>
      </c>
      <c r="M3555" s="318" t="str">
        <f>IFERROR(ROUNDUP(VLOOKUP(F3555,Accesorio!A:E,IF(L3555&gt;5,L3555-2,L3555),)*E3555/IF(L3555&gt;5,1.21,1),0)," ")</f>
        <v xml:space="preserve"> </v>
      </c>
      <c r="N3555" s="319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70"/>
      <c r="F3556" s="272"/>
      <c r="G3556" s="133"/>
      <c r="H3556" s="133"/>
      <c r="I3556" s="343"/>
      <c r="J3556" s="134"/>
      <c r="K3556" s="135"/>
      <c r="L3556" s="136">
        <v>5</v>
      </c>
      <c r="M3556" s="318" t="str">
        <f>IFERROR(ROUNDUP(VLOOKUP(F3556,Accesorio!A:E,IF(L3556&gt;5,L3556-2,L3556),)*E3556/IF(L3556&gt;5,1.21,1),0)," ")</f>
        <v xml:space="preserve"> </v>
      </c>
      <c r="N3556" s="319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70"/>
      <c r="F3557" s="272"/>
      <c r="G3557" s="133"/>
      <c r="H3557" s="133"/>
      <c r="I3557" s="343"/>
      <c r="J3557" s="134"/>
      <c r="K3557" s="135"/>
      <c r="L3557" s="136">
        <v>5</v>
      </c>
      <c r="M3557" s="318" t="str">
        <f>IFERROR(ROUNDUP(VLOOKUP(F3557,Accesorio!A:E,IF(L3557&gt;5,L3557-2,L3557),)*E3557/IF(L3557&gt;5,1.21,1),0)," ")</f>
        <v xml:space="preserve"> </v>
      </c>
      <c r="N3557" s="319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70"/>
      <c r="F3558" s="272"/>
      <c r="G3558" s="133"/>
      <c r="H3558" s="133"/>
      <c r="I3558" s="343"/>
      <c r="J3558" s="134"/>
      <c r="K3558" s="135"/>
      <c r="L3558" s="136">
        <v>5</v>
      </c>
      <c r="M3558" s="318" t="str">
        <f>IFERROR(ROUNDUP(VLOOKUP(F3558,Accesorio!A:E,IF(L3558&gt;5,L3558-2,L3558),)*E3558/IF(L3558&gt;5,1.21,1),0)," ")</f>
        <v xml:space="preserve"> </v>
      </c>
      <c r="N3558" s="319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70"/>
      <c r="F3559" s="272"/>
      <c r="G3559" s="133"/>
      <c r="H3559" s="133"/>
      <c r="I3559" s="343"/>
      <c r="J3559" s="134"/>
      <c r="K3559" s="135"/>
      <c r="L3559" s="136">
        <v>5</v>
      </c>
      <c r="M3559" s="318" t="str">
        <f>IFERROR(ROUNDUP(VLOOKUP(F3559,Accesorio!A:E,IF(L3559&gt;5,L3559-2,L3559),)*E3559/IF(L3559&gt;5,1.21,1),0)," ")</f>
        <v xml:space="preserve"> </v>
      </c>
      <c r="N3559" s="319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70"/>
      <c r="F3560" s="272"/>
      <c r="G3560" s="133"/>
      <c r="H3560" s="133"/>
      <c r="I3560" s="343"/>
      <c r="J3560" s="134"/>
      <c r="K3560" s="135"/>
      <c r="L3560" s="136">
        <v>5</v>
      </c>
      <c r="M3560" s="318" t="str">
        <f>IFERROR(ROUNDUP(VLOOKUP(F3560,Accesorio!A:E,IF(L3560&gt;5,L3560-2,L3560),)*E3560/IF(L3560&gt;5,1.21,1),0)," ")</f>
        <v xml:space="preserve"> </v>
      </c>
      <c r="N3560" s="319" t="str">
        <f>IFERROR(VLOOKUP(F3560,Accesorio!A:C,3,),"")</f>
        <v/>
      </c>
    </row>
    <row r="3561" spans="1:14" x14ac:dyDescent="0.2">
      <c r="A3561" s="129"/>
      <c r="B3561" s="130"/>
      <c r="C3561" s="131"/>
      <c r="D3561" s="132"/>
      <c r="E3561" s="270"/>
      <c r="F3561" s="272"/>
      <c r="G3561" s="133"/>
      <c r="H3561" s="133"/>
      <c r="I3561" s="343"/>
      <c r="J3561" s="134"/>
      <c r="K3561" s="135"/>
      <c r="L3561" s="136">
        <v>5</v>
      </c>
      <c r="M3561" s="318" t="str">
        <f>IFERROR(ROUNDUP(VLOOKUP(F3561,Accesorio!A:E,IF(L3561&gt;5,L3561-2,L3561),)*E3561/IF(L3561&gt;5,1.21,1),0)," ")</f>
        <v xml:space="preserve"> </v>
      </c>
      <c r="N3561" s="319" t="str">
        <f>IFERROR(VLOOKUP(F3561,Accesorio!A:C,3,),"")</f>
        <v/>
      </c>
    </row>
    <row r="3562" spans="1:14" x14ac:dyDescent="0.2">
      <c r="A3562" s="129"/>
      <c r="B3562" s="130"/>
      <c r="C3562" s="131"/>
      <c r="D3562" s="132"/>
      <c r="E3562" s="270"/>
      <c r="F3562" s="272"/>
      <c r="G3562" s="133"/>
      <c r="H3562" s="133"/>
      <c r="I3562" s="343"/>
      <c r="J3562" s="134"/>
      <c r="K3562" s="135"/>
      <c r="L3562" s="136">
        <v>5</v>
      </c>
      <c r="M3562" s="318" t="str">
        <f>IFERROR(ROUNDUP(VLOOKUP(F3562,Accesorio!A:E,IF(L3562&gt;5,L3562-2,L3562),)*E3562/IF(L3562&gt;5,1.21,1),0)," ")</f>
        <v xml:space="preserve"> </v>
      </c>
      <c r="N3562" s="319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70"/>
      <c r="F3563" s="272"/>
      <c r="G3563" s="133"/>
      <c r="H3563" s="133"/>
      <c r="I3563" s="343"/>
      <c r="J3563" s="134"/>
      <c r="K3563" s="135"/>
      <c r="L3563" s="136">
        <v>5</v>
      </c>
      <c r="M3563" s="318" t="str">
        <f>IFERROR(ROUNDUP(VLOOKUP(F3563,Accesorio!A:E,IF(L3563&gt;5,L3563-2,L3563),)*E3563/IF(L3563&gt;5,1.21,1),0)," ")</f>
        <v xml:space="preserve"> </v>
      </c>
      <c r="N3563" s="319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70"/>
      <c r="F3564" s="272"/>
      <c r="G3564" s="133"/>
      <c r="H3564" s="133"/>
      <c r="I3564" s="343"/>
      <c r="J3564" s="134"/>
      <c r="K3564" s="135"/>
      <c r="L3564" s="136">
        <v>5</v>
      </c>
      <c r="M3564" s="318" t="str">
        <f>IFERROR(ROUNDUP(VLOOKUP(F3564,Accesorio!A:E,IF(L3564&gt;5,L3564-2,L3564),)*E3564/IF(L3564&gt;5,1.21,1),0)," ")</f>
        <v xml:space="preserve"> </v>
      </c>
      <c r="N3564" s="319" t="str">
        <f>IFERROR(VLOOKUP(F3564,Accesorio!A:C,3,),"")</f>
        <v/>
      </c>
    </row>
    <row r="3565" spans="1:14" x14ac:dyDescent="0.2">
      <c r="A3565" s="129"/>
      <c r="B3565" s="130"/>
      <c r="C3565" s="131"/>
      <c r="D3565" s="132"/>
      <c r="E3565" s="270"/>
      <c r="F3565" s="272"/>
      <c r="G3565" s="133"/>
      <c r="H3565" s="133"/>
      <c r="I3565" s="343"/>
      <c r="J3565" s="134"/>
      <c r="K3565" s="135"/>
      <c r="L3565" s="136">
        <v>5</v>
      </c>
      <c r="M3565" s="318" t="str">
        <f>IFERROR(ROUNDUP(VLOOKUP(F3565,Accesorio!A:E,IF(L3565&gt;5,L3565-2,L3565),)*E3565/IF(L3565&gt;5,1.21,1),0)," ")</f>
        <v xml:space="preserve"> </v>
      </c>
      <c r="N3565" s="319" t="str">
        <f>IFERROR(VLOOKUP(F3565,Accesorio!A:C,3,),"")</f>
        <v/>
      </c>
    </row>
    <row r="3566" spans="1:14" x14ac:dyDescent="0.2">
      <c r="A3566" s="129"/>
      <c r="B3566" s="130"/>
      <c r="C3566" s="131"/>
      <c r="D3566" s="132"/>
      <c r="E3566" s="270"/>
      <c r="F3566" s="272"/>
      <c r="G3566" s="133"/>
      <c r="H3566" s="133"/>
      <c r="I3566" s="343"/>
      <c r="J3566" s="134"/>
      <c r="K3566" s="135"/>
      <c r="L3566" s="136">
        <v>5</v>
      </c>
      <c r="M3566" s="318" t="str">
        <f>IFERROR(ROUNDUP(VLOOKUP(F3566,Accesorio!A:E,IF(L3566&gt;5,L3566-2,L3566),)*E3566/IF(L3566&gt;5,1.21,1),0)," ")</f>
        <v xml:space="preserve"> </v>
      </c>
      <c r="N3566" s="319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70"/>
      <c r="F3567" s="272"/>
      <c r="G3567" s="133"/>
      <c r="H3567" s="133"/>
      <c r="I3567" s="343"/>
      <c r="J3567" s="134"/>
      <c r="K3567" s="135"/>
      <c r="L3567" s="136">
        <v>5</v>
      </c>
      <c r="M3567" s="318" t="str">
        <f>IFERROR(ROUNDUP(VLOOKUP(F3567,Accesorio!A:E,IF(L3567&gt;5,L3567-2,L3567),)*E3567/IF(L3567&gt;5,1.21,1),0)," ")</f>
        <v xml:space="preserve"> </v>
      </c>
      <c r="N3567" s="319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70"/>
      <c r="F3568" s="272"/>
      <c r="G3568" s="133"/>
      <c r="H3568" s="133"/>
      <c r="I3568" s="343"/>
      <c r="J3568" s="134"/>
      <c r="K3568" s="135"/>
      <c r="L3568" s="136">
        <v>5</v>
      </c>
      <c r="M3568" s="318" t="str">
        <f>IFERROR(ROUNDUP(VLOOKUP(F3568,Accesorio!A:E,IF(L3568&gt;5,L3568-2,L3568),)*E3568/IF(L3568&gt;5,1.21,1),0)," ")</f>
        <v xml:space="preserve"> </v>
      </c>
      <c r="N3568" s="319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70"/>
      <c r="F3569" s="272"/>
      <c r="G3569" s="133"/>
      <c r="H3569" s="133"/>
      <c r="I3569" s="343"/>
      <c r="J3569" s="134"/>
      <c r="K3569" s="135"/>
      <c r="L3569" s="136">
        <v>5</v>
      </c>
      <c r="M3569" s="318" t="str">
        <f>IFERROR(ROUNDUP(VLOOKUP(F3569,Accesorio!A:E,IF(L3569&gt;5,L3569-2,L3569),)*E3569/IF(L3569&gt;5,1.21,1),0)," ")</f>
        <v xml:space="preserve"> </v>
      </c>
      <c r="N3569" s="319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70"/>
      <c r="F3570" s="272"/>
      <c r="G3570" s="133"/>
      <c r="H3570" s="133"/>
      <c r="I3570" s="343"/>
      <c r="J3570" s="134"/>
      <c r="K3570" s="135"/>
      <c r="L3570" s="136">
        <v>5</v>
      </c>
      <c r="M3570" s="318" t="str">
        <f>IFERROR(ROUNDUP(VLOOKUP(F3570,Accesorio!A:E,IF(L3570&gt;5,L3570-2,L3570),)*E3570/IF(L3570&gt;5,1.21,1),0)," ")</f>
        <v xml:space="preserve"> </v>
      </c>
      <c r="N3570" s="319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70"/>
      <c r="F3571" s="272"/>
      <c r="G3571" s="133"/>
      <c r="H3571" s="133"/>
      <c r="I3571" s="343"/>
      <c r="J3571" s="134"/>
      <c r="K3571" s="135"/>
      <c r="L3571" s="136">
        <v>5</v>
      </c>
      <c r="M3571" s="318" t="str">
        <f>IFERROR(ROUNDUP(VLOOKUP(F3571,Accesorio!A:E,IF(L3571&gt;5,L3571-2,L3571),)*E3571/IF(L3571&gt;5,1.21,1),0)," ")</f>
        <v xml:space="preserve"> </v>
      </c>
      <c r="N3571" s="319" t="str">
        <f>IFERROR(VLOOKUP(F3571,Accesorio!A:C,3,),"")</f>
        <v/>
      </c>
    </row>
    <row r="3572" spans="1:14" x14ac:dyDescent="0.2">
      <c r="A3572" s="129"/>
      <c r="B3572" s="130"/>
      <c r="C3572" s="137"/>
      <c r="D3572" s="132"/>
      <c r="E3572" s="270"/>
      <c r="F3572" s="272"/>
      <c r="G3572" s="133"/>
      <c r="H3572" s="133"/>
      <c r="I3572" s="343"/>
      <c r="J3572" s="134"/>
      <c r="K3572" s="135"/>
      <c r="L3572" s="136">
        <v>5</v>
      </c>
      <c r="M3572" s="318" t="str">
        <f>IFERROR(ROUNDUP(VLOOKUP(F3572,Accesorio!A:E,IF(L3572&gt;5,L3572-2,L3572),)*E3572/IF(L3572&gt;5,1.21,1),0)," ")</f>
        <v xml:space="preserve"> </v>
      </c>
      <c r="N3572" s="319" t="str">
        <f>IFERROR(VLOOKUP(F3572,Accesorio!A:C,3,),"")</f>
        <v/>
      </c>
    </row>
    <row r="3573" spans="1:14" x14ac:dyDescent="0.2">
      <c r="A3573" s="129"/>
      <c r="B3573" s="130"/>
      <c r="C3573" s="137"/>
      <c r="D3573" s="132"/>
      <c r="E3573" s="270"/>
      <c r="F3573" s="272"/>
      <c r="G3573" s="133"/>
      <c r="H3573" s="133"/>
      <c r="I3573" s="343"/>
      <c r="J3573" s="134"/>
      <c r="K3573" s="135"/>
      <c r="L3573" s="136">
        <v>5</v>
      </c>
      <c r="M3573" s="318" t="str">
        <f>IFERROR(ROUNDUP(VLOOKUP(F3573,Accesorio!A:E,IF(L3573&gt;5,L3573-2,L3573),)*E3573/IF(L3573&gt;5,1.21,1),0)," ")</f>
        <v xml:space="preserve"> </v>
      </c>
      <c r="N3573" s="319" t="str">
        <f>IFERROR(VLOOKUP(F3573,Accesorio!A:C,3,),"")</f>
        <v/>
      </c>
    </row>
    <row r="3574" spans="1:14" x14ac:dyDescent="0.2">
      <c r="A3574" s="129"/>
      <c r="B3574" s="130"/>
      <c r="C3574" s="131"/>
      <c r="D3574" s="132"/>
      <c r="E3574" s="270"/>
      <c r="F3574" s="272"/>
      <c r="G3574" s="133"/>
      <c r="H3574" s="133"/>
      <c r="I3574" s="343"/>
      <c r="J3574" s="134"/>
      <c r="K3574" s="135"/>
      <c r="L3574" s="136">
        <v>5</v>
      </c>
      <c r="M3574" s="318" t="str">
        <f>IFERROR(ROUNDUP(VLOOKUP(F3574,Accesorio!A:E,IF(L3574&gt;5,L3574-2,L3574),)*E3574/IF(L3574&gt;5,1.21,1),0)," ")</f>
        <v xml:space="preserve"> </v>
      </c>
      <c r="N3574" s="319" t="str">
        <f>IFERROR(VLOOKUP(F3574,Accesorio!A:C,3,),"")</f>
        <v/>
      </c>
    </row>
    <row r="3575" spans="1:14" x14ac:dyDescent="0.2">
      <c r="A3575" s="129"/>
      <c r="B3575" s="130"/>
      <c r="C3575" s="131"/>
      <c r="D3575" s="132"/>
      <c r="E3575" s="270"/>
      <c r="F3575" s="272"/>
      <c r="G3575" s="133"/>
      <c r="H3575" s="133"/>
      <c r="I3575" s="343"/>
      <c r="J3575" s="134"/>
      <c r="K3575" s="135"/>
      <c r="L3575" s="136">
        <v>5</v>
      </c>
      <c r="M3575" s="318" t="str">
        <f>IFERROR(ROUNDUP(VLOOKUP(F3575,Accesorio!A:E,IF(L3575&gt;5,L3575-2,L3575),)*E3575/IF(L3575&gt;5,1.21,1),0)," ")</f>
        <v xml:space="preserve"> </v>
      </c>
      <c r="N3575" s="319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70"/>
      <c r="F3576" s="272"/>
      <c r="G3576" s="133"/>
      <c r="H3576" s="133"/>
      <c r="I3576" s="343"/>
      <c r="J3576" s="134"/>
      <c r="K3576" s="135"/>
      <c r="L3576" s="136">
        <v>5</v>
      </c>
      <c r="M3576" s="318" t="str">
        <f>IFERROR(ROUNDUP(VLOOKUP(F3576,Accesorio!A:E,IF(L3576&gt;5,L3576-2,L3576),)*E3576/IF(L3576&gt;5,1.21,1),0)," ")</f>
        <v xml:space="preserve"> </v>
      </c>
      <c r="N3576" s="319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70"/>
      <c r="F3577" s="272"/>
      <c r="G3577" s="133"/>
      <c r="H3577" s="133"/>
      <c r="I3577" s="343"/>
      <c r="J3577" s="134"/>
      <c r="K3577" s="135"/>
      <c r="L3577" s="136">
        <v>5</v>
      </c>
      <c r="M3577" s="318" t="str">
        <f>IFERROR(ROUNDUP(VLOOKUP(F3577,Accesorio!A:E,IF(L3577&gt;5,L3577-2,L3577),)*E3577/IF(L3577&gt;5,1.21,1),0)," ")</f>
        <v xml:space="preserve"> </v>
      </c>
      <c r="N3577" s="319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70"/>
      <c r="F3578" s="272"/>
      <c r="G3578" s="133"/>
      <c r="H3578" s="133"/>
      <c r="I3578" s="343"/>
      <c r="J3578" s="134"/>
      <c r="K3578" s="135"/>
      <c r="L3578" s="136">
        <v>5</v>
      </c>
      <c r="M3578" s="318" t="str">
        <f>IFERROR(ROUNDUP(VLOOKUP(F3578,Accesorio!A:E,IF(L3578&gt;5,L3578-2,L3578),)*E3578/IF(L3578&gt;5,1.21,1),0)," ")</f>
        <v xml:space="preserve"> </v>
      </c>
      <c r="N3578" s="319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70"/>
      <c r="F3579" s="272"/>
      <c r="G3579" s="133"/>
      <c r="H3579" s="133"/>
      <c r="I3579" s="343"/>
      <c r="J3579" s="134"/>
      <c r="K3579" s="135"/>
      <c r="L3579" s="136">
        <v>5</v>
      </c>
      <c r="M3579" s="318" t="str">
        <f>IFERROR(ROUNDUP(VLOOKUP(F3579,Accesorio!A:E,IF(L3579&gt;5,L3579-2,L3579),)*E3579/IF(L3579&gt;5,1.21,1),0)," ")</f>
        <v xml:space="preserve"> </v>
      </c>
      <c r="N3579" s="319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70"/>
      <c r="F3580" s="272"/>
      <c r="G3580" s="133"/>
      <c r="H3580" s="133"/>
      <c r="I3580" s="343"/>
      <c r="J3580" s="134"/>
      <c r="K3580" s="135"/>
      <c r="L3580" s="136">
        <v>5</v>
      </c>
      <c r="M3580" s="318" t="str">
        <f>IFERROR(ROUNDUP(VLOOKUP(F3580,Accesorio!A:E,IF(L3580&gt;5,L3580-2,L3580),)*E3580/IF(L3580&gt;5,1.21,1),0)," ")</f>
        <v xml:space="preserve"> </v>
      </c>
      <c r="N3580" s="319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70"/>
      <c r="F3581" s="272"/>
      <c r="G3581" s="133"/>
      <c r="H3581" s="133"/>
      <c r="I3581" s="343"/>
      <c r="J3581" s="134"/>
      <c r="K3581" s="135"/>
      <c r="L3581" s="136">
        <v>5</v>
      </c>
      <c r="M3581" s="318" t="str">
        <f>IFERROR(ROUNDUP(VLOOKUP(F3581,Accesorio!A:E,IF(L3581&gt;5,L3581-2,L3581),)*E3581/IF(L3581&gt;5,1.21,1),0)," ")</f>
        <v xml:space="preserve"> </v>
      </c>
      <c r="N3581" s="319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70"/>
      <c r="F3582" s="272"/>
      <c r="G3582" s="133"/>
      <c r="H3582" s="133"/>
      <c r="I3582" s="343"/>
      <c r="J3582" s="134"/>
      <c r="K3582" s="135"/>
      <c r="L3582" s="136">
        <v>5</v>
      </c>
      <c r="M3582" s="318" t="str">
        <f>IFERROR(ROUNDUP(VLOOKUP(F3582,Accesorio!A:E,IF(L3582&gt;5,L3582-2,L3582),)*E3582/IF(L3582&gt;5,1.21,1),0)," ")</f>
        <v xml:space="preserve"> </v>
      </c>
      <c r="N3582" s="319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70"/>
      <c r="F3583" s="272"/>
      <c r="G3583" s="133"/>
      <c r="H3583" s="133"/>
      <c r="I3583" s="343"/>
      <c r="J3583" s="134"/>
      <c r="K3583" s="135"/>
      <c r="L3583" s="136">
        <v>5</v>
      </c>
      <c r="M3583" s="318" t="str">
        <f>IFERROR(ROUNDUP(VLOOKUP(F3583,Accesorio!A:E,IF(L3583&gt;5,L3583-2,L3583),)*E3583/IF(L3583&gt;5,1.21,1),0)," ")</f>
        <v xml:space="preserve"> </v>
      </c>
      <c r="N3583" s="319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70"/>
      <c r="F3584" s="272"/>
      <c r="G3584" s="133"/>
      <c r="H3584" s="133"/>
      <c r="I3584" s="343"/>
      <c r="J3584" s="134"/>
      <c r="K3584" s="135"/>
      <c r="L3584" s="136">
        <v>5</v>
      </c>
      <c r="M3584" s="318" t="str">
        <f>IFERROR(ROUNDUP(VLOOKUP(F3584,Accesorio!A:E,IF(L3584&gt;5,L3584-2,L3584),)*E3584/IF(L3584&gt;5,1.21,1),0)," ")</f>
        <v xml:space="preserve"> </v>
      </c>
      <c r="N3584" s="319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70"/>
      <c r="F3585" s="272"/>
      <c r="G3585" s="133"/>
      <c r="H3585" s="133"/>
      <c r="I3585" s="343"/>
      <c r="J3585" s="134"/>
      <c r="K3585" s="135"/>
      <c r="L3585" s="136">
        <v>5</v>
      </c>
      <c r="M3585" s="318" t="str">
        <f>IFERROR(ROUNDUP(VLOOKUP(F3585,Accesorio!A:E,IF(L3585&gt;5,L3585-2,L3585),)*E3585/IF(L3585&gt;5,1.21,1),0)," ")</f>
        <v xml:space="preserve"> </v>
      </c>
      <c r="N3585" s="319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70"/>
      <c r="F3586" s="272"/>
      <c r="G3586" s="133"/>
      <c r="H3586" s="133"/>
      <c r="I3586" s="343"/>
      <c r="J3586" s="134"/>
      <c r="K3586" s="135"/>
      <c r="L3586" s="136">
        <v>5</v>
      </c>
      <c r="M3586" s="318" t="str">
        <f>IFERROR(ROUNDUP(VLOOKUP(F3586,Accesorio!A:E,IF(L3586&gt;5,L3586-2,L3586),)*E3586/IF(L3586&gt;5,1.21,1),0)," ")</f>
        <v xml:space="preserve"> </v>
      </c>
      <c r="N3586" s="319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70"/>
      <c r="F3587" s="272"/>
      <c r="G3587" s="133"/>
      <c r="H3587" s="133"/>
      <c r="I3587" s="343"/>
      <c r="J3587" s="134"/>
      <c r="K3587" s="135"/>
      <c r="L3587" s="136">
        <v>5</v>
      </c>
      <c r="M3587" s="318" t="str">
        <f>IFERROR(ROUNDUP(VLOOKUP(F3587,Accesorio!A:E,IF(L3587&gt;5,L3587-2,L3587),)*E3587/IF(L3587&gt;5,1.21,1),0)," ")</f>
        <v xml:space="preserve"> </v>
      </c>
      <c r="N3587" s="319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70"/>
      <c r="F3588" s="272"/>
      <c r="G3588" s="133"/>
      <c r="H3588" s="133"/>
      <c r="I3588" s="343"/>
      <c r="J3588" s="134"/>
      <c r="K3588" s="135"/>
      <c r="L3588" s="136">
        <v>5</v>
      </c>
      <c r="M3588" s="318" t="str">
        <f>IFERROR(ROUNDUP(VLOOKUP(F3588,Accesorio!A:E,IF(L3588&gt;5,L3588-2,L3588),)*E3588/IF(L3588&gt;5,1.21,1),0)," ")</f>
        <v xml:space="preserve"> </v>
      </c>
      <c r="N3588" s="319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70"/>
      <c r="F3589" s="272"/>
      <c r="G3589" s="133"/>
      <c r="H3589" s="133"/>
      <c r="I3589" s="343"/>
      <c r="J3589" s="134"/>
      <c r="K3589" s="135"/>
      <c r="L3589" s="136">
        <v>5</v>
      </c>
      <c r="M3589" s="318" t="str">
        <f>IFERROR(ROUNDUP(VLOOKUP(F3589,Accesorio!A:E,IF(L3589&gt;5,L3589-2,L3589),)*E3589/IF(L3589&gt;5,1.21,1),0)," ")</f>
        <v xml:space="preserve"> </v>
      </c>
      <c r="N3589" s="319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70"/>
      <c r="F3590" s="272"/>
      <c r="G3590" s="133"/>
      <c r="H3590" s="133"/>
      <c r="I3590" s="343"/>
      <c r="J3590" s="134"/>
      <c r="K3590" s="135"/>
      <c r="L3590" s="136">
        <v>5</v>
      </c>
      <c r="M3590" s="318" t="str">
        <f>IFERROR(ROUNDUP(VLOOKUP(F3590,Accesorio!A:E,IF(L3590&gt;5,L3590-2,L3590),)*E3590/IF(L3590&gt;5,1.21,1),0)," ")</f>
        <v xml:space="preserve"> </v>
      </c>
      <c r="N3590" s="319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70"/>
      <c r="F3591" s="272"/>
      <c r="G3591" s="133"/>
      <c r="H3591" s="133"/>
      <c r="I3591" s="343"/>
      <c r="J3591" s="134"/>
      <c r="K3591" s="135"/>
      <c r="L3591" s="136">
        <v>5</v>
      </c>
      <c r="M3591" s="318" t="str">
        <f>IFERROR(ROUNDUP(VLOOKUP(F3591,Accesorio!A:E,IF(L3591&gt;5,L3591-2,L3591),)*E3591/IF(L3591&gt;5,1.21,1),0)," ")</f>
        <v xml:space="preserve"> </v>
      </c>
      <c r="N3591" s="319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70"/>
      <c r="F3592" s="272"/>
      <c r="G3592" s="133"/>
      <c r="H3592" s="133"/>
      <c r="I3592" s="343"/>
      <c r="J3592" s="134"/>
      <c r="K3592" s="135"/>
      <c r="L3592" s="136">
        <v>5</v>
      </c>
      <c r="M3592" s="318" t="str">
        <f>IFERROR(ROUNDUP(VLOOKUP(F3592,Accesorio!A:E,IF(L3592&gt;5,L3592-2,L3592),)*E3592/IF(L3592&gt;5,1.21,1),0)," ")</f>
        <v xml:space="preserve"> </v>
      </c>
      <c r="N3592" s="319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70"/>
      <c r="F3593" s="272"/>
      <c r="G3593" s="133"/>
      <c r="H3593" s="133"/>
      <c r="I3593" s="343"/>
      <c r="J3593" s="134"/>
      <c r="K3593" s="135"/>
      <c r="L3593" s="136">
        <v>5</v>
      </c>
      <c r="M3593" s="318" t="str">
        <f>IFERROR(ROUNDUP(VLOOKUP(F3593,Accesorio!A:E,IF(L3593&gt;5,L3593-2,L3593),)*E3593/IF(L3593&gt;5,1.21,1),0)," ")</f>
        <v xml:space="preserve"> </v>
      </c>
      <c r="N3593" s="319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70"/>
      <c r="F3594" s="272"/>
      <c r="G3594" s="133"/>
      <c r="H3594" s="133"/>
      <c r="I3594" s="343"/>
      <c r="J3594" s="134"/>
      <c r="K3594" s="135"/>
      <c r="L3594" s="136">
        <v>5</v>
      </c>
      <c r="M3594" s="318" t="str">
        <f>IFERROR(ROUNDUP(VLOOKUP(F3594,Accesorio!A:E,IF(L3594&gt;5,L3594-2,L3594),)*E3594/IF(L3594&gt;5,1.21,1),0)," ")</f>
        <v xml:space="preserve"> </v>
      </c>
      <c r="N3594" s="319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70"/>
      <c r="F3595" s="272"/>
      <c r="G3595" s="133"/>
      <c r="H3595" s="133"/>
      <c r="I3595" s="343"/>
      <c r="J3595" s="134"/>
      <c r="K3595" s="135"/>
      <c r="L3595" s="136">
        <v>5</v>
      </c>
      <c r="M3595" s="318" t="str">
        <f>IFERROR(ROUNDUP(VLOOKUP(F3595,Accesorio!A:E,IF(L3595&gt;5,L3595-2,L3595),)*E3595/IF(L3595&gt;5,1.21,1),0)," ")</f>
        <v xml:space="preserve"> </v>
      </c>
      <c r="N3595" s="319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70"/>
      <c r="F3596" s="272"/>
      <c r="G3596" s="133"/>
      <c r="H3596" s="133"/>
      <c r="I3596" s="343"/>
      <c r="J3596" s="134"/>
      <c r="K3596" s="135"/>
      <c r="L3596" s="136">
        <v>5</v>
      </c>
      <c r="M3596" s="318" t="str">
        <f>IFERROR(ROUNDUP(VLOOKUP(F3596,Accesorio!A:E,IF(L3596&gt;5,L3596-2,L3596),)*E3596/IF(L3596&gt;5,1.21,1),0)," ")</f>
        <v xml:space="preserve"> </v>
      </c>
      <c r="N3596" s="319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70"/>
      <c r="F3597" s="272"/>
      <c r="G3597" s="133"/>
      <c r="H3597" s="133"/>
      <c r="I3597" s="343"/>
      <c r="J3597" s="134"/>
      <c r="K3597" s="135"/>
      <c r="L3597" s="136">
        <v>5</v>
      </c>
      <c r="M3597" s="318" t="str">
        <f>IFERROR(ROUNDUP(VLOOKUP(F3597,Accesorio!A:E,IF(L3597&gt;5,L3597-2,L3597),)*E3597/IF(L3597&gt;5,1.21,1),0)," ")</f>
        <v xml:space="preserve"> </v>
      </c>
      <c r="N3597" s="319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70"/>
      <c r="F3598" s="272"/>
      <c r="G3598" s="133"/>
      <c r="H3598" s="133"/>
      <c r="I3598" s="343"/>
      <c r="J3598" s="134"/>
      <c r="K3598" s="135"/>
      <c r="L3598" s="136">
        <v>5</v>
      </c>
      <c r="M3598" s="318" t="str">
        <f>IFERROR(ROUNDUP(VLOOKUP(F3598,Accesorio!A:E,IF(L3598&gt;5,L3598-2,L3598),)*E3598/IF(L3598&gt;5,1.21,1),0)," ")</f>
        <v xml:space="preserve"> </v>
      </c>
      <c r="N3598" s="319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70"/>
      <c r="F3599" s="272"/>
      <c r="G3599" s="133"/>
      <c r="H3599" s="133"/>
      <c r="I3599" s="343"/>
      <c r="J3599" s="134"/>
      <c r="K3599" s="135"/>
      <c r="L3599" s="136">
        <v>5</v>
      </c>
      <c r="M3599" s="318" t="str">
        <f>IFERROR(ROUNDUP(VLOOKUP(F3599,Accesorio!A:E,IF(L3599&gt;5,L3599-2,L3599),)*E3599/IF(L3599&gt;5,1.21,1),0)," ")</f>
        <v xml:space="preserve"> </v>
      </c>
      <c r="N3599" s="319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70"/>
      <c r="F3600" s="272"/>
      <c r="G3600" s="133"/>
      <c r="H3600" s="133"/>
      <c r="I3600" s="343"/>
      <c r="J3600" s="134"/>
      <c r="K3600" s="135"/>
      <c r="L3600" s="136">
        <v>5</v>
      </c>
      <c r="M3600" s="318" t="str">
        <f>IFERROR(ROUNDUP(VLOOKUP(F3600,Accesorio!A:E,IF(L3600&gt;5,L3600-2,L3600),)*E3600/IF(L3600&gt;5,1.21,1),0)," ")</f>
        <v xml:space="preserve"> </v>
      </c>
      <c r="N3600" s="319" t="str">
        <f>IFERROR(VLOOKUP(F3600,Accesorio!A:C,3,),"")</f>
        <v/>
      </c>
    </row>
    <row r="3601" spans="1:14" x14ac:dyDescent="0.2">
      <c r="A3601" s="129"/>
      <c r="B3601" s="130"/>
      <c r="C3601" s="131"/>
      <c r="D3601" s="132"/>
      <c r="E3601" s="270"/>
      <c r="F3601" s="272"/>
      <c r="G3601" s="133"/>
      <c r="H3601" s="133"/>
      <c r="I3601" s="343"/>
      <c r="J3601" s="134"/>
      <c r="K3601" s="135"/>
      <c r="L3601" s="136">
        <v>5</v>
      </c>
      <c r="M3601" s="318" t="str">
        <f>IFERROR(ROUNDUP(VLOOKUP(F3601,Accesorio!A:E,IF(L3601&gt;5,L3601-2,L3601),)*E3601/IF(L3601&gt;5,1.21,1),0)," ")</f>
        <v xml:space="preserve"> </v>
      </c>
      <c r="N3601" s="319" t="str">
        <f>IFERROR(VLOOKUP(F3601,Accesorio!A:C,3,),"")</f>
        <v/>
      </c>
    </row>
    <row r="3602" spans="1:14" x14ac:dyDescent="0.2">
      <c r="A3602" s="129"/>
      <c r="B3602" s="130"/>
      <c r="C3602" s="131"/>
      <c r="D3602" s="132"/>
      <c r="E3602" s="270"/>
      <c r="F3602" s="272"/>
      <c r="G3602" s="133"/>
      <c r="H3602" s="133"/>
      <c r="I3602" s="343"/>
      <c r="J3602" s="134"/>
      <c r="K3602" s="135"/>
      <c r="L3602" s="136">
        <v>5</v>
      </c>
      <c r="M3602" s="318" t="str">
        <f>IFERROR(ROUNDUP(VLOOKUP(F3602,Accesorio!A:E,IF(L3602&gt;5,L3602-2,L3602),)*E3602/IF(L3602&gt;5,1.21,1),0)," ")</f>
        <v xml:space="preserve"> </v>
      </c>
      <c r="N3602" s="319" t="str">
        <f>IFERROR(VLOOKUP(F3602,Accesorio!A:C,3,),"")</f>
        <v/>
      </c>
    </row>
    <row r="3603" spans="1:14" x14ac:dyDescent="0.2">
      <c r="A3603" s="129"/>
      <c r="B3603" s="130"/>
      <c r="C3603" s="131"/>
      <c r="D3603" s="132"/>
      <c r="E3603" s="270"/>
      <c r="F3603" s="272"/>
      <c r="G3603" s="133"/>
      <c r="H3603" s="133"/>
      <c r="I3603" s="343"/>
      <c r="J3603" s="134"/>
      <c r="K3603" s="135"/>
      <c r="L3603" s="136">
        <v>5</v>
      </c>
      <c r="M3603" s="318" t="str">
        <f>IFERROR(ROUNDUP(VLOOKUP(F3603,Accesorio!A:E,IF(L3603&gt;5,L3603-2,L3603),)*E3603/IF(L3603&gt;5,1.21,1),0)," ")</f>
        <v xml:space="preserve"> </v>
      </c>
      <c r="N3603" s="319" t="str">
        <f>IFERROR(VLOOKUP(F3603,Accesorio!A:C,3,),"")</f>
        <v/>
      </c>
    </row>
    <row r="3604" spans="1:14" x14ac:dyDescent="0.2">
      <c r="A3604" s="129"/>
      <c r="B3604" s="130"/>
      <c r="C3604" s="131"/>
      <c r="D3604" s="132"/>
      <c r="E3604" s="270"/>
      <c r="F3604" s="272"/>
      <c r="G3604" s="133"/>
      <c r="H3604" s="133"/>
      <c r="I3604" s="343"/>
      <c r="J3604" s="134"/>
      <c r="K3604" s="135"/>
      <c r="L3604" s="136">
        <v>5</v>
      </c>
      <c r="M3604" s="318" t="str">
        <f>IFERROR(ROUNDUP(VLOOKUP(F3604,Accesorio!A:E,IF(L3604&gt;5,L3604-2,L3604),)*E3604/IF(L3604&gt;5,1.21,1),0)," ")</f>
        <v xml:space="preserve"> </v>
      </c>
      <c r="N3604" s="319" t="str">
        <f>IFERROR(VLOOKUP(F3604,Accesorio!A:C,3,),"")</f>
        <v/>
      </c>
    </row>
    <row r="3605" spans="1:14" x14ac:dyDescent="0.2">
      <c r="A3605" s="129"/>
      <c r="B3605" s="130"/>
      <c r="C3605" s="131"/>
      <c r="D3605" s="132"/>
      <c r="E3605" s="270"/>
      <c r="F3605" s="272"/>
      <c r="G3605" s="133"/>
      <c r="H3605" s="133"/>
      <c r="I3605" s="343"/>
      <c r="J3605" s="134"/>
      <c r="K3605" s="135"/>
      <c r="L3605" s="136">
        <v>5</v>
      </c>
      <c r="M3605" s="318" t="str">
        <f>IFERROR(ROUNDUP(VLOOKUP(F3605,Accesorio!A:E,IF(L3605&gt;5,L3605-2,L3605),)*E3605/IF(L3605&gt;5,1.21,1),0)," ")</f>
        <v xml:space="preserve"> </v>
      </c>
      <c r="N3605" s="319" t="str">
        <f>IFERROR(VLOOKUP(F3605,Accesorio!A:C,3,),"")</f>
        <v/>
      </c>
    </row>
    <row r="3606" spans="1:14" x14ac:dyDescent="0.2">
      <c r="A3606" s="129"/>
      <c r="B3606" s="130"/>
      <c r="C3606" s="131"/>
      <c r="D3606" s="132"/>
      <c r="E3606" s="270"/>
      <c r="F3606" s="272"/>
      <c r="G3606" s="133"/>
      <c r="H3606" s="133"/>
      <c r="I3606" s="343"/>
      <c r="J3606" s="134"/>
      <c r="K3606" s="135"/>
      <c r="L3606" s="136">
        <v>5</v>
      </c>
      <c r="M3606" s="318" t="str">
        <f>IFERROR(ROUNDUP(VLOOKUP(F3606,Accesorio!A:E,IF(L3606&gt;5,L3606-2,L3606),)*E3606/IF(L3606&gt;5,1.21,1),0)," ")</f>
        <v xml:space="preserve"> </v>
      </c>
      <c r="N3606" s="319" t="str">
        <f>IFERROR(VLOOKUP(F3606,Accesorio!A:C,3,),"")</f>
        <v/>
      </c>
    </row>
    <row r="3607" spans="1:14" x14ac:dyDescent="0.2">
      <c r="A3607" s="129"/>
      <c r="B3607" s="130"/>
      <c r="C3607" s="131"/>
      <c r="D3607" s="132"/>
      <c r="E3607" s="270"/>
      <c r="F3607" s="272"/>
      <c r="G3607" s="133"/>
      <c r="H3607" s="133"/>
      <c r="I3607" s="343"/>
      <c r="J3607" s="134"/>
      <c r="K3607" s="135"/>
      <c r="L3607" s="136">
        <v>5</v>
      </c>
      <c r="M3607" s="318" t="str">
        <f>IFERROR(ROUNDUP(VLOOKUP(F3607,Accesorio!A:E,IF(L3607&gt;5,L3607-2,L3607),)*E3607/IF(L3607&gt;5,1.21,1),0)," ")</f>
        <v xml:space="preserve"> </v>
      </c>
      <c r="N3607" s="319" t="str">
        <f>IFERROR(VLOOKUP(F3607,Accesorio!A:C,3,),"")</f>
        <v/>
      </c>
    </row>
    <row r="3608" spans="1:14" x14ac:dyDescent="0.2">
      <c r="A3608" s="129"/>
      <c r="B3608" s="130"/>
      <c r="C3608" s="131"/>
      <c r="D3608" s="132"/>
      <c r="E3608" s="270"/>
      <c r="F3608" s="272"/>
      <c r="G3608" s="133"/>
      <c r="H3608" s="133"/>
      <c r="I3608" s="343"/>
      <c r="J3608" s="134"/>
      <c r="K3608" s="135"/>
      <c r="L3608" s="136">
        <v>5</v>
      </c>
      <c r="M3608" s="318" t="str">
        <f>IFERROR(ROUNDUP(VLOOKUP(F3608,Accesorio!A:E,IF(L3608&gt;5,L3608-2,L3608),)*E3608/IF(L3608&gt;5,1.21,1),0)," ")</f>
        <v xml:space="preserve"> </v>
      </c>
      <c r="N3608" s="319" t="str">
        <f>IFERROR(VLOOKUP(F3608,Accesorio!A:C,3,),"")</f>
        <v/>
      </c>
    </row>
    <row r="3609" spans="1:14" x14ac:dyDescent="0.2">
      <c r="A3609" s="129"/>
      <c r="B3609" s="130"/>
      <c r="C3609" s="131"/>
      <c r="D3609" s="132"/>
      <c r="E3609" s="270"/>
      <c r="F3609" s="272"/>
      <c r="G3609" s="133"/>
      <c r="H3609" s="133"/>
      <c r="I3609" s="343"/>
      <c r="J3609" s="134"/>
      <c r="K3609" s="135"/>
      <c r="L3609" s="136">
        <v>5</v>
      </c>
      <c r="M3609" s="318" t="str">
        <f>IFERROR(ROUNDUP(VLOOKUP(F3609,Accesorio!A:E,IF(L3609&gt;5,L3609-2,L3609),)*E3609/IF(L3609&gt;5,1.21,1),0)," ")</f>
        <v xml:space="preserve"> </v>
      </c>
      <c r="N3609" s="319" t="str">
        <f>IFERROR(VLOOKUP(F3609,Accesorio!A:C,3,),"")</f>
        <v/>
      </c>
    </row>
    <row r="3610" spans="1:14" x14ac:dyDescent="0.2">
      <c r="A3610" s="129"/>
      <c r="B3610" s="130"/>
      <c r="C3610" s="131"/>
      <c r="D3610" s="132"/>
      <c r="E3610" s="270"/>
      <c r="F3610" s="272"/>
      <c r="G3610" s="133"/>
      <c r="H3610" s="133"/>
      <c r="I3610" s="343"/>
      <c r="J3610" s="134"/>
      <c r="K3610" s="135"/>
      <c r="L3610" s="136">
        <v>5</v>
      </c>
      <c r="M3610" s="318" t="str">
        <f>IFERROR(ROUNDUP(VLOOKUP(F3610,Accesorio!A:E,IF(L3610&gt;5,L3610-2,L3610),)*E3610/IF(L3610&gt;5,1.21,1),0)," ")</f>
        <v xml:space="preserve"> </v>
      </c>
      <c r="N3610" s="319" t="str">
        <f>IFERROR(VLOOKUP(F3610,Accesorio!A:C,3,),"")</f>
        <v/>
      </c>
    </row>
    <row r="3611" spans="1:14" x14ac:dyDescent="0.2">
      <c r="A3611" s="129"/>
      <c r="B3611" s="130"/>
      <c r="C3611" s="131"/>
      <c r="D3611" s="132"/>
      <c r="E3611" s="270"/>
      <c r="F3611" s="272"/>
      <c r="G3611" s="133"/>
      <c r="H3611" s="133"/>
      <c r="I3611" s="343"/>
      <c r="J3611" s="134"/>
      <c r="K3611" s="135"/>
      <c r="L3611" s="136">
        <v>5</v>
      </c>
      <c r="M3611" s="318" t="str">
        <f>IFERROR(ROUNDUP(VLOOKUP(F3611,Accesorio!A:E,IF(L3611&gt;5,L3611-2,L3611),)*E3611/IF(L3611&gt;5,1.21,1),0)," ")</f>
        <v xml:space="preserve"> </v>
      </c>
      <c r="N3611" s="319" t="str">
        <f>IFERROR(VLOOKUP(F3611,Accesorio!A:C,3,),"")</f>
        <v/>
      </c>
    </row>
    <row r="3612" spans="1:14" x14ac:dyDescent="0.2">
      <c r="A3612" s="129"/>
      <c r="B3612" s="130"/>
      <c r="C3612" s="137"/>
      <c r="D3612" s="132"/>
      <c r="E3612" s="270"/>
      <c r="F3612" s="272"/>
      <c r="G3612" s="133"/>
      <c r="H3612" s="133"/>
      <c r="I3612" s="343"/>
      <c r="J3612" s="134"/>
      <c r="K3612" s="135"/>
      <c r="L3612" s="136">
        <v>5</v>
      </c>
      <c r="M3612" s="318" t="str">
        <f>IFERROR(ROUNDUP(VLOOKUP(F3612,Accesorio!A:E,IF(L3612&gt;5,L3612-2,L3612),)*E3612/IF(L3612&gt;5,1.21,1),0)," ")</f>
        <v xml:space="preserve"> </v>
      </c>
      <c r="N3612" s="319" t="str">
        <f>IFERROR(VLOOKUP(F3612,Accesorio!A:C,3,),"")</f>
        <v/>
      </c>
    </row>
    <row r="3613" spans="1:14" x14ac:dyDescent="0.2">
      <c r="A3613" s="129"/>
      <c r="B3613" s="130"/>
      <c r="C3613" s="137"/>
      <c r="D3613" s="132"/>
      <c r="E3613" s="270"/>
      <c r="F3613" s="272"/>
      <c r="G3613" s="133"/>
      <c r="H3613" s="133"/>
      <c r="I3613" s="343"/>
      <c r="J3613" s="134"/>
      <c r="K3613" s="135"/>
      <c r="L3613" s="136">
        <v>5</v>
      </c>
      <c r="M3613" s="318" t="str">
        <f>IFERROR(ROUNDUP(VLOOKUP(F3613,Accesorio!A:E,IF(L3613&gt;5,L3613-2,L3613),)*E3613/IF(L3613&gt;5,1.21,1),0)," ")</f>
        <v xml:space="preserve"> </v>
      </c>
      <c r="N3613" s="319" t="str">
        <f>IFERROR(VLOOKUP(F3613,Accesorio!A:C,3,),"")</f>
        <v/>
      </c>
    </row>
    <row r="3614" spans="1:14" x14ac:dyDescent="0.2">
      <c r="A3614" s="129"/>
      <c r="B3614" s="130"/>
      <c r="C3614" s="137"/>
      <c r="D3614" s="132"/>
      <c r="E3614" s="270"/>
      <c r="F3614" s="272"/>
      <c r="G3614" s="133"/>
      <c r="H3614" s="133"/>
      <c r="I3614" s="343"/>
      <c r="J3614" s="134"/>
      <c r="K3614" s="135"/>
      <c r="L3614" s="136">
        <v>5</v>
      </c>
      <c r="M3614" s="318" t="str">
        <f>IFERROR(ROUNDUP(VLOOKUP(F3614,Accesorio!A:E,IF(L3614&gt;5,L3614-2,L3614),)*E3614/IF(L3614&gt;5,1.21,1),0)," ")</f>
        <v xml:space="preserve"> </v>
      </c>
      <c r="N3614" s="319" t="str">
        <f>IFERROR(VLOOKUP(F3614,Accesorio!A:C,3,),"")</f>
        <v/>
      </c>
    </row>
    <row r="3615" spans="1:14" x14ac:dyDescent="0.2">
      <c r="A3615" s="129"/>
      <c r="B3615" s="130"/>
      <c r="C3615" s="137"/>
      <c r="D3615" s="132"/>
      <c r="E3615" s="270"/>
      <c r="F3615" s="272"/>
      <c r="G3615" s="133"/>
      <c r="H3615" s="133"/>
      <c r="I3615" s="343"/>
      <c r="J3615" s="134"/>
      <c r="K3615" s="135"/>
      <c r="L3615" s="136">
        <v>5</v>
      </c>
      <c r="M3615" s="318" t="str">
        <f>IFERROR(ROUNDUP(VLOOKUP(F3615,Accesorio!A:E,IF(L3615&gt;5,L3615-2,L3615),)*E3615/IF(L3615&gt;5,1.21,1),0)," ")</f>
        <v xml:space="preserve"> </v>
      </c>
      <c r="N3615" s="319" t="str">
        <f>IFERROR(VLOOKUP(F3615,Accesorio!A:C,3,),"")</f>
        <v/>
      </c>
    </row>
    <row r="3616" spans="1:14" x14ac:dyDescent="0.2">
      <c r="A3616" s="129"/>
      <c r="B3616" s="130"/>
      <c r="C3616" s="137"/>
      <c r="D3616" s="132"/>
      <c r="E3616" s="270"/>
      <c r="F3616" s="272"/>
      <c r="G3616" s="133"/>
      <c r="H3616" s="133"/>
      <c r="I3616" s="343"/>
      <c r="J3616" s="134"/>
      <c r="K3616" s="135"/>
      <c r="L3616" s="136">
        <v>5</v>
      </c>
      <c r="M3616" s="318" t="str">
        <f>IFERROR(ROUNDUP(VLOOKUP(F3616,Accesorio!A:E,IF(L3616&gt;5,L3616-2,L3616),)*E3616/IF(L3616&gt;5,1.21,1),0)," ")</f>
        <v xml:space="preserve"> </v>
      </c>
      <c r="N3616" s="319" t="str">
        <f>IFERROR(VLOOKUP(F3616,Accesorio!A:C,3,),"")</f>
        <v/>
      </c>
    </row>
    <row r="3617" spans="1:14" x14ac:dyDescent="0.2">
      <c r="A3617" s="129"/>
      <c r="B3617" s="130"/>
      <c r="C3617" s="137"/>
      <c r="D3617" s="132"/>
      <c r="E3617" s="270"/>
      <c r="F3617" s="272"/>
      <c r="G3617" s="133"/>
      <c r="H3617" s="133"/>
      <c r="I3617" s="343"/>
      <c r="J3617" s="134"/>
      <c r="K3617" s="135"/>
      <c r="L3617" s="136">
        <v>5</v>
      </c>
      <c r="M3617" s="318" t="str">
        <f>IFERROR(ROUNDUP(VLOOKUP(F3617,Accesorio!A:E,IF(L3617&gt;5,L3617-2,L3617),)*E3617/IF(L3617&gt;5,1.21,1),0)," ")</f>
        <v xml:space="preserve"> </v>
      </c>
      <c r="N3617" s="319" t="str">
        <f>IFERROR(VLOOKUP(F3617,Accesorio!A:C,3,),"")</f>
        <v/>
      </c>
    </row>
    <row r="3618" spans="1:14" x14ac:dyDescent="0.2">
      <c r="A3618" s="129"/>
      <c r="B3618" s="130"/>
      <c r="C3618" s="137"/>
      <c r="D3618" s="132"/>
      <c r="E3618" s="270"/>
      <c r="F3618" s="272"/>
      <c r="G3618" s="133"/>
      <c r="H3618" s="133"/>
      <c r="I3618" s="343"/>
      <c r="J3618" s="134"/>
      <c r="K3618" s="135"/>
      <c r="L3618" s="136">
        <v>5</v>
      </c>
      <c r="M3618" s="318" t="str">
        <f>IFERROR(ROUNDUP(VLOOKUP(F3618,Accesorio!A:E,IF(L3618&gt;5,L3618-2,L3618),)*E3618/IF(L3618&gt;5,1.21,1),0)," ")</f>
        <v xml:space="preserve"> </v>
      </c>
      <c r="N3618" s="319" t="str">
        <f>IFERROR(VLOOKUP(F3618,Accesorio!A:C,3,),"")</f>
        <v/>
      </c>
    </row>
    <row r="3619" spans="1:14" x14ac:dyDescent="0.2">
      <c r="A3619" s="129"/>
      <c r="B3619" s="130"/>
      <c r="C3619" s="137"/>
      <c r="D3619" s="132"/>
      <c r="E3619" s="270"/>
      <c r="F3619" s="272"/>
      <c r="G3619" s="133"/>
      <c r="H3619" s="133"/>
      <c r="I3619" s="343"/>
      <c r="J3619" s="134"/>
      <c r="K3619" s="135"/>
      <c r="L3619" s="136">
        <v>5</v>
      </c>
      <c r="M3619" s="318" t="str">
        <f>IFERROR(ROUNDUP(VLOOKUP(F3619,Accesorio!A:E,IF(L3619&gt;5,L3619-2,L3619),)*E3619/IF(L3619&gt;5,1.21,1),0)," ")</f>
        <v xml:space="preserve"> </v>
      </c>
      <c r="N3619" s="319" t="str">
        <f>IFERROR(VLOOKUP(F3619,Accesorio!A:C,3,),"")</f>
        <v/>
      </c>
    </row>
    <row r="3620" spans="1:14" x14ac:dyDescent="0.2">
      <c r="A3620" s="129"/>
      <c r="B3620" s="130"/>
      <c r="C3620" s="137"/>
      <c r="D3620" s="132"/>
      <c r="E3620" s="270"/>
      <c r="F3620" s="272"/>
      <c r="G3620" s="133"/>
      <c r="H3620" s="133"/>
      <c r="I3620" s="343"/>
      <c r="J3620" s="134"/>
      <c r="K3620" s="135"/>
      <c r="L3620" s="136">
        <v>5</v>
      </c>
      <c r="M3620" s="318" t="str">
        <f>IFERROR(ROUNDUP(VLOOKUP(F3620,Accesorio!A:E,IF(L3620&gt;5,L3620-2,L3620),)*E3620/IF(L3620&gt;5,1.21,1),0)," ")</f>
        <v xml:space="preserve"> </v>
      </c>
      <c r="N3620" s="319" t="str">
        <f>IFERROR(VLOOKUP(F3620,Accesorio!A:C,3,),"")</f>
        <v/>
      </c>
    </row>
    <row r="3621" spans="1:14" x14ac:dyDescent="0.2">
      <c r="A3621" s="129"/>
      <c r="B3621" s="130"/>
      <c r="C3621" s="137"/>
      <c r="D3621" s="132"/>
      <c r="E3621" s="270"/>
      <c r="F3621" s="272"/>
      <c r="G3621" s="133"/>
      <c r="H3621" s="133"/>
      <c r="I3621" s="343"/>
      <c r="J3621" s="134"/>
      <c r="K3621" s="135"/>
      <c r="L3621" s="136">
        <v>5</v>
      </c>
      <c r="M3621" s="318" t="str">
        <f>IFERROR(ROUNDUP(VLOOKUP(F3621,Accesorio!A:E,IF(L3621&gt;5,L3621-2,L3621),)*E3621/IF(L3621&gt;5,1.21,1),0)," ")</f>
        <v xml:space="preserve"> </v>
      </c>
      <c r="N3621" s="319" t="str">
        <f>IFERROR(VLOOKUP(F3621,Accesorio!A:C,3,),"")</f>
        <v/>
      </c>
    </row>
    <row r="3622" spans="1:14" x14ac:dyDescent="0.2">
      <c r="A3622" s="129"/>
      <c r="B3622" s="130"/>
      <c r="C3622" s="137"/>
      <c r="D3622" s="132"/>
      <c r="E3622" s="270"/>
      <c r="F3622" s="272"/>
      <c r="G3622" s="133"/>
      <c r="H3622" s="133"/>
      <c r="I3622" s="343"/>
      <c r="J3622" s="134"/>
      <c r="K3622" s="135"/>
      <c r="L3622" s="136">
        <v>5</v>
      </c>
      <c r="M3622" s="318" t="str">
        <f>IFERROR(ROUNDUP(VLOOKUP(F3622,Accesorio!A:E,IF(L3622&gt;5,L3622-2,L3622),)*E3622/IF(L3622&gt;5,1.21,1),0)," ")</f>
        <v xml:space="preserve"> </v>
      </c>
      <c r="N3622" s="319" t="str">
        <f>IFERROR(VLOOKUP(F3622,Accesorio!A:C,3,),"")</f>
        <v/>
      </c>
    </row>
    <row r="3623" spans="1:14" x14ac:dyDescent="0.2">
      <c r="A3623" s="129"/>
      <c r="B3623" s="130"/>
      <c r="C3623" s="131"/>
      <c r="D3623" s="132"/>
      <c r="E3623" s="270"/>
      <c r="F3623" s="272"/>
      <c r="G3623" s="133"/>
      <c r="H3623" s="133"/>
      <c r="I3623" s="343"/>
      <c r="J3623" s="134"/>
      <c r="K3623" s="135"/>
      <c r="L3623" s="136">
        <v>5</v>
      </c>
      <c r="M3623" s="318" t="str">
        <f>IFERROR(ROUNDUP(VLOOKUP(F3623,Accesorio!A:E,IF(L3623&gt;5,L3623-2,L3623),)*E3623/IF(L3623&gt;5,1.21,1),0)," ")</f>
        <v xml:space="preserve"> </v>
      </c>
      <c r="N3623" s="319" t="str">
        <f>IFERROR(VLOOKUP(F3623,Accesorio!A:C,3,),"")</f>
        <v/>
      </c>
    </row>
    <row r="3624" spans="1:14" x14ac:dyDescent="0.2">
      <c r="A3624" s="129"/>
      <c r="B3624" s="130"/>
      <c r="C3624" s="131"/>
      <c r="D3624" s="132"/>
      <c r="E3624" s="270"/>
      <c r="F3624" s="272"/>
      <c r="G3624" s="133"/>
      <c r="H3624" s="133"/>
      <c r="I3624" s="343"/>
      <c r="J3624" s="134"/>
      <c r="K3624" s="135"/>
      <c r="L3624" s="136">
        <v>5</v>
      </c>
      <c r="M3624" s="318" t="str">
        <f>IFERROR(ROUNDUP(VLOOKUP(F3624,Accesorio!A:E,IF(L3624&gt;5,L3624-2,L3624),)*E3624/IF(L3624&gt;5,1.21,1),0)," ")</f>
        <v xml:space="preserve"> </v>
      </c>
      <c r="N3624" s="319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70"/>
      <c r="F3625" s="272"/>
      <c r="G3625" s="133"/>
      <c r="H3625" s="133"/>
      <c r="I3625" s="343"/>
      <c r="J3625" s="134"/>
      <c r="K3625" s="135"/>
      <c r="L3625" s="136">
        <v>5</v>
      </c>
      <c r="M3625" s="318" t="str">
        <f>IFERROR(ROUNDUP(VLOOKUP(F3625,Accesorio!A:E,IF(L3625&gt;5,L3625-2,L3625),)*E3625/IF(L3625&gt;5,1.21,1),0)," ")</f>
        <v xml:space="preserve"> </v>
      </c>
      <c r="N3625" s="319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70"/>
      <c r="F3626" s="272"/>
      <c r="G3626" s="133"/>
      <c r="H3626" s="133"/>
      <c r="I3626" s="343"/>
      <c r="J3626" s="134"/>
      <c r="K3626" s="135"/>
      <c r="L3626" s="136">
        <v>5</v>
      </c>
      <c r="M3626" s="318" t="str">
        <f>IFERROR(ROUNDUP(VLOOKUP(F3626,Accesorio!A:E,IF(L3626&gt;5,L3626-2,L3626),)*E3626/IF(L3626&gt;5,1.21,1),0)," ")</f>
        <v xml:space="preserve"> </v>
      </c>
      <c r="N3626" s="319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70"/>
      <c r="F3627" s="272"/>
      <c r="G3627" s="133"/>
      <c r="H3627" s="133"/>
      <c r="I3627" s="343"/>
      <c r="J3627" s="134"/>
      <c r="K3627" s="135"/>
      <c r="L3627" s="136">
        <v>5</v>
      </c>
      <c r="M3627" s="318" t="str">
        <f>IFERROR(ROUNDUP(VLOOKUP(F3627,Accesorio!A:E,IF(L3627&gt;5,L3627-2,L3627),)*E3627/IF(L3627&gt;5,1.21,1),0)," ")</f>
        <v xml:space="preserve"> </v>
      </c>
      <c r="N3627" s="319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70"/>
      <c r="F3628" s="272"/>
      <c r="G3628" s="133"/>
      <c r="H3628" s="133"/>
      <c r="I3628" s="343"/>
      <c r="J3628" s="134"/>
      <c r="K3628" s="135"/>
      <c r="L3628" s="136">
        <v>5</v>
      </c>
      <c r="M3628" s="318" t="str">
        <f>IFERROR(ROUNDUP(VLOOKUP(F3628,Accesorio!A:E,IF(L3628&gt;5,L3628-2,L3628),)*E3628/IF(L3628&gt;5,1.21,1),0)," ")</f>
        <v xml:space="preserve"> </v>
      </c>
      <c r="N3628" s="319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70"/>
      <c r="F3629" s="272"/>
      <c r="G3629" s="133"/>
      <c r="H3629" s="133"/>
      <c r="I3629" s="343"/>
      <c r="J3629" s="134"/>
      <c r="K3629" s="135"/>
      <c r="L3629" s="136">
        <v>5</v>
      </c>
      <c r="M3629" s="318" t="str">
        <f>IFERROR(ROUNDUP(VLOOKUP(F3629,Accesorio!A:E,IF(L3629&gt;5,L3629-2,L3629),)*E3629/IF(L3629&gt;5,1.21,1),0)," ")</f>
        <v xml:space="preserve"> </v>
      </c>
      <c r="N3629" s="319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70"/>
      <c r="F3630" s="272"/>
      <c r="G3630" s="133"/>
      <c r="H3630" s="133"/>
      <c r="I3630" s="343"/>
      <c r="J3630" s="134"/>
      <c r="K3630" s="135"/>
      <c r="L3630" s="136">
        <v>5</v>
      </c>
      <c r="M3630" s="318" t="str">
        <f>IFERROR(ROUNDUP(VLOOKUP(F3630,Accesorio!A:E,IF(L3630&gt;5,L3630-2,L3630),)*E3630/IF(L3630&gt;5,1.21,1),0)," ")</f>
        <v xml:space="preserve"> </v>
      </c>
      <c r="N3630" s="319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70"/>
      <c r="F3631" s="272"/>
      <c r="G3631" s="133"/>
      <c r="H3631" s="133"/>
      <c r="I3631" s="343"/>
      <c r="J3631" s="134"/>
      <c r="K3631" s="135"/>
      <c r="L3631" s="136">
        <v>5</v>
      </c>
      <c r="M3631" s="318" t="str">
        <f>IFERROR(ROUNDUP(VLOOKUP(F3631,Accesorio!A:E,IF(L3631&gt;5,L3631-2,L3631),)*E3631/IF(L3631&gt;5,1.21,1),0)," ")</f>
        <v xml:space="preserve"> </v>
      </c>
      <c r="N3631" s="319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70"/>
      <c r="F3632" s="272"/>
      <c r="G3632" s="133"/>
      <c r="H3632" s="133"/>
      <c r="I3632" s="343"/>
      <c r="J3632" s="134"/>
      <c r="K3632" s="135"/>
      <c r="L3632" s="136">
        <v>5</v>
      </c>
      <c r="M3632" s="318" t="str">
        <f>IFERROR(ROUNDUP(VLOOKUP(F3632,Accesorio!A:E,IF(L3632&gt;5,L3632-2,L3632),)*E3632/IF(L3632&gt;5,1.21,1),0)," ")</f>
        <v xml:space="preserve"> </v>
      </c>
      <c r="N3632" s="319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70"/>
      <c r="F3633" s="272"/>
      <c r="G3633" s="133"/>
      <c r="H3633" s="133"/>
      <c r="I3633" s="343"/>
      <c r="J3633" s="134"/>
      <c r="K3633" s="135"/>
      <c r="L3633" s="136">
        <v>5</v>
      </c>
      <c r="M3633" s="318" t="str">
        <f>IFERROR(ROUNDUP(VLOOKUP(F3633,Accesorio!A:E,IF(L3633&gt;5,L3633-2,L3633),)*E3633/IF(L3633&gt;5,1.21,1),0)," ")</f>
        <v xml:space="preserve"> </v>
      </c>
      <c r="N3633" s="319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70"/>
      <c r="F3634" s="272"/>
      <c r="G3634" s="133"/>
      <c r="H3634" s="133"/>
      <c r="I3634" s="343"/>
      <c r="J3634" s="134"/>
      <c r="K3634" s="135"/>
      <c r="L3634" s="136">
        <v>5</v>
      </c>
      <c r="M3634" s="318" t="str">
        <f>IFERROR(ROUNDUP(VLOOKUP(F3634,Accesorio!A:E,IF(L3634&gt;5,L3634-2,L3634),)*E3634/IF(L3634&gt;5,1.21,1),0)," ")</f>
        <v xml:space="preserve"> </v>
      </c>
      <c r="N3634" s="319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70"/>
      <c r="F3635" s="272"/>
      <c r="G3635" s="133"/>
      <c r="H3635" s="133"/>
      <c r="I3635" s="343"/>
      <c r="J3635" s="134"/>
      <c r="K3635" s="135"/>
      <c r="L3635" s="136">
        <v>5</v>
      </c>
      <c r="M3635" s="318" t="str">
        <f>IFERROR(ROUNDUP(VLOOKUP(F3635,Accesorio!A:E,IF(L3635&gt;5,L3635-2,L3635),)*E3635/IF(L3635&gt;5,1.21,1),0)," ")</f>
        <v xml:space="preserve"> </v>
      </c>
      <c r="N3635" s="319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70"/>
      <c r="F3636" s="272"/>
      <c r="G3636" s="133"/>
      <c r="H3636" s="133"/>
      <c r="I3636" s="343"/>
      <c r="J3636" s="134"/>
      <c r="K3636" s="135"/>
      <c r="L3636" s="136">
        <v>5</v>
      </c>
      <c r="M3636" s="318" t="str">
        <f>IFERROR(ROUNDUP(VLOOKUP(F3636,Accesorio!A:E,IF(L3636&gt;5,L3636-2,L3636),)*E3636/IF(L3636&gt;5,1.21,1),0)," ")</f>
        <v xml:space="preserve"> </v>
      </c>
      <c r="N3636" s="319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70"/>
      <c r="F3637" s="272"/>
      <c r="G3637" s="133"/>
      <c r="H3637" s="133"/>
      <c r="I3637" s="343"/>
      <c r="J3637" s="134"/>
      <c r="K3637" s="135"/>
      <c r="L3637" s="136">
        <v>5</v>
      </c>
      <c r="M3637" s="318" t="str">
        <f>IFERROR(ROUNDUP(VLOOKUP(F3637,Accesorio!A:E,IF(L3637&gt;5,L3637-2,L3637),)*E3637/IF(L3637&gt;5,1.21,1),0)," ")</f>
        <v xml:space="preserve"> </v>
      </c>
      <c r="N3637" s="319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70"/>
      <c r="F3638" s="272"/>
      <c r="G3638" s="133"/>
      <c r="H3638" s="133"/>
      <c r="I3638" s="343"/>
      <c r="J3638" s="134"/>
      <c r="K3638" s="135"/>
      <c r="L3638" s="136">
        <v>5</v>
      </c>
      <c r="M3638" s="318" t="str">
        <f>IFERROR(ROUNDUP(VLOOKUP(F3638,Accesorio!A:E,IF(L3638&gt;5,L3638-2,L3638),)*E3638/IF(L3638&gt;5,1.21,1),0)," ")</f>
        <v xml:space="preserve"> </v>
      </c>
      <c r="N3638" s="319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70"/>
      <c r="F3639" s="272"/>
      <c r="G3639" s="133"/>
      <c r="H3639" s="133"/>
      <c r="I3639" s="343"/>
      <c r="J3639" s="134"/>
      <c r="K3639" s="135"/>
      <c r="L3639" s="136">
        <v>5</v>
      </c>
      <c r="M3639" s="318" t="str">
        <f>IFERROR(ROUNDUP(VLOOKUP(F3639,Accesorio!A:E,IF(L3639&gt;5,L3639-2,L3639),)*E3639/IF(L3639&gt;5,1.21,1),0)," ")</f>
        <v xml:space="preserve"> </v>
      </c>
      <c r="N3639" s="319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70"/>
      <c r="F3640" s="272"/>
      <c r="G3640" s="133"/>
      <c r="H3640" s="133"/>
      <c r="I3640" s="343"/>
      <c r="J3640" s="134"/>
      <c r="K3640" s="135"/>
      <c r="L3640" s="136">
        <v>5</v>
      </c>
      <c r="M3640" s="318" t="str">
        <f>IFERROR(ROUNDUP(VLOOKUP(F3640,Accesorio!A:E,IF(L3640&gt;5,L3640-2,L3640),)*E3640/IF(L3640&gt;5,1.21,1),0)," ")</f>
        <v xml:space="preserve"> </v>
      </c>
      <c r="N3640" s="319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70"/>
      <c r="F3641" s="272"/>
      <c r="G3641" s="133"/>
      <c r="H3641" s="133"/>
      <c r="I3641" s="343"/>
      <c r="J3641" s="134"/>
      <c r="K3641" s="135"/>
      <c r="L3641" s="136">
        <v>5</v>
      </c>
      <c r="M3641" s="318" t="str">
        <f>IFERROR(ROUNDUP(VLOOKUP(F3641,Accesorio!A:E,IF(L3641&gt;5,L3641-2,L3641),)*E3641/IF(L3641&gt;5,1.21,1),0)," ")</f>
        <v xml:space="preserve"> </v>
      </c>
      <c r="N3641" s="319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70"/>
      <c r="F3642" s="272"/>
      <c r="G3642" s="133"/>
      <c r="H3642" s="133"/>
      <c r="I3642" s="343"/>
      <c r="J3642" s="134"/>
      <c r="K3642" s="135"/>
      <c r="L3642" s="136">
        <v>5</v>
      </c>
      <c r="M3642" s="318" t="str">
        <f>IFERROR(ROUNDUP(VLOOKUP(F3642,Accesorio!A:E,IF(L3642&gt;5,L3642-2,L3642),)*E3642/IF(L3642&gt;5,1.21,1),0)," ")</f>
        <v xml:space="preserve"> </v>
      </c>
      <c r="N3642" s="319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70"/>
      <c r="F3643" s="272"/>
      <c r="G3643" s="133"/>
      <c r="H3643" s="133"/>
      <c r="I3643" s="343"/>
      <c r="J3643" s="134"/>
      <c r="K3643" s="135"/>
      <c r="L3643" s="136">
        <v>5</v>
      </c>
      <c r="M3643" s="318" t="str">
        <f>IFERROR(ROUNDUP(VLOOKUP(F3643,Accesorio!A:E,IF(L3643&gt;5,L3643-2,L3643),)*E3643/IF(L3643&gt;5,1.21,1),0)," ")</f>
        <v xml:space="preserve"> </v>
      </c>
      <c r="N3643" s="319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70"/>
      <c r="F3644" s="272"/>
      <c r="G3644" s="133"/>
      <c r="H3644" s="133"/>
      <c r="I3644" s="343"/>
      <c r="J3644" s="134"/>
      <c r="K3644" s="135"/>
      <c r="L3644" s="136">
        <v>5</v>
      </c>
      <c r="M3644" s="318" t="str">
        <f>IFERROR(ROUNDUP(VLOOKUP(F3644,Accesorio!A:E,IF(L3644&gt;5,L3644-2,L3644),)*E3644/IF(L3644&gt;5,1.21,1),0)," ")</f>
        <v xml:space="preserve"> </v>
      </c>
      <c r="N3644" s="319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70"/>
      <c r="F3645" s="272"/>
      <c r="G3645" s="133"/>
      <c r="H3645" s="133"/>
      <c r="I3645" s="343"/>
      <c r="J3645" s="134"/>
      <c r="K3645" s="135"/>
      <c r="L3645" s="136">
        <v>5</v>
      </c>
      <c r="M3645" s="318" t="str">
        <f>IFERROR(ROUNDUP(VLOOKUP(F3645,Accesorio!A:E,IF(L3645&gt;5,L3645-2,L3645),)*E3645/IF(L3645&gt;5,1.21,1),0)," ")</f>
        <v xml:space="preserve"> </v>
      </c>
      <c r="N3645" s="319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70"/>
      <c r="F3646" s="272"/>
      <c r="G3646" s="133"/>
      <c r="H3646" s="133"/>
      <c r="I3646" s="343"/>
      <c r="J3646" s="134"/>
      <c r="K3646" s="135"/>
      <c r="L3646" s="136">
        <v>5</v>
      </c>
      <c r="M3646" s="318" t="str">
        <f>IFERROR(ROUNDUP(VLOOKUP(F3646,Accesorio!A:E,IF(L3646&gt;5,L3646-2,L3646),)*E3646/IF(L3646&gt;5,1.21,1),0)," ")</f>
        <v xml:space="preserve"> </v>
      </c>
      <c r="N3646" s="319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70"/>
      <c r="F3647" s="272"/>
      <c r="G3647" s="133"/>
      <c r="H3647" s="133"/>
      <c r="I3647" s="343"/>
      <c r="J3647" s="134"/>
      <c r="K3647" s="135"/>
      <c r="L3647" s="136">
        <v>5</v>
      </c>
      <c r="M3647" s="318" t="str">
        <f>IFERROR(ROUNDUP(VLOOKUP(F3647,Accesorio!A:E,IF(L3647&gt;5,L3647-2,L3647),)*E3647/IF(L3647&gt;5,1.21,1),0)," ")</f>
        <v xml:space="preserve"> </v>
      </c>
      <c r="N3647" s="319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70"/>
      <c r="F3648" s="272"/>
      <c r="G3648" s="133"/>
      <c r="H3648" s="133"/>
      <c r="I3648" s="343"/>
      <c r="J3648" s="134"/>
      <c r="K3648" s="135"/>
      <c r="L3648" s="136">
        <v>5</v>
      </c>
      <c r="M3648" s="318" t="str">
        <f>IFERROR(ROUNDUP(VLOOKUP(F3648,Accesorio!A:E,IF(L3648&gt;5,L3648-2,L3648),)*E3648/IF(L3648&gt;5,1.21,1),0)," ")</f>
        <v xml:space="preserve"> </v>
      </c>
      <c r="N3648" s="319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70"/>
      <c r="F3649" s="272"/>
      <c r="G3649" s="133"/>
      <c r="H3649" s="133"/>
      <c r="I3649" s="343"/>
      <c r="J3649" s="134"/>
      <c r="K3649" s="135"/>
      <c r="L3649" s="136">
        <v>5</v>
      </c>
      <c r="M3649" s="318" t="str">
        <f>IFERROR(ROUNDUP(VLOOKUP(F3649,Accesorio!A:E,IF(L3649&gt;5,L3649-2,L3649),)*E3649/IF(L3649&gt;5,1.21,1),0)," ")</f>
        <v xml:space="preserve"> </v>
      </c>
      <c r="N3649" s="319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70"/>
      <c r="F3650" s="272"/>
      <c r="G3650" s="133"/>
      <c r="H3650" s="133"/>
      <c r="I3650" s="343"/>
      <c r="J3650" s="134"/>
      <c r="K3650" s="135"/>
      <c r="L3650" s="136">
        <v>5</v>
      </c>
      <c r="M3650" s="318" t="str">
        <f>IFERROR(ROUNDUP(VLOOKUP(F3650,Accesorio!A:E,IF(L3650&gt;5,L3650-2,L3650),)*E3650/IF(L3650&gt;5,1.21,1),0)," ")</f>
        <v xml:space="preserve"> </v>
      </c>
      <c r="N3650" s="319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70"/>
      <c r="F3651" s="272"/>
      <c r="G3651" s="133"/>
      <c r="H3651" s="133"/>
      <c r="I3651" s="343"/>
      <c r="J3651" s="134"/>
      <c r="K3651" s="135"/>
      <c r="L3651" s="136">
        <v>5</v>
      </c>
      <c r="M3651" s="318" t="str">
        <f>IFERROR(ROUNDUP(VLOOKUP(F3651,Accesorio!A:E,IF(L3651&gt;5,L3651-2,L3651),)*E3651/IF(L3651&gt;5,1.21,1),0)," ")</f>
        <v xml:space="preserve"> </v>
      </c>
      <c r="N3651" s="319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70"/>
      <c r="F3652" s="272"/>
      <c r="G3652" s="133"/>
      <c r="H3652" s="133"/>
      <c r="I3652" s="343"/>
      <c r="J3652" s="134"/>
      <c r="K3652" s="135"/>
      <c r="L3652" s="136">
        <v>5</v>
      </c>
      <c r="M3652" s="318" t="str">
        <f>IFERROR(ROUNDUP(VLOOKUP(F3652,Accesorio!A:E,IF(L3652&gt;5,L3652-2,L3652),)*E3652/IF(L3652&gt;5,1.21,1),0)," ")</f>
        <v xml:space="preserve"> </v>
      </c>
      <c r="N3652" s="319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70"/>
      <c r="F3653" s="272"/>
      <c r="G3653" s="133"/>
      <c r="H3653" s="133"/>
      <c r="I3653" s="343"/>
      <c r="J3653" s="134"/>
      <c r="K3653" s="135"/>
      <c r="L3653" s="136">
        <v>5</v>
      </c>
      <c r="M3653" s="318" t="str">
        <f>IFERROR(ROUNDUP(VLOOKUP(F3653,Accesorio!A:E,IF(L3653&gt;5,L3653-2,L3653),)*E3653/IF(L3653&gt;5,1.21,1),0)," ")</f>
        <v xml:space="preserve"> </v>
      </c>
      <c r="N3653" s="319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70"/>
      <c r="F3654" s="272"/>
      <c r="G3654" s="133"/>
      <c r="H3654" s="133"/>
      <c r="I3654" s="343"/>
      <c r="J3654" s="134"/>
      <c r="K3654" s="135"/>
      <c r="L3654" s="136">
        <v>5</v>
      </c>
      <c r="M3654" s="318" t="str">
        <f>IFERROR(ROUNDUP(VLOOKUP(F3654,Accesorio!A:E,IF(L3654&gt;5,L3654-2,L3654),)*E3654/IF(L3654&gt;5,1.21,1),0)," ")</f>
        <v xml:space="preserve"> </v>
      </c>
      <c r="N3654" s="319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70"/>
      <c r="F3655" s="272"/>
      <c r="G3655" s="133"/>
      <c r="H3655" s="133"/>
      <c r="I3655" s="343"/>
      <c r="J3655" s="134"/>
      <c r="K3655" s="135"/>
      <c r="L3655" s="136">
        <v>5</v>
      </c>
      <c r="M3655" s="318" t="str">
        <f>IFERROR(ROUNDUP(VLOOKUP(F3655,Accesorio!A:E,IF(L3655&gt;5,L3655-2,L3655),)*E3655/IF(L3655&gt;5,1.21,1),0)," ")</f>
        <v xml:space="preserve"> </v>
      </c>
      <c r="N3655" s="319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70"/>
      <c r="F3656" s="272"/>
      <c r="G3656" s="133"/>
      <c r="H3656" s="133"/>
      <c r="I3656" s="343"/>
      <c r="J3656" s="134"/>
      <c r="K3656" s="135"/>
      <c r="L3656" s="136">
        <v>5</v>
      </c>
      <c r="M3656" s="318" t="str">
        <f>IFERROR(ROUNDUP(VLOOKUP(F3656,Accesorio!A:E,IF(L3656&gt;5,L3656-2,L3656),)*E3656/IF(L3656&gt;5,1.21,1),0)," ")</f>
        <v xml:space="preserve"> </v>
      </c>
      <c r="N3656" s="319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70"/>
      <c r="F3657" s="272"/>
      <c r="G3657" s="133"/>
      <c r="H3657" s="133"/>
      <c r="I3657" s="343"/>
      <c r="J3657" s="134"/>
      <c r="K3657" s="135"/>
      <c r="L3657" s="136">
        <v>5</v>
      </c>
      <c r="M3657" s="318" t="str">
        <f>IFERROR(ROUNDUP(VLOOKUP(F3657,Accesorio!A:E,IF(L3657&gt;5,L3657-2,L3657),)*E3657/IF(L3657&gt;5,1.21,1),0)," ")</f>
        <v xml:space="preserve"> </v>
      </c>
      <c r="N3657" s="319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70"/>
      <c r="F3658" s="272"/>
      <c r="G3658" s="133"/>
      <c r="H3658" s="133"/>
      <c r="I3658" s="343"/>
      <c r="J3658" s="134"/>
      <c r="K3658" s="135"/>
      <c r="L3658" s="136">
        <v>5</v>
      </c>
      <c r="M3658" s="318" t="str">
        <f>IFERROR(ROUNDUP(VLOOKUP(F3658,Accesorio!A:E,IF(L3658&gt;5,L3658-2,L3658),)*E3658/IF(L3658&gt;5,1.21,1),0)," ")</f>
        <v xml:space="preserve"> </v>
      </c>
      <c r="N3658" s="319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70"/>
      <c r="F3659" s="272"/>
      <c r="G3659" s="133"/>
      <c r="H3659" s="133"/>
      <c r="I3659" s="343"/>
      <c r="J3659" s="134"/>
      <c r="K3659" s="135"/>
      <c r="L3659" s="136">
        <v>5</v>
      </c>
      <c r="M3659" s="318" t="str">
        <f>IFERROR(ROUNDUP(VLOOKUP(F3659,Accesorio!A:E,IF(L3659&gt;5,L3659-2,L3659),)*E3659/IF(L3659&gt;5,1.21,1),0)," ")</f>
        <v xml:space="preserve"> </v>
      </c>
      <c r="N3659" s="319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70"/>
      <c r="F3660" s="272"/>
      <c r="G3660" s="133"/>
      <c r="H3660" s="133"/>
      <c r="I3660" s="343"/>
      <c r="J3660" s="134"/>
      <c r="K3660" s="135"/>
      <c r="L3660" s="136">
        <v>5</v>
      </c>
      <c r="M3660" s="318" t="str">
        <f>IFERROR(ROUNDUP(VLOOKUP(F3660,Accesorio!A:E,IF(L3660&gt;5,L3660-2,L3660),)*E3660/IF(L3660&gt;5,1.21,1),0)," ")</f>
        <v xml:space="preserve"> </v>
      </c>
      <c r="N3660" s="319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70"/>
      <c r="F3661" s="272"/>
      <c r="G3661" s="133"/>
      <c r="H3661" s="133"/>
      <c r="I3661" s="343"/>
      <c r="J3661" s="134"/>
      <c r="K3661" s="135"/>
      <c r="L3661" s="136">
        <v>5</v>
      </c>
      <c r="M3661" s="318" t="str">
        <f>IFERROR(ROUNDUP(VLOOKUP(F3661,Accesorio!A:E,IF(L3661&gt;5,L3661-2,L3661),)*E3661/IF(L3661&gt;5,1.21,1),0)," ")</f>
        <v xml:space="preserve"> </v>
      </c>
      <c r="N3661" s="319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70"/>
      <c r="F3662" s="272"/>
      <c r="G3662" s="133"/>
      <c r="H3662" s="133"/>
      <c r="I3662" s="343"/>
      <c r="J3662" s="134"/>
      <c r="K3662" s="135"/>
      <c r="L3662" s="136">
        <v>5</v>
      </c>
      <c r="M3662" s="318" t="str">
        <f>IFERROR(ROUNDUP(VLOOKUP(F3662,Accesorio!A:E,IF(L3662&gt;5,L3662-2,L3662),)*E3662/IF(L3662&gt;5,1.21,1),0)," ")</f>
        <v xml:space="preserve"> </v>
      </c>
      <c r="N3662" s="319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70"/>
      <c r="F3663" s="272"/>
      <c r="G3663" s="133"/>
      <c r="H3663" s="133"/>
      <c r="I3663" s="343"/>
      <c r="J3663" s="134"/>
      <c r="K3663" s="135"/>
      <c r="L3663" s="136">
        <v>5</v>
      </c>
      <c r="M3663" s="318" t="str">
        <f>IFERROR(ROUNDUP(VLOOKUP(F3663,Accesorio!A:E,IF(L3663&gt;5,L3663-2,L3663),)*E3663/IF(L3663&gt;5,1.21,1),0)," ")</f>
        <v xml:space="preserve"> </v>
      </c>
      <c r="N3663" s="319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70"/>
      <c r="F3664" s="272"/>
      <c r="G3664" s="133"/>
      <c r="H3664" s="133"/>
      <c r="I3664" s="343"/>
      <c r="J3664" s="134"/>
      <c r="K3664" s="135"/>
      <c r="L3664" s="136">
        <v>5</v>
      </c>
      <c r="M3664" s="318" t="str">
        <f>IFERROR(ROUNDUP(VLOOKUP(F3664,Accesorio!A:E,IF(L3664&gt;5,L3664-2,L3664),)*E3664/IF(L3664&gt;5,1.21,1),0)," ")</f>
        <v xml:space="preserve"> </v>
      </c>
      <c r="N3664" s="319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70"/>
      <c r="F3665" s="272"/>
      <c r="G3665" s="133"/>
      <c r="H3665" s="133"/>
      <c r="I3665" s="343"/>
      <c r="J3665" s="134"/>
      <c r="K3665" s="135"/>
      <c r="L3665" s="136">
        <v>5</v>
      </c>
      <c r="M3665" s="318" t="str">
        <f>IFERROR(ROUNDUP(VLOOKUP(F3665,Accesorio!A:E,IF(L3665&gt;5,L3665-2,L3665),)*E3665/IF(L3665&gt;5,1.21,1),0)," ")</f>
        <v xml:space="preserve"> </v>
      </c>
      <c r="N3665" s="319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70"/>
      <c r="F3666" s="272"/>
      <c r="G3666" s="133"/>
      <c r="H3666" s="133"/>
      <c r="I3666" s="343"/>
      <c r="J3666" s="134"/>
      <c r="K3666" s="135"/>
      <c r="L3666" s="136">
        <v>5</v>
      </c>
      <c r="M3666" s="318" t="str">
        <f>IFERROR(ROUNDUP(VLOOKUP(F3666,Accesorio!A:E,IF(L3666&gt;5,L3666-2,L3666),)*E3666/IF(L3666&gt;5,1.21,1),0)," ")</f>
        <v xml:space="preserve"> </v>
      </c>
      <c r="N3666" s="319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70"/>
      <c r="F3667" s="272"/>
      <c r="G3667" s="133"/>
      <c r="H3667" s="133"/>
      <c r="I3667" s="343"/>
      <c r="J3667" s="134"/>
      <c r="K3667" s="135"/>
      <c r="L3667" s="136">
        <v>5</v>
      </c>
      <c r="M3667" s="318" t="str">
        <f>IFERROR(ROUNDUP(VLOOKUP(F3667,Accesorio!A:E,IF(L3667&gt;5,L3667-2,L3667),)*E3667/IF(L3667&gt;5,1.21,1),0)," ")</f>
        <v xml:space="preserve"> </v>
      </c>
      <c r="N3667" s="319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70"/>
      <c r="F3668" s="272"/>
      <c r="G3668" s="133"/>
      <c r="H3668" s="133"/>
      <c r="I3668" s="343"/>
      <c r="J3668" s="134"/>
      <c r="K3668" s="135"/>
      <c r="L3668" s="136">
        <v>5</v>
      </c>
      <c r="M3668" s="318" t="str">
        <f>IFERROR(ROUNDUP(VLOOKUP(F3668,Accesorio!A:E,IF(L3668&gt;5,L3668-2,L3668),)*E3668/IF(L3668&gt;5,1.21,1),0)," ")</f>
        <v xml:space="preserve"> </v>
      </c>
      <c r="N3668" s="319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70"/>
      <c r="F3669" s="272"/>
      <c r="G3669" s="133"/>
      <c r="H3669" s="133"/>
      <c r="I3669" s="343"/>
      <c r="J3669" s="134"/>
      <c r="K3669" s="135"/>
      <c r="L3669" s="136">
        <v>5</v>
      </c>
      <c r="M3669" s="318" t="str">
        <f>IFERROR(ROUNDUP(VLOOKUP(F3669,Accesorio!A:E,IF(L3669&gt;5,L3669-2,L3669),)*E3669/IF(L3669&gt;5,1.21,1),0)," ")</f>
        <v xml:space="preserve"> </v>
      </c>
      <c r="N3669" s="319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70"/>
      <c r="F3670" s="272"/>
      <c r="G3670" s="133"/>
      <c r="H3670" s="133"/>
      <c r="I3670" s="343"/>
      <c r="J3670" s="134"/>
      <c r="K3670" s="135"/>
      <c r="L3670" s="136">
        <v>5</v>
      </c>
      <c r="M3670" s="318" t="str">
        <f>IFERROR(ROUNDUP(VLOOKUP(F3670,Accesorio!A:E,IF(L3670&gt;5,L3670-2,L3670),)*E3670/IF(L3670&gt;5,1.21,1),0)," ")</f>
        <v xml:space="preserve"> </v>
      </c>
      <c r="N3670" s="319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70"/>
      <c r="F3671" s="272"/>
      <c r="G3671" s="133"/>
      <c r="H3671" s="133"/>
      <c r="I3671" s="343"/>
      <c r="J3671" s="134"/>
      <c r="K3671" s="135"/>
      <c r="L3671" s="136">
        <v>5</v>
      </c>
      <c r="M3671" s="318" t="str">
        <f>IFERROR(ROUNDUP(VLOOKUP(F3671,Accesorio!A:E,IF(L3671&gt;5,L3671-2,L3671),)*E3671/IF(L3671&gt;5,1.21,1),0)," ")</f>
        <v xml:space="preserve"> </v>
      </c>
      <c r="N3671" s="319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70"/>
      <c r="F3672" s="272"/>
      <c r="G3672" s="133"/>
      <c r="H3672" s="133"/>
      <c r="I3672" s="343"/>
      <c r="J3672" s="134"/>
      <c r="K3672" s="135"/>
      <c r="L3672" s="136">
        <v>5</v>
      </c>
      <c r="M3672" s="318" t="str">
        <f>IFERROR(ROUNDUP(VLOOKUP(F3672,Accesorio!A:E,IF(L3672&gt;5,L3672-2,L3672),)*E3672/IF(L3672&gt;5,1.21,1),0)," ")</f>
        <v xml:space="preserve"> </v>
      </c>
      <c r="N3672" s="319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70"/>
      <c r="F3673" s="272"/>
      <c r="G3673" s="133"/>
      <c r="H3673" s="133"/>
      <c r="I3673" s="343"/>
      <c r="J3673" s="134"/>
      <c r="K3673" s="135"/>
      <c r="L3673" s="136">
        <v>5</v>
      </c>
      <c r="M3673" s="318" t="str">
        <f>IFERROR(ROUNDUP(VLOOKUP(F3673,Accesorio!A:E,IF(L3673&gt;5,L3673-2,L3673),)*E3673/IF(L3673&gt;5,1.21,1),0)," ")</f>
        <v xml:space="preserve"> </v>
      </c>
      <c r="N3673" s="319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70"/>
      <c r="F3674" s="272"/>
      <c r="G3674" s="133"/>
      <c r="H3674" s="133"/>
      <c r="I3674" s="343"/>
      <c r="J3674" s="134"/>
      <c r="K3674" s="135"/>
      <c r="L3674" s="136">
        <v>5</v>
      </c>
      <c r="M3674" s="318" t="str">
        <f>IFERROR(ROUNDUP(VLOOKUP(F3674,Accesorio!A:E,IF(L3674&gt;5,L3674-2,L3674),)*E3674/IF(L3674&gt;5,1.21,1),0)," ")</f>
        <v xml:space="preserve"> </v>
      </c>
      <c r="N3674" s="319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70"/>
      <c r="F3675" s="272"/>
      <c r="G3675" s="133"/>
      <c r="H3675" s="133"/>
      <c r="I3675" s="343"/>
      <c r="J3675" s="134"/>
      <c r="K3675" s="135"/>
      <c r="L3675" s="136">
        <v>5</v>
      </c>
      <c r="M3675" s="318" t="str">
        <f>IFERROR(ROUNDUP(VLOOKUP(F3675,Accesorio!A:E,IF(L3675&gt;5,L3675-2,L3675),)*E3675/IF(L3675&gt;5,1.21,1),0)," ")</f>
        <v xml:space="preserve"> </v>
      </c>
      <c r="N3675" s="319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70"/>
      <c r="F3676" s="272"/>
      <c r="G3676" s="133"/>
      <c r="H3676" s="133"/>
      <c r="I3676" s="343"/>
      <c r="J3676" s="134"/>
      <c r="K3676" s="135"/>
      <c r="L3676" s="136">
        <v>5</v>
      </c>
      <c r="M3676" s="318" t="str">
        <f>IFERROR(ROUNDUP(VLOOKUP(F3676,Accesorio!A:E,IF(L3676&gt;5,L3676-2,L3676),)*E3676/IF(L3676&gt;5,1.21,1),0)," ")</f>
        <v xml:space="preserve"> </v>
      </c>
      <c r="N3676" s="319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70"/>
      <c r="F3677" s="272"/>
      <c r="G3677" s="133"/>
      <c r="H3677" s="133"/>
      <c r="I3677" s="343"/>
      <c r="J3677" s="134"/>
      <c r="K3677" s="135"/>
      <c r="L3677" s="136">
        <v>5</v>
      </c>
      <c r="M3677" s="318" t="str">
        <f>IFERROR(ROUNDUP(VLOOKUP(F3677,Accesorio!A:E,IF(L3677&gt;5,L3677-2,L3677),)*E3677/IF(L3677&gt;5,1.21,1),0)," ")</f>
        <v xml:space="preserve"> </v>
      </c>
      <c r="N3677" s="319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70"/>
      <c r="F3678" s="272"/>
      <c r="G3678" s="133"/>
      <c r="H3678" s="133"/>
      <c r="I3678" s="343"/>
      <c r="J3678" s="134"/>
      <c r="K3678" s="135"/>
      <c r="L3678" s="136">
        <v>5</v>
      </c>
      <c r="M3678" s="318" t="str">
        <f>IFERROR(ROUNDUP(VLOOKUP(F3678,Accesorio!A:E,IF(L3678&gt;5,L3678-2,L3678),)*E3678/IF(L3678&gt;5,1.21,1),0)," ")</f>
        <v xml:space="preserve"> </v>
      </c>
      <c r="N3678" s="319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70"/>
      <c r="F3679" s="272"/>
      <c r="G3679" s="133"/>
      <c r="H3679" s="133"/>
      <c r="I3679" s="343"/>
      <c r="J3679" s="134"/>
      <c r="K3679" s="135"/>
      <c r="L3679" s="136">
        <v>5</v>
      </c>
      <c r="M3679" s="318" t="str">
        <f>IFERROR(ROUNDUP(VLOOKUP(F3679,Accesorio!A:E,IF(L3679&gt;5,L3679-2,L3679),)*E3679/IF(L3679&gt;5,1.21,1),0)," ")</f>
        <v xml:space="preserve"> </v>
      </c>
      <c r="N3679" s="319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70"/>
      <c r="F3680" s="272"/>
      <c r="G3680" s="133"/>
      <c r="H3680" s="133"/>
      <c r="I3680" s="343"/>
      <c r="J3680" s="134"/>
      <c r="K3680" s="135"/>
      <c r="L3680" s="136">
        <v>5</v>
      </c>
      <c r="M3680" s="318" t="str">
        <f>IFERROR(ROUNDUP(VLOOKUP(F3680,Accesorio!A:E,IF(L3680&gt;5,L3680-2,L3680),)*E3680/IF(L3680&gt;5,1.21,1),0)," ")</f>
        <v xml:space="preserve"> </v>
      </c>
      <c r="N3680" s="319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70"/>
      <c r="F3681" s="272"/>
      <c r="G3681" s="133"/>
      <c r="H3681" s="133"/>
      <c r="I3681" s="343"/>
      <c r="J3681" s="134"/>
      <c r="K3681" s="135"/>
      <c r="L3681" s="136">
        <v>5</v>
      </c>
      <c r="M3681" s="318" t="str">
        <f>IFERROR(ROUNDUP(VLOOKUP(F3681,Accesorio!A:E,IF(L3681&gt;5,L3681-2,L3681),)*E3681/IF(L3681&gt;5,1.21,1),0)," ")</f>
        <v xml:space="preserve"> </v>
      </c>
      <c r="N3681" s="319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70"/>
      <c r="F3682" s="272"/>
      <c r="G3682" s="133"/>
      <c r="H3682" s="133"/>
      <c r="I3682" s="343"/>
      <c r="J3682" s="134"/>
      <c r="K3682" s="135"/>
      <c r="L3682" s="136">
        <v>5</v>
      </c>
      <c r="M3682" s="318" t="str">
        <f>IFERROR(ROUNDUP(VLOOKUP(F3682,Accesorio!A:E,IF(L3682&gt;5,L3682-2,L3682),)*E3682/IF(L3682&gt;5,1.21,1),0)," ")</f>
        <v xml:space="preserve"> </v>
      </c>
      <c r="N3682" s="319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70"/>
      <c r="F3683" s="272"/>
      <c r="G3683" s="133"/>
      <c r="H3683" s="133"/>
      <c r="I3683" s="343"/>
      <c r="J3683" s="134"/>
      <c r="K3683" s="135"/>
      <c r="L3683" s="136">
        <v>5</v>
      </c>
      <c r="M3683" s="318" t="str">
        <f>IFERROR(ROUNDUP(VLOOKUP(F3683,Accesorio!A:E,IF(L3683&gt;5,L3683-2,L3683),)*E3683/IF(L3683&gt;5,1.21,1),0)," ")</f>
        <v xml:space="preserve"> </v>
      </c>
      <c r="N3683" s="319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70"/>
      <c r="F3684" s="272"/>
      <c r="G3684" s="133"/>
      <c r="H3684" s="133"/>
      <c r="I3684" s="343"/>
      <c r="J3684" s="134"/>
      <c r="K3684" s="135"/>
      <c r="L3684" s="136">
        <v>5</v>
      </c>
      <c r="M3684" s="318" t="str">
        <f>IFERROR(ROUNDUP(VLOOKUP(F3684,Accesorio!A:E,IF(L3684&gt;5,L3684-2,L3684),)*E3684/IF(L3684&gt;5,1.21,1),0)," ")</f>
        <v xml:space="preserve"> </v>
      </c>
      <c r="N3684" s="319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70"/>
      <c r="F3685" s="272"/>
      <c r="G3685" s="133"/>
      <c r="H3685" s="133"/>
      <c r="I3685" s="343"/>
      <c r="J3685" s="134"/>
      <c r="K3685" s="135"/>
      <c r="L3685" s="136">
        <v>5</v>
      </c>
      <c r="M3685" s="318" t="str">
        <f>IFERROR(ROUNDUP(VLOOKUP(F3685,Accesorio!A:E,IF(L3685&gt;5,L3685-2,L3685),)*E3685/IF(L3685&gt;5,1.21,1),0)," ")</f>
        <v xml:space="preserve"> </v>
      </c>
      <c r="N3685" s="319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70"/>
      <c r="F3686" s="272"/>
      <c r="G3686" s="133"/>
      <c r="H3686" s="133"/>
      <c r="I3686" s="343"/>
      <c r="J3686" s="134"/>
      <c r="K3686" s="135"/>
      <c r="L3686" s="136">
        <v>5</v>
      </c>
      <c r="M3686" s="318" t="str">
        <f>IFERROR(ROUNDUP(VLOOKUP(F3686,Accesorio!A:E,IF(L3686&gt;5,L3686-2,L3686),)*E3686/IF(L3686&gt;5,1.21,1),0)," ")</f>
        <v xml:space="preserve"> </v>
      </c>
      <c r="N3686" s="319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70"/>
      <c r="F3687" s="272"/>
      <c r="G3687" s="133"/>
      <c r="H3687" s="133"/>
      <c r="I3687" s="343"/>
      <c r="J3687" s="134"/>
      <c r="K3687" s="135"/>
      <c r="L3687" s="136">
        <v>5</v>
      </c>
      <c r="M3687" s="318" t="str">
        <f>IFERROR(ROUNDUP(VLOOKUP(F3687,Accesorio!A:E,IF(L3687&gt;5,L3687-2,L3687),)*E3687/IF(L3687&gt;5,1.21,1),0)," ")</f>
        <v xml:space="preserve"> </v>
      </c>
      <c r="N3687" s="319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70"/>
      <c r="F3688" s="272"/>
      <c r="G3688" s="133"/>
      <c r="H3688" s="133"/>
      <c r="I3688" s="343"/>
      <c r="J3688" s="134"/>
      <c r="K3688" s="135"/>
      <c r="L3688" s="136">
        <v>5</v>
      </c>
      <c r="M3688" s="318" t="str">
        <f>IFERROR(ROUNDUP(VLOOKUP(F3688,Accesorio!A:E,IF(L3688&gt;5,L3688-2,L3688),)*E3688/IF(L3688&gt;5,1.21,1),0)," ")</f>
        <v xml:space="preserve"> </v>
      </c>
      <c r="N3688" s="319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70"/>
      <c r="F3689" s="272"/>
      <c r="G3689" s="133"/>
      <c r="H3689" s="133"/>
      <c r="I3689" s="343"/>
      <c r="J3689" s="134"/>
      <c r="K3689" s="135"/>
      <c r="L3689" s="136">
        <v>5</v>
      </c>
      <c r="M3689" s="318" t="str">
        <f>IFERROR(ROUNDUP(VLOOKUP(F3689,Accesorio!A:E,IF(L3689&gt;5,L3689-2,L3689),)*E3689/IF(L3689&gt;5,1.21,1),0)," ")</f>
        <v xml:space="preserve"> </v>
      </c>
      <c r="N3689" s="319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70"/>
      <c r="F3690" s="272"/>
      <c r="G3690" s="133"/>
      <c r="H3690" s="133"/>
      <c r="I3690" s="343"/>
      <c r="J3690" s="134"/>
      <c r="K3690" s="135"/>
      <c r="L3690" s="136">
        <v>5</v>
      </c>
      <c r="M3690" s="318" t="str">
        <f>IFERROR(ROUNDUP(VLOOKUP(F3690,Accesorio!A:E,IF(L3690&gt;5,L3690-2,L3690),)*E3690/IF(L3690&gt;5,1.21,1),0)," ")</f>
        <v xml:space="preserve"> </v>
      </c>
      <c r="N3690" s="319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70"/>
      <c r="F3691" s="272"/>
      <c r="G3691" s="133"/>
      <c r="H3691" s="133"/>
      <c r="I3691" s="343"/>
      <c r="J3691" s="134"/>
      <c r="K3691" s="135"/>
      <c r="L3691" s="136">
        <v>5</v>
      </c>
      <c r="M3691" s="318" t="str">
        <f>IFERROR(ROUNDUP(VLOOKUP(F3691,Accesorio!A:E,IF(L3691&gt;5,L3691-2,L3691),)*E3691/IF(L3691&gt;5,1.21,1),0)," ")</f>
        <v xml:space="preserve"> </v>
      </c>
      <c r="N3691" s="319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70"/>
      <c r="F3692" s="272"/>
      <c r="G3692" s="133"/>
      <c r="H3692" s="133"/>
      <c r="I3692" s="343"/>
      <c r="J3692" s="134"/>
      <c r="K3692" s="135"/>
      <c r="L3692" s="136">
        <v>5</v>
      </c>
      <c r="M3692" s="318" t="str">
        <f>IFERROR(ROUNDUP(VLOOKUP(F3692,Accesorio!A:E,IF(L3692&gt;5,L3692-2,L3692),)*E3692/IF(L3692&gt;5,1.21,1),0)," ")</f>
        <v xml:space="preserve"> </v>
      </c>
      <c r="N3692" s="319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70"/>
      <c r="F3693" s="272"/>
      <c r="G3693" s="133"/>
      <c r="H3693" s="133"/>
      <c r="I3693" s="343"/>
      <c r="J3693" s="134"/>
      <c r="K3693" s="135"/>
      <c r="L3693" s="136">
        <v>5</v>
      </c>
      <c r="M3693" s="318" t="str">
        <f>IFERROR(ROUNDUP(VLOOKUP(F3693,Accesorio!A:E,IF(L3693&gt;5,L3693-2,L3693),)*E3693/IF(L3693&gt;5,1.21,1),0)," ")</f>
        <v xml:space="preserve"> </v>
      </c>
      <c r="N3693" s="319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70"/>
      <c r="F3694" s="272"/>
      <c r="G3694" s="133"/>
      <c r="H3694" s="133"/>
      <c r="I3694" s="343"/>
      <c r="J3694" s="134"/>
      <c r="K3694" s="135"/>
      <c r="L3694" s="136">
        <v>5</v>
      </c>
      <c r="M3694" s="318" t="str">
        <f>IFERROR(ROUNDUP(VLOOKUP(F3694,Accesorio!A:E,IF(L3694&gt;5,L3694-2,L3694),)*E3694/IF(L3694&gt;5,1.21,1),0)," ")</f>
        <v xml:space="preserve"> </v>
      </c>
      <c r="N3694" s="319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70"/>
      <c r="F3695" s="272"/>
      <c r="G3695" s="133"/>
      <c r="H3695" s="133"/>
      <c r="I3695" s="343"/>
      <c r="J3695" s="134"/>
      <c r="K3695" s="135"/>
      <c r="L3695" s="136">
        <v>5</v>
      </c>
      <c r="M3695" s="318" t="str">
        <f>IFERROR(ROUNDUP(VLOOKUP(F3695,Accesorio!A:E,IF(L3695&gt;5,L3695-2,L3695),)*E3695/IF(L3695&gt;5,1.21,1),0)," ")</f>
        <v xml:space="preserve"> </v>
      </c>
      <c r="N3695" s="319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70"/>
      <c r="F3696" s="272"/>
      <c r="G3696" s="133"/>
      <c r="H3696" s="133"/>
      <c r="I3696" s="343"/>
      <c r="J3696" s="134"/>
      <c r="K3696" s="135"/>
      <c r="L3696" s="136">
        <v>5</v>
      </c>
      <c r="M3696" s="318" t="str">
        <f>IFERROR(ROUNDUP(VLOOKUP(F3696,Accesorio!A:E,IF(L3696&gt;5,L3696-2,L3696),)*E3696/IF(L3696&gt;5,1.21,1),0)," ")</f>
        <v xml:space="preserve"> </v>
      </c>
      <c r="N3696" s="319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70"/>
      <c r="F3697" s="272"/>
      <c r="G3697" s="133"/>
      <c r="H3697" s="133"/>
      <c r="I3697" s="343"/>
      <c r="J3697" s="134"/>
      <c r="K3697" s="135"/>
      <c r="L3697" s="136">
        <v>5</v>
      </c>
      <c r="M3697" s="318" t="str">
        <f>IFERROR(ROUNDUP(VLOOKUP(F3697,Accesorio!A:E,IF(L3697&gt;5,L3697-2,L3697),)*E3697/IF(L3697&gt;5,1.21,1),0)," ")</f>
        <v xml:space="preserve"> </v>
      </c>
      <c r="N3697" s="319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70"/>
      <c r="F3698" s="272"/>
      <c r="G3698" s="133"/>
      <c r="H3698" s="133"/>
      <c r="I3698" s="343"/>
      <c r="J3698" s="134"/>
      <c r="K3698" s="135"/>
      <c r="L3698" s="136">
        <v>5</v>
      </c>
      <c r="M3698" s="318" t="str">
        <f>IFERROR(ROUNDUP(VLOOKUP(F3698,Accesorio!A:E,IF(L3698&gt;5,L3698-2,L3698),)*E3698/IF(L3698&gt;5,1.21,1),0)," ")</f>
        <v xml:space="preserve"> </v>
      </c>
      <c r="N3698" s="319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70"/>
      <c r="F3699" s="272"/>
      <c r="G3699" s="133"/>
      <c r="H3699" s="133"/>
      <c r="I3699" s="343"/>
      <c r="J3699" s="134"/>
      <c r="K3699" s="135"/>
      <c r="L3699" s="136">
        <v>5</v>
      </c>
      <c r="M3699" s="318" t="str">
        <f>IFERROR(ROUNDUP(VLOOKUP(F3699,Accesorio!A:E,IF(L3699&gt;5,L3699-2,L3699),)*E3699/IF(L3699&gt;5,1.21,1),0)," ")</f>
        <v xml:space="preserve"> </v>
      </c>
      <c r="N3699" s="319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70"/>
      <c r="F3700" s="272"/>
      <c r="G3700" s="133"/>
      <c r="H3700" s="133"/>
      <c r="I3700" s="343"/>
      <c r="J3700" s="134"/>
      <c r="K3700" s="135"/>
      <c r="L3700" s="136">
        <v>5</v>
      </c>
      <c r="M3700" s="318" t="str">
        <f>IFERROR(ROUNDUP(VLOOKUP(F3700,Accesorio!A:E,IF(L3700&gt;5,L3700-2,L3700),)*E3700/IF(L3700&gt;5,1.21,1),0)," ")</f>
        <v xml:space="preserve"> </v>
      </c>
      <c r="N3700" s="319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70"/>
      <c r="F3701" s="272"/>
      <c r="G3701" s="133"/>
      <c r="H3701" s="133"/>
      <c r="I3701" s="343"/>
      <c r="J3701" s="134"/>
      <c r="K3701" s="135"/>
      <c r="L3701" s="136">
        <v>5</v>
      </c>
      <c r="M3701" s="318" t="str">
        <f>IFERROR(ROUNDUP(VLOOKUP(F3701,Accesorio!A:E,IF(L3701&gt;5,L3701-2,L3701),)*E3701/IF(L3701&gt;5,1.21,1),0)," ")</f>
        <v xml:space="preserve"> </v>
      </c>
      <c r="N3701" s="319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70"/>
      <c r="F3702" s="272"/>
      <c r="G3702" s="133"/>
      <c r="H3702" s="133"/>
      <c r="I3702" s="343"/>
      <c r="J3702" s="134"/>
      <c r="K3702" s="135"/>
      <c r="L3702" s="136">
        <v>5</v>
      </c>
      <c r="M3702" s="318" t="str">
        <f>IFERROR(ROUNDUP(VLOOKUP(F3702,Accesorio!A:E,IF(L3702&gt;5,L3702-2,L3702),)*E3702/IF(L3702&gt;5,1.21,1),0)," ")</f>
        <v xml:space="preserve"> </v>
      </c>
      <c r="N3702" s="319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70"/>
      <c r="F3703" s="272"/>
      <c r="G3703" s="133"/>
      <c r="H3703" s="133"/>
      <c r="I3703" s="343"/>
      <c r="J3703" s="134"/>
      <c r="K3703" s="135"/>
      <c r="L3703" s="136">
        <v>5</v>
      </c>
      <c r="M3703" s="318" t="str">
        <f>IFERROR(ROUNDUP(VLOOKUP(F3703,Accesorio!A:E,IF(L3703&gt;5,L3703-2,L3703),)*E3703/IF(L3703&gt;5,1.21,1),0)," ")</f>
        <v xml:space="preserve"> </v>
      </c>
      <c r="N3703" s="319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70"/>
      <c r="F3704" s="272"/>
      <c r="G3704" s="133"/>
      <c r="H3704" s="133"/>
      <c r="I3704" s="343"/>
      <c r="J3704" s="134"/>
      <c r="K3704" s="135"/>
      <c r="L3704" s="136">
        <v>5</v>
      </c>
      <c r="M3704" s="318" t="str">
        <f>IFERROR(ROUNDUP(VLOOKUP(F3704,Accesorio!A:E,IF(L3704&gt;5,L3704-2,L3704),)*E3704/IF(L3704&gt;5,1.21,1),0)," ")</f>
        <v xml:space="preserve"> </v>
      </c>
      <c r="N3704" s="319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70"/>
      <c r="F3705" s="272"/>
      <c r="G3705" s="133"/>
      <c r="H3705" s="133"/>
      <c r="I3705" s="343"/>
      <c r="J3705" s="134"/>
      <c r="K3705" s="135"/>
      <c r="L3705" s="136">
        <v>5</v>
      </c>
      <c r="M3705" s="318" t="str">
        <f>IFERROR(ROUNDUP(VLOOKUP(F3705,Accesorio!A:E,IF(L3705&gt;5,L3705-2,L3705),)*E3705/IF(L3705&gt;5,1.21,1),0)," ")</f>
        <v xml:space="preserve"> </v>
      </c>
      <c r="N3705" s="319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70"/>
      <c r="F3706" s="272"/>
      <c r="G3706" s="133"/>
      <c r="H3706" s="133"/>
      <c r="I3706" s="343"/>
      <c r="J3706" s="134"/>
      <c r="K3706" s="135"/>
      <c r="L3706" s="136">
        <v>5</v>
      </c>
      <c r="M3706" s="318" t="str">
        <f>IFERROR(ROUNDUP(VLOOKUP(F3706,Accesorio!A:E,IF(L3706&gt;5,L3706-2,L3706),)*E3706/IF(L3706&gt;5,1.21,1),0)," ")</f>
        <v xml:space="preserve"> </v>
      </c>
      <c r="N3706" s="319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70"/>
      <c r="F3707" s="272"/>
      <c r="G3707" s="133"/>
      <c r="H3707" s="133"/>
      <c r="I3707" s="343"/>
      <c r="J3707" s="134"/>
      <c r="K3707" s="135"/>
      <c r="L3707" s="136">
        <v>5</v>
      </c>
      <c r="M3707" s="318" t="str">
        <f>IFERROR(ROUNDUP(VLOOKUP(F3707,Accesorio!A:E,IF(L3707&gt;5,L3707-2,L3707),)*E3707/IF(L3707&gt;5,1.21,1),0)," ")</f>
        <v xml:space="preserve"> </v>
      </c>
      <c r="N3707" s="319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70"/>
      <c r="F3708" s="272"/>
      <c r="G3708" s="133"/>
      <c r="H3708" s="133"/>
      <c r="I3708" s="343"/>
      <c r="J3708" s="134"/>
      <c r="K3708" s="135"/>
      <c r="L3708" s="136">
        <v>5</v>
      </c>
      <c r="M3708" s="318" t="str">
        <f>IFERROR(ROUNDUP(VLOOKUP(F3708,Accesorio!A:E,IF(L3708&gt;5,L3708-2,L3708),)*E3708/IF(L3708&gt;5,1.21,1),0)," ")</f>
        <v xml:space="preserve"> </v>
      </c>
      <c r="N3708" s="319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70"/>
      <c r="F3709" s="272"/>
      <c r="G3709" s="133"/>
      <c r="H3709" s="133"/>
      <c r="I3709" s="343"/>
      <c r="J3709" s="134"/>
      <c r="K3709" s="135"/>
      <c r="L3709" s="136">
        <v>5</v>
      </c>
      <c r="M3709" s="318" t="str">
        <f>IFERROR(ROUNDUP(VLOOKUP(F3709,Accesorio!A:E,IF(L3709&gt;5,L3709-2,L3709),)*E3709/IF(L3709&gt;5,1.21,1),0)," ")</f>
        <v xml:space="preserve"> </v>
      </c>
      <c r="N3709" s="319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70"/>
      <c r="F3710" s="272"/>
      <c r="G3710" s="133"/>
      <c r="H3710" s="133"/>
      <c r="I3710" s="343"/>
      <c r="J3710" s="134"/>
      <c r="K3710" s="135"/>
      <c r="L3710" s="136">
        <v>5</v>
      </c>
      <c r="M3710" s="318" t="str">
        <f>IFERROR(ROUNDUP(VLOOKUP(F3710,Accesorio!A:E,IF(L3710&gt;5,L3710-2,L3710),)*E3710/IF(L3710&gt;5,1.21,1),0)," ")</f>
        <v xml:space="preserve"> </v>
      </c>
      <c r="N3710" s="319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70"/>
      <c r="F3711" s="272"/>
      <c r="G3711" s="133"/>
      <c r="H3711" s="133"/>
      <c r="I3711" s="343"/>
      <c r="J3711" s="134"/>
      <c r="K3711" s="135"/>
      <c r="L3711" s="136">
        <v>5</v>
      </c>
      <c r="M3711" s="318" t="str">
        <f>IFERROR(ROUNDUP(VLOOKUP(F3711,Accesorio!A:E,IF(L3711&gt;5,L3711-2,L3711),)*E3711/IF(L3711&gt;5,1.21,1),0)," ")</f>
        <v xml:space="preserve"> </v>
      </c>
      <c r="N3711" s="319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70"/>
      <c r="F3712" s="272"/>
      <c r="G3712" s="133"/>
      <c r="H3712" s="133"/>
      <c r="I3712" s="343"/>
      <c r="J3712" s="134"/>
      <c r="K3712" s="135"/>
      <c r="L3712" s="136">
        <v>5</v>
      </c>
      <c r="M3712" s="318" t="str">
        <f>IFERROR(ROUNDUP(VLOOKUP(F3712,Accesorio!A:E,IF(L3712&gt;5,L3712-2,L3712),)*E3712/IF(L3712&gt;5,1.21,1),0)," ")</f>
        <v xml:space="preserve"> </v>
      </c>
      <c r="N3712" s="319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70"/>
      <c r="F3713" s="272"/>
      <c r="G3713" s="133"/>
      <c r="H3713" s="133"/>
      <c r="I3713" s="343"/>
      <c r="J3713" s="134"/>
      <c r="K3713" s="135"/>
      <c r="L3713" s="136">
        <v>5</v>
      </c>
      <c r="M3713" s="318" t="str">
        <f>IFERROR(ROUNDUP(VLOOKUP(F3713,Accesorio!A:E,IF(L3713&gt;5,L3713-2,L3713),)*E3713/IF(L3713&gt;5,1.21,1),0)," ")</f>
        <v xml:space="preserve"> </v>
      </c>
      <c r="N3713" s="319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70"/>
      <c r="F3714" s="272"/>
      <c r="G3714" s="133"/>
      <c r="H3714" s="133"/>
      <c r="I3714" s="343"/>
      <c r="J3714" s="134"/>
      <c r="K3714" s="135"/>
      <c r="L3714" s="136">
        <v>5</v>
      </c>
      <c r="M3714" s="318" t="str">
        <f>IFERROR(ROUNDUP(VLOOKUP(F3714,Accesorio!A:E,IF(L3714&gt;5,L3714-2,L3714),)*E3714/IF(L3714&gt;5,1.21,1),0)," ")</f>
        <v xml:space="preserve"> </v>
      </c>
      <c r="N3714" s="319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70"/>
      <c r="F3715" s="272"/>
      <c r="G3715" s="133"/>
      <c r="H3715" s="133"/>
      <c r="I3715" s="343"/>
      <c r="J3715" s="134"/>
      <c r="K3715" s="135"/>
      <c r="L3715" s="136">
        <v>5</v>
      </c>
      <c r="M3715" s="318" t="str">
        <f>IFERROR(ROUNDUP(VLOOKUP(F3715,Accesorio!A:E,IF(L3715&gt;5,L3715-2,L3715),)*E3715/IF(L3715&gt;5,1.21,1),0)," ")</f>
        <v xml:space="preserve"> </v>
      </c>
      <c r="N3715" s="319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70"/>
      <c r="F3716" s="272"/>
      <c r="G3716" s="133"/>
      <c r="H3716" s="133"/>
      <c r="I3716" s="343"/>
      <c r="J3716" s="134"/>
      <c r="K3716" s="135"/>
      <c r="L3716" s="136">
        <v>5</v>
      </c>
      <c r="M3716" s="318" t="str">
        <f>IFERROR(ROUNDUP(VLOOKUP(F3716,Accesorio!A:E,IF(L3716&gt;5,L3716-2,L3716),)*E3716/IF(L3716&gt;5,1.21,1),0)," ")</f>
        <v xml:space="preserve"> </v>
      </c>
      <c r="N3716" s="319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70"/>
      <c r="F3717" s="272"/>
      <c r="G3717" s="133"/>
      <c r="H3717" s="133"/>
      <c r="I3717" s="343"/>
      <c r="J3717" s="134"/>
      <c r="K3717" s="135"/>
      <c r="L3717" s="136">
        <v>5</v>
      </c>
      <c r="M3717" s="318" t="str">
        <f>IFERROR(ROUNDUP(VLOOKUP(F3717,Accesorio!A:E,IF(L3717&gt;5,L3717-2,L3717),)*E3717/IF(L3717&gt;5,1.21,1),0)," ")</f>
        <v xml:space="preserve"> </v>
      </c>
      <c r="N3717" s="319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70"/>
      <c r="F3718" s="272"/>
      <c r="G3718" s="133"/>
      <c r="H3718" s="133"/>
      <c r="I3718" s="343"/>
      <c r="J3718" s="134"/>
      <c r="K3718" s="135"/>
      <c r="L3718" s="136">
        <v>5</v>
      </c>
      <c r="M3718" s="318" t="str">
        <f>IFERROR(ROUNDUP(VLOOKUP(F3718,Accesorio!A:E,IF(L3718&gt;5,L3718-2,L3718),)*E3718/IF(L3718&gt;5,1.21,1),0)," ")</f>
        <v xml:space="preserve"> </v>
      </c>
      <c r="N3718" s="319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70"/>
      <c r="F3719" s="272"/>
      <c r="G3719" s="133"/>
      <c r="H3719" s="133"/>
      <c r="I3719" s="343"/>
      <c r="J3719" s="134"/>
      <c r="K3719" s="135"/>
      <c r="L3719" s="136">
        <v>5</v>
      </c>
      <c r="M3719" s="318" t="str">
        <f>IFERROR(ROUNDUP(VLOOKUP(F3719,Accesorio!A:E,IF(L3719&gt;5,L3719-2,L3719),)*E3719/IF(L3719&gt;5,1.21,1),0)," ")</f>
        <v xml:space="preserve"> </v>
      </c>
      <c r="N3719" s="319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70"/>
      <c r="F3720" s="272"/>
      <c r="G3720" s="133"/>
      <c r="H3720" s="133"/>
      <c r="I3720" s="343"/>
      <c r="J3720" s="134"/>
      <c r="K3720" s="135"/>
      <c r="L3720" s="136">
        <v>5</v>
      </c>
      <c r="M3720" s="318" t="str">
        <f>IFERROR(ROUNDUP(VLOOKUP(F3720,Accesorio!A:E,IF(L3720&gt;5,L3720-2,L3720),)*E3720/IF(L3720&gt;5,1.21,1),0)," ")</f>
        <v xml:space="preserve"> </v>
      </c>
      <c r="N3720" s="319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70"/>
      <c r="F3721" s="272"/>
      <c r="G3721" s="133"/>
      <c r="H3721" s="133"/>
      <c r="I3721" s="343"/>
      <c r="J3721" s="134"/>
      <c r="K3721" s="135"/>
      <c r="L3721" s="136">
        <v>5</v>
      </c>
      <c r="M3721" s="318" t="str">
        <f>IFERROR(ROUNDUP(VLOOKUP(F3721,Accesorio!A:E,IF(L3721&gt;5,L3721-2,L3721),)*E3721/IF(L3721&gt;5,1.21,1),0)," ")</f>
        <v xml:space="preserve"> </v>
      </c>
      <c r="N3721" s="319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70"/>
      <c r="F3722" s="272"/>
      <c r="G3722" s="133"/>
      <c r="H3722" s="133"/>
      <c r="I3722" s="343"/>
      <c r="J3722" s="134"/>
      <c r="K3722" s="135"/>
      <c r="L3722" s="136">
        <v>5</v>
      </c>
      <c r="M3722" s="318" t="str">
        <f>IFERROR(ROUNDUP(VLOOKUP(F3722,Accesorio!A:E,IF(L3722&gt;5,L3722-2,L3722),)*E3722/IF(L3722&gt;5,1.21,1),0)," ")</f>
        <v xml:space="preserve"> </v>
      </c>
      <c r="N3722" s="319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70"/>
      <c r="F3723" s="272"/>
      <c r="G3723" s="133"/>
      <c r="H3723" s="133"/>
      <c r="I3723" s="343"/>
      <c r="J3723" s="134"/>
      <c r="K3723" s="135"/>
      <c r="L3723" s="136">
        <v>5</v>
      </c>
      <c r="M3723" s="318" t="str">
        <f>IFERROR(ROUNDUP(VLOOKUP(F3723,Accesorio!A:E,IF(L3723&gt;5,L3723-2,L3723),)*E3723/IF(L3723&gt;5,1.21,1),0)," ")</f>
        <v xml:space="preserve"> </v>
      </c>
      <c r="N3723" s="319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70"/>
      <c r="F3724" s="272"/>
      <c r="G3724" s="133"/>
      <c r="H3724" s="133"/>
      <c r="I3724" s="343"/>
      <c r="J3724" s="134"/>
      <c r="K3724" s="135"/>
      <c r="L3724" s="136">
        <v>5</v>
      </c>
      <c r="M3724" s="318" t="str">
        <f>IFERROR(ROUNDUP(VLOOKUP(F3724,Accesorio!A:E,IF(L3724&gt;5,L3724-2,L3724),)*E3724/IF(L3724&gt;5,1.21,1),0)," ")</f>
        <v xml:space="preserve"> </v>
      </c>
      <c r="N3724" s="319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70"/>
      <c r="F3725" s="272"/>
      <c r="G3725" s="133"/>
      <c r="H3725" s="133"/>
      <c r="I3725" s="343"/>
      <c r="J3725" s="134"/>
      <c r="K3725" s="135"/>
      <c r="L3725" s="136">
        <v>5</v>
      </c>
      <c r="M3725" s="318" t="str">
        <f>IFERROR(ROUNDUP(VLOOKUP(F3725,Accesorio!A:E,IF(L3725&gt;5,L3725-2,L3725),)*E3725/IF(L3725&gt;5,1.21,1),0)," ")</f>
        <v xml:space="preserve"> </v>
      </c>
      <c r="N3725" s="319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70"/>
      <c r="F3726" s="272"/>
      <c r="G3726" s="133"/>
      <c r="H3726" s="133"/>
      <c r="I3726" s="343"/>
      <c r="J3726" s="134"/>
      <c r="K3726" s="135"/>
      <c r="L3726" s="136">
        <v>5</v>
      </c>
      <c r="M3726" s="318" t="str">
        <f>IFERROR(ROUNDUP(VLOOKUP(F3726,Accesorio!A:E,IF(L3726&gt;5,L3726-2,L3726),)*E3726/IF(L3726&gt;5,1.21,1),0)," ")</f>
        <v xml:space="preserve"> </v>
      </c>
      <c r="N3726" s="319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70"/>
      <c r="F3727" s="272"/>
      <c r="G3727" s="133"/>
      <c r="H3727" s="133"/>
      <c r="I3727" s="343"/>
      <c r="J3727" s="134"/>
      <c r="K3727" s="135"/>
      <c r="L3727" s="136">
        <v>5</v>
      </c>
      <c r="M3727" s="318" t="str">
        <f>IFERROR(ROUNDUP(VLOOKUP(F3727,Accesorio!A:E,IF(L3727&gt;5,L3727-2,L3727),)*E3727/IF(L3727&gt;5,1.21,1),0)," ")</f>
        <v xml:space="preserve"> </v>
      </c>
      <c r="N3727" s="319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70"/>
      <c r="F3728" s="272"/>
      <c r="G3728" s="133"/>
      <c r="H3728" s="133"/>
      <c r="I3728" s="343"/>
      <c r="J3728" s="134"/>
      <c r="K3728" s="135"/>
      <c r="L3728" s="136">
        <v>5</v>
      </c>
      <c r="M3728" s="318" t="str">
        <f>IFERROR(ROUNDUP(VLOOKUP(F3728,Accesorio!A:E,IF(L3728&gt;5,L3728-2,L3728),)*E3728/IF(L3728&gt;5,1.21,1),0)," ")</f>
        <v xml:space="preserve"> </v>
      </c>
      <c r="N3728" s="319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70"/>
      <c r="F3729" s="272"/>
      <c r="G3729" s="133"/>
      <c r="H3729" s="133"/>
      <c r="I3729" s="343"/>
      <c r="J3729" s="134"/>
      <c r="K3729" s="135"/>
      <c r="L3729" s="136">
        <v>5</v>
      </c>
      <c r="M3729" s="318" t="str">
        <f>IFERROR(ROUNDUP(VLOOKUP(F3729,Accesorio!A:E,IF(L3729&gt;5,L3729-2,L3729),)*E3729/IF(L3729&gt;5,1.21,1),0)," ")</f>
        <v xml:space="preserve"> </v>
      </c>
      <c r="N3729" s="319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70"/>
      <c r="F3730" s="272"/>
      <c r="G3730" s="133"/>
      <c r="H3730" s="133"/>
      <c r="I3730" s="343"/>
      <c r="J3730" s="134"/>
      <c r="K3730" s="135"/>
      <c r="L3730" s="136">
        <v>5</v>
      </c>
      <c r="M3730" s="318" t="str">
        <f>IFERROR(ROUNDUP(VLOOKUP(F3730,Accesorio!A:E,IF(L3730&gt;5,L3730-2,L3730),)*E3730/IF(L3730&gt;5,1.21,1),0)," ")</f>
        <v xml:space="preserve"> </v>
      </c>
      <c r="N3730" s="319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70"/>
      <c r="F3731" s="272"/>
      <c r="G3731" s="133"/>
      <c r="H3731" s="133"/>
      <c r="I3731" s="343"/>
      <c r="J3731" s="134"/>
      <c r="K3731" s="135"/>
      <c r="L3731" s="136">
        <v>5</v>
      </c>
      <c r="M3731" s="318" t="str">
        <f>IFERROR(ROUNDUP(VLOOKUP(F3731,Accesorio!A:E,IF(L3731&gt;5,L3731-2,L3731),)*E3731/IF(L3731&gt;5,1.21,1),0)," ")</f>
        <v xml:space="preserve"> </v>
      </c>
      <c r="N3731" s="319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70"/>
      <c r="F3732" s="272"/>
      <c r="G3732" s="133"/>
      <c r="H3732" s="133"/>
      <c r="I3732" s="343"/>
      <c r="J3732" s="134"/>
      <c r="K3732" s="135"/>
      <c r="L3732" s="136">
        <v>5</v>
      </c>
      <c r="M3732" s="318" t="str">
        <f>IFERROR(ROUNDUP(VLOOKUP(F3732,Accesorio!A:E,IF(L3732&gt;5,L3732-2,L3732),)*E3732/IF(L3732&gt;5,1.21,1),0)," ")</f>
        <v xml:space="preserve"> </v>
      </c>
      <c r="N3732" s="319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70"/>
      <c r="F3733" s="272"/>
      <c r="G3733" s="133"/>
      <c r="H3733" s="133"/>
      <c r="I3733" s="343"/>
      <c r="J3733" s="134"/>
      <c r="K3733" s="135"/>
      <c r="L3733" s="136">
        <v>5</v>
      </c>
      <c r="M3733" s="318" t="str">
        <f>IFERROR(ROUNDUP(VLOOKUP(F3733,Accesorio!A:E,IF(L3733&gt;5,L3733-2,L3733),)*E3733/IF(L3733&gt;5,1.21,1),0)," ")</f>
        <v xml:space="preserve"> </v>
      </c>
      <c r="N3733" s="319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70"/>
      <c r="F3734" s="272"/>
      <c r="G3734" s="133"/>
      <c r="H3734" s="133"/>
      <c r="I3734" s="343"/>
      <c r="J3734" s="134"/>
      <c r="K3734" s="135"/>
      <c r="L3734" s="136">
        <v>5</v>
      </c>
      <c r="M3734" s="318" t="str">
        <f>IFERROR(ROUNDUP(VLOOKUP(F3734,Accesorio!A:E,IF(L3734&gt;5,L3734-2,L3734),)*E3734/IF(L3734&gt;5,1.21,1),0)," ")</f>
        <v xml:space="preserve"> </v>
      </c>
      <c r="N3734" s="319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70"/>
      <c r="F3735" s="272"/>
      <c r="G3735" s="133"/>
      <c r="H3735" s="133"/>
      <c r="I3735" s="343"/>
      <c r="J3735" s="134"/>
      <c r="K3735" s="135"/>
      <c r="L3735" s="136">
        <v>5</v>
      </c>
      <c r="M3735" s="318" t="str">
        <f>IFERROR(ROUNDUP(VLOOKUP(F3735,Accesorio!A:E,IF(L3735&gt;5,L3735-2,L3735),)*E3735/IF(L3735&gt;5,1.21,1),0)," ")</f>
        <v xml:space="preserve"> </v>
      </c>
      <c r="N3735" s="319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70"/>
      <c r="F3736" s="272"/>
      <c r="G3736" s="133"/>
      <c r="H3736" s="133"/>
      <c r="I3736" s="343"/>
      <c r="J3736" s="134"/>
      <c r="K3736" s="135"/>
      <c r="L3736" s="136">
        <v>5</v>
      </c>
      <c r="M3736" s="318" t="str">
        <f>IFERROR(ROUNDUP(VLOOKUP(F3736,Accesorio!A:E,IF(L3736&gt;5,L3736-2,L3736),)*E3736/IF(L3736&gt;5,1.21,1),0)," ")</f>
        <v xml:space="preserve"> </v>
      </c>
      <c r="N3736" s="319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70"/>
      <c r="F3737" s="272"/>
      <c r="G3737" s="133"/>
      <c r="H3737" s="133"/>
      <c r="I3737" s="343"/>
      <c r="J3737" s="134"/>
      <c r="K3737" s="135"/>
      <c r="L3737" s="136">
        <v>5</v>
      </c>
      <c r="M3737" s="318" t="str">
        <f>IFERROR(ROUNDUP(VLOOKUP(F3737,Accesorio!A:E,IF(L3737&gt;5,L3737-2,L3737),)*E3737/IF(L3737&gt;5,1.21,1),0)," ")</f>
        <v xml:space="preserve"> </v>
      </c>
      <c r="N3737" s="319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70"/>
      <c r="F3738" s="272"/>
      <c r="G3738" s="133"/>
      <c r="H3738" s="133"/>
      <c r="I3738" s="343"/>
      <c r="J3738" s="134"/>
      <c r="K3738" s="135"/>
      <c r="L3738" s="136">
        <v>5</v>
      </c>
      <c r="M3738" s="318" t="str">
        <f>IFERROR(ROUNDUP(VLOOKUP(F3738,Accesorio!A:E,IF(L3738&gt;5,L3738-2,L3738),)*E3738/IF(L3738&gt;5,1.21,1),0)," ")</f>
        <v xml:space="preserve"> </v>
      </c>
      <c r="N3738" s="319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70"/>
      <c r="F3739" s="272"/>
      <c r="G3739" s="133"/>
      <c r="H3739" s="133"/>
      <c r="I3739" s="343"/>
      <c r="J3739" s="134"/>
      <c r="K3739" s="135"/>
      <c r="L3739" s="136">
        <v>5</v>
      </c>
      <c r="M3739" s="318" t="str">
        <f>IFERROR(ROUNDUP(VLOOKUP(F3739,Accesorio!A:E,IF(L3739&gt;5,L3739-2,L3739),)*E3739/IF(L3739&gt;5,1.21,1),0)," ")</f>
        <v xml:space="preserve"> </v>
      </c>
      <c r="N3739" s="319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70"/>
      <c r="F3740" s="272"/>
      <c r="G3740" s="133"/>
      <c r="H3740" s="133"/>
      <c r="I3740" s="343"/>
      <c r="J3740" s="134"/>
      <c r="K3740" s="135"/>
      <c r="L3740" s="136">
        <v>5</v>
      </c>
      <c r="M3740" s="318" t="str">
        <f>IFERROR(ROUNDUP(VLOOKUP(F3740,Accesorio!A:E,IF(L3740&gt;5,L3740-2,L3740),)*E3740/IF(L3740&gt;5,1.21,1),0)," ")</f>
        <v xml:space="preserve"> </v>
      </c>
      <c r="N3740" s="319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70"/>
      <c r="F3741" s="272"/>
      <c r="G3741" s="133"/>
      <c r="H3741" s="133"/>
      <c r="I3741" s="343"/>
      <c r="J3741" s="134"/>
      <c r="K3741" s="135"/>
      <c r="L3741" s="136">
        <v>5</v>
      </c>
      <c r="M3741" s="318" t="str">
        <f>IFERROR(ROUNDUP(VLOOKUP(F3741,Accesorio!A:E,IF(L3741&gt;5,L3741-2,L3741),)*E3741/IF(L3741&gt;5,1.21,1),0)," ")</f>
        <v xml:space="preserve"> </v>
      </c>
      <c r="N3741" s="319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70"/>
      <c r="F3742" s="272"/>
      <c r="G3742" s="133"/>
      <c r="H3742" s="133"/>
      <c r="I3742" s="343"/>
      <c r="J3742" s="134"/>
      <c r="K3742" s="135"/>
      <c r="L3742" s="136">
        <v>5</v>
      </c>
      <c r="M3742" s="318" t="str">
        <f>IFERROR(ROUNDUP(VLOOKUP(F3742,Accesorio!A:E,IF(L3742&gt;5,L3742-2,L3742),)*E3742/IF(L3742&gt;5,1.21,1),0)," ")</f>
        <v xml:space="preserve"> </v>
      </c>
      <c r="N3742" s="319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70"/>
      <c r="F3743" s="272"/>
      <c r="G3743" s="133"/>
      <c r="H3743" s="133"/>
      <c r="I3743" s="343"/>
      <c r="J3743" s="134"/>
      <c r="K3743" s="135"/>
      <c r="L3743" s="136">
        <v>5</v>
      </c>
      <c r="M3743" s="318" t="str">
        <f>IFERROR(ROUNDUP(VLOOKUP(F3743,Accesorio!A:E,IF(L3743&gt;5,L3743-2,L3743),)*E3743/IF(L3743&gt;5,1.21,1),0)," ")</f>
        <v xml:space="preserve"> </v>
      </c>
      <c r="N3743" s="319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70"/>
      <c r="F3744" s="272"/>
      <c r="G3744" s="133"/>
      <c r="H3744" s="133"/>
      <c r="I3744" s="343"/>
      <c r="J3744" s="134"/>
      <c r="K3744" s="135"/>
      <c r="L3744" s="136">
        <v>5</v>
      </c>
      <c r="M3744" s="318" t="str">
        <f>IFERROR(ROUNDUP(VLOOKUP(F3744,Accesorio!A:E,IF(L3744&gt;5,L3744-2,L3744),)*E3744/IF(L3744&gt;5,1.21,1),0)," ")</f>
        <v xml:space="preserve"> </v>
      </c>
      <c r="N3744" s="319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70"/>
      <c r="F3745" s="272"/>
      <c r="G3745" s="133"/>
      <c r="H3745" s="133"/>
      <c r="I3745" s="343"/>
      <c r="J3745" s="134"/>
      <c r="K3745" s="135"/>
      <c r="L3745" s="136">
        <v>5</v>
      </c>
      <c r="M3745" s="318" t="str">
        <f>IFERROR(ROUNDUP(VLOOKUP(F3745,Accesorio!A:E,IF(L3745&gt;5,L3745-2,L3745),)*E3745/IF(L3745&gt;5,1.21,1),0)," ")</f>
        <v xml:space="preserve"> </v>
      </c>
      <c r="N3745" s="319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70"/>
      <c r="F3746" s="272"/>
      <c r="G3746" s="133"/>
      <c r="H3746" s="133"/>
      <c r="I3746" s="343"/>
      <c r="J3746" s="134"/>
      <c r="K3746" s="135"/>
      <c r="L3746" s="136">
        <v>5</v>
      </c>
      <c r="M3746" s="318" t="str">
        <f>IFERROR(ROUNDUP(VLOOKUP(F3746,Accesorio!A:E,IF(L3746&gt;5,L3746-2,L3746),)*E3746/IF(L3746&gt;5,1.21,1),0)," ")</f>
        <v xml:space="preserve"> </v>
      </c>
      <c r="N3746" s="319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70"/>
      <c r="F3747" s="272"/>
      <c r="G3747" s="133"/>
      <c r="H3747" s="133"/>
      <c r="I3747" s="343"/>
      <c r="J3747" s="134"/>
      <c r="K3747" s="135"/>
      <c r="L3747" s="136">
        <v>5</v>
      </c>
      <c r="M3747" s="318" t="str">
        <f>IFERROR(ROUNDUP(VLOOKUP(F3747,Accesorio!A:E,IF(L3747&gt;5,L3747-2,L3747),)*E3747/IF(L3747&gt;5,1.21,1),0)," ")</f>
        <v xml:space="preserve"> </v>
      </c>
      <c r="N3747" s="319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70"/>
      <c r="F3748" s="272"/>
      <c r="G3748" s="133"/>
      <c r="H3748" s="133"/>
      <c r="I3748" s="343"/>
      <c r="J3748" s="134"/>
      <c r="K3748" s="135"/>
      <c r="L3748" s="136">
        <v>5</v>
      </c>
      <c r="M3748" s="318" t="str">
        <f>IFERROR(ROUNDUP(VLOOKUP(F3748,Accesorio!A:E,IF(L3748&gt;5,L3748-2,L3748),)*E3748/IF(L3748&gt;5,1.21,1),0)," ")</f>
        <v xml:space="preserve"> </v>
      </c>
      <c r="N3748" s="319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70"/>
      <c r="F3749" s="272"/>
      <c r="G3749" s="133"/>
      <c r="H3749" s="133"/>
      <c r="I3749" s="343"/>
      <c r="J3749" s="134"/>
      <c r="K3749" s="135"/>
      <c r="L3749" s="136">
        <v>5</v>
      </c>
      <c r="M3749" s="318" t="str">
        <f>IFERROR(ROUNDUP(VLOOKUP(F3749,Accesorio!A:E,IF(L3749&gt;5,L3749-2,L3749),)*E3749/IF(L3749&gt;5,1.21,1),0)," ")</f>
        <v xml:space="preserve"> </v>
      </c>
      <c r="N3749" s="319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70"/>
      <c r="F3750" s="272"/>
      <c r="G3750" s="133"/>
      <c r="H3750" s="133"/>
      <c r="I3750" s="343"/>
      <c r="J3750" s="134"/>
      <c r="K3750" s="135"/>
      <c r="L3750" s="136">
        <v>5</v>
      </c>
      <c r="M3750" s="318" t="str">
        <f>IFERROR(ROUNDUP(VLOOKUP(F3750,Accesorio!A:E,IF(L3750&gt;5,L3750-2,L3750),)*E3750/IF(L3750&gt;5,1.21,1),0)," ")</f>
        <v xml:space="preserve"> </v>
      </c>
      <c r="N3750" s="319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70"/>
      <c r="F3751" s="272"/>
      <c r="G3751" s="133"/>
      <c r="H3751" s="133"/>
      <c r="I3751" s="343"/>
      <c r="J3751" s="134"/>
      <c r="K3751" s="135"/>
      <c r="L3751" s="136">
        <v>5</v>
      </c>
      <c r="M3751" s="318" t="str">
        <f>IFERROR(ROUNDUP(VLOOKUP(F3751,Accesorio!A:E,IF(L3751&gt;5,L3751-2,L3751),)*E3751/IF(L3751&gt;5,1.21,1),0)," ")</f>
        <v xml:space="preserve"> </v>
      </c>
      <c r="N3751" s="319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70"/>
      <c r="F3752" s="272"/>
      <c r="G3752" s="133"/>
      <c r="H3752" s="133"/>
      <c r="I3752" s="343"/>
      <c r="J3752" s="134"/>
      <c r="K3752" s="135"/>
      <c r="L3752" s="136">
        <v>5</v>
      </c>
      <c r="M3752" s="318" t="str">
        <f>IFERROR(ROUNDUP(VLOOKUP(F3752,Accesorio!A:E,IF(L3752&gt;5,L3752-2,L3752),)*E3752/IF(L3752&gt;5,1.21,1),0)," ")</f>
        <v xml:space="preserve"> </v>
      </c>
      <c r="N3752" s="319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70"/>
      <c r="F3753" s="272"/>
      <c r="G3753" s="133"/>
      <c r="H3753" s="133"/>
      <c r="I3753" s="343"/>
      <c r="J3753" s="134"/>
      <c r="K3753" s="135"/>
      <c r="L3753" s="136">
        <v>5</v>
      </c>
      <c r="M3753" s="318" t="str">
        <f>IFERROR(ROUNDUP(VLOOKUP(F3753,Accesorio!A:E,IF(L3753&gt;5,L3753-2,L3753),)*E3753/IF(L3753&gt;5,1.21,1),0)," ")</f>
        <v xml:space="preserve"> </v>
      </c>
      <c r="N3753" s="319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70"/>
      <c r="F3754" s="272"/>
      <c r="G3754" s="133"/>
      <c r="H3754" s="133"/>
      <c r="I3754" s="343"/>
      <c r="J3754" s="134"/>
      <c r="K3754" s="135"/>
      <c r="L3754" s="136">
        <v>5</v>
      </c>
      <c r="M3754" s="318" t="str">
        <f>IFERROR(ROUNDUP(VLOOKUP(F3754,Accesorio!A:E,IF(L3754&gt;5,L3754-2,L3754),)*E3754/IF(L3754&gt;5,1.21,1),0)," ")</f>
        <v xml:space="preserve"> </v>
      </c>
      <c r="N3754" s="319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70"/>
      <c r="F3755" s="272"/>
      <c r="G3755" s="133"/>
      <c r="H3755" s="133"/>
      <c r="I3755" s="343"/>
      <c r="J3755" s="134"/>
      <c r="K3755" s="135"/>
      <c r="L3755" s="136">
        <v>5</v>
      </c>
      <c r="M3755" s="318" t="str">
        <f>IFERROR(ROUNDUP(VLOOKUP(F3755,Accesorio!A:E,IF(L3755&gt;5,L3755-2,L3755),)*E3755/IF(L3755&gt;5,1.21,1),0)," ")</f>
        <v xml:space="preserve"> </v>
      </c>
      <c r="N3755" s="319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70"/>
      <c r="F3756" s="272"/>
      <c r="G3756" s="133"/>
      <c r="H3756" s="133"/>
      <c r="I3756" s="343"/>
      <c r="J3756" s="134"/>
      <c r="K3756" s="135"/>
      <c r="L3756" s="136">
        <v>5</v>
      </c>
      <c r="M3756" s="318" t="str">
        <f>IFERROR(ROUNDUP(VLOOKUP(F3756,Accesorio!A:E,IF(L3756&gt;5,L3756-2,L3756),)*E3756/IF(L3756&gt;5,1.21,1),0)," ")</f>
        <v xml:space="preserve"> </v>
      </c>
      <c r="N3756" s="319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70"/>
      <c r="F3757" s="272"/>
      <c r="G3757" s="133"/>
      <c r="H3757" s="133"/>
      <c r="I3757" s="343"/>
      <c r="J3757" s="134"/>
      <c r="K3757" s="135"/>
      <c r="L3757" s="136">
        <v>5</v>
      </c>
      <c r="M3757" s="318" t="str">
        <f>IFERROR(ROUNDUP(VLOOKUP(F3757,Accesorio!A:E,IF(L3757&gt;5,L3757-2,L3757),)*E3757/IF(L3757&gt;5,1.21,1),0)," ")</f>
        <v xml:space="preserve"> </v>
      </c>
      <c r="N3757" s="319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70"/>
      <c r="F3758" s="272"/>
      <c r="G3758" s="133"/>
      <c r="H3758" s="133"/>
      <c r="I3758" s="343"/>
      <c r="J3758" s="134"/>
      <c r="K3758" s="135"/>
      <c r="L3758" s="136">
        <v>5</v>
      </c>
      <c r="M3758" s="318" t="str">
        <f>IFERROR(ROUNDUP(VLOOKUP(F3758,Accesorio!A:E,IF(L3758&gt;5,L3758-2,L3758),)*E3758/IF(L3758&gt;5,1.21,1),0)," ")</f>
        <v xml:space="preserve"> </v>
      </c>
      <c r="N3758" s="319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70"/>
      <c r="F3759" s="272"/>
      <c r="G3759" s="133"/>
      <c r="H3759" s="133"/>
      <c r="I3759" s="343"/>
      <c r="J3759" s="134"/>
      <c r="K3759" s="135"/>
      <c r="L3759" s="136">
        <v>5</v>
      </c>
      <c r="M3759" s="318" t="str">
        <f>IFERROR(ROUNDUP(VLOOKUP(F3759,Accesorio!A:E,IF(L3759&gt;5,L3759-2,L3759),)*E3759/IF(L3759&gt;5,1.21,1),0)," ")</f>
        <v xml:space="preserve"> </v>
      </c>
      <c r="N3759" s="319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70"/>
      <c r="F3760" s="272"/>
      <c r="G3760" s="133"/>
      <c r="H3760" s="133"/>
      <c r="I3760" s="343"/>
      <c r="J3760" s="134"/>
      <c r="K3760" s="135"/>
      <c r="L3760" s="136">
        <v>5</v>
      </c>
      <c r="M3760" s="318" t="str">
        <f>IFERROR(ROUNDUP(VLOOKUP(F3760,Accesorio!A:E,IF(L3760&gt;5,L3760-2,L3760),)*E3760/IF(L3760&gt;5,1.21,1),0)," ")</f>
        <v xml:space="preserve"> </v>
      </c>
      <c r="N3760" s="319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70"/>
      <c r="F3761" s="272"/>
      <c r="G3761" s="133"/>
      <c r="H3761" s="133"/>
      <c r="I3761" s="343"/>
      <c r="J3761" s="134"/>
      <c r="K3761" s="135"/>
      <c r="L3761" s="136">
        <v>5</v>
      </c>
      <c r="M3761" s="318" t="str">
        <f>IFERROR(ROUNDUP(VLOOKUP(F3761,Accesorio!A:E,IF(L3761&gt;5,L3761-2,L3761),)*E3761/IF(L3761&gt;5,1.21,1),0)," ")</f>
        <v xml:space="preserve"> </v>
      </c>
      <c r="N3761" s="319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70"/>
      <c r="F3762" s="272"/>
      <c r="G3762" s="133"/>
      <c r="H3762" s="133"/>
      <c r="I3762" s="343"/>
      <c r="J3762" s="134"/>
      <c r="K3762" s="135"/>
      <c r="L3762" s="136">
        <v>5</v>
      </c>
      <c r="M3762" s="318" t="str">
        <f>IFERROR(ROUNDUP(VLOOKUP(F3762,Accesorio!A:E,IF(L3762&gt;5,L3762-2,L3762),)*E3762/IF(L3762&gt;5,1.21,1),0)," ")</f>
        <v xml:space="preserve"> </v>
      </c>
      <c r="N3762" s="319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70"/>
      <c r="F3763" s="272"/>
      <c r="G3763" s="133"/>
      <c r="H3763" s="133"/>
      <c r="I3763" s="343"/>
      <c r="J3763" s="134"/>
      <c r="K3763" s="135"/>
      <c r="L3763" s="136">
        <v>5</v>
      </c>
      <c r="M3763" s="318" t="str">
        <f>IFERROR(ROUNDUP(VLOOKUP(F3763,Accesorio!A:E,IF(L3763&gt;5,L3763-2,L3763),)*E3763/IF(L3763&gt;5,1.21,1),0)," ")</f>
        <v xml:space="preserve"> </v>
      </c>
      <c r="N3763" s="319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70"/>
      <c r="F3764" s="272"/>
      <c r="G3764" s="133"/>
      <c r="H3764" s="133"/>
      <c r="I3764" s="343"/>
      <c r="J3764" s="134"/>
      <c r="K3764" s="135"/>
      <c r="L3764" s="136">
        <v>5</v>
      </c>
      <c r="M3764" s="318" t="str">
        <f>IFERROR(ROUNDUP(VLOOKUP(F3764,Accesorio!A:E,IF(L3764&gt;5,L3764-2,L3764),)*E3764/IF(L3764&gt;5,1.21,1),0)," ")</f>
        <v xml:space="preserve"> </v>
      </c>
      <c r="N3764" s="319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70"/>
      <c r="F3765" s="272"/>
      <c r="G3765" s="133"/>
      <c r="H3765" s="133"/>
      <c r="I3765" s="343"/>
      <c r="J3765" s="134"/>
      <c r="K3765" s="135"/>
      <c r="L3765" s="136">
        <v>5</v>
      </c>
      <c r="M3765" s="318" t="str">
        <f>IFERROR(ROUNDUP(VLOOKUP(F3765,Accesorio!A:E,IF(L3765&gt;5,L3765-2,L3765),)*E3765/IF(L3765&gt;5,1.21,1),0)," ")</f>
        <v xml:space="preserve"> </v>
      </c>
      <c r="N3765" s="319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70"/>
      <c r="F3766" s="272"/>
      <c r="G3766" s="133"/>
      <c r="H3766" s="133"/>
      <c r="I3766" s="343"/>
      <c r="J3766" s="134"/>
      <c r="K3766" s="135"/>
      <c r="L3766" s="136">
        <v>5</v>
      </c>
      <c r="M3766" s="318" t="str">
        <f>IFERROR(ROUNDUP(VLOOKUP(F3766,Accesorio!A:E,IF(L3766&gt;5,L3766-2,L3766),)*E3766/IF(L3766&gt;5,1.21,1),0)," ")</f>
        <v xml:space="preserve"> </v>
      </c>
      <c r="N3766" s="319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70"/>
      <c r="F3767" s="272"/>
      <c r="G3767" s="133"/>
      <c r="H3767" s="133"/>
      <c r="I3767" s="343"/>
      <c r="J3767" s="134"/>
      <c r="K3767" s="135"/>
      <c r="L3767" s="136">
        <v>5</v>
      </c>
      <c r="M3767" s="318" t="str">
        <f>IFERROR(ROUNDUP(VLOOKUP(F3767,Accesorio!A:E,IF(L3767&gt;5,L3767-2,L3767),)*E3767/IF(L3767&gt;5,1.21,1),0)," ")</f>
        <v xml:space="preserve"> </v>
      </c>
      <c r="N3767" s="319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70"/>
      <c r="F3768" s="272"/>
      <c r="G3768" s="133"/>
      <c r="H3768" s="133"/>
      <c r="I3768" s="343"/>
      <c r="J3768" s="134"/>
      <c r="K3768" s="135"/>
      <c r="L3768" s="136">
        <v>5</v>
      </c>
      <c r="M3768" s="318" t="str">
        <f>IFERROR(ROUNDUP(VLOOKUP(F3768,Accesorio!A:E,IF(L3768&gt;5,L3768-2,L3768),)*E3768/IF(L3768&gt;5,1.21,1),0)," ")</f>
        <v xml:space="preserve"> </v>
      </c>
      <c r="N3768" s="319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70"/>
      <c r="F3769" s="272"/>
      <c r="G3769" s="133"/>
      <c r="H3769" s="133"/>
      <c r="I3769" s="343"/>
      <c r="J3769" s="134"/>
      <c r="K3769" s="135"/>
      <c r="L3769" s="136">
        <v>5</v>
      </c>
      <c r="M3769" s="318" t="str">
        <f>IFERROR(ROUNDUP(VLOOKUP(F3769,Accesorio!A:E,IF(L3769&gt;5,L3769-2,L3769),)*E3769/IF(L3769&gt;5,1.21,1),0)," ")</f>
        <v xml:space="preserve"> </v>
      </c>
      <c r="N3769" s="319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70"/>
      <c r="F3770" s="272"/>
      <c r="G3770" s="133"/>
      <c r="H3770" s="133"/>
      <c r="I3770" s="343"/>
      <c r="J3770" s="134"/>
      <c r="K3770" s="135"/>
      <c r="L3770" s="136">
        <v>5</v>
      </c>
      <c r="M3770" s="318" t="str">
        <f>IFERROR(ROUNDUP(VLOOKUP(F3770,Accesorio!A:E,IF(L3770&gt;5,L3770-2,L3770),)*E3770/IF(L3770&gt;5,1.21,1),0)," ")</f>
        <v xml:space="preserve"> </v>
      </c>
      <c r="N3770" s="319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70"/>
      <c r="F3771" s="272"/>
      <c r="G3771" s="133"/>
      <c r="H3771" s="133"/>
      <c r="I3771" s="343"/>
      <c r="J3771" s="134"/>
      <c r="K3771" s="135"/>
      <c r="L3771" s="136">
        <v>5</v>
      </c>
      <c r="M3771" s="318" t="str">
        <f>IFERROR(ROUNDUP(VLOOKUP(F3771,Accesorio!A:E,IF(L3771&gt;5,L3771-2,L3771),)*E3771/IF(L3771&gt;5,1.21,1),0)," ")</f>
        <v xml:space="preserve"> </v>
      </c>
      <c r="N3771" s="319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70"/>
      <c r="F3772" s="272"/>
      <c r="G3772" s="133"/>
      <c r="H3772" s="133"/>
      <c r="I3772" s="343"/>
      <c r="J3772" s="134"/>
      <c r="K3772" s="135"/>
      <c r="L3772" s="136">
        <v>5</v>
      </c>
      <c r="M3772" s="318" t="str">
        <f>IFERROR(ROUNDUP(VLOOKUP(F3772,Accesorio!A:E,IF(L3772&gt;5,L3772-2,L3772),)*E3772/IF(L3772&gt;5,1.21,1),0)," ")</f>
        <v xml:space="preserve"> </v>
      </c>
      <c r="N3772" s="319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70"/>
      <c r="F3773" s="272"/>
      <c r="G3773" s="133"/>
      <c r="H3773" s="133"/>
      <c r="I3773" s="343"/>
      <c r="J3773" s="134"/>
      <c r="K3773" s="135"/>
      <c r="L3773" s="136">
        <v>5</v>
      </c>
      <c r="M3773" s="318" t="str">
        <f>IFERROR(ROUNDUP(VLOOKUP(F3773,Accesorio!A:E,IF(L3773&gt;5,L3773-2,L3773),)*E3773/IF(L3773&gt;5,1.21,1),0)," ")</f>
        <v xml:space="preserve"> </v>
      </c>
      <c r="N3773" s="319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70"/>
      <c r="F3774" s="272"/>
      <c r="G3774" s="133"/>
      <c r="H3774" s="133"/>
      <c r="I3774" s="343"/>
      <c r="J3774" s="134"/>
      <c r="K3774" s="135"/>
      <c r="L3774" s="136">
        <v>5</v>
      </c>
      <c r="M3774" s="318" t="str">
        <f>IFERROR(ROUNDUP(VLOOKUP(F3774,Accesorio!A:E,IF(L3774&gt;5,L3774-2,L3774),)*E3774/IF(L3774&gt;5,1.21,1),0)," ")</f>
        <v xml:space="preserve"> </v>
      </c>
      <c r="N3774" s="319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70"/>
      <c r="F3775" s="272"/>
      <c r="G3775" s="133"/>
      <c r="H3775" s="133"/>
      <c r="I3775" s="343"/>
      <c r="J3775" s="134"/>
      <c r="K3775" s="135"/>
      <c r="L3775" s="136">
        <v>5</v>
      </c>
      <c r="M3775" s="318" t="str">
        <f>IFERROR(ROUNDUP(VLOOKUP(F3775,Accesorio!A:E,IF(L3775&gt;5,L3775-2,L3775),)*E3775/IF(L3775&gt;5,1.21,1),0)," ")</f>
        <v xml:space="preserve"> </v>
      </c>
      <c r="N3775" s="319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70"/>
      <c r="F3776" s="272"/>
      <c r="G3776" s="133"/>
      <c r="H3776" s="133"/>
      <c r="I3776" s="343"/>
      <c r="J3776" s="134"/>
      <c r="K3776" s="135"/>
      <c r="L3776" s="136">
        <v>5</v>
      </c>
      <c r="M3776" s="318" t="str">
        <f>IFERROR(ROUNDUP(VLOOKUP(F3776,Accesorio!A:E,IF(L3776&gt;5,L3776-2,L3776),)*E3776/IF(L3776&gt;5,1.21,1),0)," ")</f>
        <v xml:space="preserve"> </v>
      </c>
      <c r="N3776" s="319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70"/>
      <c r="F3777" s="272"/>
      <c r="G3777" s="133"/>
      <c r="H3777" s="133"/>
      <c r="I3777" s="343"/>
      <c r="J3777" s="134"/>
      <c r="K3777" s="135"/>
      <c r="L3777" s="136">
        <v>5</v>
      </c>
      <c r="M3777" s="318" t="str">
        <f>IFERROR(ROUNDUP(VLOOKUP(F3777,Accesorio!A:E,IF(L3777&gt;5,L3777-2,L3777),)*E3777/IF(L3777&gt;5,1.21,1),0)," ")</f>
        <v xml:space="preserve"> </v>
      </c>
      <c r="N3777" s="319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70"/>
      <c r="F3778" s="272"/>
      <c r="G3778" s="133"/>
      <c r="H3778" s="133"/>
      <c r="I3778" s="343"/>
      <c r="J3778" s="134"/>
      <c r="K3778" s="135"/>
      <c r="L3778" s="136">
        <v>5</v>
      </c>
      <c r="M3778" s="318" t="str">
        <f>IFERROR(ROUNDUP(VLOOKUP(F3778,Accesorio!A:E,IF(L3778&gt;5,L3778-2,L3778),)*E3778/IF(L3778&gt;5,1.21,1),0)," ")</f>
        <v xml:space="preserve"> </v>
      </c>
      <c r="N3778" s="319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70"/>
      <c r="F3779" s="272"/>
      <c r="G3779" s="133"/>
      <c r="H3779" s="133"/>
      <c r="I3779" s="343"/>
      <c r="J3779" s="134"/>
      <c r="K3779" s="135"/>
      <c r="L3779" s="136">
        <v>5</v>
      </c>
      <c r="M3779" s="318" t="str">
        <f>IFERROR(ROUNDUP(VLOOKUP(F3779,Accesorio!A:E,IF(L3779&gt;5,L3779-2,L3779),)*E3779/IF(L3779&gt;5,1.21,1),0)," ")</f>
        <v xml:space="preserve"> </v>
      </c>
      <c r="N3779" s="319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70"/>
      <c r="F3780" s="272"/>
      <c r="G3780" s="133"/>
      <c r="H3780" s="133"/>
      <c r="I3780" s="343"/>
      <c r="J3780" s="134"/>
      <c r="K3780" s="135"/>
      <c r="L3780" s="136">
        <v>5</v>
      </c>
      <c r="M3780" s="318" t="str">
        <f>IFERROR(ROUNDUP(VLOOKUP(F3780,Accesorio!A:E,IF(L3780&gt;5,L3780-2,L3780),)*E3780/IF(L3780&gt;5,1.21,1),0)," ")</f>
        <v xml:space="preserve"> </v>
      </c>
      <c r="N3780" s="319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70"/>
      <c r="F3781" s="272"/>
      <c r="G3781" s="133"/>
      <c r="H3781" s="133"/>
      <c r="I3781" s="343"/>
      <c r="J3781" s="134"/>
      <c r="K3781" s="135"/>
      <c r="L3781" s="136">
        <v>5</v>
      </c>
      <c r="M3781" s="318" t="str">
        <f>IFERROR(ROUNDUP(VLOOKUP(F3781,Accesorio!A:E,IF(L3781&gt;5,L3781-2,L3781),)*E3781/IF(L3781&gt;5,1.21,1),0)," ")</f>
        <v xml:space="preserve"> </v>
      </c>
      <c r="N3781" s="319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70"/>
      <c r="F3782" s="272"/>
      <c r="G3782" s="133"/>
      <c r="H3782" s="133"/>
      <c r="I3782" s="343"/>
      <c r="J3782" s="134"/>
      <c r="K3782" s="135"/>
      <c r="L3782" s="136">
        <v>5</v>
      </c>
      <c r="M3782" s="318" t="str">
        <f>IFERROR(ROUNDUP(VLOOKUP(F3782,Accesorio!A:E,IF(L3782&gt;5,L3782-2,L3782),)*E3782/IF(L3782&gt;5,1.21,1),0)," ")</f>
        <v xml:space="preserve"> </v>
      </c>
      <c r="N3782" s="319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70"/>
      <c r="F3783" s="272"/>
      <c r="G3783" s="133"/>
      <c r="H3783" s="133"/>
      <c r="I3783" s="343"/>
      <c r="J3783" s="134"/>
      <c r="K3783" s="135"/>
      <c r="L3783" s="136">
        <v>5</v>
      </c>
      <c r="M3783" s="318" t="str">
        <f>IFERROR(ROUNDUP(VLOOKUP(F3783,Accesorio!A:E,IF(L3783&gt;5,L3783-2,L3783),)*E3783/IF(L3783&gt;5,1.21,1),0)," ")</f>
        <v xml:space="preserve"> </v>
      </c>
      <c r="N3783" s="319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70"/>
      <c r="F3784" s="272"/>
      <c r="G3784" s="133"/>
      <c r="H3784" s="133"/>
      <c r="I3784" s="343"/>
      <c r="J3784" s="134"/>
      <c r="K3784" s="135"/>
      <c r="L3784" s="136">
        <v>5</v>
      </c>
      <c r="M3784" s="318" t="str">
        <f>IFERROR(ROUNDUP(VLOOKUP(F3784,Accesorio!A:E,IF(L3784&gt;5,L3784-2,L3784),)*E3784/IF(L3784&gt;5,1.21,1),0)," ")</f>
        <v xml:space="preserve"> </v>
      </c>
      <c r="N3784" s="319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70"/>
      <c r="F3785" s="272"/>
      <c r="G3785" s="133"/>
      <c r="H3785" s="133"/>
      <c r="I3785" s="343"/>
      <c r="J3785" s="134"/>
      <c r="K3785" s="135"/>
      <c r="L3785" s="136">
        <v>5</v>
      </c>
      <c r="M3785" s="318" t="str">
        <f>IFERROR(ROUNDUP(VLOOKUP(F3785,Accesorio!A:E,IF(L3785&gt;5,L3785-2,L3785),)*E3785/IF(L3785&gt;5,1.21,1),0)," ")</f>
        <v xml:space="preserve"> </v>
      </c>
      <c r="N3785" s="319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70"/>
      <c r="F3786" s="272"/>
      <c r="G3786" s="133"/>
      <c r="H3786" s="133"/>
      <c r="I3786" s="343"/>
      <c r="J3786" s="134"/>
      <c r="K3786" s="135"/>
      <c r="L3786" s="136">
        <v>5</v>
      </c>
      <c r="M3786" s="318" t="str">
        <f>IFERROR(ROUNDUP(VLOOKUP(F3786,Accesorio!A:E,IF(L3786&gt;5,L3786-2,L3786),)*E3786/IF(L3786&gt;5,1.21,1),0)," ")</f>
        <v xml:space="preserve"> </v>
      </c>
      <c r="N3786" s="319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70"/>
      <c r="F3787" s="272"/>
      <c r="G3787" s="133"/>
      <c r="H3787" s="133"/>
      <c r="I3787" s="343"/>
      <c r="J3787" s="134"/>
      <c r="K3787" s="135"/>
      <c r="L3787" s="136">
        <v>5</v>
      </c>
      <c r="M3787" s="318" t="str">
        <f>IFERROR(ROUNDUP(VLOOKUP(F3787,Accesorio!A:E,IF(L3787&gt;5,L3787-2,L3787),)*E3787/IF(L3787&gt;5,1.21,1),0)," ")</f>
        <v xml:space="preserve"> </v>
      </c>
      <c r="N3787" s="319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70"/>
      <c r="F3788" s="272"/>
      <c r="G3788" s="133"/>
      <c r="H3788" s="133"/>
      <c r="I3788" s="343"/>
      <c r="J3788" s="134"/>
      <c r="K3788" s="135"/>
      <c r="L3788" s="136">
        <v>5</v>
      </c>
      <c r="M3788" s="318" t="str">
        <f>IFERROR(ROUNDUP(VLOOKUP(F3788,Accesorio!A:E,IF(L3788&gt;5,L3788-2,L3788),)*E3788/IF(L3788&gt;5,1.21,1),0)," ")</f>
        <v xml:space="preserve"> </v>
      </c>
      <c r="N3788" s="319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70"/>
      <c r="F3789" s="272"/>
      <c r="G3789" s="133"/>
      <c r="H3789" s="133"/>
      <c r="I3789" s="343"/>
      <c r="J3789" s="134"/>
      <c r="K3789" s="135"/>
      <c r="L3789" s="136">
        <v>5</v>
      </c>
      <c r="M3789" s="318" t="str">
        <f>IFERROR(ROUNDUP(VLOOKUP(F3789,Accesorio!A:E,IF(L3789&gt;5,L3789-2,L3789),)*E3789/IF(L3789&gt;5,1.21,1),0)," ")</f>
        <v xml:space="preserve"> </v>
      </c>
      <c r="N3789" s="319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70"/>
      <c r="F3790" s="272"/>
      <c r="G3790" s="133"/>
      <c r="H3790" s="133"/>
      <c r="I3790" s="343"/>
      <c r="J3790" s="134"/>
      <c r="K3790" s="135"/>
      <c r="L3790" s="136">
        <v>5</v>
      </c>
      <c r="M3790" s="318" t="str">
        <f>IFERROR(ROUNDUP(VLOOKUP(F3790,Accesorio!A:E,IF(L3790&gt;5,L3790-2,L3790),)*E3790/IF(L3790&gt;5,1.21,1),0)," ")</f>
        <v xml:space="preserve"> </v>
      </c>
      <c r="N3790" s="319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70"/>
      <c r="F3791" s="272"/>
      <c r="G3791" s="133"/>
      <c r="H3791" s="133"/>
      <c r="I3791" s="343"/>
      <c r="J3791" s="134"/>
      <c r="K3791" s="135"/>
      <c r="L3791" s="136">
        <v>5</v>
      </c>
      <c r="M3791" s="318" t="str">
        <f>IFERROR(ROUNDUP(VLOOKUP(F3791,Accesorio!A:E,IF(L3791&gt;5,L3791-2,L3791),)*E3791/IF(L3791&gt;5,1.21,1),0)," ")</f>
        <v xml:space="preserve"> </v>
      </c>
      <c r="N3791" s="319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70"/>
      <c r="F3792" s="272"/>
      <c r="G3792" s="133"/>
      <c r="H3792" s="133"/>
      <c r="I3792" s="343"/>
      <c r="J3792" s="134"/>
      <c r="K3792" s="135"/>
      <c r="L3792" s="136">
        <v>5</v>
      </c>
      <c r="M3792" s="318" t="str">
        <f>IFERROR(ROUNDUP(VLOOKUP(F3792,Accesorio!A:E,IF(L3792&gt;5,L3792-2,L3792),)*E3792/IF(L3792&gt;5,1.21,1),0)," ")</f>
        <v xml:space="preserve"> </v>
      </c>
      <c r="N3792" s="319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70"/>
      <c r="F3793" s="272"/>
      <c r="G3793" s="133"/>
      <c r="H3793" s="133"/>
      <c r="I3793" s="343"/>
      <c r="J3793" s="134"/>
      <c r="K3793" s="135"/>
      <c r="L3793" s="136">
        <v>5</v>
      </c>
      <c r="M3793" s="318" t="str">
        <f>IFERROR(ROUNDUP(VLOOKUP(F3793,Accesorio!A:E,IF(L3793&gt;5,L3793-2,L3793),)*E3793/IF(L3793&gt;5,1.21,1),0)," ")</f>
        <v xml:space="preserve"> </v>
      </c>
      <c r="N3793" s="319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70"/>
      <c r="F3794" s="272"/>
      <c r="G3794" s="133"/>
      <c r="H3794" s="133"/>
      <c r="I3794" s="343"/>
      <c r="J3794" s="134"/>
      <c r="K3794" s="135"/>
      <c r="L3794" s="136">
        <v>5</v>
      </c>
      <c r="M3794" s="318" t="str">
        <f>IFERROR(ROUNDUP(VLOOKUP(F3794,Accesorio!A:E,IF(L3794&gt;5,L3794-2,L3794),)*E3794/IF(L3794&gt;5,1.21,1),0)," ")</f>
        <v xml:space="preserve"> </v>
      </c>
      <c r="N3794" s="319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70"/>
      <c r="F3795" s="272"/>
      <c r="G3795" s="133"/>
      <c r="H3795" s="133"/>
      <c r="I3795" s="343"/>
      <c r="J3795" s="134"/>
      <c r="K3795" s="135"/>
      <c r="L3795" s="136">
        <v>5</v>
      </c>
      <c r="M3795" s="318" t="str">
        <f>IFERROR(ROUNDUP(VLOOKUP(F3795,Accesorio!A:E,IF(L3795&gt;5,L3795-2,L3795),)*E3795/IF(L3795&gt;5,1.21,1),0)," ")</f>
        <v xml:space="preserve"> </v>
      </c>
      <c r="N3795" s="319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70"/>
      <c r="F3796" s="272"/>
      <c r="G3796" s="133"/>
      <c r="H3796" s="133"/>
      <c r="I3796" s="343"/>
      <c r="J3796" s="134"/>
      <c r="K3796" s="135"/>
      <c r="L3796" s="136">
        <v>5</v>
      </c>
      <c r="M3796" s="318" t="str">
        <f>IFERROR(ROUNDUP(VLOOKUP(F3796,Accesorio!A:E,IF(L3796&gt;5,L3796-2,L3796),)*E3796/IF(L3796&gt;5,1.21,1),0)," ")</f>
        <v xml:space="preserve"> </v>
      </c>
      <c r="N3796" s="319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70"/>
      <c r="F3797" s="272"/>
      <c r="G3797" s="133"/>
      <c r="H3797" s="133"/>
      <c r="I3797" s="343"/>
      <c r="J3797" s="134"/>
      <c r="K3797" s="135"/>
      <c r="L3797" s="136">
        <v>5</v>
      </c>
      <c r="M3797" s="318" t="str">
        <f>IFERROR(ROUNDUP(VLOOKUP(F3797,Accesorio!A:E,IF(L3797&gt;5,L3797-2,L3797),)*E3797/IF(L3797&gt;5,1.21,1),0)," ")</f>
        <v xml:space="preserve"> </v>
      </c>
      <c r="N3797" s="319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70"/>
      <c r="F3798" s="272"/>
      <c r="G3798" s="133"/>
      <c r="H3798" s="133"/>
      <c r="I3798" s="343"/>
      <c r="J3798" s="134"/>
      <c r="K3798" s="135"/>
      <c r="L3798" s="136">
        <v>5</v>
      </c>
      <c r="M3798" s="318" t="str">
        <f>IFERROR(ROUNDUP(VLOOKUP(F3798,Accesorio!A:E,IF(L3798&gt;5,L3798-2,L3798),)*E3798/IF(L3798&gt;5,1.21,1),0)," ")</f>
        <v xml:space="preserve"> </v>
      </c>
      <c r="N3798" s="319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70"/>
      <c r="F3799" s="272"/>
      <c r="G3799" s="133"/>
      <c r="H3799" s="133"/>
      <c r="I3799" s="343"/>
      <c r="J3799" s="134"/>
      <c r="K3799" s="135"/>
      <c r="L3799" s="136">
        <v>5</v>
      </c>
      <c r="M3799" s="318" t="str">
        <f>IFERROR(ROUNDUP(VLOOKUP(F3799,Accesorio!A:E,IF(L3799&gt;5,L3799-2,L3799),)*E3799/IF(L3799&gt;5,1.21,1),0)," ")</f>
        <v xml:space="preserve"> </v>
      </c>
      <c r="N3799" s="319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70"/>
      <c r="F3800" s="272"/>
      <c r="G3800" s="133"/>
      <c r="H3800" s="133"/>
      <c r="I3800" s="343"/>
      <c r="J3800" s="134"/>
      <c r="K3800" s="135"/>
      <c r="L3800" s="136">
        <v>5</v>
      </c>
      <c r="M3800" s="318" t="str">
        <f>IFERROR(ROUNDUP(VLOOKUP(F3800,Accesorio!A:E,IF(L3800&gt;5,L3800-2,L3800),)*E3800/IF(L3800&gt;5,1.21,1),0)," ")</f>
        <v xml:space="preserve"> </v>
      </c>
      <c r="N3800" s="319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70"/>
      <c r="F3801" s="272"/>
      <c r="G3801" s="133"/>
      <c r="H3801" s="133"/>
      <c r="I3801" s="343"/>
      <c r="J3801" s="134"/>
      <c r="K3801" s="135"/>
      <c r="L3801" s="136">
        <v>5</v>
      </c>
      <c r="M3801" s="318" t="str">
        <f>IFERROR(ROUNDUP(VLOOKUP(F3801,Accesorio!A:E,IF(L3801&gt;5,L3801-2,L3801),)*E3801/IF(L3801&gt;5,1.21,1),0)," ")</f>
        <v xml:space="preserve"> </v>
      </c>
      <c r="N3801" s="319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70"/>
      <c r="F3802" s="272"/>
      <c r="G3802" s="133"/>
      <c r="H3802" s="133"/>
      <c r="I3802" s="343"/>
      <c r="J3802" s="134"/>
      <c r="K3802" s="135"/>
      <c r="L3802" s="136">
        <v>5</v>
      </c>
      <c r="M3802" s="318" t="str">
        <f>IFERROR(ROUNDUP(VLOOKUP(F3802,Accesorio!A:E,IF(L3802&gt;5,L3802-2,L3802),)*E3802/IF(L3802&gt;5,1.21,1),0)," ")</f>
        <v xml:space="preserve"> </v>
      </c>
      <c r="N3802" s="319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70"/>
      <c r="F3803" s="272"/>
      <c r="G3803" s="133"/>
      <c r="H3803" s="133"/>
      <c r="I3803" s="343"/>
      <c r="J3803" s="134"/>
      <c r="K3803" s="135"/>
      <c r="L3803" s="136">
        <v>5</v>
      </c>
      <c r="M3803" s="318" t="str">
        <f>IFERROR(ROUNDUP(VLOOKUP(F3803,Accesorio!A:E,IF(L3803&gt;5,L3803-2,L3803),)*E3803/IF(L3803&gt;5,1.21,1),0)," ")</f>
        <v xml:space="preserve"> </v>
      </c>
      <c r="N3803" s="319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70"/>
      <c r="F3804" s="272"/>
      <c r="G3804" s="133"/>
      <c r="H3804" s="133"/>
      <c r="I3804" s="343"/>
      <c r="J3804" s="134"/>
      <c r="K3804" s="135"/>
      <c r="L3804" s="136">
        <v>5</v>
      </c>
      <c r="M3804" s="318" t="str">
        <f>IFERROR(ROUNDUP(VLOOKUP(F3804,Accesorio!A:E,IF(L3804&gt;5,L3804-2,L3804),)*E3804/IF(L3804&gt;5,1.21,1),0)," ")</f>
        <v xml:space="preserve"> </v>
      </c>
      <c r="N3804" s="319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70"/>
      <c r="F3805" s="272"/>
      <c r="G3805" s="133"/>
      <c r="H3805" s="133"/>
      <c r="I3805" s="343"/>
      <c r="J3805" s="134"/>
      <c r="K3805" s="135"/>
      <c r="L3805" s="136">
        <v>5</v>
      </c>
      <c r="M3805" s="318" t="str">
        <f>IFERROR(ROUNDUP(VLOOKUP(F3805,Accesorio!A:E,IF(L3805&gt;5,L3805-2,L3805),)*E3805/IF(L3805&gt;5,1.21,1),0)," ")</f>
        <v xml:space="preserve"> </v>
      </c>
      <c r="N3805" s="319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70"/>
      <c r="F3806" s="272"/>
      <c r="G3806" s="133"/>
      <c r="H3806" s="133"/>
      <c r="I3806" s="343"/>
      <c r="J3806" s="134"/>
      <c r="K3806" s="135"/>
      <c r="L3806" s="136">
        <v>5</v>
      </c>
      <c r="M3806" s="318" t="str">
        <f>IFERROR(ROUNDUP(VLOOKUP(F3806,Accesorio!A:E,IF(L3806&gt;5,L3806-2,L3806),)*E3806/IF(L3806&gt;5,1.21,1),0)," ")</f>
        <v xml:space="preserve"> </v>
      </c>
      <c r="N3806" s="319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70"/>
      <c r="F3807" s="272"/>
      <c r="G3807" s="133"/>
      <c r="H3807" s="133"/>
      <c r="I3807" s="343"/>
      <c r="J3807" s="134"/>
      <c r="K3807" s="135"/>
      <c r="L3807" s="136">
        <v>5</v>
      </c>
      <c r="M3807" s="318" t="str">
        <f>IFERROR(ROUNDUP(VLOOKUP(F3807,Accesorio!A:E,IF(L3807&gt;5,L3807-2,L3807),)*E3807/IF(L3807&gt;5,1.21,1),0)," ")</f>
        <v xml:space="preserve"> </v>
      </c>
      <c r="N3807" s="319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70"/>
      <c r="F3808" s="272"/>
      <c r="G3808" s="133"/>
      <c r="H3808" s="133"/>
      <c r="I3808" s="343"/>
      <c r="J3808" s="134"/>
      <c r="K3808" s="135"/>
      <c r="L3808" s="136">
        <v>5</v>
      </c>
      <c r="M3808" s="318" t="str">
        <f>IFERROR(ROUNDUP(VLOOKUP(F3808,Accesorio!A:E,IF(L3808&gt;5,L3808-2,L3808),)*E3808/IF(L3808&gt;5,1.21,1),0)," ")</f>
        <v xml:space="preserve"> </v>
      </c>
      <c r="N3808" s="319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70"/>
      <c r="F3809" s="272"/>
      <c r="G3809" s="133"/>
      <c r="H3809" s="133"/>
      <c r="I3809" s="343"/>
      <c r="J3809" s="134"/>
      <c r="K3809" s="135"/>
      <c r="L3809" s="136">
        <v>5</v>
      </c>
      <c r="M3809" s="318" t="str">
        <f>IFERROR(ROUNDUP(VLOOKUP(F3809,Accesorio!A:E,IF(L3809&gt;5,L3809-2,L3809),)*E3809/IF(L3809&gt;5,1.21,1),0)," ")</f>
        <v xml:space="preserve"> </v>
      </c>
      <c r="N3809" s="319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70"/>
      <c r="F3810" s="272"/>
      <c r="G3810" s="133"/>
      <c r="H3810" s="133"/>
      <c r="I3810" s="343"/>
      <c r="J3810" s="134"/>
      <c r="K3810" s="135"/>
      <c r="L3810" s="136">
        <v>5</v>
      </c>
      <c r="M3810" s="318" t="str">
        <f>IFERROR(ROUNDUP(VLOOKUP(F3810,Accesorio!A:E,IF(L3810&gt;5,L3810-2,L3810),)*E3810/IF(L3810&gt;5,1.21,1),0)," ")</f>
        <v xml:space="preserve"> </v>
      </c>
      <c r="N3810" s="319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70"/>
      <c r="F3811" s="272"/>
      <c r="G3811" s="133"/>
      <c r="H3811" s="133"/>
      <c r="I3811" s="343"/>
      <c r="J3811" s="134"/>
      <c r="K3811" s="135"/>
      <c r="L3811" s="136">
        <v>5</v>
      </c>
      <c r="M3811" s="318" t="str">
        <f>IFERROR(ROUNDUP(VLOOKUP(F3811,Accesorio!A:E,IF(L3811&gt;5,L3811-2,L3811),)*E3811/IF(L3811&gt;5,1.21,1),0)," ")</f>
        <v xml:space="preserve"> </v>
      </c>
      <c r="N3811" s="319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70"/>
      <c r="F3812" s="272"/>
      <c r="G3812" s="133"/>
      <c r="H3812" s="133"/>
      <c r="I3812" s="343"/>
      <c r="J3812" s="134"/>
      <c r="K3812" s="135"/>
      <c r="L3812" s="136">
        <v>5</v>
      </c>
      <c r="M3812" s="318" t="str">
        <f>IFERROR(ROUNDUP(VLOOKUP(F3812,Accesorio!A:E,IF(L3812&gt;5,L3812-2,L3812),)*E3812/IF(L3812&gt;5,1.21,1),0)," ")</f>
        <v xml:space="preserve"> </v>
      </c>
      <c r="N3812" s="319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70"/>
      <c r="F3813" s="272"/>
      <c r="G3813" s="133"/>
      <c r="H3813" s="133"/>
      <c r="I3813" s="343"/>
      <c r="J3813" s="134"/>
      <c r="K3813" s="135"/>
      <c r="L3813" s="136">
        <v>5</v>
      </c>
      <c r="M3813" s="318" t="str">
        <f>IFERROR(ROUNDUP(VLOOKUP(F3813,Accesorio!A:E,IF(L3813&gt;5,L3813-2,L3813),)*E3813/IF(L3813&gt;5,1.21,1),0)," ")</f>
        <v xml:space="preserve"> </v>
      </c>
      <c r="N3813" s="319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70"/>
      <c r="F3814" s="272"/>
      <c r="G3814" s="133"/>
      <c r="H3814" s="133"/>
      <c r="I3814" s="343"/>
      <c r="J3814" s="134"/>
      <c r="K3814" s="135"/>
      <c r="L3814" s="136">
        <v>5</v>
      </c>
      <c r="M3814" s="318" t="str">
        <f>IFERROR(ROUNDUP(VLOOKUP(F3814,Accesorio!A:E,IF(L3814&gt;5,L3814-2,L3814),)*E3814/IF(L3814&gt;5,1.21,1),0)," ")</f>
        <v xml:space="preserve"> </v>
      </c>
      <c r="N3814" s="319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70"/>
      <c r="F3815" s="272"/>
      <c r="G3815" s="133"/>
      <c r="H3815" s="133"/>
      <c r="I3815" s="343"/>
      <c r="J3815" s="134"/>
      <c r="K3815" s="135"/>
      <c r="L3815" s="136">
        <v>5</v>
      </c>
      <c r="M3815" s="318" t="str">
        <f>IFERROR(ROUNDUP(VLOOKUP(F3815,Accesorio!A:E,IF(L3815&gt;5,L3815-2,L3815),)*E3815/IF(L3815&gt;5,1.21,1),0)," ")</f>
        <v xml:space="preserve"> </v>
      </c>
      <c r="N3815" s="319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70"/>
      <c r="F3816" s="272"/>
      <c r="G3816" s="133"/>
      <c r="H3816" s="133"/>
      <c r="I3816" s="343"/>
      <c r="J3816" s="134"/>
      <c r="K3816" s="135"/>
      <c r="L3816" s="136">
        <v>5</v>
      </c>
      <c r="M3816" s="318" t="str">
        <f>IFERROR(ROUNDUP(VLOOKUP(F3816,Accesorio!A:E,IF(L3816&gt;5,L3816-2,L3816),)*E3816/IF(L3816&gt;5,1.21,1),0)," ")</f>
        <v xml:space="preserve"> </v>
      </c>
      <c r="N3816" s="319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70"/>
      <c r="F3817" s="272"/>
      <c r="G3817" s="133"/>
      <c r="H3817" s="133"/>
      <c r="I3817" s="343"/>
      <c r="J3817" s="134"/>
      <c r="K3817" s="135"/>
      <c r="L3817" s="136">
        <v>5</v>
      </c>
      <c r="M3817" s="318" t="str">
        <f>IFERROR(ROUNDUP(VLOOKUP(F3817,Accesorio!A:E,IF(L3817&gt;5,L3817-2,L3817),)*E3817/IF(L3817&gt;5,1.21,1),0)," ")</f>
        <v xml:space="preserve"> </v>
      </c>
      <c r="N3817" s="319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70"/>
      <c r="F3818" s="272"/>
      <c r="G3818" s="133"/>
      <c r="H3818" s="133"/>
      <c r="I3818" s="343"/>
      <c r="J3818" s="134"/>
      <c r="K3818" s="135"/>
      <c r="L3818" s="136">
        <v>5</v>
      </c>
      <c r="M3818" s="318" t="str">
        <f>IFERROR(ROUNDUP(VLOOKUP(F3818,Accesorio!A:E,IF(L3818&gt;5,L3818-2,L3818),)*E3818/IF(L3818&gt;5,1.21,1),0)," ")</f>
        <v xml:space="preserve"> </v>
      </c>
      <c r="N3818" s="319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70"/>
      <c r="F3819" s="272"/>
      <c r="G3819" s="133"/>
      <c r="H3819" s="133"/>
      <c r="I3819" s="343"/>
      <c r="J3819" s="134"/>
      <c r="K3819" s="135"/>
      <c r="L3819" s="136">
        <v>5</v>
      </c>
      <c r="M3819" s="318" t="str">
        <f>IFERROR(ROUNDUP(VLOOKUP(F3819,Accesorio!A:E,IF(L3819&gt;5,L3819-2,L3819),)*E3819/IF(L3819&gt;5,1.21,1),0)," ")</f>
        <v xml:space="preserve"> </v>
      </c>
      <c r="N3819" s="319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70"/>
      <c r="F3820" s="272"/>
      <c r="G3820" s="133"/>
      <c r="H3820" s="133"/>
      <c r="I3820" s="343"/>
      <c r="J3820" s="134"/>
      <c r="K3820" s="135"/>
      <c r="L3820" s="136">
        <v>5</v>
      </c>
      <c r="M3820" s="318" t="str">
        <f>IFERROR(ROUNDUP(VLOOKUP(F3820,Accesorio!A:E,IF(L3820&gt;5,L3820-2,L3820),)*E3820/IF(L3820&gt;5,1.21,1),0)," ")</f>
        <v xml:space="preserve"> </v>
      </c>
      <c r="N3820" s="319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70"/>
      <c r="F3821" s="272"/>
      <c r="G3821" s="133"/>
      <c r="H3821" s="133"/>
      <c r="I3821" s="343"/>
      <c r="J3821" s="134"/>
      <c r="K3821" s="135"/>
      <c r="L3821" s="136">
        <v>5</v>
      </c>
      <c r="M3821" s="318" t="str">
        <f>IFERROR(ROUNDUP(VLOOKUP(F3821,Accesorio!A:E,IF(L3821&gt;5,L3821-2,L3821),)*E3821/IF(L3821&gt;5,1.21,1),0)," ")</f>
        <v xml:space="preserve"> </v>
      </c>
      <c r="N3821" s="319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70"/>
      <c r="F3822" s="272"/>
      <c r="G3822" s="133"/>
      <c r="H3822" s="133"/>
      <c r="I3822" s="343"/>
      <c r="J3822" s="134"/>
      <c r="K3822" s="135"/>
      <c r="L3822" s="136">
        <v>5</v>
      </c>
      <c r="M3822" s="318" t="str">
        <f>IFERROR(ROUNDUP(VLOOKUP(F3822,Accesorio!A:E,IF(L3822&gt;5,L3822-2,L3822),)*E3822/IF(L3822&gt;5,1.21,1),0)," ")</f>
        <v xml:space="preserve"> </v>
      </c>
      <c r="N3822" s="319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70"/>
      <c r="F3823" s="272"/>
      <c r="G3823" s="133"/>
      <c r="H3823" s="133"/>
      <c r="I3823" s="343"/>
      <c r="J3823" s="134"/>
      <c r="K3823" s="135"/>
      <c r="L3823" s="136">
        <v>5</v>
      </c>
      <c r="M3823" s="318" t="str">
        <f>IFERROR(ROUNDUP(VLOOKUP(F3823,Accesorio!A:E,IF(L3823&gt;5,L3823-2,L3823),)*E3823/IF(L3823&gt;5,1.21,1),0)," ")</f>
        <v xml:space="preserve"> </v>
      </c>
      <c r="N3823" s="319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70"/>
      <c r="F3824" s="272"/>
      <c r="G3824" s="133"/>
      <c r="H3824" s="133"/>
      <c r="I3824" s="343"/>
      <c r="J3824" s="134"/>
      <c r="K3824" s="135"/>
      <c r="L3824" s="136">
        <v>5</v>
      </c>
      <c r="M3824" s="318" t="str">
        <f>IFERROR(ROUNDUP(VLOOKUP(F3824,Accesorio!A:E,IF(L3824&gt;5,L3824-2,L3824),)*E3824/IF(L3824&gt;5,1.21,1),0)," ")</f>
        <v xml:space="preserve"> </v>
      </c>
      <c r="N3824" s="319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70"/>
      <c r="F3825" s="272"/>
      <c r="G3825" s="133"/>
      <c r="H3825" s="133"/>
      <c r="I3825" s="343"/>
      <c r="J3825" s="134"/>
      <c r="K3825" s="135"/>
      <c r="L3825" s="136">
        <v>5</v>
      </c>
      <c r="M3825" s="318" t="str">
        <f>IFERROR(ROUNDUP(VLOOKUP(F3825,Accesorio!A:E,IF(L3825&gt;5,L3825-2,L3825),)*E3825/IF(L3825&gt;5,1.21,1),0)," ")</f>
        <v xml:space="preserve"> </v>
      </c>
      <c r="N3825" s="319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70"/>
      <c r="F3826" s="272"/>
      <c r="G3826" s="133"/>
      <c r="H3826" s="133"/>
      <c r="I3826" s="343"/>
      <c r="J3826" s="134"/>
      <c r="K3826" s="135"/>
      <c r="L3826" s="136">
        <v>5</v>
      </c>
      <c r="M3826" s="318" t="str">
        <f>IFERROR(ROUNDUP(VLOOKUP(F3826,Accesorio!A:E,IF(L3826&gt;5,L3826-2,L3826),)*E3826/IF(L3826&gt;5,1.21,1),0)," ")</f>
        <v xml:space="preserve"> </v>
      </c>
      <c r="N3826" s="319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70"/>
      <c r="F3827" s="272"/>
      <c r="G3827" s="133"/>
      <c r="H3827" s="133"/>
      <c r="I3827" s="343"/>
      <c r="J3827" s="134"/>
      <c r="K3827" s="135"/>
      <c r="L3827" s="136">
        <v>5</v>
      </c>
      <c r="M3827" s="318" t="str">
        <f>IFERROR(ROUNDUP(VLOOKUP(F3827,Accesorio!A:E,IF(L3827&gt;5,L3827-2,L3827),)*E3827/IF(L3827&gt;5,1.21,1),0)," ")</f>
        <v xml:space="preserve"> </v>
      </c>
      <c r="N3827" s="319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70"/>
      <c r="F3828" s="272"/>
      <c r="G3828" s="133"/>
      <c r="H3828" s="133"/>
      <c r="I3828" s="343"/>
      <c r="J3828" s="134"/>
      <c r="K3828" s="135"/>
      <c r="L3828" s="136">
        <v>5</v>
      </c>
      <c r="M3828" s="318" t="str">
        <f>IFERROR(ROUNDUP(VLOOKUP(F3828,Accesorio!A:E,IF(L3828&gt;5,L3828-2,L3828),)*E3828/IF(L3828&gt;5,1.21,1),0)," ")</f>
        <v xml:space="preserve"> </v>
      </c>
      <c r="N3828" s="319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70"/>
      <c r="F3829" s="272"/>
      <c r="G3829" s="133"/>
      <c r="H3829" s="133"/>
      <c r="I3829" s="343"/>
      <c r="J3829" s="134"/>
      <c r="K3829" s="135"/>
      <c r="L3829" s="136">
        <v>5</v>
      </c>
      <c r="M3829" s="318" t="str">
        <f>IFERROR(ROUNDUP(VLOOKUP(F3829,Accesorio!A:E,IF(L3829&gt;5,L3829-2,L3829),)*E3829/IF(L3829&gt;5,1.21,1),0)," ")</f>
        <v xml:space="preserve"> </v>
      </c>
      <c r="N3829" s="319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70"/>
      <c r="F3830" s="272"/>
      <c r="G3830" s="133"/>
      <c r="H3830" s="133"/>
      <c r="I3830" s="343"/>
      <c r="J3830" s="134"/>
      <c r="K3830" s="135"/>
      <c r="L3830" s="136">
        <v>5</v>
      </c>
      <c r="M3830" s="318" t="str">
        <f>IFERROR(ROUNDUP(VLOOKUP(F3830,Accesorio!A:E,IF(L3830&gt;5,L3830-2,L3830),)*E3830/IF(L3830&gt;5,1.21,1),0)," ")</f>
        <v xml:space="preserve"> </v>
      </c>
      <c r="N3830" s="319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70"/>
      <c r="F3831" s="272"/>
      <c r="G3831" s="133"/>
      <c r="H3831" s="133"/>
      <c r="I3831" s="343"/>
      <c r="J3831" s="134"/>
      <c r="K3831" s="135"/>
      <c r="L3831" s="136">
        <v>5</v>
      </c>
      <c r="M3831" s="318" t="str">
        <f>IFERROR(ROUNDUP(VLOOKUP(F3831,Accesorio!A:E,IF(L3831&gt;5,L3831-2,L3831),)*E3831/IF(L3831&gt;5,1.21,1),0)," ")</f>
        <v xml:space="preserve"> </v>
      </c>
      <c r="N3831" s="319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70"/>
      <c r="F3832" s="272"/>
      <c r="G3832" s="133"/>
      <c r="H3832" s="133"/>
      <c r="I3832" s="343"/>
      <c r="J3832" s="134"/>
      <c r="K3832" s="135"/>
      <c r="L3832" s="136">
        <v>5</v>
      </c>
      <c r="M3832" s="318" t="str">
        <f>IFERROR(ROUNDUP(VLOOKUP(F3832,Accesorio!A:E,IF(L3832&gt;5,L3832-2,L3832),)*E3832/IF(L3832&gt;5,1.21,1),0)," ")</f>
        <v xml:space="preserve"> </v>
      </c>
      <c r="N3832" s="319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70"/>
      <c r="F3833" s="272"/>
      <c r="G3833" s="133"/>
      <c r="H3833" s="133"/>
      <c r="I3833" s="343"/>
      <c r="J3833" s="134"/>
      <c r="K3833" s="135"/>
      <c r="L3833" s="136">
        <v>5</v>
      </c>
      <c r="M3833" s="318" t="str">
        <f>IFERROR(ROUNDUP(VLOOKUP(F3833,Accesorio!A:E,IF(L3833&gt;5,L3833-2,L3833),)*E3833/IF(L3833&gt;5,1.21,1),0)," ")</f>
        <v xml:space="preserve"> </v>
      </c>
      <c r="N3833" s="319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70"/>
      <c r="F3834" s="272"/>
      <c r="G3834" s="133"/>
      <c r="H3834" s="133"/>
      <c r="I3834" s="343"/>
      <c r="J3834" s="134"/>
      <c r="K3834" s="135"/>
      <c r="L3834" s="136">
        <v>5</v>
      </c>
      <c r="M3834" s="318" t="str">
        <f>IFERROR(ROUNDUP(VLOOKUP(F3834,Accesorio!A:E,IF(L3834&gt;5,L3834-2,L3834),)*E3834/IF(L3834&gt;5,1.21,1),0)," ")</f>
        <v xml:space="preserve"> </v>
      </c>
      <c r="N3834" s="319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70"/>
      <c r="F3835" s="272"/>
      <c r="G3835" s="133"/>
      <c r="H3835" s="133"/>
      <c r="I3835" s="343"/>
      <c r="J3835" s="134"/>
      <c r="K3835" s="135"/>
      <c r="L3835" s="136">
        <v>5</v>
      </c>
      <c r="M3835" s="318" t="str">
        <f>IFERROR(ROUNDUP(VLOOKUP(F3835,Accesorio!A:E,IF(L3835&gt;5,L3835-2,L3835),)*E3835/IF(L3835&gt;5,1.21,1),0)," ")</f>
        <v xml:space="preserve"> </v>
      </c>
      <c r="N3835" s="319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70"/>
      <c r="F3836" s="272"/>
      <c r="G3836" s="133"/>
      <c r="H3836" s="133"/>
      <c r="I3836" s="343"/>
      <c r="J3836" s="134"/>
      <c r="K3836" s="135"/>
      <c r="L3836" s="136">
        <v>5</v>
      </c>
      <c r="M3836" s="318" t="str">
        <f>IFERROR(ROUNDUP(VLOOKUP(F3836,Accesorio!A:E,IF(L3836&gt;5,L3836-2,L3836),)*E3836/IF(L3836&gt;5,1.21,1),0)," ")</f>
        <v xml:space="preserve"> </v>
      </c>
      <c r="N3836" s="319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70"/>
      <c r="F3837" s="272"/>
      <c r="G3837" s="133"/>
      <c r="H3837" s="133"/>
      <c r="I3837" s="343"/>
      <c r="J3837" s="134"/>
      <c r="K3837" s="135"/>
      <c r="L3837" s="136">
        <v>5</v>
      </c>
      <c r="M3837" s="318" t="str">
        <f>IFERROR(ROUNDUP(VLOOKUP(F3837,Accesorio!A:E,IF(L3837&gt;5,L3837-2,L3837),)*E3837/IF(L3837&gt;5,1.21,1),0)," ")</f>
        <v xml:space="preserve"> </v>
      </c>
      <c r="N3837" s="319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70"/>
      <c r="F3838" s="272"/>
      <c r="G3838" s="133"/>
      <c r="H3838" s="133"/>
      <c r="I3838" s="343"/>
      <c r="J3838" s="134"/>
      <c r="K3838" s="135"/>
      <c r="L3838" s="136">
        <v>5</v>
      </c>
      <c r="M3838" s="318" t="str">
        <f>IFERROR(ROUNDUP(VLOOKUP(F3838,Accesorio!A:E,IF(L3838&gt;5,L3838-2,L3838),)*E3838/IF(L3838&gt;5,1.21,1),0)," ")</f>
        <v xml:space="preserve"> </v>
      </c>
      <c r="N3838" s="319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70"/>
      <c r="F3839" s="272"/>
      <c r="G3839" s="133"/>
      <c r="H3839" s="133"/>
      <c r="I3839" s="343"/>
      <c r="J3839" s="134"/>
      <c r="K3839" s="135"/>
      <c r="L3839" s="136">
        <v>5</v>
      </c>
      <c r="M3839" s="318" t="str">
        <f>IFERROR(ROUNDUP(VLOOKUP(F3839,Accesorio!A:E,IF(L3839&gt;5,L3839-2,L3839),)*E3839/IF(L3839&gt;5,1.21,1),0)," ")</f>
        <v xml:space="preserve"> </v>
      </c>
      <c r="N3839" s="319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70"/>
      <c r="F3840" s="272"/>
      <c r="G3840" s="133"/>
      <c r="H3840" s="133"/>
      <c r="I3840" s="343"/>
      <c r="J3840" s="134"/>
      <c r="K3840" s="135"/>
      <c r="L3840" s="136">
        <v>5</v>
      </c>
      <c r="M3840" s="318" t="str">
        <f>IFERROR(ROUNDUP(VLOOKUP(F3840,Accesorio!A:E,IF(L3840&gt;5,L3840-2,L3840),)*E3840/IF(L3840&gt;5,1.21,1),0)," ")</f>
        <v xml:space="preserve"> </v>
      </c>
      <c r="N3840" s="319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70"/>
      <c r="F3841" s="272"/>
      <c r="G3841" s="133"/>
      <c r="H3841" s="133"/>
      <c r="I3841" s="343"/>
      <c r="J3841" s="134"/>
      <c r="K3841" s="135"/>
      <c r="L3841" s="136">
        <v>5</v>
      </c>
      <c r="M3841" s="318" t="str">
        <f>IFERROR(ROUNDUP(VLOOKUP(F3841,Accesorio!A:E,IF(L3841&gt;5,L3841-2,L3841),)*E3841/IF(L3841&gt;5,1.21,1),0)," ")</f>
        <v xml:space="preserve"> </v>
      </c>
      <c r="N3841" s="319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70"/>
      <c r="F3842" s="272"/>
      <c r="G3842" s="133"/>
      <c r="H3842" s="133"/>
      <c r="I3842" s="343"/>
      <c r="J3842" s="134"/>
      <c r="K3842" s="135"/>
      <c r="L3842" s="136">
        <v>5</v>
      </c>
      <c r="M3842" s="318" t="str">
        <f>IFERROR(ROUNDUP(VLOOKUP(F3842,Accesorio!A:E,IF(L3842&gt;5,L3842-2,L3842),)*E3842/IF(L3842&gt;5,1.21,1),0)," ")</f>
        <v xml:space="preserve"> </v>
      </c>
      <c r="N3842" s="319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70"/>
      <c r="F3843" s="272"/>
      <c r="G3843" s="133"/>
      <c r="H3843" s="133"/>
      <c r="I3843" s="343"/>
      <c r="J3843" s="134"/>
      <c r="K3843" s="135"/>
      <c r="L3843" s="136">
        <v>5</v>
      </c>
      <c r="M3843" s="318" t="str">
        <f>IFERROR(ROUNDUP(VLOOKUP(F3843,Accesorio!A:E,IF(L3843&gt;5,L3843-2,L3843),)*E3843/IF(L3843&gt;5,1.21,1),0)," ")</f>
        <v xml:space="preserve"> </v>
      </c>
      <c r="N3843" s="319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70"/>
      <c r="F3844" s="272"/>
      <c r="G3844" s="133"/>
      <c r="H3844" s="133"/>
      <c r="I3844" s="343"/>
      <c r="J3844" s="134"/>
      <c r="K3844" s="135"/>
      <c r="L3844" s="136">
        <v>5</v>
      </c>
      <c r="M3844" s="318" t="str">
        <f>IFERROR(ROUNDUP(VLOOKUP(F3844,Accesorio!A:E,IF(L3844&gt;5,L3844-2,L3844),)*E3844/IF(L3844&gt;5,1.21,1),0)," ")</f>
        <v xml:space="preserve"> </v>
      </c>
      <c r="N3844" s="319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70"/>
      <c r="F3845" s="272"/>
      <c r="G3845" s="133"/>
      <c r="H3845" s="133"/>
      <c r="I3845" s="343"/>
      <c r="J3845" s="134"/>
      <c r="K3845" s="135"/>
      <c r="L3845" s="136">
        <v>5</v>
      </c>
      <c r="M3845" s="318" t="str">
        <f>IFERROR(ROUNDUP(VLOOKUP(F3845,Accesorio!A:E,IF(L3845&gt;5,L3845-2,L3845),)*E3845/IF(L3845&gt;5,1.21,1),0)," ")</f>
        <v xml:space="preserve"> </v>
      </c>
      <c r="N3845" s="319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70"/>
      <c r="F3846" s="272"/>
      <c r="G3846" s="133"/>
      <c r="H3846" s="133"/>
      <c r="I3846" s="343"/>
      <c r="J3846" s="134"/>
      <c r="K3846" s="135"/>
      <c r="L3846" s="136">
        <v>5</v>
      </c>
      <c r="M3846" s="318" t="str">
        <f>IFERROR(ROUNDUP(VLOOKUP(F3846,Accesorio!A:E,IF(L3846&gt;5,L3846-2,L3846),)*E3846/IF(L3846&gt;5,1.21,1),0)," ")</f>
        <v xml:space="preserve"> </v>
      </c>
      <c r="N3846" s="319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70"/>
      <c r="F3847" s="272"/>
      <c r="G3847" s="133"/>
      <c r="H3847" s="133"/>
      <c r="I3847" s="343"/>
      <c r="J3847" s="134"/>
      <c r="K3847" s="135"/>
      <c r="L3847" s="136">
        <v>5</v>
      </c>
      <c r="M3847" s="318" t="str">
        <f>IFERROR(ROUNDUP(VLOOKUP(F3847,Accesorio!A:E,IF(L3847&gt;5,L3847-2,L3847),)*E3847/IF(L3847&gt;5,1.21,1),0)," ")</f>
        <v xml:space="preserve"> </v>
      </c>
      <c r="N3847" s="319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70"/>
      <c r="F3848" s="272"/>
      <c r="G3848" s="133"/>
      <c r="H3848" s="133"/>
      <c r="I3848" s="343"/>
      <c r="J3848" s="134"/>
      <c r="K3848" s="135"/>
      <c r="L3848" s="136">
        <v>5</v>
      </c>
      <c r="M3848" s="318" t="str">
        <f>IFERROR(ROUNDUP(VLOOKUP(F3848,Accesorio!A:E,IF(L3848&gt;5,L3848-2,L3848),)*E3848/IF(L3848&gt;5,1.21,1),0)," ")</f>
        <v xml:space="preserve"> </v>
      </c>
      <c r="N3848" s="319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70"/>
      <c r="F3849" s="272"/>
      <c r="G3849" s="133"/>
      <c r="H3849" s="133"/>
      <c r="I3849" s="343"/>
      <c r="J3849" s="134"/>
      <c r="K3849" s="135"/>
      <c r="L3849" s="136">
        <v>5</v>
      </c>
      <c r="M3849" s="318" t="str">
        <f>IFERROR(ROUNDUP(VLOOKUP(F3849,Accesorio!A:E,IF(L3849&gt;5,L3849-2,L3849),)*E3849/IF(L3849&gt;5,1.21,1),0)," ")</f>
        <v xml:space="preserve"> </v>
      </c>
      <c r="N3849" s="319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70"/>
      <c r="F3850" s="272"/>
      <c r="G3850" s="133"/>
      <c r="H3850" s="133"/>
      <c r="I3850" s="343"/>
      <c r="J3850" s="134"/>
      <c r="K3850" s="135"/>
      <c r="L3850" s="136">
        <v>5</v>
      </c>
      <c r="M3850" s="318" t="str">
        <f>IFERROR(ROUNDUP(VLOOKUP(F3850,Accesorio!A:E,IF(L3850&gt;5,L3850-2,L3850),)*E3850/IF(L3850&gt;5,1.21,1),0)," ")</f>
        <v xml:space="preserve"> </v>
      </c>
      <c r="N3850" s="319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70"/>
      <c r="F3851" s="272"/>
      <c r="G3851" s="133"/>
      <c r="H3851" s="133"/>
      <c r="I3851" s="343"/>
      <c r="J3851" s="134"/>
      <c r="K3851" s="135"/>
      <c r="L3851" s="136">
        <v>5</v>
      </c>
      <c r="M3851" s="318" t="str">
        <f>IFERROR(ROUNDUP(VLOOKUP(F3851,Accesorio!A:E,IF(L3851&gt;5,L3851-2,L3851),)*E3851/IF(L3851&gt;5,1.21,1),0)," ")</f>
        <v xml:space="preserve"> </v>
      </c>
      <c r="N3851" s="319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70"/>
      <c r="F3852" s="272"/>
      <c r="G3852" s="133"/>
      <c r="H3852" s="133"/>
      <c r="I3852" s="343"/>
      <c r="J3852" s="134"/>
      <c r="K3852" s="135"/>
      <c r="L3852" s="136">
        <v>5</v>
      </c>
      <c r="M3852" s="318" t="str">
        <f>IFERROR(ROUNDUP(VLOOKUP(F3852,Accesorio!A:E,IF(L3852&gt;5,L3852-2,L3852),)*E3852/IF(L3852&gt;5,1.21,1),0)," ")</f>
        <v xml:space="preserve"> </v>
      </c>
      <c r="N3852" s="319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70"/>
      <c r="F3853" s="272"/>
      <c r="G3853" s="133"/>
      <c r="H3853" s="133"/>
      <c r="I3853" s="343"/>
      <c r="J3853" s="134"/>
      <c r="K3853" s="135"/>
      <c r="L3853" s="136">
        <v>5</v>
      </c>
      <c r="M3853" s="318" t="str">
        <f>IFERROR(ROUNDUP(VLOOKUP(F3853,Accesorio!A:E,IF(L3853&gt;5,L3853-2,L3853),)*E3853/IF(L3853&gt;5,1.21,1),0)," ")</f>
        <v xml:space="preserve"> </v>
      </c>
      <c r="N3853" s="319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70"/>
      <c r="F3854" s="272"/>
      <c r="G3854" s="133"/>
      <c r="H3854" s="133"/>
      <c r="I3854" s="343"/>
      <c r="J3854" s="134"/>
      <c r="K3854" s="135"/>
      <c r="L3854" s="136">
        <v>5</v>
      </c>
      <c r="M3854" s="318" t="str">
        <f>IFERROR(ROUNDUP(VLOOKUP(F3854,Accesorio!A:E,IF(L3854&gt;5,L3854-2,L3854),)*E3854/IF(L3854&gt;5,1.21,1),0)," ")</f>
        <v xml:space="preserve"> </v>
      </c>
      <c r="N3854" s="319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70"/>
      <c r="F3855" s="272"/>
      <c r="G3855" s="133"/>
      <c r="H3855" s="133"/>
      <c r="I3855" s="343"/>
      <c r="J3855" s="134"/>
      <c r="K3855" s="135"/>
      <c r="L3855" s="136">
        <v>5</v>
      </c>
      <c r="M3855" s="318" t="str">
        <f>IFERROR(ROUNDUP(VLOOKUP(F3855,Accesorio!A:E,IF(L3855&gt;5,L3855-2,L3855),)*E3855/IF(L3855&gt;5,1.21,1),0)," ")</f>
        <v xml:space="preserve"> </v>
      </c>
      <c r="N3855" s="319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70"/>
      <c r="F3856" s="272"/>
      <c r="G3856" s="133"/>
      <c r="H3856" s="133"/>
      <c r="I3856" s="343"/>
      <c r="J3856" s="134"/>
      <c r="K3856" s="135"/>
      <c r="L3856" s="136">
        <v>5</v>
      </c>
      <c r="M3856" s="318" t="str">
        <f>IFERROR(ROUNDUP(VLOOKUP(F3856,Accesorio!A:E,IF(L3856&gt;5,L3856-2,L3856),)*E3856/IF(L3856&gt;5,1.21,1),0)," ")</f>
        <v xml:space="preserve"> </v>
      </c>
      <c r="N3856" s="319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70"/>
      <c r="F3857" s="272"/>
      <c r="G3857" s="133"/>
      <c r="H3857" s="133"/>
      <c r="I3857" s="343"/>
      <c r="J3857" s="134"/>
      <c r="K3857" s="135"/>
      <c r="L3857" s="136">
        <v>5</v>
      </c>
      <c r="M3857" s="318" t="str">
        <f>IFERROR(ROUNDUP(VLOOKUP(F3857,Accesorio!A:E,IF(L3857&gt;5,L3857-2,L3857),)*E3857/IF(L3857&gt;5,1.21,1),0)," ")</f>
        <v xml:space="preserve"> </v>
      </c>
      <c r="N3857" s="319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70"/>
      <c r="F3858" s="272"/>
      <c r="G3858" s="133"/>
      <c r="H3858" s="133"/>
      <c r="I3858" s="343"/>
      <c r="J3858" s="134"/>
      <c r="K3858" s="135"/>
      <c r="L3858" s="136">
        <v>5</v>
      </c>
      <c r="M3858" s="318" t="str">
        <f>IFERROR(ROUNDUP(VLOOKUP(F3858,Accesorio!A:E,IF(L3858&gt;5,L3858-2,L3858),)*E3858/IF(L3858&gt;5,1.21,1),0)," ")</f>
        <v xml:space="preserve"> </v>
      </c>
      <c r="N3858" s="319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70"/>
      <c r="F3859" s="272"/>
      <c r="G3859" s="133"/>
      <c r="H3859" s="133"/>
      <c r="I3859" s="343"/>
      <c r="J3859" s="134"/>
      <c r="K3859" s="135"/>
      <c r="L3859" s="136">
        <v>5</v>
      </c>
      <c r="M3859" s="318" t="str">
        <f>IFERROR(ROUNDUP(VLOOKUP(F3859,Accesorio!A:E,IF(L3859&gt;5,L3859-2,L3859),)*E3859/IF(L3859&gt;5,1.21,1),0)," ")</f>
        <v xml:space="preserve"> </v>
      </c>
      <c r="N3859" s="319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70"/>
      <c r="F3860" s="272"/>
      <c r="G3860" s="133"/>
      <c r="H3860" s="133"/>
      <c r="I3860" s="343"/>
      <c r="J3860" s="134"/>
      <c r="K3860" s="135"/>
      <c r="L3860" s="136">
        <v>5</v>
      </c>
      <c r="M3860" s="318" t="str">
        <f>IFERROR(ROUNDUP(VLOOKUP(F3860,Accesorio!A:E,IF(L3860&gt;5,L3860-2,L3860),)*E3860/IF(L3860&gt;5,1.21,1),0)," ")</f>
        <v xml:space="preserve"> </v>
      </c>
      <c r="N3860" s="319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70"/>
      <c r="F3861" s="272"/>
      <c r="G3861" s="133"/>
      <c r="H3861" s="133"/>
      <c r="I3861" s="343"/>
      <c r="J3861" s="134"/>
      <c r="K3861" s="135"/>
      <c r="L3861" s="136">
        <v>5</v>
      </c>
      <c r="M3861" s="318" t="str">
        <f>IFERROR(ROUNDUP(VLOOKUP(F3861,Accesorio!A:E,IF(L3861&gt;5,L3861-2,L3861),)*E3861/IF(L3861&gt;5,1.21,1),0)," ")</f>
        <v xml:space="preserve"> </v>
      </c>
      <c r="N3861" s="319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70"/>
      <c r="F3862" s="272"/>
      <c r="G3862" s="133"/>
      <c r="H3862" s="133"/>
      <c r="I3862" s="343"/>
      <c r="J3862" s="134"/>
      <c r="K3862" s="135"/>
      <c r="L3862" s="136">
        <v>5</v>
      </c>
      <c r="M3862" s="318" t="str">
        <f>IFERROR(ROUNDUP(VLOOKUP(F3862,Accesorio!A:E,IF(L3862&gt;5,L3862-2,L3862),)*E3862/IF(L3862&gt;5,1.21,1),0)," ")</f>
        <v xml:space="preserve"> </v>
      </c>
      <c r="N3862" s="319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70"/>
      <c r="F3863" s="272"/>
      <c r="G3863" s="133"/>
      <c r="H3863" s="133"/>
      <c r="I3863" s="343"/>
      <c r="J3863" s="134"/>
      <c r="K3863" s="135"/>
      <c r="L3863" s="136">
        <v>5</v>
      </c>
      <c r="M3863" s="318" t="str">
        <f>IFERROR(ROUNDUP(VLOOKUP(F3863,Accesorio!A:E,IF(L3863&gt;5,L3863-2,L3863),)*E3863/IF(L3863&gt;5,1.21,1),0)," ")</f>
        <v xml:space="preserve"> </v>
      </c>
      <c r="N3863" s="319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70"/>
      <c r="F3864" s="272"/>
      <c r="G3864" s="133"/>
      <c r="H3864" s="133"/>
      <c r="I3864" s="343"/>
      <c r="J3864" s="134"/>
      <c r="K3864" s="135"/>
      <c r="L3864" s="136">
        <v>5</v>
      </c>
      <c r="M3864" s="318" t="str">
        <f>IFERROR(ROUNDUP(VLOOKUP(F3864,Accesorio!A:E,IF(L3864&gt;5,L3864-2,L3864),)*E3864/IF(L3864&gt;5,1.21,1),0)," ")</f>
        <v xml:space="preserve"> </v>
      </c>
      <c r="N3864" s="319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70"/>
      <c r="F3865" s="272"/>
      <c r="G3865" s="133"/>
      <c r="H3865" s="133"/>
      <c r="I3865" s="343"/>
      <c r="J3865" s="134"/>
      <c r="K3865" s="135"/>
      <c r="L3865" s="136">
        <v>5</v>
      </c>
      <c r="M3865" s="318" t="str">
        <f>IFERROR(ROUNDUP(VLOOKUP(F3865,Accesorio!A:E,IF(L3865&gt;5,L3865-2,L3865),)*E3865/IF(L3865&gt;5,1.21,1),0)," ")</f>
        <v xml:space="preserve"> </v>
      </c>
      <c r="N3865" s="319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70"/>
      <c r="F3866" s="272"/>
      <c r="G3866" s="133"/>
      <c r="H3866" s="133"/>
      <c r="I3866" s="343"/>
      <c r="J3866" s="134"/>
      <c r="K3866" s="135"/>
      <c r="L3866" s="136">
        <v>5</v>
      </c>
      <c r="M3866" s="318" t="str">
        <f>IFERROR(ROUNDUP(VLOOKUP(F3866,Accesorio!A:E,IF(L3866&gt;5,L3866-2,L3866),)*E3866/IF(L3866&gt;5,1.21,1),0)," ")</f>
        <v xml:space="preserve"> </v>
      </c>
      <c r="N3866" s="319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70"/>
      <c r="F3867" s="272"/>
      <c r="G3867" s="133"/>
      <c r="H3867" s="133"/>
      <c r="I3867" s="343"/>
      <c r="J3867" s="134"/>
      <c r="K3867" s="135"/>
      <c r="L3867" s="136">
        <v>5</v>
      </c>
      <c r="M3867" s="318" t="str">
        <f>IFERROR(ROUNDUP(VLOOKUP(F3867,Accesorio!A:E,IF(L3867&gt;5,L3867-2,L3867),)*E3867/IF(L3867&gt;5,1.21,1),0)," ")</f>
        <v xml:space="preserve"> </v>
      </c>
      <c r="N3867" s="319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70"/>
      <c r="F3868" s="272"/>
      <c r="G3868" s="133"/>
      <c r="H3868" s="133"/>
      <c r="I3868" s="343"/>
      <c r="J3868" s="134"/>
      <c r="K3868" s="135"/>
      <c r="L3868" s="136">
        <v>5</v>
      </c>
      <c r="M3868" s="318" t="str">
        <f>IFERROR(ROUNDUP(VLOOKUP(F3868,Accesorio!A:E,IF(L3868&gt;5,L3868-2,L3868),)*E3868/IF(L3868&gt;5,1.21,1),0)," ")</f>
        <v xml:space="preserve"> </v>
      </c>
      <c r="N3868" s="319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70"/>
      <c r="F3869" s="272"/>
      <c r="G3869" s="133"/>
      <c r="H3869" s="133"/>
      <c r="I3869" s="343"/>
      <c r="J3869" s="134"/>
      <c r="K3869" s="135"/>
      <c r="L3869" s="136">
        <v>5</v>
      </c>
      <c r="M3869" s="318" t="str">
        <f>IFERROR(ROUNDUP(VLOOKUP(F3869,Accesorio!A:E,IF(L3869&gt;5,L3869-2,L3869),)*E3869/IF(L3869&gt;5,1.21,1),0)," ")</f>
        <v xml:space="preserve"> </v>
      </c>
      <c r="N3869" s="319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70"/>
      <c r="F3870" s="272"/>
      <c r="G3870" s="133"/>
      <c r="H3870" s="133"/>
      <c r="I3870" s="343"/>
      <c r="J3870" s="134"/>
      <c r="K3870" s="135"/>
      <c r="L3870" s="136">
        <v>5</v>
      </c>
      <c r="M3870" s="318" t="str">
        <f>IFERROR(ROUNDUP(VLOOKUP(F3870,Accesorio!A:E,IF(L3870&gt;5,L3870-2,L3870),)*E3870/IF(L3870&gt;5,1.21,1),0)," ")</f>
        <v xml:space="preserve"> </v>
      </c>
      <c r="N3870" s="319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70"/>
      <c r="F3871" s="272"/>
      <c r="G3871" s="133"/>
      <c r="H3871" s="133"/>
      <c r="I3871" s="343"/>
      <c r="J3871" s="134"/>
      <c r="K3871" s="135"/>
      <c r="L3871" s="136">
        <v>5</v>
      </c>
      <c r="M3871" s="318" t="str">
        <f>IFERROR(ROUNDUP(VLOOKUP(F3871,Accesorio!A:E,IF(L3871&gt;5,L3871-2,L3871),)*E3871/IF(L3871&gt;5,1.21,1),0)," ")</f>
        <v xml:space="preserve"> </v>
      </c>
      <c r="N3871" s="319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70"/>
      <c r="F3872" s="272"/>
      <c r="G3872" s="133"/>
      <c r="H3872" s="133"/>
      <c r="I3872" s="343"/>
      <c r="J3872" s="134"/>
      <c r="K3872" s="135"/>
      <c r="L3872" s="136">
        <v>5</v>
      </c>
      <c r="M3872" s="318" t="str">
        <f>IFERROR(ROUNDUP(VLOOKUP(F3872,Accesorio!A:E,IF(L3872&gt;5,L3872-2,L3872),)*E3872/IF(L3872&gt;5,1.21,1),0)," ")</f>
        <v xml:space="preserve"> </v>
      </c>
      <c r="N3872" s="319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70"/>
      <c r="F3873" s="272"/>
      <c r="G3873" s="133"/>
      <c r="H3873" s="133"/>
      <c r="I3873" s="343"/>
      <c r="J3873" s="134"/>
      <c r="K3873" s="135"/>
      <c r="L3873" s="136">
        <v>5</v>
      </c>
      <c r="M3873" s="318" t="str">
        <f>IFERROR(ROUNDUP(VLOOKUP(F3873,Accesorio!A:E,IF(L3873&gt;5,L3873-2,L3873),)*E3873/IF(L3873&gt;5,1.21,1),0)," ")</f>
        <v xml:space="preserve"> </v>
      </c>
      <c r="N3873" s="319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70"/>
      <c r="F3874" s="272"/>
      <c r="G3874" s="133"/>
      <c r="H3874" s="133"/>
      <c r="I3874" s="343"/>
      <c r="J3874" s="134"/>
      <c r="K3874" s="135"/>
      <c r="L3874" s="136">
        <v>5</v>
      </c>
      <c r="M3874" s="318" t="str">
        <f>IFERROR(ROUNDUP(VLOOKUP(F3874,Accesorio!A:E,IF(L3874&gt;5,L3874-2,L3874),)*E3874/IF(L3874&gt;5,1.21,1),0)," ")</f>
        <v xml:space="preserve"> </v>
      </c>
      <c r="N3874" s="319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70"/>
      <c r="F3875" s="272"/>
      <c r="G3875" s="133"/>
      <c r="H3875" s="133"/>
      <c r="I3875" s="343"/>
      <c r="J3875" s="134"/>
      <c r="K3875" s="135"/>
      <c r="L3875" s="136">
        <v>5</v>
      </c>
      <c r="M3875" s="318" t="str">
        <f>IFERROR(ROUNDUP(VLOOKUP(F3875,Accesorio!A:E,IF(L3875&gt;5,L3875-2,L3875),)*E3875/IF(L3875&gt;5,1.21,1),0)," ")</f>
        <v xml:space="preserve"> </v>
      </c>
      <c r="N3875" s="319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70"/>
      <c r="F3876" s="272"/>
      <c r="G3876" s="133"/>
      <c r="H3876" s="133"/>
      <c r="I3876" s="343"/>
      <c r="J3876" s="134"/>
      <c r="K3876" s="135"/>
      <c r="L3876" s="136">
        <v>5</v>
      </c>
      <c r="M3876" s="318" t="str">
        <f>IFERROR(ROUNDUP(VLOOKUP(F3876,Accesorio!A:E,IF(L3876&gt;5,L3876-2,L3876),)*E3876/IF(L3876&gt;5,1.21,1),0)," ")</f>
        <v xml:space="preserve"> </v>
      </c>
      <c r="N3876" s="319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70"/>
      <c r="F3877" s="272"/>
      <c r="G3877" s="133"/>
      <c r="H3877" s="133"/>
      <c r="I3877" s="343"/>
      <c r="J3877" s="134"/>
      <c r="K3877" s="135"/>
      <c r="L3877" s="136">
        <v>5</v>
      </c>
      <c r="M3877" s="318" t="str">
        <f>IFERROR(ROUNDUP(VLOOKUP(F3877,Accesorio!A:E,IF(L3877&gt;5,L3877-2,L3877),)*E3877/IF(L3877&gt;5,1.21,1),0)," ")</f>
        <v xml:space="preserve"> </v>
      </c>
      <c r="N3877" s="319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70"/>
      <c r="F3878" s="272"/>
      <c r="G3878" s="133"/>
      <c r="H3878" s="133"/>
      <c r="I3878" s="343"/>
      <c r="J3878" s="134"/>
      <c r="K3878" s="135"/>
      <c r="L3878" s="136">
        <v>5</v>
      </c>
      <c r="M3878" s="318" t="str">
        <f>IFERROR(ROUNDUP(VLOOKUP(F3878,Accesorio!A:E,IF(L3878&gt;5,L3878-2,L3878),)*E3878/IF(L3878&gt;5,1.21,1),0)," ")</f>
        <v xml:space="preserve"> </v>
      </c>
      <c r="N3878" s="319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70"/>
      <c r="F3879" s="272"/>
      <c r="G3879" s="133"/>
      <c r="H3879" s="133"/>
      <c r="I3879" s="343"/>
      <c r="J3879" s="134"/>
      <c r="K3879" s="135"/>
      <c r="L3879" s="136">
        <v>5</v>
      </c>
      <c r="M3879" s="318" t="str">
        <f>IFERROR(ROUNDUP(VLOOKUP(F3879,Accesorio!A:E,IF(L3879&gt;5,L3879-2,L3879),)*E3879/IF(L3879&gt;5,1.21,1),0)," ")</f>
        <v xml:space="preserve"> </v>
      </c>
      <c r="N3879" s="319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70"/>
      <c r="F3880" s="272"/>
      <c r="G3880" s="133"/>
      <c r="H3880" s="133"/>
      <c r="I3880" s="343"/>
      <c r="J3880" s="134"/>
      <c r="K3880" s="135"/>
      <c r="L3880" s="136">
        <v>5</v>
      </c>
      <c r="M3880" s="318" t="str">
        <f>IFERROR(ROUNDUP(VLOOKUP(F3880,Accesorio!A:E,IF(L3880&gt;5,L3880-2,L3880),)*E3880/IF(L3880&gt;5,1.21,1),0)," ")</f>
        <v xml:space="preserve"> </v>
      </c>
      <c r="N3880" s="319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70"/>
      <c r="F3881" s="272"/>
      <c r="G3881" s="133"/>
      <c r="H3881" s="133"/>
      <c r="I3881" s="343"/>
      <c r="J3881" s="134"/>
      <c r="K3881" s="135"/>
      <c r="L3881" s="136">
        <v>5</v>
      </c>
      <c r="M3881" s="318" t="str">
        <f>IFERROR(ROUNDUP(VLOOKUP(F3881,Accesorio!A:E,IF(L3881&gt;5,L3881-2,L3881),)*E3881/IF(L3881&gt;5,1.21,1),0)," ")</f>
        <v xml:space="preserve"> </v>
      </c>
      <c r="N3881" s="319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70"/>
      <c r="F3882" s="272"/>
      <c r="G3882" s="133"/>
      <c r="H3882" s="133"/>
      <c r="I3882" s="343"/>
      <c r="J3882" s="134"/>
      <c r="K3882" s="135"/>
      <c r="L3882" s="136">
        <v>5</v>
      </c>
      <c r="M3882" s="318" t="str">
        <f>IFERROR(ROUNDUP(VLOOKUP(F3882,Accesorio!A:E,IF(L3882&gt;5,L3882-2,L3882),)*E3882/IF(L3882&gt;5,1.21,1),0)," ")</f>
        <v xml:space="preserve"> </v>
      </c>
      <c r="N3882" s="319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70"/>
      <c r="F3883" s="272"/>
      <c r="G3883" s="133"/>
      <c r="H3883" s="133"/>
      <c r="I3883" s="343"/>
      <c r="J3883" s="134"/>
      <c r="K3883" s="135"/>
      <c r="L3883" s="136">
        <v>5</v>
      </c>
      <c r="M3883" s="318" t="str">
        <f>IFERROR(ROUNDUP(VLOOKUP(F3883,Accesorio!A:E,IF(L3883&gt;5,L3883-2,L3883),)*E3883/IF(L3883&gt;5,1.21,1),0)," ")</f>
        <v xml:space="preserve"> </v>
      </c>
      <c r="N3883" s="319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70"/>
      <c r="F3884" s="272"/>
      <c r="G3884" s="133"/>
      <c r="H3884" s="133"/>
      <c r="I3884" s="343"/>
      <c r="J3884" s="134"/>
      <c r="K3884" s="135"/>
      <c r="L3884" s="136">
        <v>5</v>
      </c>
      <c r="M3884" s="318" t="str">
        <f>IFERROR(ROUNDUP(VLOOKUP(F3884,Accesorio!A:E,IF(L3884&gt;5,L3884-2,L3884),)*E3884/IF(L3884&gt;5,1.21,1),0)," ")</f>
        <v xml:space="preserve"> </v>
      </c>
      <c r="N3884" s="319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70"/>
      <c r="F3885" s="272"/>
      <c r="G3885" s="133"/>
      <c r="H3885" s="133"/>
      <c r="I3885" s="343"/>
      <c r="J3885" s="134"/>
      <c r="K3885" s="135"/>
      <c r="L3885" s="136">
        <v>5</v>
      </c>
      <c r="M3885" s="318" t="str">
        <f>IFERROR(ROUNDUP(VLOOKUP(F3885,Accesorio!A:E,IF(L3885&gt;5,L3885-2,L3885),)*E3885/IF(L3885&gt;5,1.21,1),0)," ")</f>
        <v xml:space="preserve"> </v>
      </c>
      <c r="N3885" s="319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70"/>
      <c r="F3886" s="272"/>
      <c r="G3886" s="133"/>
      <c r="H3886" s="133"/>
      <c r="I3886" s="343"/>
      <c r="J3886" s="134"/>
      <c r="K3886" s="135"/>
      <c r="L3886" s="136">
        <v>5</v>
      </c>
      <c r="M3886" s="318" t="str">
        <f>IFERROR(ROUNDUP(VLOOKUP(F3886,Accesorio!A:E,IF(L3886&gt;5,L3886-2,L3886),)*E3886/IF(L3886&gt;5,1.21,1),0)," ")</f>
        <v xml:space="preserve"> </v>
      </c>
      <c r="N3886" s="319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70"/>
      <c r="F3887" s="272"/>
      <c r="G3887" s="133"/>
      <c r="H3887" s="133"/>
      <c r="I3887" s="343"/>
      <c r="J3887" s="134"/>
      <c r="K3887" s="135"/>
      <c r="L3887" s="136">
        <v>5</v>
      </c>
      <c r="M3887" s="318" t="str">
        <f>IFERROR(ROUNDUP(VLOOKUP(F3887,Accesorio!A:E,IF(L3887&gt;5,L3887-2,L3887),)*E3887/IF(L3887&gt;5,1.21,1),0)," ")</f>
        <v xml:space="preserve"> </v>
      </c>
      <c r="N3887" s="319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70"/>
      <c r="F3888" s="272"/>
      <c r="G3888" s="133"/>
      <c r="H3888" s="133"/>
      <c r="I3888" s="343"/>
      <c r="J3888" s="134"/>
      <c r="K3888" s="135"/>
      <c r="L3888" s="136">
        <v>5</v>
      </c>
      <c r="M3888" s="318" t="str">
        <f>IFERROR(ROUNDUP(VLOOKUP(F3888,Accesorio!A:E,IF(L3888&gt;5,L3888-2,L3888),)*E3888/IF(L3888&gt;5,1.21,1),0)," ")</f>
        <v xml:space="preserve"> </v>
      </c>
      <c r="N3888" s="319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70"/>
      <c r="F3889" s="272"/>
      <c r="G3889" s="133"/>
      <c r="H3889" s="133"/>
      <c r="I3889" s="343"/>
      <c r="J3889" s="134"/>
      <c r="K3889" s="135"/>
      <c r="L3889" s="136">
        <v>5</v>
      </c>
      <c r="M3889" s="318" t="str">
        <f>IFERROR(ROUNDUP(VLOOKUP(F3889,Accesorio!A:E,IF(L3889&gt;5,L3889-2,L3889),)*E3889/IF(L3889&gt;5,1.21,1),0)," ")</f>
        <v xml:space="preserve"> </v>
      </c>
      <c r="N3889" s="319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70"/>
      <c r="F3890" s="272"/>
      <c r="G3890" s="133"/>
      <c r="H3890" s="133"/>
      <c r="I3890" s="343"/>
      <c r="J3890" s="134"/>
      <c r="K3890" s="135"/>
      <c r="L3890" s="136">
        <v>5</v>
      </c>
      <c r="M3890" s="318" t="str">
        <f>IFERROR(ROUNDUP(VLOOKUP(F3890,Accesorio!A:E,IF(L3890&gt;5,L3890-2,L3890),)*E3890/IF(L3890&gt;5,1.21,1),0)," ")</f>
        <v xml:space="preserve"> </v>
      </c>
      <c r="N3890" s="319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70"/>
      <c r="F3891" s="272"/>
      <c r="G3891" s="133"/>
      <c r="H3891" s="133"/>
      <c r="I3891" s="343"/>
      <c r="J3891" s="134"/>
      <c r="K3891" s="135"/>
      <c r="L3891" s="136">
        <v>5</v>
      </c>
      <c r="M3891" s="318" t="str">
        <f>IFERROR(ROUNDUP(VLOOKUP(F3891,Accesorio!A:E,IF(L3891&gt;5,L3891-2,L3891),)*E3891/IF(L3891&gt;5,1.21,1),0)," ")</f>
        <v xml:space="preserve"> </v>
      </c>
      <c r="N3891" s="319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70"/>
      <c r="F3892" s="272"/>
      <c r="G3892" s="133"/>
      <c r="H3892" s="133"/>
      <c r="I3892" s="343"/>
      <c r="J3892" s="134"/>
      <c r="K3892" s="135"/>
      <c r="L3892" s="136">
        <v>5</v>
      </c>
      <c r="M3892" s="318" t="str">
        <f>IFERROR(ROUNDUP(VLOOKUP(F3892,Accesorio!A:E,IF(L3892&gt;5,L3892-2,L3892),)*E3892/IF(L3892&gt;5,1.21,1),0)," ")</f>
        <v xml:space="preserve"> </v>
      </c>
      <c r="N3892" s="319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70"/>
      <c r="F3893" s="272"/>
      <c r="G3893" s="133"/>
      <c r="H3893" s="133"/>
      <c r="I3893" s="343"/>
      <c r="J3893" s="134"/>
      <c r="K3893" s="135"/>
      <c r="L3893" s="136">
        <v>5</v>
      </c>
      <c r="M3893" s="318" t="str">
        <f>IFERROR(ROUNDUP(VLOOKUP(F3893,Accesorio!A:E,IF(L3893&gt;5,L3893-2,L3893),)*E3893/IF(L3893&gt;5,1.21,1),0)," ")</f>
        <v xml:space="preserve"> </v>
      </c>
      <c r="N3893" s="319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70"/>
      <c r="F3894" s="272"/>
      <c r="G3894" s="133"/>
      <c r="H3894" s="133"/>
      <c r="I3894" s="343"/>
      <c r="J3894" s="134"/>
      <c r="K3894" s="135"/>
      <c r="L3894" s="136">
        <v>5</v>
      </c>
      <c r="M3894" s="318" t="str">
        <f>IFERROR(ROUNDUP(VLOOKUP(F3894,Accesorio!A:E,IF(L3894&gt;5,L3894-2,L3894),)*E3894/IF(L3894&gt;5,1.21,1),0)," ")</f>
        <v xml:space="preserve"> </v>
      </c>
      <c r="N3894" s="319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70"/>
      <c r="F3895" s="272"/>
      <c r="G3895" s="133"/>
      <c r="H3895" s="133"/>
      <c r="I3895" s="343"/>
      <c r="J3895" s="134"/>
      <c r="K3895" s="135"/>
      <c r="L3895" s="136">
        <v>5</v>
      </c>
      <c r="M3895" s="318" t="str">
        <f>IFERROR(ROUNDUP(VLOOKUP(F3895,Accesorio!A:E,IF(L3895&gt;5,L3895-2,L3895),)*E3895/IF(L3895&gt;5,1.21,1),0)," ")</f>
        <v xml:space="preserve"> </v>
      </c>
      <c r="N3895" s="319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70"/>
      <c r="F3896" s="272"/>
      <c r="G3896" s="133"/>
      <c r="H3896" s="133"/>
      <c r="I3896" s="343"/>
      <c r="J3896" s="134"/>
      <c r="K3896" s="135"/>
      <c r="L3896" s="136">
        <v>5</v>
      </c>
      <c r="M3896" s="318" t="str">
        <f>IFERROR(ROUNDUP(VLOOKUP(F3896,Accesorio!A:E,IF(L3896&gt;5,L3896-2,L3896),)*E3896/IF(L3896&gt;5,1.21,1),0)," ")</f>
        <v xml:space="preserve"> </v>
      </c>
      <c r="N3896" s="319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70"/>
      <c r="F3897" s="272"/>
      <c r="G3897" s="133"/>
      <c r="H3897" s="133"/>
      <c r="I3897" s="343"/>
      <c r="J3897" s="134"/>
      <c r="K3897" s="135"/>
      <c r="L3897" s="136">
        <v>5</v>
      </c>
      <c r="M3897" s="318" t="str">
        <f>IFERROR(ROUNDUP(VLOOKUP(F3897,Accesorio!A:E,IF(L3897&gt;5,L3897-2,L3897),)*E3897/IF(L3897&gt;5,1.21,1),0)," ")</f>
        <v xml:space="preserve"> </v>
      </c>
      <c r="N3897" s="319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70"/>
      <c r="F3898" s="272"/>
      <c r="G3898" s="133"/>
      <c r="H3898" s="133"/>
      <c r="I3898" s="343"/>
      <c r="J3898" s="134"/>
      <c r="K3898" s="135"/>
      <c r="L3898" s="136">
        <v>5</v>
      </c>
      <c r="M3898" s="318" t="str">
        <f>IFERROR(ROUNDUP(VLOOKUP(F3898,Accesorio!A:E,IF(L3898&gt;5,L3898-2,L3898),)*E3898/IF(L3898&gt;5,1.21,1),0)," ")</f>
        <v xml:space="preserve"> </v>
      </c>
      <c r="N3898" s="319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70"/>
      <c r="F3899" s="272"/>
      <c r="G3899" s="133"/>
      <c r="H3899" s="133"/>
      <c r="I3899" s="343"/>
      <c r="J3899" s="134"/>
      <c r="K3899" s="135"/>
      <c r="L3899" s="136">
        <v>5</v>
      </c>
      <c r="M3899" s="318" t="str">
        <f>IFERROR(ROUNDUP(VLOOKUP(F3899,Accesorio!A:E,IF(L3899&gt;5,L3899-2,L3899),)*E3899/IF(L3899&gt;5,1.21,1),0)," ")</f>
        <v xml:space="preserve"> </v>
      </c>
      <c r="N3899" s="319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70"/>
      <c r="F3900" s="272"/>
      <c r="G3900" s="133"/>
      <c r="H3900" s="133"/>
      <c r="I3900" s="343"/>
      <c r="J3900" s="134"/>
      <c r="K3900" s="135"/>
      <c r="L3900" s="136">
        <v>5</v>
      </c>
      <c r="M3900" s="318" t="str">
        <f>IFERROR(ROUNDUP(VLOOKUP(F3900,Accesorio!A:E,IF(L3900&gt;5,L3900-2,L3900),)*E3900/IF(L3900&gt;5,1.21,1),0)," ")</f>
        <v xml:space="preserve"> </v>
      </c>
      <c r="N3900" s="319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70"/>
      <c r="F3901" s="272"/>
      <c r="G3901" s="133"/>
      <c r="H3901" s="133"/>
      <c r="I3901" s="343"/>
      <c r="J3901" s="134"/>
      <c r="K3901" s="135"/>
      <c r="L3901" s="136">
        <v>5</v>
      </c>
      <c r="M3901" s="318" t="str">
        <f>IFERROR(ROUNDUP(VLOOKUP(F3901,Accesorio!A:E,IF(L3901&gt;5,L3901-2,L3901),)*E3901/IF(L3901&gt;5,1.21,1),0)," ")</f>
        <v xml:space="preserve"> </v>
      </c>
      <c r="N3901" s="319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70"/>
      <c r="F3902" s="272"/>
      <c r="G3902" s="133"/>
      <c r="H3902" s="133"/>
      <c r="I3902" s="343"/>
      <c r="J3902" s="134"/>
      <c r="K3902" s="135"/>
      <c r="L3902" s="136">
        <v>5</v>
      </c>
      <c r="M3902" s="318" t="str">
        <f>IFERROR(ROUNDUP(VLOOKUP(F3902,Accesorio!A:E,IF(L3902&gt;5,L3902-2,L3902),)*E3902/IF(L3902&gt;5,1.21,1),0)," ")</f>
        <v xml:space="preserve"> </v>
      </c>
      <c r="N3902" s="319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70"/>
      <c r="F3903" s="272"/>
      <c r="G3903" s="133"/>
      <c r="H3903" s="133"/>
      <c r="I3903" s="343"/>
      <c r="J3903" s="134"/>
      <c r="K3903" s="135"/>
      <c r="L3903" s="136">
        <v>5</v>
      </c>
      <c r="M3903" s="318" t="str">
        <f>IFERROR(ROUNDUP(VLOOKUP(F3903,Accesorio!A:E,IF(L3903&gt;5,L3903-2,L3903),)*E3903/IF(L3903&gt;5,1.21,1),0)," ")</f>
        <v xml:space="preserve"> </v>
      </c>
      <c r="N3903" s="319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70"/>
      <c r="F3904" s="272"/>
      <c r="G3904" s="133"/>
      <c r="H3904" s="133"/>
      <c r="I3904" s="343"/>
      <c r="J3904" s="134"/>
      <c r="K3904" s="135"/>
      <c r="L3904" s="136">
        <v>5</v>
      </c>
      <c r="M3904" s="318" t="str">
        <f>IFERROR(ROUNDUP(VLOOKUP(F3904,Accesorio!A:E,IF(L3904&gt;5,L3904-2,L3904),)*E3904/IF(L3904&gt;5,1.21,1),0)," ")</f>
        <v xml:space="preserve"> </v>
      </c>
      <c r="N3904" s="319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70"/>
      <c r="F3905" s="272"/>
      <c r="G3905" s="133"/>
      <c r="H3905" s="133"/>
      <c r="I3905" s="343"/>
      <c r="J3905" s="134"/>
      <c r="K3905" s="135"/>
      <c r="L3905" s="136">
        <v>5</v>
      </c>
      <c r="M3905" s="318" t="str">
        <f>IFERROR(ROUNDUP(VLOOKUP(F3905,Accesorio!A:E,IF(L3905&gt;5,L3905-2,L3905),)*E3905/IF(L3905&gt;5,1.21,1),0)," ")</f>
        <v xml:space="preserve"> </v>
      </c>
      <c r="N3905" s="319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70"/>
      <c r="F3906" s="272"/>
      <c r="G3906" s="133"/>
      <c r="H3906" s="133"/>
      <c r="I3906" s="343"/>
      <c r="J3906" s="134"/>
      <c r="K3906" s="135"/>
      <c r="L3906" s="136">
        <v>5</v>
      </c>
      <c r="M3906" s="318" t="str">
        <f>IFERROR(ROUNDUP(VLOOKUP(F3906,Accesorio!A:E,IF(L3906&gt;5,L3906-2,L3906),)*E3906/IF(L3906&gt;5,1.21,1),0)," ")</f>
        <v xml:space="preserve"> </v>
      </c>
      <c r="N3906" s="319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70"/>
      <c r="F3907" s="272"/>
      <c r="G3907" s="133"/>
      <c r="H3907" s="133"/>
      <c r="I3907" s="343"/>
      <c r="J3907" s="134"/>
      <c r="K3907" s="135"/>
      <c r="L3907" s="136">
        <v>5</v>
      </c>
      <c r="M3907" s="318" t="str">
        <f>IFERROR(ROUNDUP(VLOOKUP(F3907,Accesorio!A:E,IF(L3907&gt;5,L3907-2,L3907),)*E3907/IF(L3907&gt;5,1.21,1),0)," ")</f>
        <v xml:space="preserve"> </v>
      </c>
      <c r="N3907" s="319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70"/>
      <c r="F3908" s="272"/>
      <c r="G3908" s="133"/>
      <c r="H3908" s="133"/>
      <c r="I3908" s="343"/>
      <c r="J3908" s="134"/>
      <c r="K3908" s="135"/>
      <c r="L3908" s="136">
        <v>5</v>
      </c>
      <c r="M3908" s="318" t="str">
        <f>IFERROR(ROUNDUP(VLOOKUP(F3908,Accesorio!A:E,IF(L3908&gt;5,L3908-2,L3908),)*E3908/IF(L3908&gt;5,1.21,1),0)," ")</f>
        <v xml:space="preserve"> </v>
      </c>
      <c r="N3908" s="319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70"/>
      <c r="F3909" s="272"/>
      <c r="G3909" s="133"/>
      <c r="H3909" s="133"/>
      <c r="I3909" s="343"/>
      <c r="J3909" s="134"/>
      <c r="K3909" s="135"/>
      <c r="L3909" s="136">
        <v>5</v>
      </c>
      <c r="M3909" s="318" t="str">
        <f>IFERROR(ROUNDUP(VLOOKUP(F3909,Accesorio!A:E,IF(L3909&gt;5,L3909-2,L3909),)*E3909/IF(L3909&gt;5,1.21,1),0)," ")</f>
        <v xml:space="preserve"> </v>
      </c>
      <c r="N3909" s="319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70"/>
      <c r="F3910" s="272"/>
      <c r="G3910" s="133"/>
      <c r="H3910" s="133"/>
      <c r="I3910" s="343"/>
      <c r="J3910" s="134"/>
      <c r="K3910" s="135"/>
      <c r="L3910" s="136">
        <v>5</v>
      </c>
      <c r="M3910" s="318" t="str">
        <f>IFERROR(ROUNDUP(VLOOKUP(F3910,Accesorio!A:E,IF(L3910&gt;5,L3910-2,L3910),)*E3910/IF(L3910&gt;5,1.21,1),0)," ")</f>
        <v xml:space="preserve"> </v>
      </c>
      <c r="N3910" s="319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70"/>
      <c r="F3911" s="272"/>
      <c r="G3911" s="133"/>
      <c r="H3911" s="133"/>
      <c r="I3911" s="343"/>
      <c r="J3911" s="134"/>
      <c r="K3911" s="135"/>
      <c r="L3911" s="136">
        <v>5</v>
      </c>
      <c r="M3911" s="318" t="str">
        <f>IFERROR(ROUNDUP(VLOOKUP(F3911,Accesorio!A:E,IF(L3911&gt;5,L3911-2,L3911),)*E3911/IF(L3911&gt;5,1.21,1),0)," ")</f>
        <v xml:space="preserve"> </v>
      </c>
      <c r="N3911" s="319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70"/>
      <c r="F3912" s="272"/>
      <c r="G3912" s="133"/>
      <c r="H3912" s="133"/>
      <c r="I3912" s="343"/>
      <c r="J3912" s="134"/>
      <c r="K3912" s="135"/>
      <c r="L3912" s="136">
        <v>5</v>
      </c>
      <c r="M3912" s="318" t="str">
        <f>IFERROR(ROUNDUP(VLOOKUP(F3912,Accesorio!A:E,IF(L3912&gt;5,L3912-2,L3912),)*E3912/IF(L3912&gt;5,1.21,1),0)," ")</f>
        <v xml:space="preserve"> </v>
      </c>
      <c r="N3912" s="319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70"/>
      <c r="F3913" s="272"/>
      <c r="G3913" s="133"/>
      <c r="H3913" s="133"/>
      <c r="I3913" s="343"/>
      <c r="J3913" s="134"/>
      <c r="K3913" s="135"/>
      <c r="L3913" s="136">
        <v>5</v>
      </c>
      <c r="M3913" s="318" t="str">
        <f>IFERROR(ROUNDUP(VLOOKUP(F3913,Accesorio!A:E,IF(L3913&gt;5,L3913-2,L3913),)*E3913/IF(L3913&gt;5,1.21,1),0)," ")</f>
        <v xml:space="preserve"> </v>
      </c>
      <c r="N3913" s="319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70"/>
      <c r="F3914" s="272"/>
      <c r="G3914" s="133"/>
      <c r="H3914" s="133"/>
      <c r="I3914" s="343"/>
      <c r="J3914" s="134"/>
      <c r="K3914" s="135"/>
      <c r="L3914" s="136">
        <v>5</v>
      </c>
      <c r="M3914" s="318" t="str">
        <f>IFERROR(ROUNDUP(VLOOKUP(F3914,Accesorio!A:E,IF(L3914&gt;5,L3914-2,L3914),)*E3914/IF(L3914&gt;5,1.21,1),0)," ")</f>
        <v xml:space="preserve"> </v>
      </c>
      <c r="N3914" s="319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70"/>
      <c r="F3915" s="272"/>
      <c r="G3915" s="133"/>
      <c r="H3915" s="133"/>
      <c r="I3915" s="343"/>
      <c r="J3915" s="134"/>
      <c r="K3915" s="135"/>
      <c r="L3915" s="136">
        <v>5</v>
      </c>
      <c r="M3915" s="318" t="str">
        <f>IFERROR(ROUNDUP(VLOOKUP(F3915,Accesorio!A:E,IF(L3915&gt;5,L3915-2,L3915),)*E3915/IF(L3915&gt;5,1.21,1),0)," ")</f>
        <v xml:space="preserve"> </v>
      </c>
      <c r="N3915" s="319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70"/>
      <c r="F3916" s="272"/>
      <c r="G3916" s="133"/>
      <c r="H3916" s="133"/>
      <c r="I3916" s="343"/>
      <c r="J3916" s="134"/>
      <c r="K3916" s="135"/>
      <c r="L3916" s="136">
        <v>5</v>
      </c>
      <c r="M3916" s="318" t="str">
        <f>IFERROR(ROUNDUP(VLOOKUP(F3916,Accesorio!A:E,IF(L3916&gt;5,L3916-2,L3916),)*E3916/IF(L3916&gt;5,1.21,1),0)," ")</f>
        <v xml:space="preserve"> </v>
      </c>
      <c r="N3916" s="319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70"/>
      <c r="F3917" s="272"/>
      <c r="G3917" s="133"/>
      <c r="H3917" s="133"/>
      <c r="I3917" s="343"/>
      <c r="J3917" s="134"/>
      <c r="K3917" s="135"/>
      <c r="L3917" s="136">
        <v>5</v>
      </c>
      <c r="M3917" s="318" t="str">
        <f>IFERROR(ROUNDUP(VLOOKUP(F3917,Accesorio!A:E,IF(L3917&gt;5,L3917-2,L3917),)*E3917/IF(L3917&gt;5,1.21,1),0)," ")</f>
        <v xml:space="preserve"> </v>
      </c>
      <c r="N3917" s="319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70"/>
      <c r="F3918" s="272"/>
      <c r="G3918" s="133"/>
      <c r="H3918" s="133"/>
      <c r="I3918" s="343"/>
      <c r="J3918" s="134"/>
      <c r="K3918" s="135"/>
      <c r="L3918" s="136">
        <v>5</v>
      </c>
      <c r="M3918" s="318" t="str">
        <f>IFERROR(ROUNDUP(VLOOKUP(F3918,Accesorio!A:E,IF(L3918&gt;5,L3918-2,L3918),)*E3918/IF(L3918&gt;5,1.21,1),0)," ")</f>
        <v xml:space="preserve"> </v>
      </c>
      <c r="N3918" s="319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70"/>
      <c r="F3919" s="272"/>
      <c r="G3919" s="133"/>
      <c r="H3919" s="133"/>
      <c r="I3919" s="343"/>
      <c r="J3919" s="134"/>
      <c r="K3919" s="135"/>
      <c r="L3919" s="136">
        <v>5</v>
      </c>
      <c r="M3919" s="318" t="str">
        <f>IFERROR(ROUNDUP(VLOOKUP(F3919,Accesorio!A:E,IF(L3919&gt;5,L3919-2,L3919),)*E3919/IF(L3919&gt;5,1.21,1),0)," ")</f>
        <v xml:space="preserve"> </v>
      </c>
      <c r="N3919" s="319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70"/>
      <c r="F3920" s="272"/>
      <c r="G3920" s="133"/>
      <c r="H3920" s="133"/>
      <c r="I3920" s="343"/>
      <c r="J3920" s="134"/>
      <c r="K3920" s="135"/>
      <c r="L3920" s="136">
        <v>5</v>
      </c>
      <c r="M3920" s="318" t="str">
        <f>IFERROR(ROUNDUP(VLOOKUP(F3920,Accesorio!A:E,IF(L3920&gt;5,L3920-2,L3920),)*E3920/IF(L3920&gt;5,1.21,1),0)," ")</f>
        <v xml:space="preserve"> </v>
      </c>
      <c r="N3920" s="319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70"/>
      <c r="F3921" s="272"/>
      <c r="G3921" s="133"/>
      <c r="H3921" s="133"/>
      <c r="I3921" s="343"/>
      <c r="J3921" s="134"/>
      <c r="K3921" s="135"/>
      <c r="L3921" s="136">
        <v>5</v>
      </c>
      <c r="M3921" s="318" t="str">
        <f>IFERROR(ROUNDUP(VLOOKUP(F3921,Accesorio!A:E,IF(L3921&gt;5,L3921-2,L3921),)*E3921/IF(L3921&gt;5,1.21,1),0)," ")</f>
        <v xml:space="preserve"> </v>
      </c>
      <c r="N3921" s="319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70"/>
      <c r="F3922" s="272"/>
      <c r="G3922" s="133"/>
      <c r="H3922" s="133"/>
      <c r="I3922" s="343"/>
      <c r="J3922" s="134"/>
      <c r="K3922" s="135"/>
      <c r="L3922" s="136">
        <v>5</v>
      </c>
      <c r="M3922" s="318" t="str">
        <f>IFERROR(ROUNDUP(VLOOKUP(F3922,Accesorio!A:E,IF(L3922&gt;5,L3922-2,L3922),)*E3922/IF(L3922&gt;5,1.21,1),0)," ")</f>
        <v xml:space="preserve"> </v>
      </c>
      <c r="N3922" s="319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70"/>
      <c r="F3923" s="272"/>
      <c r="G3923" s="133"/>
      <c r="H3923" s="133"/>
      <c r="I3923" s="343"/>
      <c r="J3923" s="134"/>
      <c r="K3923" s="135"/>
      <c r="L3923" s="136">
        <v>5</v>
      </c>
      <c r="M3923" s="318" t="str">
        <f>IFERROR(ROUNDUP(VLOOKUP(F3923,Accesorio!A:E,IF(L3923&gt;5,L3923-2,L3923),)*E3923/IF(L3923&gt;5,1.21,1),0)," ")</f>
        <v xml:space="preserve"> </v>
      </c>
      <c r="N3923" s="319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70"/>
      <c r="F3924" s="272"/>
      <c r="G3924" s="133"/>
      <c r="H3924" s="133"/>
      <c r="I3924" s="343"/>
      <c r="J3924" s="134"/>
      <c r="K3924" s="135"/>
      <c r="L3924" s="136">
        <v>5</v>
      </c>
      <c r="M3924" s="318" t="str">
        <f>IFERROR(ROUNDUP(VLOOKUP(F3924,Accesorio!A:E,IF(L3924&gt;5,L3924-2,L3924),)*E3924/IF(L3924&gt;5,1.21,1),0)," ")</f>
        <v xml:space="preserve"> </v>
      </c>
      <c r="N3924" s="319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70"/>
      <c r="F3925" s="272"/>
      <c r="G3925" s="133"/>
      <c r="H3925" s="133"/>
      <c r="I3925" s="343"/>
      <c r="J3925" s="134"/>
      <c r="K3925" s="135"/>
      <c r="L3925" s="136">
        <v>5</v>
      </c>
      <c r="M3925" s="318" t="str">
        <f>IFERROR(ROUNDUP(VLOOKUP(F3925,Accesorio!A:E,IF(L3925&gt;5,L3925-2,L3925),)*E3925/IF(L3925&gt;5,1.21,1),0)," ")</f>
        <v xml:space="preserve"> </v>
      </c>
      <c r="N3925" s="319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70"/>
      <c r="F3926" s="272"/>
      <c r="G3926" s="133"/>
      <c r="H3926" s="133"/>
      <c r="I3926" s="343"/>
      <c r="J3926" s="134"/>
      <c r="K3926" s="135"/>
      <c r="L3926" s="136">
        <v>5</v>
      </c>
      <c r="M3926" s="318" t="str">
        <f>IFERROR(ROUNDUP(VLOOKUP(F3926,Accesorio!A:E,IF(L3926&gt;5,L3926-2,L3926),)*E3926/IF(L3926&gt;5,1.21,1),0)," ")</f>
        <v xml:space="preserve"> </v>
      </c>
      <c r="N3926" s="319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70"/>
      <c r="F3927" s="272"/>
      <c r="G3927" s="133"/>
      <c r="H3927" s="133"/>
      <c r="I3927" s="343"/>
      <c r="J3927" s="134"/>
      <c r="K3927" s="135"/>
      <c r="L3927" s="136">
        <v>5</v>
      </c>
      <c r="M3927" s="318" t="str">
        <f>IFERROR(ROUNDUP(VLOOKUP(F3927,Accesorio!A:E,IF(L3927&gt;5,L3927-2,L3927),)*E3927/IF(L3927&gt;5,1.21,1),0)," ")</f>
        <v xml:space="preserve"> </v>
      </c>
      <c r="N3927" s="319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70"/>
      <c r="F3928" s="272"/>
      <c r="G3928" s="133"/>
      <c r="H3928" s="133"/>
      <c r="I3928" s="343"/>
      <c r="J3928" s="134"/>
      <c r="K3928" s="135"/>
      <c r="L3928" s="136">
        <v>5</v>
      </c>
      <c r="M3928" s="318" t="str">
        <f>IFERROR(ROUNDUP(VLOOKUP(F3928,Accesorio!A:E,IF(L3928&gt;5,L3928-2,L3928),)*E3928/IF(L3928&gt;5,1.21,1),0)," ")</f>
        <v xml:space="preserve"> </v>
      </c>
      <c r="N3928" s="319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70"/>
      <c r="F3929" s="272"/>
      <c r="G3929" s="133"/>
      <c r="H3929" s="133"/>
      <c r="I3929" s="343"/>
      <c r="J3929" s="134"/>
      <c r="K3929" s="135"/>
      <c r="L3929" s="136">
        <v>5</v>
      </c>
      <c r="M3929" s="318" t="str">
        <f>IFERROR(ROUNDUP(VLOOKUP(F3929,Accesorio!A:E,IF(L3929&gt;5,L3929-2,L3929),)*E3929/IF(L3929&gt;5,1.21,1),0)," ")</f>
        <v xml:space="preserve"> </v>
      </c>
      <c r="N3929" s="319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70"/>
      <c r="F3930" s="272"/>
      <c r="G3930" s="133"/>
      <c r="H3930" s="133"/>
      <c r="I3930" s="343"/>
      <c r="J3930" s="134"/>
      <c r="K3930" s="135"/>
      <c r="L3930" s="136">
        <v>5</v>
      </c>
      <c r="M3930" s="318" t="str">
        <f>IFERROR(ROUNDUP(VLOOKUP(F3930,Accesorio!A:E,IF(L3930&gt;5,L3930-2,L3930),)*E3930/IF(L3930&gt;5,1.21,1),0)," ")</f>
        <v xml:space="preserve"> </v>
      </c>
      <c r="N3930" s="319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70"/>
      <c r="F3931" s="272"/>
      <c r="G3931" s="133"/>
      <c r="H3931" s="133"/>
      <c r="I3931" s="343"/>
      <c r="J3931" s="134"/>
      <c r="K3931" s="135"/>
      <c r="L3931" s="136">
        <v>5</v>
      </c>
      <c r="M3931" s="318" t="str">
        <f>IFERROR(ROUNDUP(VLOOKUP(F3931,Accesorio!A:E,IF(L3931&gt;5,L3931-2,L3931),)*E3931/IF(L3931&gt;5,1.21,1),0)," ")</f>
        <v xml:space="preserve"> </v>
      </c>
      <c r="N3931" s="319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70"/>
      <c r="F3932" s="272"/>
      <c r="G3932" s="133"/>
      <c r="H3932" s="133"/>
      <c r="I3932" s="343"/>
      <c r="J3932" s="134"/>
      <c r="K3932" s="135"/>
      <c r="L3932" s="136">
        <v>5</v>
      </c>
      <c r="M3932" s="318" t="str">
        <f>IFERROR(ROUNDUP(VLOOKUP(F3932,Accesorio!A:E,IF(L3932&gt;5,L3932-2,L3932),)*E3932/IF(L3932&gt;5,1.21,1),0)," ")</f>
        <v xml:space="preserve"> </v>
      </c>
      <c r="N3932" s="319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70"/>
      <c r="F3933" s="272"/>
      <c r="G3933" s="133"/>
      <c r="H3933" s="133"/>
      <c r="I3933" s="343"/>
      <c r="J3933" s="134"/>
      <c r="K3933" s="135"/>
      <c r="L3933" s="136">
        <v>5</v>
      </c>
      <c r="M3933" s="318" t="str">
        <f>IFERROR(ROUNDUP(VLOOKUP(F3933,Accesorio!A:E,IF(L3933&gt;5,L3933-2,L3933),)*E3933/IF(L3933&gt;5,1.21,1),0)," ")</f>
        <v xml:space="preserve"> </v>
      </c>
      <c r="N3933" s="319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70"/>
      <c r="F3934" s="272"/>
      <c r="G3934" s="133"/>
      <c r="H3934" s="133"/>
      <c r="I3934" s="343"/>
      <c r="J3934" s="134"/>
      <c r="K3934" s="135"/>
      <c r="L3934" s="136">
        <v>5</v>
      </c>
      <c r="M3934" s="318" t="str">
        <f>IFERROR(ROUNDUP(VLOOKUP(F3934,Accesorio!A:E,IF(L3934&gt;5,L3934-2,L3934),)*E3934/IF(L3934&gt;5,1.21,1),0)," ")</f>
        <v xml:space="preserve"> </v>
      </c>
      <c r="N3934" s="319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70"/>
      <c r="F3935" s="272"/>
      <c r="G3935" s="133"/>
      <c r="H3935" s="133"/>
      <c r="I3935" s="343"/>
      <c r="J3935" s="134"/>
      <c r="K3935" s="135"/>
      <c r="L3935" s="136">
        <v>5</v>
      </c>
      <c r="M3935" s="318" t="str">
        <f>IFERROR(ROUNDUP(VLOOKUP(F3935,Accesorio!A:E,IF(L3935&gt;5,L3935-2,L3935),)*E3935/IF(L3935&gt;5,1.21,1),0)," ")</f>
        <v xml:space="preserve"> </v>
      </c>
      <c r="N3935" s="319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70"/>
      <c r="F3936" s="272"/>
      <c r="G3936" s="133"/>
      <c r="H3936" s="133"/>
      <c r="I3936" s="343"/>
      <c r="J3936" s="134"/>
      <c r="K3936" s="135"/>
      <c r="L3936" s="136">
        <v>5</v>
      </c>
      <c r="M3936" s="318" t="str">
        <f>IFERROR(ROUNDUP(VLOOKUP(F3936,Accesorio!A:E,IF(L3936&gt;5,L3936-2,L3936),)*E3936/IF(L3936&gt;5,1.21,1),0)," ")</f>
        <v xml:space="preserve"> </v>
      </c>
      <c r="N3936" s="319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70"/>
      <c r="F3937" s="272"/>
      <c r="G3937" s="133"/>
      <c r="H3937" s="133"/>
      <c r="I3937" s="343"/>
      <c r="J3937" s="134"/>
      <c r="K3937" s="135"/>
      <c r="L3937" s="136">
        <v>5</v>
      </c>
      <c r="M3937" s="318" t="str">
        <f>IFERROR(ROUNDUP(VLOOKUP(F3937,Accesorio!A:E,IF(L3937&gt;5,L3937-2,L3937),)*E3937/IF(L3937&gt;5,1.21,1),0)," ")</f>
        <v xml:space="preserve"> </v>
      </c>
      <c r="N3937" s="319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70"/>
      <c r="F3938" s="272"/>
      <c r="G3938" s="133"/>
      <c r="H3938" s="133"/>
      <c r="I3938" s="343"/>
      <c r="J3938" s="134"/>
      <c r="K3938" s="135"/>
      <c r="L3938" s="136">
        <v>5</v>
      </c>
      <c r="M3938" s="318" t="str">
        <f>IFERROR(ROUNDUP(VLOOKUP(F3938,Accesorio!A:E,IF(L3938&gt;5,L3938-2,L3938),)*E3938/IF(L3938&gt;5,1.21,1),0)," ")</f>
        <v xml:space="preserve"> </v>
      </c>
      <c r="N3938" s="319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70"/>
      <c r="F3939" s="272"/>
      <c r="G3939" s="133"/>
      <c r="H3939" s="133"/>
      <c r="I3939" s="343"/>
      <c r="J3939" s="134"/>
      <c r="K3939" s="135"/>
      <c r="L3939" s="136">
        <v>5</v>
      </c>
      <c r="M3939" s="318" t="str">
        <f>IFERROR(ROUNDUP(VLOOKUP(F3939,Accesorio!A:E,IF(L3939&gt;5,L3939-2,L3939),)*E3939/IF(L3939&gt;5,1.21,1),0)," ")</f>
        <v xml:space="preserve"> </v>
      </c>
      <c r="N3939" s="319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70"/>
      <c r="F3940" s="272"/>
      <c r="G3940" s="133"/>
      <c r="H3940" s="133"/>
      <c r="I3940" s="343"/>
      <c r="J3940" s="134"/>
      <c r="K3940" s="135"/>
      <c r="L3940" s="136">
        <v>5</v>
      </c>
      <c r="M3940" s="318" t="str">
        <f>IFERROR(ROUNDUP(VLOOKUP(F3940,Accesorio!A:E,IF(L3940&gt;5,L3940-2,L3940),)*E3940/IF(L3940&gt;5,1.21,1),0)," ")</f>
        <v xml:space="preserve"> </v>
      </c>
      <c r="N3940" s="319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70"/>
      <c r="F3941" s="272"/>
      <c r="G3941" s="133"/>
      <c r="H3941" s="133"/>
      <c r="I3941" s="343"/>
      <c r="J3941" s="134"/>
      <c r="K3941" s="135"/>
      <c r="L3941" s="136">
        <v>5</v>
      </c>
      <c r="M3941" s="318" t="str">
        <f>IFERROR(ROUNDUP(VLOOKUP(F3941,Accesorio!A:E,IF(L3941&gt;5,L3941-2,L3941),)*E3941/IF(L3941&gt;5,1.21,1),0)," ")</f>
        <v xml:space="preserve"> </v>
      </c>
      <c r="N3941" s="319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70"/>
      <c r="F3942" s="272"/>
      <c r="G3942" s="133"/>
      <c r="H3942" s="133"/>
      <c r="I3942" s="343"/>
      <c r="J3942" s="134"/>
      <c r="K3942" s="135"/>
      <c r="L3942" s="136">
        <v>5</v>
      </c>
      <c r="M3942" s="318" t="str">
        <f>IFERROR(ROUNDUP(VLOOKUP(F3942,Accesorio!A:E,IF(L3942&gt;5,L3942-2,L3942),)*E3942/IF(L3942&gt;5,1.21,1),0)," ")</f>
        <v xml:space="preserve"> </v>
      </c>
      <c r="N3942" s="319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70"/>
      <c r="F3943" s="272"/>
      <c r="G3943" s="133"/>
      <c r="H3943" s="133"/>
      <c r="I3943" s="343"/>
      <c r="J3943" s="134"/>
      <c r="K3943" s="135"/>
      <c r="L3943" s="136">
        <v>5</v>
      </c>
      <c r="M3943" s="318" t="str">
        <f>IFERROR(ROUNDUP(VLOOKUP(F3943,Accesorio!A:E,IF(L3943&gt;5,L3943-2,L3943),)*E3943/IF(L3943&gt;5,1.21,1),0)," ")</f>
        <v xml:space="preserve"> </v>
      </c>
      <c r="N3943" s="319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70"/>
      <c r="F3944" s="272"/>
      <c r="G3944" s="133"/>
      <c r="H3944" s="133"/>
      <c r="I3944" s="343"/>
      <c r="J3944" s="134"/>
      <c r="K3944" s="135"/>
      <c r="L3944" s="136">
        <v>5</v>
      </c>
      <c r="M3944" s="318" t="str">
        <f>IFERROR(ROUNDUP(VLOOKUP(F3944,Accesorio!A:E,IF(L3944&gt;5,L3944-2,L3944),)*E3944/IF(L3944&gt;5,1.21,1),0)," ")</f>
        <v xml:space="preserve"> </v>
      </c>
      <c r="N3944" s="319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70"/>
      <c r="F3945" s="272"/>
      <c r="G3945" s="133"/>
      <c r="H3945" s="133"/>
      <c r="I3945" s="343"/>
      <c r="J3945" s="134"/>
      <c r="K3945" s="135"/>
      <c r="L3945" s="136">
        <v>5</v>
      </c>
      <c r="M3945" s="318" t="str">
        <f>IFERROR(ROUNDUP(VLOOKUP(F3945,Accesorio!A:E,IF(L3945&gt;5,L3945-2,L3945),)*E3945/IF(L3945&gt;5,1.21,1),0)," ")</f>
        <v xml:space="preserve"> </v>
      </c>
      <c r="N3945" s="319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70"/>
      <c r="F3946" s="272"/>
      <c r="G3946" s="133"/>
      <c r="H3946" s="133"/>
      <c r="I3946" s="343"/>
      <c r="J3946" s="134"/>
      <c r="K3946" s="135"/>
      <c r="L3946" s="136">
        <v>5</v>
      </c>
      <c r="M3946" s="318" t="str">
        <f>IFERROR(ROUNDUP(VLOOKUP(F3946,Accesorio!A:E,IF(L3946&gt;5,L3946-2,L3946),)*E3946/IF(L3946&gt;5,1.21,1),0)," ")</f>
        <v xml:space="preserve"> </v>
      </c>
      <c r="N3946" s="319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70"/>
      <c r="F3947" s="272"/>
      <c r="G3947" s="133"/>
      <c r="H3947" s="133"/>
      <c r="I3947" s="343"/>
      <c r="J3947" s="134"/>
      <c r="K3947" s="135"/>
      <c r="L3947" s="136">
        <v>5</v>
      </c>
      <c r="M3947" s="318" t="str">
        <f>IFERROR(ROUNDUP(VLOOKUP(F3947,Accesorio!A:E,IF(L3947&gt;5,L3947-2,L3947),)*E3947/IF(L3947&gt;5,1.21,1),0)," ")</f>
        <v xml:space="preserve"> </v>
      </c>
      <c r="N3947" s="319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70"/>
      <c r="F3948" s="272"/>
      <c r="G3948" s="133"/>
      <c r="H3948" s="133"/>
      <c r="I3948" s="343"/>
      <c r="J3948" s="134"/>
      <c r="K3948" s="135"/>
      <c r="L3948" s="136">
        <v>5</v>
      </c>
      <c r="M3948" s="318" t="str">
        <f>IFERROR(ROUNDUP(VLOOKUP(F3948,Accesorio!A:E,IF(L3948&gt;5,L3948-2,L3948),)*E3948/IF(L3948&gt;5,1.21,1),0)," ")</f>
        <v xml:space="preserve"> </v>
      </c>
      <c r="N3948" s="319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70"/>
      <c r="F3949" s="272"/>
      <c r="G3949" s="133"/>
      <c r="H3949" s="133"/>
      <c r="I3949" s="343"/>
      <c r="J3949" s="134"/>
      <c r="K3949" s="135"/>
      <c r="L3949" s="136">
        <v>5</v>
      </c>
      <c r="M3949" s="318" t="str">
        <f>IFERROR(ROUNDUP(VLOOKUP(F3949,Accesorio!A:E,IF(L3949&gt;5,L3949-2,L3949),)*E3949/IF(L3949&gt;5,1.21,1),0)," ")</f>
        <v xml:space="preserve"> </v>
      </c>
      <c r="N3949" s="319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70"/>
      <c r="F3950" s="272"/>
      <c r="G3950" s="133"/>
      <c r="H3950" s="133"/>
      <c r="I3950" s="343"/>
      <c r="J3950" s="134"/>
      <c r="K3950" s="135"/>
      <c r="L3950" s="136">
        <v>5</v>
      </c>
      <c r="M3950" s="318" t="str">
        <f>IFERROR(ROUNDUP(VLOOKUP(F3950,Accesorio!A:E,IF(L3950&gt;5,L3950-2,L3950),)*E3950/IF(L3950&gt;5,1.21,1),0)," ")</f>
        <v xml:space="preserve"> </v>
      </c>
      <c r="N3950" s="319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70"/>
      <c r="F3951" s="272"/>
      <c r="G3951" s="133"/>
      <c r="H3951" s="133"/>
      <c r="I3951" s="343"/>
      <c r="J3951" s="134"/>
      <c r="K3951" s="135"/>
      <c r="L3951" s="136">
        <v>5</v>
      </c>
      <c r="M3951" s="318" t="str">
        <f>IFERROR(ROUNDUP(VLOOKUP(F3951,Accesorio!A:E,IF(L3951&gt;5,L3951-2,L3951),)*E3951/IF(L3951&gt;5,1.21,1),0)," ")</f>
        <v xml:space="preserve"> </v>
      </c>
      <c r="N3951" s="319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70"/>
      <c r="F3952" s="272"/>
      <c r="G3952" s="133"/>
      <c r="H3952" s="133"/>
      <c r="I3952" s="343"/>
      <c r="J3952" s="134"/>
      <c r="K3952" s="135"/>
      <c r="L3952" s="136">
        <v>5</v>
      </c>
      <c r="M3952" s="318" t="str">
        <f>IFERROR(ROUNDUP(VLOOKUP(F3952,Accesorio!A:E,IF(L3952&gt;5,L3952-2,L3952),)*E3952/IF(L3952&gt;5,1.21,1),0)," ")</f>
        <v xml:space="preserve"> </v>
      </c>
      <c r="N3952" s="319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70"/>
      <c r="F3953" s="272"/>
      <c r="G3953" s="133"/>
      <c r="H3953" s="133"/>
      <c r="I3953" s="343"/>
      <c r="J3953" s="134"/>
      <c r="K3953" s="135"/>
      <c r="L3953" s="136">
        <v>5</v>
      </c>
      <c r="M3953" s="318" t="str">
        <f>IFERROR(ROUNDUP(VLOOKUP(F3953,Accesorio!A:E,IF(L3953&gt;5,L3953-2,L3953),)*E3953/IF(L3953&gt;5,1.21,1),0)," ")</f>
        <v xml:space="preserve"> </v>
      </c>
      <c r="N3953" s="319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70"/>
      <c r="F3954" s="272"/>
      <c r="G3954" s="133"/>
      <c r="H3954" s="133"/>
      <c r="I3954" s="343"/>
      <c r="J3954" s="134"/>
      <c r="K3954" s="135"/>
      <c r="L3954" s="136">
        <v>5</v>
      </c>
      <c r="M3954" s="318" t="str">
        <f>IFERROR(ROUNDUP(VLOOKUP(F3954,Accesorio!A:E,IF(L3954&gt;5,L3954-2,L3954),)*E3954/IF(L3954&gt;5,1.21,1),0)," ")</f>
        <v xml:space="preserve"> </v>
      </c>
      <c r="N3954" s="319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70"/>
      <c r="F3955" s="272"/>
      <c r="G3955" s="133"/>
      <c r="H3955" s="133"/>
      <c r="I3955" s="343"/>
      <c r="J3955" s="134"/>
      <c r="K3955" s="135"/>
      <c r="L3955" s="136">
        <v>5</v>
      </c>
      <c r="M3955" s="318" t="str">
        <f>IFERROR(ROUNDUP(VLOOKUP(F3955,Accesorio!A:E,IF(L3955&gt;5,L3955-2,L3955),)*E3955/IF(L3955&gt;5,1.21,1),0)," ")</f>
        <v xml:space="preserve"> </v>
      </c>
      <c r="N3955" s="319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70"/>
      <c r="F3956" s="272"/>
      <c r="G3956" s="133"/>
      <c r="H3956" s="133"/>
      <c r="I3956" s="343"/>
      <c r="J3956" s="134"/>
      <c r="K3956" s="135"/>
      <c r="L3956" s="136">
        <v>5</v>
      </c>
      <c r="M3956" s="318" t="str">
        <f>IFERROR(ROUNDUP(VLOOKUP(F3956,Accesorio!A:E,IF(L3956&gt;5,L3956-2,L3956),)*E3956/IF(L3956&gt;5,1.21,1),0)," ")</f>
        <v xml:space="preserve"> </v>
      </c>
      <c r="N3956" s="319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70"/>
      <c r="F3957" s="272"/>
      <c r="G3957" s="133"/>
      <c r="H3957" s="133"/>
      <c r="I3957" s="343"/>
      <c r="J3957" s="134"/>
      <c r="K3957" s="135"/>
      <c r="L3957" s="136">
        <v>5</v>
      </c>
      <c r="M3957" s="318" t="str">
        <f>IFERROR(ROUNDUP(VLOOKUP(F3957,Accesorio!A:E,IF(L3957&gt;5,L3957-2,L3957),)*E3957/IF(L3957&gt;5,1.21,1),0)," ")</f>
        <v xml:space="preserve"> </v>
      </c>
      <c r="N3957" s="319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70"/>
      <c r="F3958" s="272"/>
      <c r="G3958" s="133"/>
      <c r="H3958" s="133"/>
      <c r="I3958" s="343"/>
      <c r="J3958" s="134"/>
      <c r="K3958" s="135"/>
      <c r="L3958" s="136">
        <v>5</v>
      </c>
      <c r="M3958" s="318" t="str">
        <f>IFERROR(ROUNDUP(VLOOKUP(F3958,Accesorio!A:E,IF(L3958&gt;5,L3958-2,L3958),)*E3958/IF(L3958&gt;5,1.21,1),0)," ")</f>
        <v xml:space="preserve"> </v>
      </c>
      <c r="N3958" s="319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70"/>
      <c r="F3959" s="272"/>
      <c r="G3959" s="133"/>
      <c r="H3959" s="133"/>
      <c r="I3959" s="343"/>
      <c r="J3959" s="134"/>
      <c r="K3959" s="135"/>
      <c r="L3959" s="136">
        <v>5</v>
      </c>
      <c r="M3959" s="318" t="str">
        <f>IFERROR(ROUNDUP(VLOOKUP(F3959,Accesorio!A:E,IF(L3959&gt;5,L3959-2,L3959),)*E3959/IF(L3959&gt;5,1.21,1),0)," ")</f>
        <v xml:space="preserve"> </v>
      </c>
      <c r="N3959" s="319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70"/>
      <c r="F3960" s="272"/>
      <c r="G3960" s="133"/>
      <c r="H3960" s="133"/>
      <c r="I3960" s="343"/>
      <c r="J3960" s="134"/>
      <c r="K3960" s="135"/>
      <c r="L3960" s="136">
        <v>5</v>
      </c>
      <c r="M3960" s="318" t="str">
        <f>IFERROR(ROUNDUP(VLOOKUP(F3960,Accesorio!A:E,IF(L3960&gt;5,L3960-2,L3960),)*E3960/IF(L3960&gt;5,1.21,1),0)," ")</f>
        <v xml:space="preserve"> </v>
      </c>
      <c r="N3960" s="319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70"/>
      <c r="F3961" s="272"/>
      <c r="G3961" s="133"/>
      <c r="H3961" s="133"/>
      <c r="I3961" s="343"/>
      <c r="J3961" s="134"/>
      <c r="K3961" s="135"/>
      <c r="L3961" s="136">
        <v>5</v>
      </c>
      <c r="M3961" s="318" t="str">
        <f>IFERROR(ROUNDUP(VLOOKUP(F3961,Accesorio!A:E,IF(L3961&gt;5,L3961-2,L3961),)*E3961/IF(L3961&gt;5,1.21,1),0)," ")</f>
        <v xml:space="preserve"> </v>
      </c>
      <c r="N3961" s="319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70"/>
      <c r="F3962" s="272"/>
      <c r="G3962" s="133"/>
      <c r="H3962" s="133"/>
      <c r="I3962" s="343"/>
      <c r="J3962" s="134"/>
      <c r="K3962" s="135"/>
      <c r="L3962" s="136">
        <v>5</v>
      </c>
      <c r="M3962" s="318" t="str">
        <f>IFERROR(ROUNDUP(VLOOKUP(F3962,Accesorio!A:E,IF(L3962&gt;5,L3962-2,L3962),)*E3962/IF(L3962&gt;5,1.21,1),0)," ")</f>
        <v xml:space="preserve"> </v>
      </c>
      <c r="N3962" s="319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70"/>
      <c r="F3963" s="272"/>
      <c r="G3963" s="133"/>
      <c r="H3963" s="133"/>
      <c r="I3963" s="343"/>
      <c r="J3963" s="134"/>
      <c r="K3963" s="135"/>
      <c r="L3963" s="136">
        <v>5</v>
      </c>
      <c r="M3963" s="318" t="str">
        <f>IFERROR(ROUNDUP(VLOOKUP(F3963,Accesorio!A:E,IF(L3963&gt;5,L3963-2,L3963),)*E3963/IF(L3963&gt;5,1.21,1),0)," ")</f>
        <v xml:space="preserve"> </v>
      </c>
      <c r="N3963" s="319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70"/>
      <c r="F3964" s="272"/>
      <c r="G3964" s="133"/>
      <c r="H3964" s="133"/>
      <c r="I3964" s="343"/>
      <c r="J3964" s="134"/>
      <c r="K3964" s="135"/>
      <c r="L3964" s="136">
        <v>5</v>
      </c>
      <c r="M3964" s="318" t="str">
        <f>IFERROR(ROUNDUP(VLOOKUP(F3964,Accesorio!A:E,IF(L3964&gt;5,L3964-2,L3964),)*E3964/IF(L3964&gt;5,1.21,1),0)," ")</f>
        <v xml:space="preserve"> </v>
      </c>
      <c r="N3964" s="319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70"/>
      <c r="F3965" s="272"/>
      <c r="G3965" s="133"/>
      <c r="H3965" s="133"/>
      <c r="I3965" s="343"/>
      <c r="J3965" s="134"/>
      <c r="K3965" s="135"/>
      <c r="L3965" s="136">
        <v>5</v>
      </c>
      <c r="M3965" s="318" t="str">
        <f>IFERROR(ROUNDUP(VLOOKUP(F3965,Accesorio!A:E,IF(L3965&gt;5,L3965-2,L3965),)*E3965/IF(L3965&gt;5,1.21,1),0)," ")</f>
        <v xml:space="preserve"> </v>
      </c>
      <c r="N3965" s="319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70"/>
      <c r="F3966" s="272"/>
      <c r="G3966" s="133"/>
      <c r="H3966" s="133"/>
      <c r="I3966" s="343"/>
      <c r="J3966" s="134"/>
      <c r="K3966" s="135"/>
      <c r="L3966" s="136">
        <v>5</v>
      </c>
      <c r="M3966" s="318" t="str">
        <f>IFERROR(ROUNDUP(VLOOKUP(F3966,Accesorio!A:E,IF(L3966&gt;5,L3966-2,L3966),)*E3966/IF(L3966&gt;5,1.21,1),0)," ")</f>
        <v xml:space="preserve"> </v>
      </c>
      <c r="N3966" s="319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70"/>
      <c r="F3967" s="272"/>
      <c r="G3967" s="133"/>
      <c r="H3967" s="133"/>
      <c r="I3967" s="343"/>
      <c r="J3967" s="134"/>
      <c r="K3967" s="135"/>
      <c r="L3967" s="136">
        <v>5</v>
      </c>
      <c r="M3967" s="318" t="str">
        <f>IFERROR(ROUNDUP(VLOOKUP(F3967,Accesorio!A:E,IF(L3967&gt;5,L3967-2,L3967),)*E3967/IF(L3967&gt;5,1.21,1),0)," ")</f>
        <v xml:space="preserve"> </v>
      </c>
      <c r="N3967" s="319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70"/>
      <c r="F3968" s="272"/>
      <c r="G3968" s="133"/>
      <c r="H3968" s="133"/>
      <c r="I3968" s="343"/>
      <c r="J3968" s="134"/>
      <c r="K3968" s="135"/>
      <c r="L3968" s="136">
        <v>5</v>
      </c>
      <c r="M3968" s="318" t="str">
        <f>IFERROR(ROUNDUP(VLOOKUP(F3968,Accesorio!A:E,IF(L3968&gt;5,L3968-2,L3968),)*E3968/IF(L3968&gt;5,1.21,1),0)," ")</f>
        <v xml:space="preserve"> </v>
      </c>
      <c r="N3968" s="319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70"/>
      <c r="F3969" s="272"/>
      <c r="G3969" s="133"/>
      <c r="H3969" s="133"/>
      <c r="I3969" s="343"/>
      <c r="J3969" s="134"/>
      <c r="K3969" s="135"/>
      <c r="L3969" s="136">
        <v>5</v>
      </c>
      <c r="M3969" s="318" t="str">
        <f>IFERROR(ROUNDUP(VLOOKUP(F3969,Accesorio!A:E,IF(L3969&gt;5,L3969-2,L3969),)*E3969/IF(L3969&gt;5,1.21,1),0)," ")</f>
        <v xml:space="preserve"> </v>
      </c>
      <c r="N3969" s="319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70"/>
      <c r="F3970" s="272"/>
      <c r="G3970" s="133"/>
      <c r="H3970" s="133"/>
      <c r="I3970" s="343"/>
      <c r="J3970" s="134"/>
      <c r="K3970" s="135"/>
      <c r="L3970" s="136">
        <v>5</v>
      </c>
      <c r="M3970" s="318" t="str">
        <f>IFERROR(ROUNDUP(VLOOKUP(F3970,Accesorio!A:E,IF(L3970&gt;5,L3970-2,L3970),)*E3970/IF(L3970&gt;5,1.21,1),0)," ")</f>
        <v xml:space="preserve"> </v>
      </c>
      <c r="N3970" s="319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70"/>
      <c r="F3971" s="272"/>
      <c r="G3971" s="133"/>
      <c r="H3971" s="133"/>
      <c r="I3971" s="343"/>
      <c r="J3971" s="134"/>
      <c r="K3971" s="135"/>
      <c r="L3971" s="136">
        <v>5</v>
      </c>
      <c r="M3971" s="318" t="str">
        <f>IFERROR(ROUNDUP(VLOOKUP(F3971,Accesorio!A:E,IF(L3971&gt;5,L3971-2,L3971),)*E3971/IF(L3971&gt;5,1.21,1),0)," ")</f>
        <v xml:space="preserve"> </v>
      </c>
      <c r="N3971" s="319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70"/>
      <c r="F3972" s="272"/>
      <c r="G3972" s="133"/>
      <c r="H3972" s="133"/>
      <c r="I3972" s="343"/>
      <c r="J3972" s="134"/>
      <c r="K3972" s="135"/>
      <c r="L3972" s="136">
        <v>5</v>
      </c>
      <c r="M3972" s="318" t="str">
        <f>IFERROR(ROUNDUP(VLOOKUP(F3972,Accesorio!A:E,IF(L3972&gt;5,L3972-2,L3972),)*E3972/IF(L3972&gt;5,1.21,1),0)," ")</f>
        <v xml:space="preserve"> </v>
      </c>
      <c r="N3972" s="319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70"/>
      <c r="F3973" s="272"/>
      <c r="G3973" s="133"/>
      <c r="H3973" s="133"/>
      <c r="I3973" s="343"/>
      <c r="J3973" s="134"/>
      <c r="K3973" s="135"/>
      <c r="L3973" s="136">
        <v>5</v>
      </c>
      <c r="M3973" s="318" t="str">
        <f>IFERROR(ROUNDUP(VLOOKUP(F3973,Accesorio!A:E,IF(L3973&gt;5,L3973-2,L3973),)*E3973/IF(L3973&gt;5,1.21,1),0)," ")</f>
        <v xml:space="preserve"> </v>
      </c>
      <c r="N3973" s="319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70"/>
      <c r="F3974" s="272"/>
      <c r="G3974" s="133"/>
      <c r="H3974" s="133"/>
      <c r="I3974" s="343"/>
      <c r="J3974" s="134"/>
      <c r="K3974" s="135"/>
      <c r="L3974" s="136">
        <v>5</v>
      </c>
      <c r="M3974" s="318" t="str">
        <f>IFERROR(ROUNDUP(VLOOKUP(F3974,Accesorio!A:E,IF(L3974&gt;5,L3974-2,L3974),)*E3974/IF(L3974&gt;5,1.21,1),0)," ")</f>
        <v xml:space="preserve"> </v>
      </c>
      <c r="N3974" s="319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70"/>
      <c r="F3975" s="272"/>
      <c r="G3975" s="133"/>
      <c r="H3975" s="133"/>
      <c r="I3975" s="343"/>
      <c r="J3975" s="134"/>
      <c r="K3975" s="135"/>
      <c r="L3975" s="136">
        <v>5</v>
      </c>
      <c r="M3975" s="318" t="str">
        <f>IFERROR(ROUNDUP(VLOOKUP(F3975,Accesorio!A:E,IF(L3975&gt;5,L3975-2,L3975),)*E3975/IF(L3975&gt;5,1.21,1),0)," ")</f>
        <v xml:space="preserve"> </v>
      </c>
      <c r="N3975" s="319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70"/>
      <c r="F3976" s="272"/>
      <c r="G3976" s="133"/>
      <c r="H3976" s="133"/>
      <c r="I3976" s="343"/>
      <c r="J3976" s="134"/>
      <c r="K3976" s="135"/>
      <c r="L3976" s="136">
        <v>5</v>
      </c>
      <c r="M3976" s="318" t="str">
        <f>IFERROR(ROUNDUP(VLOOKUP(F3976,Accesorio!A:E,IF(L3976&gt;5,L3976-2,L3976),)*E3976/IF(L3976&gt;5,1.21,1),0)," ")</f>
        <v xml:space="preserve"> </v>
      </c>
      <c r="N3976" s="319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70"/>
      <c r="F3977" s="272"/>
      <c r="G3977" s="133"/>
      <c r="H3977" s="133"/>
      <c r="I3977" s="343"/>
      <c r="J3977" s="134"/>
      <c r="K3977" s="135"/>
      <c r="L3977" s="136">
        <v>5</v>
      </c>
      <c r="M3977" s="318" t="str">
        <f>IFERROR(ROUNDUP(VLOOKUP(F3977,Accesorio!A:E,IF(L3977&gt;5,L3977-2,L3977),)*E3977/IF(L3977&gt;5,1.21,1),0)," ")</f>
        <v xml:space="preserve"> </v>
      </c>
      <c r="N3977" s="319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70"/>
      <c r="F3978" s="272"/>
      <c r="G3978" s="133"/>
      <c r="H3978" s="133"/>
      <c r="I3978" s="343"/>
      <c r="J3978" s="134"/>
      <c r="K3978" s="135"/>
      <c r="L3978" s="136">
        <v>5</v>
      </c>
      <c r="M3978" s="318" t="str">
        <f>IFERROR(ROUNDUP(VLOOKUP(F3978,Accesorio!A:E,IF(L3978&gt;5,L3978-2,L3978),)*E3978/IF(L3978&gt;5,1.21,1),0)," ")</f>
        <v xml:space="preserve"> </v>
      </c>
      <c r="N3978" s="319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70"/>
      <c r="F3979" s="272"/>
      <c r="G3979" s="133"/>
      <c r="H3979" s="133"/>
      <c r="I3979" s="343"/>
      <c r="J3979" s="134"/>
      <c r="K3979" s="135"/>
      <c r="L3979" s="136">
        <v>5</v>
      </c>
      <c r="M3979" s="318" t="str">
        <f>IFERROR(ROUNDUP(VLOOKUP(F3979,Accesorio!A:E,IF(L3979&gt;5,L3979-2,L3979),)*E3979/IF(L3979&gt;5,1.21,1),0)," ")</f>
        <v xml:space="preserve"> </v>
      </c>
      <c r="N3979" s="319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70"/>
      <c r="F3980" s="272"/>
      <c r="G3980" s="133"/>
      <c r="H3980" s="133"/>
      <c r="I3980" s="343"/>
      <c r="J3980" s="134"/>
      <c r="K3980" s="135"/>
      <c r="L3980" s="136">
        <v>5</v>
      </c>
      <c r="M3980" s="318" t="str">
        <f>IFERROR(ROUNDUP(VLOOKUP(F3980,Accesorio!A:E,IF(L3980&gt;5,L3980-2,L3980),)*E3980/IF(L3980&gt;5,1.21,1),0)," ")</f>
        <v xml:space="preserve"> </v>
      </c>
      <c r="N3980" s="319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70"/>
      <c r="F3981" s="272"/>
      <c r="G3981" s="133"/>
      <c r="H3981" s="133"/>
      <c r="I3981" s="343"/>
      <c r="J3981" s="134"/>
      <c r="K3981" s="135"/>
      <c r="L3981" s="136">
        <v>5</v>
      </c>
      <c r="M3981" s="318" t="str">
        <f>IFERROR(ROUNDUP(VLOOKUP(F3981,Accesorio!A:E,IF(L3981&gt;5,L3981-2,L3981),)*E3981/IF(L3981&gt;5,1.21,1),0)," ")</f>
        <v xml:space="preserve"> </v>
      </c>
      <c r="N3981" s="319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70"/>
      <c r="F3982" s="272"/>
      <c r="G3982" s="133"/>
      <c r="H3982" s="133"/>
      <c r="I3982" s="343"/>
      <c r="J3982" s="134"/>
      <c r="K3982" s="135"/>
      <c r="L3982" s="136">
        <v>5</v>
      </c>
      <c r="M3982" s="318" t="str">
        <f>IFERROR(ROUNDUP(VLOOKUP(F3982,Accesorio!A:E,IF(L3982&gt;5,L3982-2,L3982),)*E3982/IF(L3982&gt;5,1.21,1),0)," ")</f>
        <v xml:space="preserve"> </v>
      </c>
      <c r="N3982" s="319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70"/>
      <c r="F3983" s="272"/>
      <c r="G3983" s="133"/>
      <c r="H3983" s="133"/>
      <c r="I3983" s="343"/>
      <c r="J3983" s="134"/>
      <c r="K3983" s="135"/>
      <c r="L3983" s="136">
        <v>5</v>
      </c>
      <c r="M3983" s="318" t="str">
        <f>IFERROR(ROUNDUP(VLOOKUP(F3983,Accesorio!A:E,IF(L3983&gt;5,L3983-2,L3983),)*E3983/IF(L3983&gt;5,1.21,1),0)," ")</f>
        <v xml:space="preserve"> </v>
      </c>
      <c r="N3983" s="319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70"/>
      <c r="F3984" s="272"/>
      <c r="G3984" s="133"/>
      <c r="H3984" s="133"/>
      <c r="I3984" s="343"/>
      <c r="J3984" s="134"/>
      <c r="K3984" s="135"/>
      <c r="L3984" s="136">
        <v>5</v>
      </c>
      <c r="M3984" s="318" t="str">
        <f>IFERROR(ROUNDUP(VLOOKUP(F3984,Accesorio!A:E,IF(L3984&gt;5,L3984-2,L3984),)*E3984/IF(L3984&gt;5,1.21,1),0)," ")</f>
        <v xml:space="preserve"> </v>
      </c>
      <c r="N3984" s="319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70"/>
      <c r="F3985" s="272"/>
      <c r="G3985" s="133"/>
      <c r="H3985" s="133"/>
      <c r="I3985" s="343"/>
      <c r="J3985" s="134"/>
      <c r="K3985" s="135"/>
      <c r="L3985" s="136">
        <v>5</v>
      </c>
      <c r="M3985" s="318" t="str">
        <f>IFERROR(ROUNDUP(VLOOKUP(F3985,Accesorio!A:E,IF(L3985&gt;5,L3985-2,L3985),)*E3985/IF(L3985&gt;5,1.21,1),0)," ")</f>
        <v xml:space="preserve"> </v>
      </c>
      <c r="N3985" s="319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70"/>
      <c r="F3986" s="272"/>
      <c r="G3986" s="133"/>
      <c r="H3986" s="133"/>
      <c r="I3986" s="343"/>
      <c r="J3986" s="134"/>
      <c r="K3986" s="135"/>
      <c r="L3986" s="136">
        <v>5</v>
      </c>
      <c r="M3986" s="318" t="str">
        <f>IFERROR(ROUNDUP(VLOOKUP(F3986,Accesorio!A:E,IF(L3986&gt;5,L3986-2,L3986),)*E3986/IF(L3986&gt;5,1.21,1),0)," ")</f>
        <v xml:space="preserve"> </v>
      </c>
      <c r="N3986" s="319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70"/>
      <c r="F3987" s="272"/>
      <c r="G3987" s="133"/>
      <c r="H3987" s="133"/>
      <c r="I3987" s="343"/>
      <c r="J3987" s="134"/>
      <c r="K3987" s="135"/>
      <c r="L3987" s="136">
        <v>5</v>
      </c>
      <c r="M3987" s="318" t="str">
        <f>IFERROR(ROUNDUP(VLOOKUP(F3987,Accesorio!A:E,IF(L3987&gt;5,L3987-2,L3987),)*E3987/IF(L3987&gt;5,1.21,1),0)," ")</f>
        <v xml:space="preserve"> </v>
      </c>
      <c r="N3987" s="319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70"/>
      <c r="F3988" s="272"/>
      <c r="G3988" s="133"/>
      <c r="H3988" s="133"/>
      <c r="I3988" s="343"/>
      <c r="J3988" s="134"/>
      <c r="K3988" s="135"/>
      <c r="L3988" s="136">
        <v>5</v>
      </c>
      <c r="M3988" s="318" t="str">
        <f>IFERROR(ROUNDUP(VLOOKUP(F3988,Accesorio!A:E,IF(L3988&gt;5,L3988-2,L3988),)*E3988/IF(L3988&gt;5,1.21,1),0)," ")</f>
        <v xml:space="preserve"> </v>
      </c>
      <c r="N3988" s="319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70"/>
      <c r="F3989" s="272"/>
      <c r="G3989" s="133"/>
      <c r="H3989" s="133"/>
      <c r="I3989" s="343"/>
      <c r="J3989" s="134"/>
      <c r="K3989" s="135"/>
      <c r="L3989" s="136">
        <v>5</v>
      </c>
      <c r="M3989" s="318" t="str">
        <f>IFERROR(ROUNDUP(VLOOKUP(F3989,Accesorio!A:E,IF(L3989&gt;5,L3989-2,L3989),)*E3989/IF(L3989&gt;5,1.21,1),0)," ")</f>
        <v xml:space="preserve"> </v>
      </c>
      <c r="N3989" s="319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70"/>
      <c r="F3990" s="272"/>
      <c r="G3990" s="133"/>
      <c r="H3990" s="133"/>
      <c r="I3990" s="343"/>
      <c r="J3990" s="134"/>
      <c r="K3990" s="135"/>
      <c r="L3990" s="136">
        <v>5</v>
      </c>
      <c r="M3990" s="318" t="str">
        <f>IFERROR(ROUNDUP(VLOOKUP(F3990,Accesorio!A:E,IF(L3990&gt;5,L3990-2,L3990),)*E3990/IF(L3990&gt;5,1.21,1),0)," ")</f>
        <v xml:space="preserve"> </v>
      </c>
      <c r="N3990" s="319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70"/>
      <c r="F3991" s="272"/>
      <c r="G3991" s="133"/>
      <c r="H3991" s="133"/>
      <c r="I3991" s="343"/>
      <c r="J3991" s="134"/>
      <c r="K3991" s="135"/>
      <c r="L3991" s="136">
        <v>5</v>
      </c>
      <c r="M3991" s="318" t="str">
        <f>IFERROR(ROUNDUP(VLOOKUP(F3991,Accesorio!A:E,IF(L3991&gt;5,L3991-2,L3991),)*E3991/IF(L3991&gt;5,1.21,1),0)," ")</f>
        <v xml:space="preserve"> </v>
      </c>
      <c r="N3991" s="319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70"/>
      <c r="F3992" s="272"/>
      <c r="G3992" s="133"/>
      <c r="H3992" s="133"/>
      <c r="I3992" s="343"/>
      <c r="J3992" s="134"/>
      <c r="K3992" s="135"/>
      <c r="L3992" s="136">
        <v>5</v>
      </c>
      <c r="M3992" s="318" t="str">
        <f>IFERROR(ROUNDUP(VLOOKUP(F3992,Accesorio!A:E,IF(L3992&gt;5,L3992-2,L3992),)*E3992/IF(L3992&gt;5,1.21,1),0)," ")</f>
        <v xml:space="preserve"> </v>
      </c>
      <c r="N3992" s="319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70"/>
      <c r="F3993" s="272"/>
      <c r="G3993" s="133"/>
      <c r="H3993" s="133"/>
      <c r="I3993" s="343"/>
      <c r="J3993" s="134"/>
      <c r="K3993" s="135"/>
      <c r="L3993" s="136">
        <v>5</v>
      </c>
      <c r="M3993" s="318" t="str">
        <f>IFERROR(ROUNDUP(VLOOKUP(F3993,Accesorio!A:E,IF(L3993&gt;5,L3993-2,L3993),)*E3993/IF(L3993&gt;5,1.21,1),0)," ")</f>
        <v xml:space="preserve"> </v>
      </c>
      <c r="N3993" s="319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70"/>
      <c r="F3994" s="272"/>
      <c r="G3994" s="133"/>
      <c r="H3994" s="133"/>
      <c r="I3994" s="343"/>
      <c r="J3994" s="134"/>
      <c r="K3994" s="135"/>
      <c r="L3994" s="136">
        <v>5</v>
      </c>
      <c r="M3994" s="318" t="str">
        <f>IFERROR(ROUNDUP(VLOOKUP(F3994,Accesorio!A:E,IF(L3994&gt;5,L3994-2,L3994),)*E3994/IF(L3994&gt;5,1.21,1),0)," ")</f>
        <v xml:space="preserve"> </v>
      </c>
      <c r="N3994" s="319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70"/>
      <c r="F3995" s="272"/>
      <c r="G3995" s="133"/>
      <c r="H3995" s="133"/>
      <c r="I3995" s="343"/>
      <c r="J3995" s="134"/>
      <c r="K3995" s="135"/>
      <c r="L3995" s="136">
        <v>5</v>
      </c>
      <c r="M3995" s="318" t="str">
        <f>IFERROR(ROUNDUP(VLOOKUP(F3995,Accesorio!A:E,IF(L3995&gt;5,L3995-2,L3995),)*E3995/IF(L3995&gt;5,1.21,1),0)," ")</f>
        <v xml:space="preserve"> </v>
      </c>
      <c r="N3995" s="319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70"/>
      <c r="F3996" s="272"/>
      <c r="G3996" s="133"/>
      <c r="H3996" s="133"/>
      <c r="I3996" s="343"/>
      <c r="J3996" s="134"/>
      <c r="K3996" s="135"/>
      <c r="L3996" s="136">
        <v>5</v>
      </c>
      <c r="M3996" s="318" t="str">
        <f>IFERROR(ROUNDUP(VLOOKUP(F3996,Accesorio!A:E,IF(L3996&gt;5,L3996-2,L3996),)*E3996/IF(L3996&gt;5,1.21,1),0)," ")</f>
        <v xml:space="preserve"> </v>
      </c>
      <c r="N3996" s="319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70"/>
      <c r="F3997" s="272"/>
      <c r="G3997" s="133"/>
      <c r="H3997" s="133"/>
      <c r="I3997" s="343"/>
      <c r="J3997" s="134"/>
      <c r="K3997" s="135"/>
      <c r="L3997" s="136">
        <v>5</v>
      </c>
      <c r="M3997" s="318" t="str">
        <f>IFERROR(ROUNDUP(VLOOKUP(F3997,Accesorio!A:E,IF(L3997&gt;5,L3997-2,L3997),)*E3997/IF(L3997&gt;5,1.21,1),0)," ")</f>
        <v xml:space="preserve"> </v>
      </c>
      <c r="N3997" s="319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70"/>
      <c r="F3998" s="272"/>
      <c r="G3998" s="133"/>
      <c r="H3998" s="133"/>
      <c r="I3998" s="343"/>
      <c r="J3998" s="134"/>
      <c r="K3998" s="135"/>
      <c r="L3998" s="136">
        <v>5</v>
      </c>
      <c r="M3998" s="318" t="str">
        <f>IFERROR(ROUNDUP(VLOOKUP(F3998,Accesorio!A:E,IF(L3998&gt;5,L3998-2,L3998),)*E3998/IF(L3998&gt;5,1.21,1),0)," ")</f>
        <v xml:space="preserve"> </v>
      </c>
      <c r="N3998" s="319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70"/>
      <c r="F3999" s="272"/>
      <c r="G3999" s="133"/>
      <c r="H3999" s="133"/>
      <c r="I3999" s="343"/>
      <c r="J3999" s="134"/>
      <c r="K3999" s="135"/>
      <c r="L3999" s="136">
        <v>5</v>
      </c>
      <c r="M3999" s="318" t="str">
        <f>IFERROR(ROUNDUP(VLOOKUP(F3999,Accesorio!A:E,IF(L3999&gt;5,L3999-2,L3999),)*E3999/IF(L3999&gt;5,1.21,1),0)," ")</f>
        <v xml:space="preserve"> </v>
      </c>
      <c r="N3999" s="319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70"/>
      <c r="F4000" s="272"/>
      <c r="G4000" s="133"/>
      <c r="H4000" s="133"/>
      <c r="I4000" s="343"/>
      <c r="J4000" s="134"/>
      <c r="K4000" s="135"/>
      <c r="L4000" s="136">
        <v>5</v>
      </c>
      <c r="M4000" s="318" t="str">
        <f>IFERROR(ROUNDUP(VLOOKUP(F4000,Accesorio!A:E,IF(L4000&gt;5,L4000-2,L4000),)*E4000/IF(L4000&gt;5,1.21,1),0)," ")</f>
        <v xml:space="preserve"> </v>
      </c>
      <c r="N4000" s="319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70"/>
      <c r="F4001" s="272"/>
      <c r="G4001" s="133"/>
      <c r="H4001" s="133"/>
      <c r="I4001" s="343"/>
      <c r="J4001" s="134"/>
      <c r="K4001" s="135"/>
      <c r="L4001" s="136">
        <v>5</v>
      </c>
      <c r="M4001" s="318" t="str">
        <f>IFERROR(ROUNDUP(VLOOKUP(F4001,Accesorio!A:E,IF(L4001&gt;5,L4001-2,L4001),)*E4001/IF(L4001&gt;5,1.21,1),0)," ")</f>
        <v xml:space="preserve"> </v>
      </c>
      <c r="N4001" s="319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70"/>
      <c r="F4002" s="272"/>
      <c r="G4002" s="133"/>
      <c r="H4002" s="133"/>
      <c r="I4002" s="343"/>
      <c r="J4002" s="134"/>
      <c r="K4002" s="135"/>
      <c r="L4002" s="136">
        <v>5</v>
      </c>
      <c r="M4002" s="318" t="str">
        <f>IFERROR(ROUNDUP(VLOOKUP(F4002,Accesorio!A:E,IF(L4002&gt;5,L4002-2,L4002),)*E4002/IF(L4002&gt;5,1.21,1),0)," ")</f>
        <v xml:space="preserve"> </v>
      </c>
      <c r="N4002" s="319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70"/>
      <c r="F4003" s="272"/>
      <c r="G4003" s="133"/>
      <c r="H4003" s="133"/>
      <c r="I4003" s="343"/>
      <c r="J4003" s="134"/>
      <c r="K4003" s="135"/>
      <c r="L4003" s="136">
        <v>5</v>
      </c>
      <c r="M4003" s="318" t="str">
        <f>IFERROR(ROUNDUP(VLOOKUP(F4003,Accesorio!A:E,IF(L4003&gt;5,L4003-2,L4003),)*E4003/IF(L4003&gt;5,1.21,1),0)," ")</f>
        <v xml:space="preserve"> </v>
      </c>
      <c r="N4003" s="319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70"/>
      <c r="F4004" s="272"/>
      <c r="G4004" s="133"/>
      <c r="H4004" s="133"/>
      <c r="I4004" s="343"/>
      <c r="J4004" s="134"/>
      <c r="K4004" s="135"/>
      <c r="L4004" s="136">
        <v>5</v>
      </c>
      <c r="M4004" s="318" t="str">
        <f>IFERROR(ROUNDUP(VLOOKUP(F4004,Accesorio!A:E,IF(L4004&gt;5,L4004-2,L4004),)*E4004/IF(L4004&gt;5,1.21,1),0)," ")</f>
        <v xml:space="preserve"> </v>
      </c>
      <c r="N4004" s="319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70"/>
      <c r="F4005" s="272"/>
      <c r="G4005" s="133"/>
      <c r="H4005" s="133"/>
      <c r="I4005" s="343"/>
      <c r="J4005" s="134"/>
      <c r="K4005" s="135"/>
      <c r="L4005" s="136">
        <v>5</v>
      </c>
      <c r="M4005" s="318" t="str">
        <f>IFERROR(ROUNDUP(VLOOKUP(F4005,Accesorio!A:E,IF(L4005&gt;5,L4005-2,L4005),)*E4005/IF(L4005&gt;5,1.21,1),0)," ")</f>
        <v xml:space="preserve"> </v>
      </c>
      <c r="N4005" s="319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70"/>
      <c r="F4006" s="272"/>
      <c r="G4006" s="133"/>
      <c r="H4006" s="133"/>
      <c r="I4006" s="343"/>
      <c r="J4006" s="134"/>
      <c r="K4006" s="135"/>
      <c r="L4006" s="136">
        <v>5</v>
      </c>
      <c r="M4006" s="318" t="str">
        <f>IFERROR(ROUNDUP(VLOOKUP(F4006,Accesorio!A:E,IF(L4006&gt;5,L4006-2,L4006),)*E4006/IF(L4006&gt;5,1.21,1),0)," ")</f>
        <v xml:space="preserve"> </v>
      </c>
      <c r="N4006" s="319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70"/>
      <c r="F4007" s="272"/>
      <c r="G4007" s="133"/>
      <c r="H4007" s="133"/>
      <c r="I4007" s="343"/>
      <c r="J4007" s="134"/>
      <c r="K4007" s="135"/>
      <c r="L4007" s="136">
        <v>5</v>
      </c>
      <c r="M4007" s="318" t="str">
        <f>IFERROR(ROUNDUP(VLOOKUP(F4007,Accesorio!A:E,IF(L4007&gt;5,L4007-2,L4007),)*E4007/IF(L4007&gt;5,1.21,1),0)," ")</f>
        <v xml:space="preserve"> </v>
      </c>
      <c r="N4007" s="319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70"/>
      <c r="F4008" s="272"/>
      <c r="G4008" s="133"/>
      <c r="H4008" s="133"/>
      <c r="I4008" s="343"/>
      <c r="J4008" s="134"/>
      <c r="K4008" s="135"/>
      <c r="L4008" s="136">
        <v>5</v>
      </c>
      <c r="M4008" s="318" t="str">
        <f>IFERROR(ROUNDUP(VLOOKUP(F4008,Accesorio!A:E,IF(L4008&gt;5,L4008-2,L4008),)*E4008/IF(L4008&gt;5,1.21,1),0)," ")</f>
        <v xml:space="preserve"> </v>
      </c>
      <c r="N4008" s="319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70"/>
      <c r="F4009" s="272"/>
      <c r="G4009" s="133"/>
      <c r="H4009" s="133"/>
      <c r="I4009" s="343"/>
      <c r="J4009" s="134"/>
      <c r="K4009" s="135"/>
      <c r="L4009" s="136">
        <v>5</v>
      </c>
      <c r="M4009" s="318" t="str">
        <f>IFERROR(ROUNDUP(VLOOKUP(F4009,Accesorio!A:E,IF(L4009&gt;5,L4009-2,L4009),)*E4009/IF(L4009&gt;5,1.21,1),0)," ")</f>
        <v xml:space="preserve"> </v>
      </c>
      <c r="N4009" s="319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70"/>
      <c r="F4010" s="272"/>
      <c r="G4010" s="133"/>
      <c r="H4010" s="133"/>
      <c r="I4010" s="343"/>
      <c r="J4010" s="134"/>
      <c r="K4010" s="135"/>
      <c r="L4010" s="136">
        <v>5</v>
      </c>
      <c r="M4010" s="318" t="str">
        <f>IFERROR(ROUNDUP(VLOOKUP(F4010,Accesorio!A:E,IF(L4010&gt;5,L4010-2,L4010),)*E4010/IF(L4010&gt;5,1.21,1),0)," ")</f>
        <v xml:space="preserve"> </v>
      </c>
      <c r="N4010" s="319" t="str">
        <f>IFERROR(VLOOKUP(F4010,Accesorio!A:C,3,),"")</f>
        <v/>
      </c>
    </row>
    <row r="4011" spans="1:14" x14ac:dyDescent="0.2">
      <c r="A4011" s="129"/>
      <c r="B4011" s="130"/>
      <c r="C4011" s="131"/>
      <c r="D4011" s="132"/>
      <c r="E4011" s="270"/>
      <c r="F4011" s="272"/>
      <c r="G4011" s="133"/>
      <c r="H4011" s="133"/>
      <c r="I4011" s="343"/>
      <c r="J4011" s="134"/>
      <c r="K4011" s="135"/>
      <c r="L4011" s="136">
        <v>5</v>
      </c>
      <c r="M4011" s="318" t="str">
        <f>IFERROR(ROUNDUP(VLOOKUP(F4011,Accesorio!A:E,IF(L4011&gt;5,L4011-2,L4011),)*E4011/IF(L4011&gt;5,1.21,1),0)," ")</f>
        <v xml:space="preserve"> </v>
      </c>
      <c r="N4011" s="319" t="str">
        <f>IFERROR(VLOOKUP(F4011,Accesorio!A:C,3,),"")</f>
        <v/>
      </c>
    </row>
    <row r="4012" spans="1:14" x14ac:dyDescent="0.2">
      <c r="A4012" s="129"/>
      <c r="B4012" s="130"/>
      <c r="C4012" s="131"/>
      <c r="D4012" s="132"/>
      <c r="E4012" s="270"/>
      <c r="F4012" s="272"/>
      <c r="G4012" s="133"/>
      <c r="H4012" s="133"/>
      <c r="I4012" s="343"/>
      <c r="J4012" s="134"/>
      <c r="K4012" s="135"/>
      <c r="L4012" s="136">
        <v>5</v>
      </c>
      <c r="M4012" s="318" t="str">
        <f>IFERROR(ROUNDUP(VLOOKUP(F4012,Accesorio!A:E,IF(L4012&gt;5,L4012-2,L4012),)*E4012/IF(L4012&gt;5,1.21,1),0)," ")</f>
        <v xml:space="preserve"> </v>
      </c>
      <c r="N4012" s="319" t="str">
        <f>IFERROR(VLOOKUP(F4012,Accesorio!A:C,3,),"")</f>
        <v/>
      </c>
    </row>
    <row r="4013" spans="1:14" x14ac:dyDescent="0.2">
      <c r="A4013" s="129"/>
      <c r="B4013" s="130"/>
      <c r="C4013" s="131"/>
      <c r="D4013" s="132"/>
      <c r="E4013" s="270"/>
      <c r="F4013" s="272"/>
      <c r="G4013" s="133"/>
      <c r="H4013" s="133"/>
      <c r="I4013" s="343"/>
      <c r="J4013" s="134"/>
      <c r="K4013" s="135"/>
      <c r="L4013" s="136">
        <v>5</v>
      </c>
      <c r="M4013" s="318" t="str">
        <f>IFERROR(ROUNDUP(VLOOKUP(F4013,Accesorio!A:E,IF(L4013&gt;5,L4013-2,L4013),)*E4013/IF(L4013&gt;5,1.21,1),0)," ")</f>
        <v xml:space="preserve"> </v>
      </c>
      <c r="N4013" s="319" t="str">
        <f>IFERROR(VLOOKUP(F4013,Accesorio!A:C,3,),"")</f>
        <v/>
      </c>
    </row>
    <row r="4014" spans="1:14" x14ac:dyDescent="0.2">
      <c r="A4014" s="129"/>
      <c r="B4014" s="130"/>
      <c r="C4014" s="131"/>
      <c r="D4014" s="132"/>
      <c r="E4014" s="270"/>
      <c r="F4014" s="272"/>
      <c r="G4014" s="133"/>
      <c r="H4014" s="133"/>
      <c r="I4014" s="343"/>
      <c r="J4014" s="134"/>
      <c r="K4014" s="135"/>
      <c r="L4014" s="136">
        <v>5</v>
      </c>
      <c r="M4014" s="318" t="str">
        <f>IFERROR(ROUNDUP(VLOOKUP(F4014,Accesorio!A:E,IF(L4014&gt;5,L4014-2,L4014),)*E4014/IF(L4014&gt;5,1.21,1),0)," ")</f>
        <v xml:space="preserve"> </v>
      </c>
      <c r="N4014" s="319" t="str">
        <f>IFERROR(VLOOKUP(F4014,Accesorio!A:C,3,),"")</f>
        <v/>
      </c>
    </row>
    <row r="4015" spans="1:14" x14ac:dyDescent="0.2">
      <c r="A4015" s="129"/>
      <c r="B4015" s="130"/>
      <c r="C4015" s="131"/>
      <c r="D4015" s="132"/>
      <c r="E4015" s="270"/>
      <c r="F4015" s="272"/>
      <c r="G4015" s="133"/>
      <c r="H4015" s="133"/>
      <c r="I4015" s="343"/>
      <c r="J4015" s="134"/>
      <c r="K4015" s="135"/>
      <c r="L4015" s="136">
        <v>5</v>
      </c>
      <c r="M4015" s="318" t="str">
        <f>IFERROR(ROUNDUP(VLOOKUP(F4015,Accesorio!A:E,IF(L4015&gt;5,L4015-2,L4015),)*E4015/IF(L4015&gt;5,1.21,1),0)," ")</f>
        <v xml:space="preserve"> </v>
      </c>
      <c r="N4015" s="319" t="str">
        <f>IFERROR(VLOOKUP(F4015,Accesorio!A:C,3,),"")</f>
        <v/>
      </c>
    </row>
    <row r="4016" spans="1:14" x14ac:dyDescent="0.2">
      <c r="A4016" s="129"/>
      <c r="B4016" s="130"/>
      <c r="C4016" s="131"/>
      <c r="D4016" s="132"/>
      <c r="E4016" s="270"/>
      <c r="F4016" s="272"/>
      <c r="G4016" s="133"/>
      <c r="H4016" s="133"/>
      <c r="I4016" s="343"/>
      <c r="J4016" s="134"/>
      <c r="K4016" s="135"/>
      <c r="L4016" s="136">
        <v>5</v>
      </c>
      <c r="M4016" s="318" t="str">
        <f>IFERROR(ROUNDUP(VLOOKUP(F4016,Accesorio!A:E,IF(L4016&gt;5,L4016-2,L4016),)*E4016/IF(L4016&gt;5,1.21,1),0)," ")</f>
        <v xml:space="preserve"> </v>
      </c>
      <c r="N4016" s="319" t="str">
        <f>IFERROR(VLOOKUP(F4016,Accesorio!A:C,3,),"")</f>
        <v/>
      </c>
    </row>
    <row r="4017" spans="1:14" x14ac:dyDescent="0.2">
      <c r="A4017" s="129"/>
      <c r="B4017" s="130"/>
      <c r="C4017" s="131"/>
      <c r="D4017" s="132"/>
      <c r="E4017" s="270"/>
      <c r="F4017" s="272"/>
      <c r="G4017" s="133"/>
      <c r="H4017" s="133"/>
      <c r="I4017" s="343"/>
      <c r="J4017" s="134"/>
      <c r="K4017" s="135"/>
      <c r="L4017" s="136">
        <v>5</v>
      </c>
      <c r="M4017" s="318" t="str">
        <f>IFERROR(ROUNDUP(VLOOKUP(F4017,Accesorio!A:E,IF(L4017&gt;5,L4017-2,L4017),)*E4017/IF(L4017&gt;5,1.21,1),0)," ")</f>
        <v xml:space="preserve"> </v>
      </c>
      <c r="N4017" s="319" t="str">
        <f>IFERROR(VLOOKUP(F4017,Accesorio!A:C,3,),"")</f>
        <v/>
      </c>
    </row>
    <row r="4018" spans="1:14" x14ac:dyDescent="0.2">
      <c r="A4018" s="129"/>
      <c r="B4018" s="130"/>
      <c r="C4018" s="131"/>
      <c r="D4018" s="132"/>
      <c r="E4018" s="270"/>
      <c r="F4018" s="272"/>
      <c r="G4018" s="133"/>
      <c r="H4018" s="133"/>
      <c r="I4018" s="343"/>
      <c r="J4018" s="134"/>
      <c r="K4018" s="135"/>
      <c r="L4018" s="136">
        <v>5</v>
      </c>
      <c r="M4018" s="318" t="str">
        <f>IFERROR(ROUNDUP(VLOOKUP(F4018,Accesorio!A:E,IF(L4018&gt;5,L4018-2,L4018),)*E4018/IF(L4018&gt;5,1.21,1),0)," ")</f>
        <v xml:space="preserve"> </v>
      </c>
      <c r="N4018" s="319" t="str">
        <f>IFERROR(VLOOKUP(F4018,Accesorio!A:C,3,),"")</f>
        <v/>
      </c>
    </row>
    <row r="4019" spans="1:14" x14ac:dyDescent="0.2">
      <c r="A4019" s="129"/>
      <c r="B4019" s="130"/>
      <c r="C4019" s="131"/>
      <c r="D4019" s="132"/>
      <c r="E4019" s="270"/>
      <c r="F4019" s="272"/>
      <c r="G4019" s="133"/>
      <c r="H4019" s="133"/>
      <c r="I4019" s="343"/>
      <c r="J4019" s="134"/>
      <c r="K4019" s="135"/>
      <c r="L4019" s="136">
        <v>5</v>
      </c>
      <c r="M4019" s="318" t="str">
        <f>IFERROR(ROUNDUP(VLOOKUP(F4019,Accesorio!A:E,IF(L4019&gt;5,L4019-2,L4019),)*E4019/IF(L4019&gt;5,1.21,1),0)," ")</f>
        <v xml:space="preserve"> </v>
      </c>
      <c r="N4019" s="319" t="str">
        <f>IFERROR(VLOOKUP(F4019,Accesorio!A:C,3,),"")</f>
        <v/>
      </c>
    </row>
    <row r="4020" spans="1:14" x14ac:dyDescent="0.2">
      <c r="A4020" s="129"/>
      <c r="B4020" s="130"/>
      <c r="C4020" s="131"/>
      <c r="D4020" s="132"/>
      <c r="E4020" s="270"/>
      <c r="F4020" s="272"/>
      <c r="G4020" s="133"/>
      <c r="H4020" s="133"/>
      <c r="I4020" s="343"/>
      <c r="J4020" s="134"/>
      <c r="K4020" s="135"/>
      <c r="L4020" s="136">
        <v>5</v>
      </c>
      <c r="M4020" s="318" t="str">
        <f>IFERROR(ROUNDUP(VLOOKUP(F4020,Accesorio!A:E,IF(L4020&gt;5,L4020-2,L4020),)*E4020/IF(L4020&gt;5,1.21,1),0)," ")</f>
        <v xml:space="preserve"> </v>
      </c>
      <c r="N4020" s="319" t="str">
        <f>IFERROR(VLOOKUP(F4020,Accesorio!A:C,3,),"")</f>
        <v/>
      </c>
    </row>
    <row r="4021" spans="1:14" x14ac:dyDescent="0.2">
      <c r="A4021" s="129"/>
      <c r="B4021" s="130"/>
      <c r="C4021" s="131"/>
      <c r="D4021" s="132"/>
      <c r="E4021" s="270"/>
      <c r="F4021" s="272"/>
      <c r="G4021" s="133"/>
      <c r="H4021" s="133"/>
      <c r="I4021" s="343"/>
      <c r="J4021" s="134"/>
      <c r="K4021" s="135"/>
      <c r="L4021" s="136">
        <v>5</v>
      </c>
      <c r="M4021" s="318" t="str">
        <f>IFERROR(ROUNDUP(VLOOKUP(F4021,Accesorio!A:E,IF(L4021&gt;5,L4021-2,L4021),)*E4021/IF(L4021&gt;5,1.21,1),0)," ")</f>
        <v xml:space="preserve"> </v>
      </c>
      <c r="N4021" s="319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71"/>
      <c r="F4022" s="273"/>
      <c r="G4022" s="60"/>
      <c r="H4022" s="60"/>
      <c r="I4022" s="343"/>
      <c r="J4022" s="61"/>
      <c r="K4022" s="62"/>
      <c r="L4022" s="136">
        <v>5</v>
      </c>
      <c r="M4022" s="318" t="str">
        <f>IFERROR(ROUNDUP(VLOOKUP(F4022,Accesorio!A:E,IF(L4022&gt;5,L4022-2,L4022),)*E4022/IF(L4022&gt;5,1.21,1),0)," ")</f>
        <v xml:space="preserve"> </v>
      </c>
      <c r="N4022" s="319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1"/>
      <c r="F4023" s="273"/>
      <c r="G4023" s="60"/>
      <c r="H4023" s="60"/>
      <c r="I4023" s="343"/>
      <c r="J4023" s="61"/>
      <c r="K4023" s="62"/>
      <c r="L4023" s="136">
        <v>5</v>
      </c>
      <c r="M4023" s="318" t="str">
        <f>IFERROR(ROUNDUP(VLOOKUP(F4023,Accesorio!A:E,IF(L4023&gt;5,L4023-2,L4023),)*E4023/IF(L4023&gt;5,1.21,1),0)," ")</f>
        <v xml:space="preserve"> </v>
      </c>
      <c r="N4023" s="319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1"/>
      <c r="F4024" s="273"/>
      <c r="G4024" s="60"/>
      <c r="H4024" s="60"/>
      <c r="I4024" s="343"/>
      <c r="J4024" s="61"/>
      <c r="K4024" s="62"/>
      <c r="L4024" s="136">
        <v>5</v>
      </c>
      <c r="M4024" s="318" t="str">
        <f>IFERROR(ROUNDUP(VLOOKUP(F4024,Accesorio!A:E,IF(L4024&gt;5,L4024-2,L4024),)*E4024/IF(L4024&gt;5,1.21,1),0)," ")</f>
        <v xml:space="preserve"> </v>
      </c>
      <c r="N4024" s="319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1"/>
      <c r="F4025" s="273"/>
      <c r="G4025" s="60"/>
      <c r="H4025" s="60"/>
      <c r="I4025" s="343"/>
      <c r="J4025" s="61"/>
      <c r="K4025" s="62"/>
      <c r="L4025" s="136">
        <v>5</v>
      </c>
      <c r="M4025" s="318" t="str">
        <f>IFERROR(ROUNDUP(VLOOKUP(F4025,Accesorio!A:E,IF(L4025&gt;5,L4025-2,L4025),)*E4025/IF(L4025&gt;5,1.21,1),0)," ")</f>
        <v xml:space="preserve"> </v>
      </c>
      <c r="N4025" s="319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1"/>
      <c r="F4026" s="273"/>
      <c r="G4026" s="60"/>
      <c r="H4026" s="60"/>
      <c r="I4026" s="343"/>
      <c r="J4026" s="61"/>
      <c r="K4026" s="62"/>
      <c r="L4026" s="136">
        <v>5</v>
      </c>
      <c r="M4026" s="318" t="str">
        <f>IFERROR(ROUNDUP(VLOOKUP(F4026,Accesorio!A:E,IF(L4026&gt;5,L4026-2,L4026),)*E4026/IF(L4026&gt;5,1.21,1),0)," ")</f>
        <v xml:space="preserve"> </v>
      </c>
      <c r="N4026" s="319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1"/>
      <c r="F4027" s="273"/>
      <c r="G4027" s="60"/>
      <c r="H4027" s="60"/>
      <c r="I4027" s="343"/>
      <c r="J4027" s="61"/>
      <c r="K4027" s="62"/>
      <c r="L4027" s="136">
        <v>5</v>
      </c>
      <c r="M4027" s="318" t="str">
        <f>IFERROR(ROUNDUP(VLOOKUP(F4027,Accesorio!A:E,IF(L4027&gt;5,L4027-2,L4027),)*E4027/IF(L4027&gt;5,1.21,1),0)," ")</f>
        <v xml:space="preserve"> </v>
      </c>
      <c r="N4027" s="319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1"/>
      <c r="F4028" s="273"/>
      <c r="G4028" s="60"/>
      <c r="H4028" s="60"/>
      <c r="I4028" s="343"/>
      <c r="J4028" s="61"/>
      <c r="K4028" s="62"/>
      <c r="L4028" s="136">
        <v>5</v>
      </c>
      <c r="M4028" s="318" t="str">
        <f>IFERROR(ROUNDUP(VLOOKUP(F4028,Accesorio!A:E,IF(L4028&gt;5,L4028-2,L4028),)*E4028/IF(L4028&gt;5,1.21,1),0)," ")</f>
        <v xml:space="preserve"> </v>
      </c>
      <c r="N4028" s="319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1"/>
      <c r="F4029" s="273"/>
      <c r="G4029" s="60"/>
      <c r="H4029" s="60"/>
      <c r="I4029" s="343"/>
      <c r="J4029" s="61"/>
      <c r="K4029" s="62"/>
      <c r="L4029" s="136">
        <v>5</v>
      </c>
      <c r="M4029" s="318" t="str">
        <f>IFERROR(ROUNDUP(VLOOKUP(F4029,Accesorio!A:E,IF(L4029&gt;5,L4029-2,L4029),)*E4029/IF(L4029&gt;5,1.21,1),0)," ")</f>
        <v xml:space="preserve"> </v>
      </c>
      <c r="N4029" s="319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1"/>
      <c r="F4030" s="273"/>
      <c r="G4030" s="60"/>
      <c r="H4030" s="60"/>
      <c r="I4030" s="343"/>
      <c r="J4030" s="61"/>
      <c r="K4030" s="62"/>
      <c r="L4030" s="136">
        <v>5</v>
      </c>
      <c r="M4030" s="318" t="str">
        <f>IFERROR(ROUNDUP(VLOOKUP(F4030,Accesorio!A:E,IF(L4030&gt;5,L4030-2,L4030),)*E4030/IF(L4030&gt;5,1.21,1),0)," ")</f>
        <v xml:space="preserve"> </v>
      </c>
      <c r="N4030" s="319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1"/>
      <c r="F4031" s="273"/>
      <c r="G4031" s="60"/>
      <c r="H4031" s="60"/>
      <c r="I4031" s="343"/>
      <c r="J4031" s="61"/>
      <c r="K4031" s="62"/>
      <c r="L4031" s="136">
        <v>5</v>
      </c>
      <c r="M4031" s="318" t="str">
        <f>IFERROR(ROUNDUP(VLOOKUP(F4031,Accesorio!A:E,IF(L4031&gt;5,L4031-2,L4031),)*E4031/IF(L4031&gt;5,1.21,1),0)," ")</f>
        <v xml:space="preserve"> </v>
      </c>
      <c r="N4031" s="319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1"/>
      <c r="F4032" s="273"/>
      <c r="G4032" s="60"/>
      <c r="H4032" s="60"/>
      <c r="I4032" s="343"/>
      <c r="J4032" s="61"/>
      <c r="K4032" s="62"/>
      <c r="L4032" s="136">
        <v>5</v>
      </c>
      <c r="M4032" s="318" t="str">
        <f>IFERROR(ROUNDUP(VLOOKUP(F4032,Accesorio!A:E,IF(L4032&gt;5,L4032-2,L4032),)*E4032/IF(L4032&gt;5,1.21,1),0)," ")</f>
        <v xml:space="preserve"> </v>
      </c>
      <c r="N4032" s="319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1"/>
      <c r="F4033" s="273"/>
      <c r="G4033" s="60"/>
      <c r="H4033" s="60"/>
      <c r="I4033" s="343"/>
      <c r="J4033" s="61"/>
      <c r="K4033" s="62"/>
      <c r="L4033" s="136">
        <v>5</v>
      </c>
      <c r="M4033" s="318" t="str">
        <f>IFERROR(ROUNDUP(VLOOKUP(F4033,Accesorio!A:E,IF(L4033&gt;5,L4033-2,L4033),)*E4033/IF(L4033&gt;5,1.21,1),0)," ")</f>
        <v xml:space="preserve"> </v>
      </c>
      <c r="N4033" s="319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1"/>
      <c r="F4034" s="273"/>
      <c r="G4034" s="60"/>
      <c r="H4034" s="60"/>
      <c r="I4034" s="343"/>
      <c r="J4034" s="61"/>
      <c r="K4034" s="62"/>
      <c r="L4034" s="136">
        <v>5</v>
      </c>
      <c r="M4034" s="318" t="str">
        <f>IFERROR(ROUNDUP(VLOOKUP(F4034,Accesorio!A:E,IF(L4034&gt;5,L4034-2,L4034),)*E4034/IF(L4034&gt;5,1.21,1),0)," ")</f>
        <v xml:space="preserve"> </v>
      </c>
      <c r="N4034" s="319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1"/>
      <c r="F4035" s="273"/>
      <c r="G4035" s="60"/>
      <c r="H4035" s="60"/>
      <c r="I4035" s="343"/>
      <c r="J4035" s="61"/>
      <c r="K4035" s="62"/>
      <c r="L4035" s="136">
        <v>5</v>
      </c>
      <c r="M4035" s="318" t="str">
        <f>IFERROR(ROUNDUP(VLOOKUP(F4035,Accesorio!A:E,IF(L4035&gt;5,L4035-2,L4035),)*E4035/IF(L4035&gt;5,1.21,1),0)," ")</f>
        <v xml:space="preserve"> </v>
      </c>
      <c r="N4035" s="319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1"/>
      <c r="F4036" s="273"/>
      <c r="G4036" s="60"/>
      <c r="H4036" s="60"/>
      <c r="I4036" s="343"/>
      <c r="J4036" s="61"/>
      <c r="K4036" s="62"/>
      <c r="L4036" s="136">
        <v>5</v>
      </c>
      <c r="M4036" s="318" t="str">
        <f>IFERROR(ROUNDUP(VLOOKUP(F4036,Accesorio!A:E,IF(L4036&gt;5,L4036-2,L4036),)*E4036/IF(L4036&gt;5,1.21,1),0)," ")</f>
        <v xml:space="preserve"> </v>
      </c>
      <c r="N4036" s="319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1"/>
      <c r="F4037" s="273"/>
      <c r="G4037" s="60"/>
      <c r="H4037" s="60"/>
      <c r="I4037" s="343"/>
      <c r="J4037" s="61"/>
      <c r="K4037" s="62"/>
      <c r="L4037" s="136">
        <v>5</v>
      </c>
      <c r="M4037" s="318" t="str">
        <f>IFERROR(ROUNDUP(VLOOKUP(F4037,Accesorio!A:E,IF(L4037&gt;5,L4037-2,L4037),)*E4037/IF(L4037&gt;5,1.21,1),0)," ")</f>
        <v xml:space="preserve"> </v>
      </c>
      <c r="N4037" s="319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1"/>
      <c r="F4038" s="273"/>
      <c r="G4038" s="60"/>
      <c r="H4038" s="60"/>
      <c r="I4038" s="343"/>
      <c r="J4038" s="61"/>
      <c r="K4038" s="62"/>
      <c r="L4038" s="136">
        <v>5</v>
      </c>
      <c r="M4038" s="318" t="str">
        <f>IFERROR(ROUNDUP(VLOOKUP(F4038,Accesorio!A:E,IF(L4038&gt;5,L4038-2,L4038),)*E4038/IF(L4038&gt;5,1.21,1),0)," ")</f>
        <v xml:space="preserve"> </v>
      </c>
      <c r="N4038" s="319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1"/>
      <c r="F4039" s="273"/>
      <c r="G4039" s="60"/>
      <c r="H4039" s="60"/>
      <c r="I4039" s="343"/>
      <c r="J4039" s="61"/>
      <c r="K4039" s="62"/>
      <c r="L4039" s="136">
        <v>5</v>
      </c>
      <c r="M4039" s="318" t="str">
        <f>IFERROR(ROUNDUP(VLOOKUP(F4039,Accesorio!A:E,IF(L4039&gt;5,L4039-2,L4039),)*E4039/IF(L4039&gt;5,1.21,1),0)," ")</f>
        <v xml:space="preserve"> </v>
      </c>
      <c r="N4039" s="319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1"/>
      <c r="F4040" s="273"/>
      <c r="G4040" s="60"/>
      <c r="H4040" s="60"/>
      <c r="I4040" s="343"/>
      <c r="J4040" s="61"/>
      <c r="K4040" s="62"/>
      <c r="L4040" s="136">
        <v>5</v>
      </c>
      <c r="M4040" s="318" t="str">
        <f>IFERROR(ROUNDUP(VLOOKUP(F4040,Accesorio!A:E,IF(L4040&gt;5,L4040-2,L4040),)*E4040/IF(L4040&gt;5,1.21,1),0)," ")</f>
        <v xml:space="preserve"> </v>
      </c>
      <c r="N4040" s="319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1"/>
      <c r="F4041" s="273"/>
      <c r="G4041" s="60"/>
      <c r="H4041" s="60"/>
      <c r="I4041" s="343"/>
      <c r="J4041" s="61"/>
      <c r="K4041" s="62"/>
      <c r="L4041" s="136">
        <v>5</v>
      </c>
      <c r="M4041" s="318" t="str">
        <f>IFERROR(ROUNDUP(VLOOKUP(F4041,Accesorio!A:E,IF(L4041&gt;5,L4041-2,L4041),)*E4041/IF(L4041&gt;5,1.21,1),0)," ")</f>
        <v xml:space="preserve"> </v>
      </c>
      <c r="N4041" s="319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1"/>
      <c r="F4042" s="273"/>
      <c r="G4042" s="60"/>
      <c r="H4042" s="60"/>
      <c r="I4042" s="343"/>
      <c r="J4042" s="61"/>
      <c r="K4042" s="62"/>
      <c r="L4042" s="136">
        <v>5</v>
      </c>
      <c r="M4042" s="318" t="str">
        <f>IFERROR(ROUNDUP(VLOOKUP(F4042,Accesorio!A:E,IF(L4042&gt;5,L4042-2,L4042),)*E4042/IF(L4042&gt;5,1.21,1),0)," ")</f>
        <v xml:space="preserve"> </v>
      </c>
      <c r="N4042" s="319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1"/>
      <c r="F4043" s="273"/>
      <c r="G4043" s="60"/>
      <c r="H4043" s="60"/>
      <c r="I4043" s="343"/>
      <c r="J4043" s="61"/>
      <c r="K4043" s="62"/>
      <c r="L4043" s="136">
        <v>5</v>
      </c>
      <c r="M4043" s="318" t="str">
        <f>IFERROR(ROUNDUP(VLOOKUP(F4043,Accesorio!A:E,IF(L4043&gt;5,L4043-2,L4043),)*E4043/IF(L4043&gt;5,1.21,1),0)," ")</f>
        <v xml:space="preserve"> </v>
      </c>
      <c r="N4043" s="319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1"/>
      <c r="F4044" s="273"/>
      <c r="G4044" s="60"/>
      <c r="H4044" s="60"/>
      <c r="I4044" s="343"/>
      <c r="J4044" s="61"/>
      <c r="K4044" s="62"/>
      <c r="L4044" s="136">
        <v>5</v>
      </c>
      <c r="M4044" s="318" t="str">
        <f>IFERROR(ROUNDUP(VLOOKUP(F4044,Accesorio!A:E,IF(L4044&gt;5,L4044-2,L4044),)*E4044/IF(L4044&gt;5,1.21,1),0)," ")</f>
        <v xml:space="preserve"> </v>
      </c>
      <c r="N4044" s="319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1"/>
      <c r="F4045" s="273"/>
      <c r="G4045" s="60"/>
      <c r="H4045" s="60"/>
      <c r="I4045" s="343"/>
      <c r="J4045" s="61"/>
      <c r="K4045" s="62"/>
      <c r="L4045" s="136">
        <v>5</v>
      </c>
      <c r="M4045" s="318" t="str">
        <f>IFERROR(ROUNDUP(VLOOKUP(F4045,Accesorio!A:E,IF(L4045&gt;5,L4045-2,L4045),)*E4045/IF(L4045&gt;5,1.21,1),0)," ")</f>
        <v xml:space="preserve"> </v>
      </c>
      <c r="N4045" s="319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1"/>
      <c r="F4046" s="273"/>
      <c r="G4046" s="60"/>
      <c r="H4046" s="60"/>
      <c r="I4046" s="343"/>
      <c r="J4046" s="61"/>
      <c r="K4046" s="62"/>
      <c r="L4046" s="136">
        <v>5</v>
      </c>
      <c r="M4046" s="318" t="str">
        <f>IFERROR(ROUNDUP(VLOOKUP(F4046,Accesorio!A:E,IF(L4046&gt;5,L4046-2,L4046),)*E4046/IF(L4046&gt;5,1.21,1),0)," ")</f>
        <v xml:space="preserve"> </v>
      </c>
      <c r="N4046" s="319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1"/>
      <c r="F4047" s="273"/>
      <c r="G4047" s="60"/>
      <c r="H4047" s="60"/>
      <c r="I4047" s="343"/>
      <c r="J4047" s="61"/>
      <c r="K4047" s="62"/>
      <c r="L4047" s="136">
        <v>5</v>
      </c>
      <c r="M4047" s="318" t="str">
        <f>IFERROR(ROUNDUP(VLOOKUP(F4047,Accesorio!A:E,IF(L4047&gt;5,L4047-2,L4047),)*E4047/IF(L4047&gt;5,1.21,1),0)," ")</f>
        <v xml:space="preserve"> </v>
      </c>
      <c r="N4047" s="319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1"/>
      <c r="F4048" s="273"/>
      <c r="G4048" s="60"/>
      <c r="H4048" s="60"/>
      <c r="I4048" s="343"/>
      <c r="J4048" s="61"/>
      <c r="K4048" s="62"/>
      <c r="L4048" s="136">
        <v>5</v>
      </c>
      <c r="M4048" s="318" t="str">
        <f>IFERROR(ROUNDUP(VLOOKUP(F4048,Accesorio!A:E,IF(L4048&gt;5,L4048-2,L4048),)*E4048/IF(L4048&gt;5,1.21,1),0)," ")</f>
        <v xml:space="preserve"> </v>
      </c>
      <c r="N4048" s="319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1"/>
      <c r="F4049" s="273"/>
      <c r="G4049" s="60"/>
      <c r="H4049" s="60"/>
      <c r="I4049" s="343"/>
      <c r="J4049" s="61"/>
      <c r="K4049" s="62"/>
      <c r="L4049" s="136">
        <v>5</v>
      </c>
      <c r="M4049" s="318" t="str">
        <f>IFERROR(ROUNDUP(VLOOKUP(F4049,Accesorio!A:E,IF(L4049&gt;5,L4049-2,L4049),)*E4049/IF(L4049&gt;5,1.21,1),0)," ")</f>
        <v xml:space="preserve"> </v>
      </c>
      <c r="N4049" s="319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1"/>
      <c r="F4050" s="273"/>
      <c r="G4050" s="60"/>
      <c r="H4050" s="60"/>
      <c r="I4050" s="343"/>
      <c r="J4050" s="61"/>
      <c r="K4050" s="62"/>
      <c r="L4050" s="136">
        <v>5</v>
      </c>
      <c r="M4050" s="318" t="str">
        <f>IFERROR(ROUNDUP(VLOOKUP(F4050,Accesorio!A:E,IF(L4050&gt;5,L4050-2,L4050),)*E4050/IF(L4050&gt;5,1.21,1),0)," ")</f>
        <v xml:space="preserve"> </v>
      </c>
      <c r="N4050" s="319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1"/>
      <c r="F4051" s="273"/>
      <c r="G4051" s="60"/>
      <c r="H4051" s="60"/>
      <c r="I4051" s="343"/>
      <c r="J4051" s="61"/>
      <c r="K4051" s="62"/>
      <c r="L4051" s="136">
        <v>5</v>
      </c>
      <c r="M4051" s="318" t="str">
        <f>IFERROR(ROUNDUP(VLOOKUP(F4051,Accesorio!A:E,IF(L4051&gt;5,L4051-2,L4051),)*E4051/IF(L4051&gt;5,1.21,1),0)," ")</f>
        <v xml:space="preserve"> </v>
      </c>
      <c r="N4051" s="319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1"/>
      <c r="F4052" s="273"/>
      <c r="G4052" s="60"/>
      <c r="H4052" s="60"/>
      <c r="I4052" s="343"/>
      <c r="J4052" s="61"/>
      <c r="K4052" s="62"/>
      <c r="L4052" s="136">
        <v>5</v>
      </c>
      <c r="M4052" s="318" t="str">
        <f>IFERROR(ROUNDUP(VLOOKUP(F4052,Accesorio!A:E,IF(L4052&gt;5,L4052-2,L4052),)*E4052/IF(L4052&gt;5,1.21,1),0)," ")</f>
        <v xml:space="preserve"> </v>
      </c>
      <c r="N4052" s="319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1"/>
      <c r="F4053" s="273"/>
      <c r="G4053" s="60"/>
      <c r="H4053" s="60"/>
      <c r="I4053" s="343"/>
      <c r="J4053" s="61"/>
      <c r="K4053" s="62"/>
      <c r="L4053" s="136">
        <v>5</v>
      </c>
      <c r="M4053" s="318" t="str">
        <f>IFERROR(ROUNDUP(VLOOKUP(F4053,Accesorio!A:E,IF(L4053&gt;5,L4053-2,L4053),)*E4053/IF(L4053&gt;5,1.21,1),0)," ")</f>
        <v xml:space="preserve"> </v>
      </c>
      <c r="N4053" s="319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1"/>
      <c r="F4054" s="273"/>
      <c r="G4054" s="60"/>
      <c r="H4054" s="60"/>
      <c r="I4054" s="343"/>
      <c r="J4054" s="61"/>
      <c r="K4054" s="62"/>
      <c r="L4054" s="136">
        <v>5</v>
      </c>
      <c r="M4054" s="318" t="str">
        <f>IFERROR(ROUNDUP(VLOOKUP(F4054,Accesorio!A:E,IF(L4054&gt;5,L4054-2,L4054),)*E4054/IF(L4054&gt;5,1.21,1),0)," ")</f>
        <v xml:space="preserve"> </v>
      </c>
      <c r="N4054" s="319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1"/>
      <c r="F4055" s="273"/>
      <c r="G4055" s="60"/>
      <c r="H4055" s="60"/>
      <c r="I4055" s="343"/>
      <c r="J4055" s="61"/>
      <c r="K4055" s="62"/>
      <c r="L4055" s="136">
        <v>5</v>
      </c>
      <c r="M4055" s="318" t="str">
        <f>IFERROR(ROUNDUP(VLOOKUP(F4055,Accesorio!A:E,IF(L4055&gt;5,L4055-2,L4055),)*E4055/IF(L4055&gt;5,1.21,1),0)," ")</f>
        <v xml:space="preserve"> </v>
      </c>
      <c r="N4055" s="319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1"/>
      <c r="F4056" s="273"/>
      <c r="G4056" s="60"/>
      <c r="H4056" s="60"/>
      <c r="I4056" s="343"/>
      <c r="J4056" s="61"/>
      <c r="K4056" s="62"/>
      <c r="L4056" s="136">
        <v>5</v>
      </c>
      <c r="M4056" s="318" t="str">
        <f>IFERROR(ROUNDUP(VLOOKUP(F4056,Accesorio!A:E,IF(L4056&gt;5,L4056-2,L4056),)*E4056/IF(L4056&gt;5,1.21,1),0)," ")</f>
        <v xml:space="preserve"> </v>
      </c>
      <c r="N4056" s="319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1"/>
      <c r="F4057" s="273"/>
      <c r="G4057" s="60"/>
      <c r="H4057" s="60"/>
      <c r="I4057" s="343"/>
      <c r="J4057" s="61"/>
      <c r="K4057" s="62"/>
      <c r="L4057" s="136">
        <v>5</v>
      </c>
      <c r="M4057" s="318" t="str">
        <f>IFERROR(ROUNDUP(VLOOKUP(F4057,Accesorio!A:E,IF(L4057&gt;5,L4057-2,L4057),)*E4057/IF(L4057&gt;5,1.21,1),0)," ")</f>
        <v xml:space="preserve"> </v>
      </c>
      <c r="N4057" s="319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1"/>
      <c r="F4058" s="273"/>
      <c r="G4058" s="60"/>
      <c r="H4058" s="60"/>
      <c r="I4058" s="343"/>
      <c r="J4058" s="61"/>
      <c r="K4058" s="62"/>
      <c r="L4058" s="136">
        <v>5</v>
      </c>
      <c r="M4058" s="318" t="str">
        <f>IFERROR(ROUNDUP(VLOOKUP(F4058,Accesorio!A:E,IF(L4058&gt;5,L4058-2,L4058),)*E4058/IF(L4058&gt;5,1.21,1),0)," ")</f>
        <v xml:space="preserve"> </v>
      </c>
      <c r="N4058" s="319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1"/>
      <c r="F4059" s="273"/>
      <c r="G4059" s="60"/>
      <c r="H4059" s="60"/>
      <c r="I4059" s="343"/>
      <c r="J4059" s="61"/>
      <c r="K4059" s="62"/>
      <c r="L4059" s="136">
        <v>5</v>
      </c>
      <c r="M4059" s="318" t="str">
        <f>IFERROR(ROUNDUP(VLOOKUP(F4059,Accesorio!A:E,IF(L4059&gt;5,L4059-2,L4059),)*E4059/IF(L4059&gt;5,1.21,1),0)," ")</f>
        <v xml:space="preserve"> </v>
      </c>
      <c r="N4059" s="319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1"/>
      <c r="F4060" s="273"/>
      <c r="G4060" s="60"/>
      <c r="H4060" s="60"/>
      <c r="I4060" s="343"/>
      <c r="J4060" s="61"/>
      <c r="K4060" s="62"/>
      <c r="L4060" s="136">
        <v>5</v>
      </c>
      <c r="M4060" s="318" t="str">
        <f>IFERROR(ROUNDUP(VLOOKUP(F4060,Accesorio!A:E,IF(L4060&gt;5,L4060-2,L4060),)*E4060/IF(L4060&gt;5,1.21,1),0)," ")</f>
        <v xml:space="preserve"> </v>
      </c>
      <c r="N4060" s="319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1"/>
      <c r="F4061" s="273"/>
      <c r="G4061" s="60"/>
      <c r="H4061" s="60"/>
      <c r="I4061" s="343"/>
      <c r="J4061" s="61"/>
      <c r="K4061" s="62"/>
      <c r="L4061" s="136">
        <v>5</v>
      </c>
      <c r="M4061" s="318" t="str">
        <f>IFERROR(ROUNDUP(VLOOKUP(F4061,Accesorio!A:E,IF(L4061&gt;5,L4061-2,L4061),)*E4061/IF(L4061&gt;5,1.21,1),0)," ")</f>
        <v xml:space="preserve"> </v>
      </c>
      <c r="N4061" s="319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1"/>
      <c r="F4062" s="273"/>
      <c r="G4062" s="60"/>
      <c r="H4062" s="60"/>
      <c r="I4062" s="343"/>
      <c r="J4062" s="61"/>
      <c r="K4062" s="62"/>
      <c r="L4062" s="136">
        <v>5</v>
      </c>
      <c r="M4062" s="318" t="str">
        <f>IFERROR(ROUNDUP(VLOOKUP(F4062,Accesorio!A:E,IF(L4062&gt;5,L4062-2,L4062),)*E4062/IF(L4062&gt;5,1.21,1),0)," ")</f>
        <v xml:space="preserve"> </v>
      </c>
      <c r="N4062" s="319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1"/>
      <c r="F4063" s="273"/>
      <c r="G4063" s="60"/>
      <c r="H4063" s="60"/>
      <c r="I4063" s="343"/>
      <c r="J4063" s="61"/>
      <c r="K4063" s="62"/>
      <c r="L4063" s="136">
        <v>5</v>
      </c>
      <c r="M4063" s="318" t="str">
        <f>IFERROR(ROUNDUP(VLOOKUP(F4063,Accesorio!A:E,IF(L4063&gt;5,L4063-2,L4063),)*E4063/IF(L4063&gt;5,1.21,1),0)," ")</f>
        <v xml:space="preserve"> </v>
      </c>
      <c r="N4063" s="319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1"/>
      <c r="F4064" s="273"/>
      <c r="G4064" s="60"/>
      <c r="H4064" s="60"/>
      <c r="I4064" s="343"/>
      <c r="J4064" s="61"/>
      <c r="K4064" s="62"/>
      <c r="L4064" s="136">
        <v>5</v>
      </c>
      <c r="M4064" s="318" t="str">
        <f>IFERROR(ROUNDUP(VLOOKUP(F4064,Accesorio!A:E,IF(L4064&gt;5,L4064-2,L4064),)*E4064/IF(L4064&gt;5,1.21,1),0)," ")</f>
        <v xml:space="preserve"> </v>
      </c>
      <c r="N4064" s="319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1"/>
      <c r="F4065" s="273"/>
      <c r="G4065" s="60"/>
      <c r="H4065" s="60"/>
      <c r="I4065" s="343"/>
      <c r="J4065" s="61"/>
      <c r="K4065" s="62"/>
      <c r="L4065" s="136">
        <v>5</v>
      </c>
      <c r="M4065" s="318" t="str">
        <f>IFERROR(ROUNDUP(VLOOKUP(F4065,Accesorio!A:E,IF(L4065&gt;5,L4065-2,L4065),)*E4065/IF(L4065&gt;5,1.21,1),0)," ")</f>
        <v xml:space="preserve"> </v>
      </c>
      <c r="N4065" s="319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1"/>
      <c r="F4066" s="273"/>
      <c r="G4066" s="60"/>
      <c r="H4066" s="60"/>
      <c r="I4066" s="343"/>
      <c r="J4066" s="61"/>
      <c r="K4066" s="62"/>
      <c r="L4066" s="136">
        <v>5</v>
      </c>
      <c r="M4066" s="318" t="str">
        <f>IFERROR(ROUNDUP(VLOOKUP(F4066,Accesorio!A:E,IF(L4066&gt;5,L4066-2,L4066),)*E4066/IF(L4066&gt;5,1.21,1),0)," ")</f>
        <v xml:space="preserve"> </v>
      </c>
      <c r="N4066" s="319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1"/>
      <c r="F4067" s="273"/>
      <c r="G4067" s="60"/>
      <c r="H4067" s="60"/>
      <c r="I4067" s="343"/>
      <c r="J4067" s="61"/>
      <c r="K4067" s="62"/>
      <c r="L4067" s="136">
        <v>5</v>
      </c>
      <c r="M4067" s="318" t="str">
        <f>IFERROR(ROUNDUP(VLOOKUP(F4067,Accesorio!A:E,IF(L4067&gt;5,L4067-2,L4067),)*E4067/IF(L4067&gt;5,1.21,1),0)," ")</f>
        <v xml:space="preserve"> </v>
      </c>
      <c r="N4067" s="319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1"/>
      <c r="F4068" s="273"/>
      <c r="G4068" s="60"/>
      <c r="H4068" s="60"/>
      <c r="I4068" s="343"/>
      <c r="J4068" s="61"/>
      <c r="K4068" s="62"/>
      <c r="L4068" s="136">
        <v>5</v>
      </c>
      <c r="M4068" s="318" t="str">
        <f>IFERROR(ROUNDUP(VLOOKUP(F4068,Accesorio!A:E,IF(L4068&gt;5,L4068-2,L4068),)*E4068/IF(L4068&gt;5,1.21,1),0)," ")</f>
        <v xml:space="preserve"> </v>
      </c>
      <c r="N4068" s="319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1"/>
      <c r="F4069" s="273"/>
      <c r="G4069" s="60"/>
      <c r="H4069" s="60"/>
      <c r="I4069" s="343"/>
      <c r="J4069" s="61"/>
      <c r="K4069" s="62"/>
      <c r="L4069" s="136">
        <v>5</v>
      </c>
      <c r="M4069" s="318" t="str">
        <f>IFERROR(ROUNDUP(VLOOKUP(F4069,Accesorio!A:E,IF(L4069&gt;5,L4069-2,L4069),)*E4069/IF(L4069&gt;5,1.21,1),0)," ")</f>
        <v xml:space="preserve"> </v>
      </c>
      <c r="N4069" s="319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1"/>
      <c r="F4070" s="273"/>
      <c r="G4070" s="60"/>
      <c r="H4070" s="60"/>
      <c r="I4070" s="343"/>
      <c r="J4070" s="61"/>
      <c r="K4070" s="62"/>
      <c r="L4070" s="136">
        <v>5</v>
      </c>
      <c r="M4070" s="318" t="str">
        <f>IFERROR(ROUNDUP(VLOOKUP(F4070,Accesorio!A:E,IF(L4070&gt;5,L4070-2,L4070),)*E4070/IF(L4070&gt;5,1.21,1),0)," ")</f>
        <v xml:space="preserve"> </v>
      </c>
      <c r="N4070" s="319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1"/>
      <c r="F4071" s="273"/>
      <c r="G4071" s="60"/>
      <c r="H4071" s="60"/>
      <c r="I4071" s="343"/>
      <c r="J4071" s="61"/>
      <c r="K4071" s="62"/>
      <c r="L4071" s="136">
        <v>5</v>
      </c>
      <c r="M4071" s="318" t="str">
        <f>IFERROR(ROUNDUP(VLOOKUP(F4071,Accesorio!A:E,IF(L4071&gt;5,L4071-2,L4071),)*E4071/IF(L4071&gt;5,1.21,1),0)," ")</f>
        <v xml:space="preserve"> </v>
      </c>
      <c r="N4071" s="319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1"/>
      <c r="F4072" s="273"/>
      <c r="G4072" s="60"/>
      <c r="H4072" s="60"/>
      <c r="I4072" s="343"/>
      <c r="J4072" s="61"/>
      <c r="K4072" s="62"/>
      <c r="L4072" s="136">
        <v>5</v>
      </c>
      <c r="M4072" s="318" t="str">
        <f>IFERROR(ROUNDUP(VLOOKUP(F4072,Accesorio!A:E,IF(L4072&gt;5,L4072-2,L4072),)*E4072/IF(L4072&gt;5,1.21,1),0)," ")</f>
        <v xml:space="preserve"> </v>
      </c>
      <c r="N4072" s="319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1"/>
      <c r="F4073" s="273"/>
      <c r="G4073" s="60"/>
      <c r="H4073" s="60"/>
      <c r="I4073" s="343"/>
      <c r="J4073" s="61"/>
      <c r="K4073" s="62"/>
      <c r="L4073" s="136">
        <v>5</v>
      </c>
      <c r="M4073" s="318" t="str">
        <f>IFERROR(ROUNDUP(VLOOKUP(F4073,Accesorio!A:E,IF(L4073&gt;5,L4073-2,L4073),)*E4073/IF(L4073&gt;5,1.21,1),0)," ")</f>
        <v xml:space="preserve"> </v>
      </c>
      <c r="N4073" s="319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1"/>
      <c r="F4074" s="273"/>
      <c r="G4074" s="60"/>
      <c r="H4074" s="60"/>
      <c r="I4074" s="343"/>
      <c r="J4074" s="61"/>
      <c r="K4074" s="62"/>
      <c r="L4074" s="136">
        <v>5</v>
      </c>
      <c r="M4074" s="318" t="str">
        <f>IFERROR(ROUNDUP(VLOOKUP(F4074,Accesorio!A:E,IF(L4074&gt;5,L4074-2,L4074),)*E4074/IF(L4074&gt;5,1.21,1),0)," ")</f>
        <v xml:space="preserve"> </v>
      </c>
      <c r="N4074" s="319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1"/>
      <c r="F4075" s="273"/>
      <c r="G4075" s="60"/>
      <c r="H4075" s="60"/>
      <c r="I4075" s="343"/>
      <c r="J4075" s="61"/>
      <c r="K4075" s="62"/>
      <c r="L4075" s="136">
        <v>5</v>
      </c>
      <c r="M4075" s="318" t="str">
        <f>IFERROR(ROUNDUP(VLOOKUP(F4075,Accesorio!A:E,IF(L4075&gt;5,L4075-2,L4075),)*E4075/IF(L4075&gt;5,1.21,1),0)," ")</f>
        <v xml:space="preserve"> </v>
      </c>
      <c r="N4075" s="319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1"/>
      <c r="F4076" s="273"/>
      <c r="G4076" s="60"/>
      <c r="H4076" s="60"/>
      <c r="I4076" s="343"/>
      <c r="J4076" s="61"/>
      <c r="K4076" s="62"/>
      <c r="L4076" s="136">
        <v>5</v>
      </c>
      <c r="M4076" s="318" t="str">
        <f>IFERROR(ROUNDUP(VLOOKUP(F4076,Accesorio!A:E,IF(L4076&gt;5,L4076-2,L4076),)*E4076/IF(L4076&gt;5,1.21,1),0)," ")</f>
        <v xml:space="preserve"> </v>
      </c>
      <c r="N4076" s="319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1"/>
      <c r="F4077" s="273"/>
      <c r="G4077" s="60"/>
      <c r="H4077" s="60"/>
      <c r="I4077" s="343"/>
      <c r="J4077" s="61"/>
      <c r="K4077" s="62"/>
      <c r="L4077" s="136">
        <v>5</v>
      </c>
      <c r="M4077" s="318" t="str">
        <f>IFERROR(ROUNDUP(VLOOKUP(F4077,Accesorio!A:E,IF(L4077&gt;5,L4077-2,L4077),)*E4077/IF(L4077&gt;5,1.21,1),0)," ")</f>
        <v xml:space="preserve"> </v>
      </c>
      <c r="N4077" s="319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1"/>
      <c r="F4078" s="273"/>
      <c r="G4078" s="60"/>
      <c r="H4078" s="60"/>
      <c r="I4078" s="343"/>
      <c r="J4078" s="61"/>
      <c r="K4078" s="62"/>
      <c r="L4078" s="136">
        <v>5</v>
      </c>
      <c r="M4078" s="318" t="str">
        <f>IFERROR(ROUNDUP(VLOOKUP(F4078,Accesorio!A:E,IF(L4078&gt;5,L4078-2,L4078),)*E4078/IF(L4078&gt;5,1.21,1),0)," ")</f>
        <v xml:space="preserve"> </v>
      </c>
      <c r="N4078" s="319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1"/>
      <c r="F4079" s="273"/>
      <c r="G4079" s="60"/>
      <c r="H4079" s="60"/>
      <c r="I4079" s="343"/>
      <c r="J4079" s="61"/>
      <c r="K4079" s="62"/>
      <c r="L4079" s="136">
        <v>5</v>
      </c>
      <c r="M4079" s="318" t="str">
        <f>IFERROR(ROUNDUP(VLOOKUP(F4079,Accesorio!A:E,IF(L4079&gt;5,L4079-2,L4079),)*E4079/IF(L4079&gt;5,1.21,1),0)," ")</f>
        <v xml:space="preserve"> </v>
      </c>
      <c r="N4079" s="319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1"/>
      <c r="F4080" s="273"/>
      <c r="G4080" s="60"/>
      <c r="H4080" s="60"/>
      <c r="I4080" s="343"/>
      <c r="J4080" s="61"/>
      <c r="K4080" s="62"/>
      <c r="L4080" s="136">
        <v>5</v>
      </c>
      <c r="M4080" s="318" t="str">
        <f>IFERROR(ROUNDUP(VLOOKUP(F4080,Accesorio!A:E,IF(L4080&gt;5,L4080-2,L4080),)*E4080/IF(L4080&gt;5,1.21,1),0)," ")</f>
        <v xml:space="preserve"> </v>
      </c>
      <c r="N4080" s="319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1"/>
      <c r="F4081" s="273"/>
      <c r="G4081" s="60"/>
      <c r="H4081" s="60"/>
      <c r="I4081" s="343"/>
      <c r="J4081" s="61"/>
      <c r="K4081" s="62"/>
      <c r="L4081" s="136">
        <v>5</v>
      </c>
      <c r="M4081" s="318" t="str">
        <f>IFERROR(ROUNDUP(VLOOKUP(F4081,Accesorio!A:E,IF(L4081&gt;5,L4081-2,L4081),)*E4081/IF(L4081&gt;5,1.21,1),0)," ")</f>
        <v xml:space="preserve"> </v>
      </c>
      <c r="N4081" s="319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1"/>
      <c r="F4082" s="273"/>
      <c r="G4082" s="60"/>
      <c r="H4082" s="60"/>
      <c r="I4082" s="343"/>
      <c r="J4082" s="61"/>
      <c r="K4082" s="62"/>
      <c r="L4082" s="136">
        <v>5</v>
      </c>
      <c r="M4082" s="318" t="str">
        <f>IFERROR(ROUNDUP(VLOOKUP(F4082,Accesorio!A:E,IF(L4082&gt;5,L4082-2,L4082),)*E4082/IF(L4082&gt;5,1.21,1),0)," ")</f>
        <v xml:space="preserve"> </v>
      </c>
      <c r="N4082" s="319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1"/>
      <c r="F4083" s="273"/>
      <c r="G4083" s="60"/>
      <c r="H4083" s="60"/>
      <c r="I4083" s="343"/>
      <c r="J4083" s="61"/>
      <c r="K4083" s="62"/>
      <c r="L4083" s="136">
        <v>5</v>
      </c>
      <c r="M4083" s="318" t="str">
        <f>IFERROR(ROUNDUP(VLOOKUP(F4083,Accesorio!A:E,IF(L4083&gt;5,L4083-2,L4083),)*E4083/IF(L4083&gt;5,1.21,1),0)," ")</f>
        <v xml:space="preserve"> </v>
      </c>
      <c r="N4083" s="319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1"/>
      <c r="F4084" s="273"/>
      <c r="G4084" s="60"/>
      <c r="H4084" s="60"/>
      <c r="I4084" s="343"/>
      <c r="J4084" s="61"/>
      <c r="K4084" s="62"/>
      <c r="L4084" s="136">
        <v>5</v>
      </c>
      <c r="M4084" s="318" t="str">
        <f>IFERROR(ROUNDUP(VLOOKUP(F4084,Accesorio!A:E,IF(L4084&gt;5,L4084-2,L4084),)*E4084/IF(L4084&gt;5,1.21,1),0)," ")</f>
        <v xml:space="preserve"> </v>
      </c>
      <c r="N4084" s="319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1"/>
      <c r="F4085" s="273"/>
      <c r="G4085" s="60"/>
      <c r="H4085" s="60"/>
      <c r="I4085" s="343"/>
      <c r="J4085" s="61"/>
      <c r="K4085" s="62"/>
      <c r="L4085" s="136">
        <v>5</v>
      </c>
      <c r="M4085" s="318" t="str">
        <f>IFERROR(ROUNDUP(VLOOKUP(F4085,Accesorio!A:E,IF(L4085&gt;5,L4085-2,L4085),)*E4085/IF(L4085&gt;5,1.21,1),0)," ")</f>
        <v xml:space="preserve"> </v>
      </c>
      <c r="N4085" s="319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1"/>
      <c r="F4086" s="273"/>
      <c r="G4086" s="60"/>
      <c r="H4086" s="60"/>
      <c r="I4086" s="343"/>
      <c r="J4086" s="61"/>
      <c r="K4086" s="62"/>
      <c r="L4086" s="136">
        <v>5</v>
      </c>
      <c r="M4086" s="318" t="str">
        <f>IFERROR(ROUNDUP(VLOOKUP(F4086,Accesorio!A:E,IF(L4086&gt;5,L4086-2,L4086),)*E4086/IF(L4086&gt;5,1.21,1),0)," ")</f>
        <v xml:space="preserve"> </v>
      </c>
      <c r="N4086" s="319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71"/>
      <c r="F4087" s="273"/>
      <c r="G4087" s="60"/>
      <c r="H4087" s="60"/>
      <c r="I4087" s="343"/>
      <c r="J4087" s="61"/>
      <c r="K4087" s="62"/>
      <c r="L4087" s="136">
        <v>5</v>
      </c>
      <c r="M4087" s="318" t="str">
        <f>IFERROR(ROUNDUP(VLOOKUP(F4087,Accesorio!A:E,IF(L4087&gt;5,L4087-2,L4087),)*E4087/IF(L4087&gt;5,1.21,1),0)," ")</f>
        <v xml:space="preserve"> </v>
      </c>
      <c r="N4087" s="319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71"/>
      <c r="F4088" s="273"/>
      <c r="G4088" s="60"/>
      <c r="H4088" s="60"/>
      <c r="I4088" s="343"/>
      <c r="J4088" s="61"/>
      <c r="K4088" s="62"/>
      <c r="L4088" s="136">
        <v>5</v>
      </c>
      <c r="M4088" s="318" t="str">
        <f>IFERROR(ROUNDUP(VLOOKUP(F4088,Accesorio!A:E,IF(L4088&gt;5,L4088-2,L4088),)*E4088/IF(L4088&gt;5,1.21,1),0)," ")</f>
        <v xml:space="preserve"> </v>
      </c>
      <c r="N4088" s="319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71"/>
      <c r="F4089" s="273"/>
      <c r="G4089" s="60"/>
      <c r="H4089" s="60"/>
      <c r="I4089" s="343"/>
      <c r="J4089" s="61"/>
      <c r="K4089" s="62"/>
      <c r="L4089" s="136">
        <v>5</v>
      </c>
      <c r="M4089" s="318" t="str">
        <f>IFERROR(ROUNDUP(VLOOKUP(F4089,Accesorio!A:E,IF(L4089&gt;5,L4089-2,L4089),)*E4089/IF(L4089&gt;5,1.21,1),0)," ")</f>
        <v xml:space="preserve"> </v>
      </c>
      <c r="N4089" s="319" t="str">
        <f>IFERROR(VLOOKUP(F4089,Accesorio!A:C,3,),"")</f>
        <v/>
      </c>
    </row>
  </sheetData>
  <sheetProtection autoFilter="0"/>
  <autoFilter ref="A1:O4089">
    <sortState ref="A2:N4092">
      <sortCondition ref="A1:A4092"/>
    </sortState>
  </autoFilter>
  <dataValidations count="1">
    <dataValidation type="list" showInputMessage="1" showErrorMessage="1" sqref="J304:J4089 J2:J296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211"/>
  <sheetViews>
    <sheetView zoomScale="90" zoomScaleNormal="90" workbookViewId="0">
      <pane ySplit="1" topLeftCell="A2" activePane="bottomLeft" state="frozen"/>
      <selection activeCell="F140" sqref="F140"/>
      <selection pane="bottomLeft" activeCell="A15" sqref="A15"/>
    </sheetView>
  </sheetViews>
  <sheetFormatPr baseColWidth="10" defaultColWidth="11.42578125" defaultRowHeight="12.75" x14ac:dyDescent="0.2"/>
  <cols>
    <col min="1" max="1" width="17.7109375" style="329" bestFit="1" customWidth="1"/>
    <col min="2" max="2" width="13.5703125" style="330" bestFit="1" customWidth="1"/>
    <col min="3" max="3" width="73.5703125" style="330" customWidth="1"/>
    <col min="4" max="4" width="18.7109375" style="331" bestFit="1" customWidth="1"/>
    <col min="5" max="5" width="16.42578125" style="332" bestFit="1" customWidth="1"/>
    <col min="6" max="6" width="10.42578125" style="285" customWidth="1"/>
    <col min="7" max="7" width="9.85546875" style="285" customWidth="1"/>
    <col min="8" max="16384" width="11.42578125" style="285"/>
  </cols>
  <sheetData>
    <row r="1" spans="1:8" ht="15.75" thickBot="1" x14ac:dyDescent="0.3">
      <c r="A1" s="321" t="s">
        <v>219</v>
      </c>
      <c r="B1" s="322" t="s">
        <v>3190</v>
      </c>
      <c r="C1" s="323" t="s">
        <v>169</v>
      </c>
      <c r="D1" s="324" t="s">
        <v>3125</v>
      </c>
      <c r="E1" s="325" t="s">
        <v>3126</v>
      </c>
      <c r="F1" s="326" t="s">
        <v>105</v>
      </c>
      <c r="G1" s="327" t="s">
        <v>17</v>
      </c>
      <c r="H1" s="333" t="str">
        <f>IF(SUM(CajaAcc!E:E)+SUM(F:F)-SUM(G:G)=0,"BIEN","HAY ERRORES")</f>
        <v>BIEN</v>
      </c>
    </row>
    <row r="2" spans="1:8" ht="15" x14ac:dyDescent="0.2">
      <c r="A2" s="320" t="s">
        <v>3106</v>
      </c>
      <c r="B2" s="336" t="s">
        <v>1511</v>
      </c>
      <c r="C2" s="337" t="s">
        <v>5934</v>
      </c>
      <c r="D2" s="338">
        <v>8653</v>
      </c>
      <c r="E2" s="339">
        <v>16650</v>
      </c>
      <c r="F2" s="171">
        <f>-SUMIF(CajaAcc!F:F,A2,CajaAcc!E:E)+G2</f>
        <v>2</v>
      </c>
      <c r="G2" s="328">
        <v>2</v>
      </c>
    </row>
    <row r="3" spans="1:8" ht="15" x14ac:dyDescent="0.2">
      <c r="A3" s="320" t="s">
        <v>3698</v>
      </c>
      <c r="B3" s="336" t="s">
        <v>1511</v>
      </c>
      <c r="C3" s="337" t="s">
        <v>5935</v>
      </c>
      <c r="D3" s="338">
        <v>11162</v>
      </c>
      <c r="E3" s="339">
        <v>21450</v>
      </c>
      <c r="F3" s="171">
        <f>-SUMIF(CajaAcc!F:F,A3,CajaAcc!E:E)+G3</f>
        <v>0</v>
      </c>
      <c r="G3" s="328">
        <v>1</v>
      </c>
    </row>
    <row r="4" spans="1:8" ht="15" x14ac:dyDescent="0.2">
      <c r="A4" s="320" t="s">
        <v>3107</v>
      </c>
      <c r="B4" s="336" t="s">
        <v>1511</v>
      </c>
      <c r="C4" s="337" t="s">
        <v>5936</v>
      </c>
      <c r="D4" s="338">
        <v>11865</v>
      </c>
      <c r="E4" s="339">
        <v>22800</v>
      </c>
      <c r="F4" s="171">
        <f>-SUMIF(CajaAcc!F:F,A4,CajaAcc!E:E)+G4</f>
        <v>0</v>
      </c>
      <c r="G4" s="328">
        <v>0</v>
      </c>
    </row>
    <row r="5" spans="1:8" ht="15" x14ac:dyDescent="0.2">
      <c r="A5" s="320" t="s">
        <v>2945</v>
      </c>
      <c r="B5" s="336" t="s">
        <v>1511</v>
      </c>
      <c r="C5" s="337" t="s">
        <v>5937</v>
      </c>
      <c r="D5" s="338">
        <v>7441</v>
      </c>
      <c r="E5" s="339">
        <v>14300</v>
      </c>
      <c r="F5" s="171">
        <f>-SUMIF(CajaAcc!F:F,A5,CajaAcc!E:E)+G5</f>
        <v>1</v>
      </c>
      <c r="G5" s="328">
        <v>2</v>
      </c>
    </row>
    <row r="6" spans="1:8" ht="15" x14ac:dyDescent="0.2">
      <c r="A6" s="320" t="s">
        <v>3699</v>
      </c>
      <c r="B6" s="336" t="s">
        <v>1511</v>
      </c>
      <c r="C6" s="337" t="s">
        <v>5938</v>
      </c>
      <c r="D6" s="338">
        <v>9653</v>
      </c>
      <c r="E6" s="339">
        <v>18550</v>
      </c>
      <c r="F6" s="171">
        <f>-SUMIF(CajaAcc!F:F,A6,CajaAcc!E:E)+G6</f>
        <v>0</v>
      </c>
      <c r="G6" s="328">
        <v>0</v>
      </c>
    </row>
    <row r="7" spans="1:8" ht="15" x14ac:dyDescent="0.2">
      <c r="A7" s="320" t="s">
        <v>3945</v>
      </c>
      <c r="B7" s="336" t="s">
        <v>1511</v>
      </c>
      <c r="C7" s="337" t="s">
        <v>5939</v>
      </c>
      <c r="D7" s="338">
        <v>9151</v>
      </c>
      <c r="E7" s="339">
        <v>17600</v>
      </c>
      <c r="F7" s="171">
        <f>-SUMIF(CajaAcc!F:F,A7,CajaAcc!E:E)+G7</f>
        <v>0</v>
      </c>
      <c r="G7" s="328">
        <v>0</v>
      </c>
    </row>
    <row r="8" spans="1:8" ht="15" x14ac:dyDescent="0.2">
      <c r="A8" s="320" t="s">
        <v>4316</v>
      </c>
      <c r="B8" s="336" t="s">
        <v>1511</v>
      </c>
      <c r="C8" s="337" t="s">
        <v>5940</v>
      </c>
      <c r="D8" s="338">
        <v>64586</v>
      </c>
      <c r="E8" s="339">
        <v>89450</v>
      </c>
      <c r="F8" s="171">
        <f>-SUMIF(CajaAcc!F:F,A8,CajaAcc!E:E)+G8</f>
        <v>2</v>
      </c>
      <c r="G8" s="328">
        <v>2</v>
      </c>
    </row>
    <row r="9" spans="1:8" ht="15" x14ac:dyDescent="0.2">
      <c r="A9" s="320" t="s">
        <v>4681</v>
      </c>
      <c r="B9" s="336" t="s">
        <v>1511</v>
      </c>
      <c r="C9" s="337" t="s">
        <v>5941</v>
      </c>
      <c r="D9" s="338">
        <v>64586</v>
      </c>
      <c r="E9" s="339">
        <v>89450</v>
      </c>
      <c r="F9" s="171">
        <f>-SUMIF(CajaAcc!F:F,A9,CajaAcc!E:E)+G9</f>
        <v>0</v>
      </c>
      <c r="G9" s="328">
        <v>1</v>
      </c>
    </row>
    <row r="10" spans="1:8" ht="15" x14ac:dyDescent="0.2">
      <c r="A10" s="320" t="s">
        <v>5672</v>
      </c>
      <c r="B10" s="336" t="s">
        <v>1511</v>
      </c>
      <c r="C10" s="337" t="s">
        <v>5942</v>
      </c>
      <c r="D10" s="338">
        <v>25325</v>
      </c>
      <c r="E10" s="339">
        <v>38950</v>
      </c>
      <c r="F10" s="171">
        <f>-SUMIF(CajaAcc!F:F,A10,CajaAcc!E:E)+G10</f>
        <v>0</v>
      </c>
      <c r="G10" s="328">
        <v>0</v>
      </c>
    </row>
    <row r="11" spans="1:8" ht="15" x14ac:dyDescent="0.2">
      <c r="A11" s="320" t="s">
        <v>5673</v>
      </c>
      <c r="B11" s="336" t="s">
        <v>1511</v>
      </c>
      <c r="C11" s="337" t="s">
        <v>5943</v>
      </c>
      <c r="D11" s="338">
        <v>25325</v>
      </c>
      <c r="E11" s="339">
        <v>38950</v>
      </c>
      <c r="F11" s="171">
        <f>-SUMIF(CajaAcc!F:F,A11,CajaAcc!E:E)+G11</f>
        <v>0</v>
      </c>
      <c r="G11" s="328">
        <v>0</v>
      </c>
    </row>
    <row r="12" spans="1:8" ht="15" x14ac:dyDescent="0.2">
      <c r="A12" s="320" t="s">
        <v>5674</v>
      </c>
      <c r="B12" s="336" t="s">
        <v>1511</v>
      </c>
      <c r="C12" s="337" t="s">
        <v>5944</v>
      </c>
      <c r="D12" s="338">
        <v>31381</v>
      </c>
      <c r="E12" s="339">
        <v>48300</v>
      </c>
      <c r="F12" s="171">
        <f>-SUMIF(CajaAcc!F:F,A12,CajaAcc!E:E)+G12</f>
        <v>0</v>
      </c>
      <c r="G12" s="328">
        <v>0</v>
      </c>
    </row>
    <row r="13" spans="1:8" ht="15" x14ac:dyDescent="0.2">
      <c r="A13" s="320" t="s">
        <v>5675</v>
      </c>
      <c r="B13" s="336" t="s">
        <v>1511</v>
      </c>
      <c r="C13" s="337" t="s">
        <v>5945</v>
      </c>
      <c r="D13" s="338">
        <v>31381</v>
      </c>
      <c r="E13" s="339">
        <v>48300</v>
      </c>
      <c r="F13" s="171">
        <f>-SUMIF(CajaAcc!F:F,A13,CajaAcc!E:E)+G13</f>
        <v>0</v>
      </c>
      <c r="G13" s="328">
        <v>0</v>
      </c>
    </row>
    <row r="14" spans="1:8" ht="15" x14ac:dyDescent="0.2">
      <c r="A14" s="320" t="s">
        <v>3863</v>
      </c>
      <c r="B14" s="336" t="s">
        <v>1511</v>
      </c>
      <c r="C14" s="337" t="s">
        <v>5946</v>
      </c>
      <c r="D14" s="338">
        <v>47474</v>
      </c>
      <c r="E14" s="339">
        <v>51450</v>
      </c>
      <c r="F14" s="171">
        <f>-SUMIF(CajaAcc!F:F,A14,CajaAcc!E:E)+G14</f>
        <v>1</v>
      </c>
      <c r="G14" s="328">
        <v>1</v>
      </c>
    </row>
    <row r="15" spans="1:8" ht="15" x14ac:dyDescent="0.2">
      <c r="A15" s="320" t="s">
        <v>3108</v>
      </c>
      <c r="B15" s="336" t="s">
        <v>1511</v>
      </c>
      <c r="C15" s="337" t="s">
        <v>5947</v>
      </c>
      <c r="D15" s="338">
        <v>11718</v>
      </c>
      <c r="E15" s="339">
        <v>22550</v>
      </c>
      <c r="F15" s="171">
        <f>-SUMIF(CajaAcc!F:F,A15,CajaAcc!E:E)+G15</f>
        <v>0</v>
      </c>
      <c r="G15" s="328">
        <v>0</v>
      </c>
    </row>
    <row r="16" spans="1:8" ht="15" x14ac:dyDescent="0.2">
      <c r="A16" s="320" t="s">
        <v>3764</v>
      </c>
      <c r="B16" s="336" t="s">
        <v>1511</v>
      </c>
      <c r="C16" s="337" t="s">
        <v>6084</v>
      </c>
      <c r="D16" s="338">
        <v>6078</v>
      </c>
      <c r="E16" s="339">
        <v>11900</v>
      </c>
      <c r="F16" s="171">
        <f>-SUMIF(CajaAcc!F:F,A16,CajaAcc!E:E)+G16</f>
        <v>0</v>
      </c>
      <c r="G16" s="328">
        <v>0</v>
      </c>
    </row>
    <row r="17" spans="1:7" ht="15" x14ac:dyDescent="0.2">
      <c r="A17" s="320" t="s">
        <v>4450</v>
      </c>
      <c r="B17" s="336" t="s">
        <v>1511</v>
      </c>
      <c r="C17" s="337" t="s">
        <v>6085</v>
      </c>
      <c r="D17" s="338">
        <v>52233</v>
      </c>
      <c r="E17" s="339">
        <v>80350</v>
      </c>
      <c r="F17" s="171">
        <f>-SUMIF(CajaAcc!F:F,A17,CajaAcc!E:E)+G17</f>
        <v>0</v>
      </c>
      <c r="G17" s="328">
        <v>0</v>
      </c>
    </row>
    <row r="18" spans="1:7" ht="15" x14ac:dyDescent="0.2">
      <c r="A18" s="320" t="s">
        <v>5048</v>
      </c>
      <c r="B18" s="336" t="s">
        <v>1511</v>
      </c>
      <c r="C18" s="337" t="s">
        <v>6086</v>
      </c>
      <c r="D18" s="338">
        <v>7311</v>
      </c>
      <c r="E18" s="339">
        <v>14050</v>
      </c>
      <c r="F18" s="171">
        <f>-SUMIF(CajaAcc!F:F,A18,CajaAcc!E:E)+G18</f>
        <v>0</v>
      </c>
      <c r="G18" s="328">
        <v>1</v>
      </c>
    </row>
    <row r="19" spans="1:7" ht="15" x14ac:dyDescent="0.2">
      <c r="A19" s="320" t="s">
        <v>3314</v>
      </c>
      <c r="B19" s="336" t="s">
        <v>1511</v>
      </c>
      <c r="C19" s="337" t="s">
        <v>6087</v>
      </c>
      <c r="D19" s="338">
        <v>10471</v>
      </c>
      <c r="E19" s="339">
        <v>20150</v>
      </c>
      <c r="F19" s="171">
        <f>-SUMIF(CajaAcc!F:F,A19,CajaAcc!E:E)+G19</f>
        <v>1</v>
      </c>
      <c r="G19" s="328">
        <v>1</v>
      </c>
    </row>
    <row r="20" spans="1:7" ht="15" x14ac:dyDescent="0.2">
      <c r="A20" s="320" t="s">
        <v>2917</v>
      </c>
      <c r="B20" s="336" t="s">
        <v>1511</v>
      </c>
      <c r="C20" s="337" t="s">
        <v>3315</v>
      </c>
      <c r="D20" s="338">
        <v>17354</v>
      </c>
      <c r="E20" s="339">
        <v>26700</v>
      </c>
      <c r="F20" s="171">
        <f>-SUMIF(CajaAcc!F:F,A20,CajaAcc!E:E)+G20</f>
        <v>0</v>
      </c>
      <c r="G20" s="328">
        <v>0</v>
      </c>
    </row>
    <row r="21" spans="1:7" ht="15" x14ac:dyDescent="0.2">
      <c r="A21" s="320" t="s">
        <v>2334</v>
      </c>
      <c r="B21" s="336" t="s">
        <v>1511</v>
      </c>
      <c r="C21" s="337" t="s">
        <v>3316</v>
      </c>
      <c r="D21" s="338">
        <v>14455</v>
      </c>
      <c r="E21" s="339">
        <v>22800</v>
      </c>
      <c r="F21" s="171">
        <f>-SUMIF(CajaAcc!F:F,A21,CajaAcc!E:E)+G21</f>
        <v>0</v>
      </c>
      <c r="G21" s="328">
        <v>0</v>
      </c>
    </row>
    <row r="22" spans="1:7" ht="15" x14ac:dyDescent="0.2">
      <c r="A22" s="320" t="s">
        <v>2335</v>
      </c>
      <c r="B22" s="336" t="s">
        <v>1511</v>
      </c>
      <c r="C22" s="337" t="s">
        <v>3317</v>
      </c>
      <c r="D22" s="338">
        <v>14455</v>
      </c>
      <c r="E22" s="339">
        <v>22800</v>
      </c>
      <c r="F22" s="171">
        <f>-SUMIF(CajaAcc!F:F,A22,CajaAcc!E:E)+G22</f>
        <v>0</v>
      </c>
      <c r="G22" s="328">
        <v>0</v>
      </c>
    </row>
    <row r="23" spans="1:7" ht="15" x14ac:dyDescent="0.2">
      <c r="A23" s="320" t="s">
        <v>3568</v>
      </c>
      <c r="B23" s="336" t="s">
        <v>1511</v>
      </c>
      <c r="C23" s="337" t="s">
        <v>3595</v>
      </c>
      <c r="D23" s="338">
        <v>14455</v>
      </c>
      <c r="E23" s="339">
        <v>22800</v>
      </c>
      <c r="F23" s="171">
        <f>-SUMIF(CajaAcc!F:F,A23,CajaAcc!E:E)+G23</f>
        <v>1</v>
      </c>
      <c r="G23" s="328">
        <v>1</v>
      </c>
    </row>
    <row r="24" spans="1:7" ht="15" x14ac:dyDescent="0.2">
      <c r="A24" s="320" t="s">
        <v>3569</v>
      </c>
      <c r="B24" s="336" t="s">
        <v>1511</v>
      </c>
      <c r="C24" s="337" t="s">
        <v>3595</v>
      </c>
      <c r="D24" s="338">
        <v>14455</v>
      </c>
      <c r="E24" s="339">
        <v>22800</v>
      </c>
      <c r="F24" s="171">
        <f>-SUMIF(CajaAcc!F:F,A24,CajaAcc!E:E)+G24</f>
        <v>0</v>
      </c>
      <c r="G24" s="328">
        <v>0</v>
      </c>
    </row>
    <row r="25" spans="1:7" ht="15" x14ac:dyDescent="0.2">
      <c r="A25" s="320" t="s">
        <v>3765</v>
      </c>
      <c r="B25" s="336" t="s">
        <v>1511</v>
      </c>
      <c r="C25" s="337" t="s">
        <v>3813</v>
      </c>
      <c r="D25" s="338">
        <v>11521</v>
      </c>
      <c r="E25" s="339">
        <v>18150</v>
      </c>
      <c r="F25" s="171">
        <f>-SUMIF(CajaAcc!F:F,A25,CajaAcc!E:E)+G25</f>
        <v>0</v>
      </c>
      <c r="G25" s="328">
        <v>0</v>
      </c>
    </row>
    <row r="26" spans="1:7" ht="15" x14ac:dyDescent="0.2">
      <c r="A26" s="320" t="s">
        <v>5837</v>
      </c>
      <c r="B26" s="336" t="s">
        <v>1511</v>
      </c>
      <c r="C26" s="337" t="s">
        <v>5838</v>
      </c>
      <c r="D26" s="338">
        <v>14204</v>
      </c>
      <c r="E26" s="339">
        <v>22950</v>
      </c>
      <c r="F26" s="171">
        <f>-SUMIF(CajaAcc!F:F,A26,CajaAcc!E:E)+G26</f>
        <v>1</v>
      </c>
      <c r="G26" s="328">
        <v>1</v>
      </c>
    </row>
    <row r="27" spans="1:7" ht="15" x14ac:dyDescent="0.2">
      <c r="A27" s="320" t="s">
        <v>3010</v>
      </c>
      <c r="B27" s="336" t="s">
        <v>1511</v>
      </c>
      <c r="C27" s="337" t="s">
        <v>3318</v>
      </c>
      <c r="D27" s="338">
        <v>1310</v>
      </c>
      <c r="E27" s="339">
        <v>3250</v>
      </c>
      <c r="F27" s="171">
        <f>-SUMIF(CajaAcc!F:F,A27,CajaAcc!E:E)+G27</f>
        <v>2</v>
      </c>
      <c r="G27" s="328">
        <v>2</v>
      </c>
    </row>
    <row r="28" spans="1:7" ht="15" x14ac:dyDescent="0.2">
      <c r="A28" s="320" t="s">
        <v>1583</v>
      </c>
      <c r="B28" s="336" t="s">
        <v>1511</v>
      </c>
      <c r="C28" s="337" t="s">
        <v>3319</v>
      </c>
      <c r="D28" s="338">
        <v>798</v>
      </c>
      <c r="E28" s="339">
        <v>2600</v>
      </c>
      <c r="F28" s="171">
        <f>-SUMIF(CajaAcc!F:F,A28,CajaAcc!E:E)+G28</f>
        <v>1</v>
      </c>
      <c r="G28" s="328">
        <v>1</v>
      </c>
    </row>
    <row r="29" spans="1:7" ht="15" x14ac:dyDescent="0.2">
      <c r="A29" s="320" t="s">
        <v>2918</v>
      </c>
      <c r="B29" s="336" t="s">
        <v>1511</v>
      </c>
      <c r="C29" s="337" t="s">
        <v>3320</v>
      </c>
      <c r="D29" s="338">
        <v>4774</v>
      </c>
      <c r="E29" s="339">
        <v>9200</v>
      </c>
      <c r="F29" s="171">
        <f>-SUMIF(CajaAcc!F:F,A29,CajaAcc!E:E)+G29</f>
        <v>0</v>
      </c>
      <c r="G29" s="328">
        <v>0</v>
      </c>
    </row>
    <row r="30" spans="1:7" ht="15" x14ac:dyDescent="0.2">
      <c r="A30" s="320" t="s">
        <v>2919</v>
      </c>
      <c r="B30" s="336" t="s">
        <v>1511</v>
      </c>
      <c r="C30" s="337" t="s">
        <v>3321</v>
      </c>
      <c r="D30" s="338">
        <v>4774</v>
      </c>
      <c r="E30" s="339">
        <v>9200</v>
      </c>
      <c r="F30" s="171">
        <f>-SUMIF(CajaAcc!F:F,A30,CajaAcc!E:E)+G30</f>
        <v>0</v>
      </c>
      <c r="G30" s="328">
        <v>0</v>
      </c>
    </row>
    <row r="31" spans="1:7" ht="15" x14ac:dyDescent="0.2">
      <c r="A31" s="320" t="s">
        <v>3011</v>
      </c>
      <c r="B31" s="336" t="s">
        <v>1511</v>
      </c>
      <c r="C31" s="337" t="s">
        <v>3322</v>
      </c>
      <c r="D31" s="338">
        <v>6069</v>
      </c>
      <c r="E31" s="339">
        <v>11650</v>
      </c>
      <c r="F31" s="171">
        <f>-SUMIF(CajaAcc!F:F,A31,CajaAcc!E:E)+G31</f>
        <v>0</v>
      </c>
      <c r="G31" s="328">
        <v>0</v>
      </c>
    </row>
    <row r="32" spans="1:7" ht="15" x14ac:dyDescent="0.2">
      <c r="A32" s="320" t="s">
        <v>2920</v>
      </c>
      <c r="B32" s="336" t="s">
        <v>1511</v>
      </c>
      <c r="C32" s="337" t="s">
        <v>3323</v>
      </c>
      <c r="D32" s="338">
        <v>5669</v>
      </c>
      <c r="E32" s="339">
        <v>11100</v>
      </c>
      <c r="F32" s="171">
        <f>-SUMIF(CajaAcc!F:F,A32,CajaAcc!E:E)+G32</f>
        <v>0</v>
      </c>
      <c r="G32" s="328">
        <v>0</v>
      </c>
    </row>
    <row r="33" spans="1:7" ht="15" x14ac:dyDescent="0.2">
      <c r="A33" s="320" t="s">
        <v>3012</v>
      </c>
      <c r="B33" s="336" t="s">
        <v>1511</v>
      </c>
      <c r="C33" s="337" t="s">
        <v>3324</v>
      </c>
      <c r="D33" s="338">
        <v>5669</v>
      </c>
      <c r="E33" s="339">
        <v>11100</v>
      </c>
      <c r="F33" s="171">
        <f>-SUMIF(CajaAcc!F:F,A33,CajaAcc!E:E)+G33</f>
        <v>0</v>
      </c>
      <c r="G33" s="328">
        <v>0</v>
      </c>
    </row>
    <row r="34" spans="1:7" ht="15" x14ac:dyDescent="0.2">
      <c r="A34" s="320" t="s">
        <v>2921</v>
      </c>
      <c r="B34" s="336" t="s">
        <v>1511</v>
      </c>
      <c r="C34" s="337" t="s">
        <v>3325</v>
      </c>
      <c r="D34" s="338">
        <v>6069</v>
      </c>
      <c r="E34" s="339">
        <v>11650</v>
      </c>
      <c r="F34" s="171">
        <f>-SUMIF(CajaAcc!F:F,A34,CajaAcc!E:E)+G34</f>
        <v>0</v>
      </c>
      <c r="G34" s="328">
        <v>0</v>
      </c>
    </row>
    <row r="35" spans="1:7" ht="15" x14ac:dyDescent="0.2">
      <c r="A35" s="320" t="s">
        <v>2922</v>
      </c>
      <c r="B35" s="336" t="s">
        <v>1511</v>
      </c>
      <c r="C35" s="337" t="s">
        <v>3326</v>
      </c>
      <c r="D35" s="338">
        <v>6069</v>
      </c>
      <c r="E35" s="339">
        <v>11650</v>
      </c>
      <c r="F35" s="171">
        <f>-SUMIF(CajaAcc!F:F,A35,CajaAcc!E:E)+G35</f>
        <v>0</v>
      </c>
      <c r="G35" s="328">
        <v>0</v>
      </c>
    </row>
    <row r="36" spans="1:7" ht="15" x14ac:dyDescent="0.2">
      <c r="A36" s="320" t="s">
        <v>3766</v>
      </c>
      <c r="B36" s="336" t="s">
        <v>1511</v>
      </c>
      <c r="C36" s="337" t="s">
        <v>3814</v>
      </c>
      <c r="D36" s="338">
        <v>5307</v>
      </c>
      <c r="E36" s="339">
        <v>10400</v>
      </c>
      <c r="F36" s="171">
        <f>-SUMIF(CajaAcc!F:F,A36,CajaAcc!E:E)+G36</f>
        <v>0</v>
      </c>
      <c r="G36" s="328">
        <v>0</v>
      </c>
    </row>
    <row r="37" spans="1:7" ht="15" x14ac:dyDescent="0.2">
      <c r="A37" s="320" t="s">
        <v>3927</v>
      </c>
      <c r="B37" s="336" t="s">
        <v>1511</v>
      </c>
      <c r="C37" s="337" t="s">
        <v>3814</v>
      </c>
      <c r="D37" s="338">
        <v>5307</v>
      </c>
      <c r="E37" s="339">
        <v>10400</v>
      </c>
      <c r="F37" s="171">
        <f>-SUMIF(CajaAcc!F:F,A37,CajaAcc!E:E)+G37</f>
        <v>0</v>
      </c>
      <c r="G37" s="328">
        <v>0</v>
      </c>
    </row>
    <row r="38" spans="1:7" ht="15" x14ac:dyDescent="0.2">
      <c r="A38" s="320" t="s">
        <v>1147</v>
      </c>
      <c r="B38" s="336" t="s">
        <v>1511</v>
      </c>
      <c r="C38" s="337" t="s">
        <v>3327</v>
      </c>
      <c r="D38" s="338">
        <v>1184</v>
      </c>
      <c r="E38" s="339">
        <v>3750</v>
      </c>
      <c r="F38" s="171">
        <f>-SUMIF(CajaAcc!F:F,A38,CajaAcc!E:E)+G38</f>
        <v>0</v>
      </c>
      <c r="G38" s="328">
        <v>0</v>
      </c>
    </row>
    <row r="39" spans="1:7" ht="15" x14ac:dyDescent="0.2">
      <c r="A39" s="320" t="s">
        <v>4682</v>
      </c>
      <c r="B39" s="336" t="s">
        <v>1511</v>
      </c>
      <c r="C39" s="337" t="s">
        <v>4774</v>
      </c>
      <c r="D39" s="338">
        <v>1536</v>
      </c>
      <c r="E39" s="339">
        <v>3650</v>
      </c>
      <c r="F39" s="171">
        <f>-SUMIF(CajaAcc!F:F,A39,CajaAcc!E:E)+G39</f>
        <v>0</v>
      </c>
      <c r="G39" s="328">
        <v>0</v>
      </c>
    </row>
    <row r="40" spans="1:7" ht="15" x14ac:dyDescent="0.2">
      <c r="A40" s="320" t="s">
        <v>2771</v>
      </c>
      <c r="B40" s="336" t="s">
        <v>1511</v>
      </c>
      <c r="C40" s="337" t="s">
        <v>3328</v>
      </c>
      <c r="D40" s="338">
        <v>2371</v>
      </c>
      <c r="E40" s="339">
        <v>5450</v>
      </c>
      <c r="F40" s="171">
        <f>-SUMIF(CajaAcc!F:F,A40,CajaAcc!E:E)+G40</f>
        <v>1</v>
      </c>
      <c r="G40" s="328">
        <v>1</v>
      </c>
    </row>
    <row r="41" spans="1:7" ht="15" x14ac:dyDescent="0.2">
      <c r="A41" s="320" t="s">
        <v>2870</v>
      </c>
      <c r="B41" s="336" t="s">
        <v>1511</v>
      </c>
      <c r="C41" s="337" t="s">
        <v>3329</v>
      </c>
      <c r="D41" s="338">
        <v>1739</v>
      </c>
      <c r="E41" s="339">
        <v>4000</v>
      </c>
      <c r="F41" s="171">
        <f>-SUMIF(CajaAcc!F:F,A41,CajaAcc!E:E)+G41</f>
        <v>2</v>
      </c>
      <c r="G41" s="328">
        <v>2</v>
      </c>
    </row>
    <row r="42" spans="1:7" ht="15" x14ac:dyDescent="0.2">
      <c r="A42" s="320" t="s">
        <v>3700</v>
      </c>
      <c r="B42" s="336" t="s">
        <v>1511</v>
      </c>
      <c r="C42" s="337" t="s">
        <v>3748</v>
      </c>
      <c r="D42" s="338">
        <v>1297</v>
      </c>
      <c r="E42" s="339">
        <v>2500</v>
      </c>
      <c r="F42" s="171">
        <f>-SUMIF(CajaAcc!F:F,A42,CajaAcc!E:E)+G42</f>
        <v>0</v>
      </c>
      <c r="G42" s="328">
        <v>0</v>
      </c>
    </row>
    <row r="43" spans="1:7" ht="15" x14ac:dyDescent="0.2">
      <c r="A43" s="320" t="s">
        <v>3147</v>
      </c>
      <c r="B43" s="336" t="s">
        <v>1511</v>
      </c>
      <c r="C43" s="337" t="s">
        <v>3330</v>
      </c>
      <c r="D43" s="338">
        <v>1297</v>
      </c>
      <c r="E43" s="339">
        <v>2500</v>
      </c>
      <c r="F43" s="171">
        <f>-SUMIF(CajaAcc!F:F,A43,CajaAcc!E:E)+G43</f>
        <v>0</v>
      </c>
      <c r="G43" s="328">
        <v>0</v>
      </c>
    </row>
    <row r="44" spans="1:7" ht="15" x14ac:dyDescent="0.2">
      <c r="A44" s="320" t="s">
        <v>3148</v>
      </c>
      <c r="B44" s="336" t="s">
        <v>1511</v>
      </c>
      <c r="C44" s="337" t="s">
        <v>3331</v>
      </c>
      <c r="D44" s="338">
        <v>1297</v>
      </c>
      <c r="E44" s="339">
        <v>2500</v>
      </c>
      <c r="F44" s="171">
        <f>-SUMIF(CajaAcc!F:F,A44,CajaAcc!E:E)+G44</f>
        <v>0</v>
      </c>
      <c r="G44" s="328">
        <v>0</v>
      </c>
    </row>
    <row r="45" spans="1:7" ht="15" x14ac:dyDescent="0.2">
      <c r="A45" s="320" t="s">
        <v>5948</v>
      </c>
      <c r="B45" s="336" t="s">
        <v>1511</v>
      </c>
      <c r="C45" s="337" t="s">
        <v>5949</v>
      </c>
      <c r="D45" s="338">
        <v>3447</v>
      </c>
      <c r="E45" s="339">
        <v>7950</v>
      </c>
      <c r="F45" s="171">
        <f>-SUMIF(CajaAcc!F:F,A45,CajaAcc!E:E)+G45</f>
        <v>0</v>
      </c>
      <c r="G45" s="328">
        <v>0</v>
      </c>
    </row>
    <row r="46" spans="1:7" ht="15" x14ac:dyDescent="0.2">
      <c r="A46" s="320" t="s">
        <v>5950</v>
      </c>
      <c r="B46" s="336" t="s">
        <v>1511</v>
      </c>
      <c r="C46" s="337" t="s">
        <v>5951</v>
      </c>
      <c r="D46" s="338">
        <v>3447</v>
      </c>
      <c r="E46" s="339">
        <v>7950</v>
      </c>
      <c r="F46" s="171">
        <f>-SUMIF(CajaAcc!F:F,A46,CajaAcc!E:E)+G46</f>
        <v>0</v>
      </c>
      <c r="G46" s="328">
        <v>0</v>
      </c>
    </row>
    <row r="47" spans="1:7" ht="15" x14ac:dyDescent="0.2">
      <c r="A47" s="320" t="s">
        <v>2946</v>
      </c>
      <c r="B47" s="336" t="s">
        <v>1511</v>
      </c>
      <c r="C47" s="337" t="s">
        <v>3332</v>
      </c>
      <c r="D47" s="338">
        <v>8771</v>
      </c>
      <c r="E47" s="339">
        <v>13500</v>
      </c>
      <c r="F47" s="171">
        <f>-SUMIF(CajaAcc!F:F,A47,CajaAcc!E:E)+G47</f>
        <v>1</v>
      </c>
      <c r="G47" s="328">
        <v>1</v>
      </c>
    </row>
    <row r="48" spans="1:7" ht="15" x14ac:dyDescent="0.2">
      <c r="A48" s="320" t="s">
        <v>2296</v>
      </c>
      <c r="B48" s="336" t="s">
        <v>1511</v>
      </c>
      <c r="C48" s="337" t="s">
        <v>3333</v>
      </c>
      <c r="D48" s="338">
        <v>1297</v>
      </c>
      <c r="E48" s="339">
        <v>3300</v>
      </c>
      <c r="F48" s="171">
        <f>-SUMIF(CajaAcc!F:F,A48,CajaAcc!E:E)+G48</f>
        <v>2</v>
      </c>
      <c r="G48" s="328">
        <v>2</v>
      </c>
    </row>
    <row r="49" spans="1:7" ht="15" x14ac:dyDescent="0.2">
      <c r="A49" s="320" t="s">
        <v>2664</v>
      </c>
      <c r="B49" s="336" t="s">
        <v>1511</v>
      </c>
      <c r="C49" s="337" t="s">
        <v>3334</v>
      </c>
      <c r="D49" s="338">
        <v>1297</v>
      </c>
      <c r="E49" s="339">
        <v>3300</v>
      </c>
      <c r="F49" s="171">
        <f>-SUMIF(CajaAcc!F:F,A49,CajaAcc!E:E)+G49</f>
        <v>0</v>
      </c>
      <c r="G49" s="328">
        <v>3</v>
      </c>
    </row>
    <row r="50" spans="1:7" ht="15" x14ac:dyDescent="0.2">
      <c r="A50" s="320" t="s">
        <v>2297</v>
      </c>
      <c r="B50" s="336" t="s">
        <v>1511</v>
      </c>
      <c r="C50" s="337" t="s">
        <v>3335</v>
      </c>
      <c r="D50" s="338">
        <v>1297</v>
      </c>
      <c r="E50" s="339">
        <v>3300</v>
      </c>
      <c r="F50" s="171">
        <f>-SUMIF(CajaAcc!F:F,A50,CajaAcc!E:E)+G50</f>
        <v>2</v>
      </c>
      <c r="G50" s="328">
        <v>2</v>
      </c>
    </row>
    <row r="51" spans="1:7" ht="15" x14ac:dyDescent="0.2">
      <c r="A51" s="320" t="s">
        <v>2665</v>
      </c>
      <c r="B51" s="336" t="s">
        <v>1511</v>
      </c>
      <c r="C51" s="337" t="s">
        <v>3336</v>
      </c>
      <c r="D51" s="338">
        <v>1297</v>
      </c>
      <c r="E51" s="339">
        <v>3300</v>
      </c>
      <c r="F51" s="171">
        <f>-SUMIF(CajaAcc!F:F,A51,CajaAcc!E:E)+G51</f>
        <v>1</v>
      </c>
      <c r="G51" s="328">
        <v>1</v>
      </c>
    </row>
    <row r="52" spans="1:7" ht="15" x14ac:dyDescent="0.2">
      <c r="A52" s="320" t="s">
        <v>2298</v>
      </c>
      <c r="B52" s="336" t="s">
        <v>1511</v>
      </c>
      <c r="C52" s="337" t="s">
        <v>3337</v>
      </c>
      <c r="D52" s="338">
        <v>1297</v>
      </c>
      <c r="E52" s="339">
        <v>3300</v>
      </c>
      <c r="F52" s="171">
        <f>-SUMIF(CajaAcc!F:F,A52,CajaAcc!E:E)+G52</f>
        <v>0</v>
      </c>
      <c r="G52" s="328">
        <v>0</v>
      </c>
    </row>
    <row r="53" spans="1:7" ht="15" x14ac:dyDescent="0.2">
      <c r="A53" s="320" t="s">
        <v>1957</v>
      </c>
      <c r="B53" s="336" t="s">
        <v>1511</v>
      </c>
      <c r="C53" s="337" t="s">
        <v>3338</v>
      </c>
      <c r="D53" s="338">
        <v>2594</v>
      </c>
      <c r="E53" s="339">
        <v>6000</v>
      </c>
      <c r="F53" s="171">
        <f>-SUMIF(CajaAcc!F:F,A53,CajaAcc!E:E)+G53</f>
        <v>1</v>
      </c>
      <c r="G53" s="328">
        <v>1</v>
      </c>
    </row>
    <row r="54" spans="1:7" ht="15" x14ac:dyDescent="0.2">
      <c r="A54" s="320" t="s">
        <v>2016</v>
      </c>
      <c r="B54" s="336" t="s">
        <v>1511</v>
      </c>
      <c r="C54" s="337" t="s">
        <v>3339</v>
      </c>
      <c r="D54" s="338">
        <v>2594</v>
      </c>
      <c r="E54" s="339">
        <v>6000</v>
      </c>
      <c r="F54" s="171">
        <f>-SUMIF(CajaAcc!F:F,A54,CajaAcc!E:E)+G54</f>
        <v>2</v>
      </c>
      <c r="G54" s="328">
        <v>2</v>
      </c>
    </row>
    <row r="55" spans="1:7" ht="15" x14ac:dyDescent="0.2">
      <c r="A55" s="320" t="s">
        <v>2017</v>
      </c>
      <c r="B55" s="336" t="s">
        <v>1511</v>
      </c>
      <c r="C55" s="337" t="s">
        <v>3340</v>
      </c>
      <c r="D55" s="338">
        <v>2594</v>
      </c>
      <c r="E55" s="339">
        <v>6000</v>
      </c>
      <c r="F55" s="171">
        <f>-SUMIF(CajaAcc!F:F,A55,CajaAcc!E:E)+G55</f>
        <v>1</v>
      </c>
      <c r="G55" s="328">
        <v>1</v>
      </c>
    </row>
    <row r="56" spans="1:7" ht="15" x14ac:dyDescent="0.2">
      <c r="A56" s="320" t="s">
        <v>2018</v>
      </c>
      <c r="B56" s="336" t="s">
        <v>1511</v>
      </c>
      <c r="C56" s="337" t="s">
        <v>3341</v>
      </c>
      <c r="D56" s="338">
        <v>2594</v>
      </c>
      <c r="E56" s="339">
        <v>6000</v>
      </c>
      <c r="F56" s="171">
        <f>-SUMIF(CajaAcc!F:F,A56,CajaAcc!E:E)+G56</f>
        <v>2</v>
      </c>
      <c r="G56" s="328">
        <v>2</v>
      </c>
    </row>
    <row r="57" spans="1:7" ht="15" x14ac:dyDescent="0.2">
      <c r="A57" s="320" t="s">
        <v>361</v>
      </c>
      <c r="B57" s="336" t="s">
        <v>1511</v>
      </c>
      <c r="C57" s="337" t="s">
        <v>3342</v>
      </c>
      <c r="D57" s="338">
        <v>3039</v>
      </c>
      <c r="E57" s="339">
        <v>7000</v>
      </c>
      <c r="F57" s="171">
        <f>-SUMIF(CajaAcc!F:F,A57,CajaAcc!E:E)+G57</f>
        <v>5</v>
      </c>
      <c r="G57" s="328">
        <v>5</v>
      </c>
    </row>
    <row r="58" spans="1:7" ht="15" x14ac:dyDescent="0.2">
      <c r="A58" s="320" t="s">
        <v>2947</v>
      </c>
      <c r="B58" s="336" t="s">
        <v>1511</v>
      </c>
      <c r="C58" s="337" t="s">
        <v>3343</v>
      </c>
      <c r="D58" s="338">
        <v>3039</v>
      </c>
      <c r="E58" s="339">
        <v>7000</v>
      </c>
      <c r="F58" s="171">
        <f>-SUMIF(CajaAcc!F:F,A58,CajaAcc!E:E)+G58</f>
        <v>0</v>
      </c>
      <c r="G58" s="328">
        <v>0</v>
      </c>
    </row>
    <row r="59" spans="1:7" ht="15" x14ac:dyDescent="0.2">
      <c r="A59" s="320" t="s">
        <v>2948</v>
      </c>
      <c r="B59" s="336" t="s">
        <v>1511</v>
      </c>
      <c r="C59" s="337" t="s">
        <v>3344</v>
      </c>
      <c r="D59" s="338">
        <v>3039</v>
      </c>
      <c r="E59" s="339">
        <v>7000</v>
      </c>
      <c r="F59" s="171">
        <f>-SUMIF(CajaAcc!F:F,A59,CajaAcc!E:E)+G59</f>
        <v>0</v>
      </c>
      <c r="G59" s="328">
        <v>1</v>
      </c>
    </row>
    <row r="60" spans="1:7" ht="15" x14ac:dyDescent="0.2">
      <c r="A60" s="320" t="s">
        <v>2974</v>
      </c>
      <c r="B60" s="336" t="s">
        <v>1511</v>
      </c>
      <c r="C60" s="337" t="s">
        <v>3345</v>
      </c>
      <c r="D60" s="338">
        <v>3039</v>
      </c>
      <c r="E60" s="339">
        <v>7000</v>
      </c>
      <c r="F60" s="171">
        <f>-SUMIF(CajaAcc!F:F,A60,CajaAcc!E:E)+G60</f>
        <v>2</v>
      </c>
      <c r="G60" s="328">
        <v>2</v>
      </c>
    </row>
    <row r="61" spans="1:7" ht="15" x14ac:dyDescent="0.2">
      <c r="A61" s="320" t="s">
        <v>2975</v>
      </c>
      <c r="B61" s="336" t="s">
        <v>1511</v>
      </c>
      <c r="C61" s="337" t="s">
        <v>3346</v>
      </c>
      <c r="D61" s="338">
        <v>3039</v>
      </c>
      <c r="E61" s="339">
        <v>7000</v>
      </c>
      <c r="F61" s="171">
        <f>-SUMIF(CajaAcc!F:F,A61,CajaAcc!E:E)+G61</f>
        <v>2</v>
      </c>
      <c r="G61" s="328">
        <v>2</v>
      </c>
    </row>
    <row r="62" spans="1:7" ht="15" x14ac:dyDescent="0.2">
      <c r="A62" s="320" t="s">
        <v>3208</v>
      </c>
      <c r="B62" s="336" t="s">
        <v>1511</v>
      </c>
      <c r="C62" s="337" t="s">
        <v>3347</v>
      </c>
      <c r="D62" s="338">
        <v>3039</v>
      </c>
      <c r="E62" s="339">
        <v>7000</v>
      </c>
      <c r="F62" s="171">
        <f>-SUMIF(CajaAcc!F:F,A62,CajaAcc!E:E)+G62</f>
        <v>0</v>
      </c>
      <c r="G62" s="328">
        <v>0</v>
      </c>
    </row>
    <row r="63" spans="1:7" ht="15" x14ac:dyDescent="0.2">
      <c r="A63" s="320" t="s">
        <v>360</v>
      </c>
      <c r="B63" s="336" t="s">
        <v>1511</v>
      </c>
      <c r="C63" s="337" t="s">
        <v>3348</v>
      </c>
      <c r="D63" s="338">
        <v>2644</v>
      </c>
      <c r="E63" s="339">
        <v>6100</v>
      </c>
      <c r="F63" s="171">
        <f>-SUMIF(CajaAcc!F:F,A63,CajaAcc!E:E)+G63</f>
        <v>0</v>
      </c>
      <c r="G63" s="328">
        <v>0</v>
      </c>
    </row>
    <row r="64" spans="1:7" ht="15" x14ac:dyDescent="0.2">
      <c r="A64" s="320" t="s">
        <v>4462</v>
      </c>
      <c r="B64" s="336" t="s">
        <v>1511</v>
      </c>
      <c r="C64" s="337" t="s">
        <v>4551</v>
      </c>
      <c r="D64" s="338">
        <v>2687</v>
      </c>
      <c r="E64" s="339">
        <v>6200</v>
      </c>
      <c r="F64" s="171">
        <f>-SUMIF(CajaAcc!F:F,A64,CajaAcc!E:E)+G64</f>
        <v>0</v>
      </c>
      <c r="G64" s="328">
        <v>0</v>
      </c>
    </row>
    <row r="65" spans="1:7" ht="15" x14ac:dyDescent="0.2">
      <c r="A65" s="320" t="s">
        <v>4464</v>
      </c>
      <c r="B65" s="336" t="s">
        <v>1511</v>
      </c>
      <c r="C65" s="337" t="s">
        <v>4553</v>
      </c>
      <c r="D65" s="338">
        <v>2687</v>
      </c>
      <c r="E65" s="339">
        <v>6200</v>
      </c>
      <c r="F65" s="171">
        <f>-SUMIF(CajaAcc!F:F,A65,CajaAcc!E:E)+G65</f>
        <v>1</v>
      </c>
      <c r="G65" s="328">
        <v>1</v>
      </c>
    </row>
    <row r="66" spans="1:7" ht="15" x14ac:dyDescent="0.2">
      <c r="A66" s="320" t="s">
        <v>4463</v>
      </c>
      <c r="B66" s="336" t="s">
        <v>1511</v>
      </c>
      <c r="C66" s="337" t="s">
        <v>4552</v>
      </c>
      <c r="D66" s="338">
        <v>2687</v>
      </c>
      <c r="E66" s="339">
        <v>6200</v>
      </c>
      <c r="F66" s="171">
        <f>-SUMIF(CajaAcc!F:F,A66,CajaAcc!E:E)+G66</f>
        <v>1</v>
      </c>
      <c r="G66" s="328">
        <v>1</v>
      </c>
    </row>
    <row r="67" spans="1:7" ht="15" x14ac:dyDescent="0.2">
      <c r="A67" s="320" t="s">
        <v>4465</v>
      </c>
      <c r="B67" s="336" t="s">
        <v>1511</v>
      </c>
      <c r="C67" s="337" t="s">
        <v>4554</v>
      </c>
      <c r="D67" s="338">
        <v>2687</v>
      </c>
      <c r="E67" s="339">
        <v>6200</v>
      </c>
      <c r="F67" s="171">
        <f>-SUMIF(CajaAcc!F:F,A67,CajaAcc!E:E)+G67</f>
        <v>0</v>
      </c>
      <c r="G67" s="328">
        <v>0</v>
      </c>
    </row>
    <row r="68" spans="1:7" ht="15" x14ac:dyDescent="0.2">
      <c r="A68" s="320" t="s">
        <v>4466</v>
      </c>
      <c r="B68" s="336" t="s">
        <v>1511</v>
      </c>
      <c r="C68" s="337" t="s">
        <v>4555</v>
      </c>
      <c r="D68" s="338">
        <v>2687</v>
      </c>
      <c r="E68" s="339">
        <v>6200</v>
      </c>
      <c r="F68" s="171">
        <f>-SUMIF(CajaAcc!F:F,A68,CajaAcc!E:E)+G68</f>
        <v>0</v>
      </c>
      <c r="G68" s="328">
        <v>0</v>
      </c>
    </row>
    <row r="69" spans="1:7" ht="15" x14ac:dyDescent="0.2">
      <c r="A69" s="320" t="s">
        <v>6164</v>
      </c>
      <c r="B69" s="336" t="s">
        <v>1511</v>
      </c>
      <c r="C69" s="337" t="s">
        <v>6165</v>
      </c>
      <c r="D69" s="340">
        <v>1447</v>
      </c>
      <c r="E69" s="339">
        <v>3800</v>
      </c>
      <c r="F69" s="171">
        <f>-SUMIF(CajaAcc!F:F,A69,CajaAcc!E:E)+G69</f>
        <v>0</v>
      </c>
      <c r="G69" s="328">
        <v>0</v>
      </c>
    </row>
    <row r="70" spans="1:7" ht="15" x14ac:dyDescent="0.2">
      <c r="A70" s="320" t="s">
        <v>6166</v>
      </c>
      <c r="B70" s="336" t="s">
        <v>1511</v>
      </c>
      <c r="C70" s="337" t="s">
        <v>6167</v>
      </c>
      <c r="D70" s="340">
        <v>1447</v>
      </c>
      <c r="E70" s="339">
        <v>3800</v>
      </c>
      <c r="F70" s="171">
        <f>-SUMIF(CajaAcc!F:F,A70,CajaAcc!E:E)+G70</f>
        <v>0</v>
      </c>
      <c r="G70" s="328">
        <v>0</v>
      </c>
    </row>
    <row r="71" spans="1:7" ht="15" x14ac:dyDescent="0.2">
      <c r="A71" s="320" t="s">
        <v>6168</v>
      </c>
      <c r="B71" s="336" t="s">
        <v>1511</v>
      </c>
      <c r="C71" s="337" t="s">
        <v>6169</v>
      </c>
      <c r="D71" s="340">
        <v>1447</v>
      </c>
      <c r="E71" s="339">
        <v>3800</v>
      </c>
      <c r="F71" s="171">
        <f>-SUMIF(CajaAcc!F:F,A71,CajaAcc!E:E)+G71</f>
        <v>0</v>
      </c>
      <c r="G71" s="328">
        <v>0</v>
      </c>
    </row>
    <row r="72" spans="1:7" ht="15" x14ac:dyDescent="0.2">
      <c r="A72" s="320" t="s">
        <v>6170</v>
      </c>
      <c r="B72" s="336" t="s">
        <v>1511</v>
      </c>
      <c r="C72" s="337" t="s">
        <v>6171</v>
      </c>
      <c r="D72" s="340">
        <v>1447</v>
      </c>
      <c r="E72" s="339">
        <v>3800</v>
      </c>
      <c r="F72" s="171">
        <f>-SUMIF(CajaAcc!F:F,A72,CajaAcc!E:E)+G72</f>
        <v>0</v>
      </c>
      <c r="G72" s="328">
        <v>0</v>
      </c>
    </row>
    <row r="73" spans="1:7" ht="15" x14ac:dyDescent="0.2">
      <c r="A73" s="320" t="s">
        <v>6172</v>
      </c>
      <c r="B73" s="336" t="s">
        <v>1511</v>
      </c>
      <c r="C73" s="337" t="s">
        <v>6173</v>
      </c>
      <c r="D73" s="340">
        <v>1447</v>
      </c>
      <c r="E73" s="339">
        <v>3800</v>
      </c>
      <c r="F73" s="171">
        <f>-SUMIF(CajaAcc!F:F,A73,CajaAcc!E:E)+G73</f>
        <v>0</v>
      </c>
      <c r="G73" s="328">
        <v>0</v>
      </c>
    </row>
    <row r="74" spans="1:7" ht="15" x14ac:dyDescent="0.2">
      <c r="A74" s="320" t="s">
        <v>5453</v>
      </c>
      <c r="B74" s="336" t="s">
        <v>1511</v>
      </c>
      <c r="C74" s="337" t="s">
        <v>5477</v>
      </c>
      <c r="D74" s="338">
        <v>1204</v>
      </c>
      <c r="E74" s="339">
        <v>3250</v>
      </c>
      <c r="F74" s="171">
        <f>-SUMIF(CajaAcc!F:F,A74,CajaAcc!E:E)+G74</f>
        <v>0</v>
      </c>
      <c r="G74" s="328">
        <v>0</v>
      </c>
    </row>
    <row r="75" spans="1:7" ht="15" x14ac:dyDescent="0.2">
      <c r="A75" s="320" t="s">
        <v>2949</v>
      </c>
      <c r="B75" s="336" t="s">
        <v>1511</v>
      </c>
      <c r="C75" s="337" t="s">
        <v>3349</v>
      </c>
      <c r="D75" s="338">
        <v>11657</v>
      </c>
      <c r="E75" s="339">
        <v>17950</v>
      </c>
      <c r="F75" s="171">
        <f>-SUMIF(CajaAcc!F:F,A75,CajaAcc!E:E)+G75</f>
        <v>0</v>
      </c>
      <c r="G75" s="328">
        <v>0</v>
      </c>
    </row>
    <row r="76" spans="1:7" ht="15" x14ac:dyDescent="0.2">
      <c r="A76" s="320" t="s">
        <v>1703</v>
      </c>
      <c r="B76" s="336" t="s">
        <v>1511</v>
      </c>
      <c r="C76" s="337" t="s">
        <v>3350</v>
      </c>
      <c r="D76" s="338">
        <v>4847</v>
      </c>
      <c r="E76" s="339">
        <v>7450</v>
      </c>
      <c r="F76" s="171">
        <f>-SUMIF(CajaAcc!F:F,A76,CajaAcc!E:E)+G76</f>
        <v>0</v>
      </c>
      <c r="G76" s="328">
        <v>0</v>
      </c>
    </row>
    <row r="77" spans="1:7" ht="15" x14ac:dyDescent="0.2">
      <c r="A77" s="320" t="s">
        <v>3864</v>
      </c>
      <c r="B77" s="336" t="s">
        <v>1511</v>
      </c>
      <c r="C77" s="337" t="s">
        <v>3903</v>
      </c>
      <c r="D77" s="338">
        <v>5506</v>
      </c>
      <c r="E77" s="339">
        <v>11200</v>
      </c>
      <c r="F77" s="171">
        <f>-SUMIF(CajaAcc!F:F,A77,CajaAcc!E:E)+G77</f>
        <v>0</v>
      </c>
      <c r="G77" s="328">
        <v>0</v>
      </c>
    </row>
    <row r="78" spans="1:7" ht="15" x14ac:dyDescent="0.2">
      <c r="A78" s="320" t="s">
        <v>3946</v>
      </c>
      <c r="B78" s="336" t="s">
        <v>1511</v>
      </c>
      <c r="C78" s="337" t="s">
        <v>3947</v>
      </c>
      <c r="D78" s="338">
        <v>5506</v>
      </c>
      <c r="E78" s="339">
        <v>11200</v>
      </c>
      <c r="F78" s="171">
        <f>-SUMIF(CajaAcc!F:F,A78,CajaAcc!E:E)+G78</f>
        <v>0</v>
      </c>
      <c r="G78" s="328">
        <v>0</v>
      </c>
    </row>
    <row r="79" spans="1:7" ht="15" x14ac:dyDescent="0.2">
      <c r="A79" s="320" t="s">
        <v>3865</v>
      </c>
      <c r="B79" s="336" t="s">
        <v>1511</v>
      </c>
      <c r="C79" s="337" t="s">
        <v>3904</v>
      </c>
      <c r="D79" s="338">
        <v>5506</v>
      </c>
      <c r="E79" s="339">
        <v>11200</v>
      </c>
      <c r="F79" s="171">
        <f>-SUMIF(CajaAcc!F:F,A79,CajaAcc!E:E)+G79</f>
        <v>0</v>
      </c>
      <c r="G79" s="328">
        <v>0</v>
      </c>
    </row>
    <row r="80" spans="1:7" ht="15" x14ac:dyDescent="0.2">
      <c r="A80" s="320" t="s">
        <v>3948</v>
      </c>
      <c r="B80" s="336" t="s">
        <v>1511</v>
      </c>
      <c r="C80" s="337" t="s">
        <v>3949</v>
      </c>
      <c r="D80" s="338">
        <v>5506</v>
      </c>
      <c r="E80" s="339">
        <v>11200</v>
      </c>
      <c r="F80" s="171">
        <f>-SUMIF(CajaAcc!F:F,A80,CajaAcc!E:E)+G80</f>
        <v>0</v>
      </c>
      <c r="G80" s="328">
        <v>0</v>
      </c>
    </row>
    <row r="81" spans="1:7" ht="15" x14ac:dyDescent="0.2">
      <c r="A81" s="320" t="s">
        <v>3866</v>
      </c>
      <c r="B81" s="336" t="s">
        <v>1511</v>
      </c>
      <c r="C81" s="337" t="s">
        <v>3905</v>
      </c>
      <c r="D81" s="338">
        <v>5506</v>
      </c>
      <c r="E81" s="339">
        <v>10400</v>
      </c>
      <c r="F81" s="171">
        <f>-SUMIF(CajaAcc!F:F,A81,CajaAcc!E:E)+G81</f>
        <v>0</v>
      </c>
      <c r="G81" s="328">
        <v>0</v>
      </c>
    </row>
    <row r="82" spans="1:7" ht="15" x14ac:dyDescent="0.2">
      <c r="A82" s="320" t="s">
        <v>2588</v>
      </c>
      <c r="B82" s="336" t="s">
        <v>1511</v>
      </c>
      <c r="C82" s="337" t="s">
        <v>3351</v>
      </c>
      <c r="D82" s="338">
        <v>8258</v>
      </c>
      <c r="E82" s="339">
        <v>15900</v>
      </c>
      <c r="F82" s="171">
        <f>-SUMIF(CajaAcc!F:F,A82,CajaAcc!E:E)+G82</f>
        <v>0</v>
      </c>
      <c r="G82" s="328">
        <v>0</v>
      </c>
    </row>
    <row r="83" spans="1:7" ht="15" x14ac:dyDescent="0.2">
      <c r="A83" s="320" t="s">
        <v>3149</v>
      </c>
      <c r="B83" s="336" t="s">
        <v>1511</v>
      </c>
      <c r="C83" s="337" t="s">
        <v>3351</v>
      </c>
      <c r="D83" s="338">
        <v>8258</v>
      </c>
      <c r="E83" s="339">
        <v>15900</v>
      </c>
      <c r="F83" s="171">
        <f>-SUMIF(CajaAcc!F:F,A83,CajaAcc!E:E)+G83</f>
        <v>1</v>
      </c>
      <c r="G83" s="328">
        <v>1</v>
      </c>
    </row>
    <row r="84" spans="1:7" ht="15" x14ac:dyDescent="0.2">
      <c r="A84" s="320" t="s">
        <v>5676</v>
      </c>
      <c r="B84" s="336" t="s">
        <v>1511</v>
      </c>
      <c r="C84" s="337" t="s">
        <v>5698</v>
      </c>
      <c r="D84" s="338">
        <v>17199</v>
      </c>
      <c r="E84" s="339">
        <v>26450</v>
      </c>
      <c r="F84" s="171">
        <f>-SUMIF(CajaAcc!F:F,A84,CajaAcc!E:E)+G84</f>
        <v>0</v>
      </c>
      <c r="G84" s="328">
        <v>0</v>
      </c>
    </row>
    <row r="85" spans="1:7" ht="15" x14ac:dyDescent="0.2">
      <c r="A85" s="320" t="s">
        <v>5677</v>
      </c>
      <c r="B85" s="336" t="s">
        <v>1511</v>
      </c>
      <c r="C85" s="337" t="s">
        <v>5699</v>
      </c>
      <c r="D85" s="338">
        <v>17199</v>
      </c>
      <c r="E85" s="339">
        <v>26450</v>
      </c>
      <c r="F85" s="171">
        <f>-SUMIF(CajaAcc!F:F,A85,CajaAcc!E:E)+G85</f>
        <v>0</v>
      </c>
      <c r="G85" s="328">
        <v>0</v>
      </c>
    </row>
    <row r="86" spans="1:7" ht="15" x14ac:dyDescent="0.2">
      <c r="A86" s="320" t="s">
        <v>3150</v>
      </c>
      <c r="B86" s="336" t="s">
        <v>1511</v>
      </c>
      <c r="C86" s="337" t="s">
        <v>3352</v>
      </c>
      <c r="D86" s="338">
        <v>20702</v>
      </c>
      <c r="E86" s="339">
        <v>39000</v>
      </c>
      <c r="F86" s="171">
        <f>-SUMIF(CajaAcc!F:F,A86,CajaAcc!E:E)+G86</f>
        <v>0</v>
      </c>
      <c r="G86" s="328">
        <v>0</v>
      </c>
    </row>
    <row r="87" spans="1:7" ht="15" x14ac:dyDescent="0.2">
      <c r="A87" s="320" t="s">
        <v>3701</v>
      </c>
      <c r="B87" s="336" t="s">
        <v>1511</v>
      </c>
      <c r="C87" s="337" t="s">
        <v>3749</v>
      </c>
      <c r="D87" s="338">
        <v>16052</v>
      </c>
      <c r="E87" s="339">
        <v>30850</v>
      </c>
      <c r="F87" s="171">
        <f>-SUMIF(CajaAcc!F:F,A87,CajaAcc!E:E)+G87</f>
        <v>0</v>
      </c>
      <c r="G87" s="328">
        <v>0</v>
      </c>
    </row>
    <row r="88" spans="1:7" ht="15" x14ac:dyDescent="0.2">
      <c r="A88" s="320" t="s">
        <v>1148</v>
      </c>
      <c r="B88" s="336" t="s">
        <v>1511</v>
      </c>
      <c r="C88" s="337" t="s">
        <v>3353</v>
      </c>
      <c r="D88" s="338">
        <v>9786</v>
      </c>
      <c r="E88" s="339">
        <v>15050</v>
      </c>
      <c r="F88" s="171">
        <f>-SUMIF(CajaAcc!F:F,A88,CajaAcc!E:E)+G88</f>
        <v>0</v>
      </c>
      <c r="G88" s="328">
        <v>0</v>
      </c>
    </row>
    <row r="89" spans="1:7" ht="15" x14ac:dyDescent="0.2">
      <c r="A89" s="320" t="s">
        <v>3235</v>
      </c>
      <c r="B89" s="336" t="s">
        <v>1511</v>
      </c>
      <c r="C89" s="337" t="s">
        <v>3354</v>
      </c>
      <c r="D89" s="338">
        <v>15008</v>
      </c>
      <c r="E89" s="339">
        <v>20200</v>
      </c>
      <c r="F89" s="171">
        <f>-SUMIF(CajaAcc!F:F,A89,CajaAcc!E:E)+G89</f>
        <v>0</v>
      </c>
      <c r="G89" s="328">
        <v>0</v>
      </c>
    </row>
    <row r="90" spans="1:7" ht="15" x14ac:dyDescent="0.2">
      <c r="A90" s="320" t="s">
        <v>3236</v>
      </c>
      <c r="B90" s="336" t="s">
        <v>1511</v>
      </c>
      <c r="C90" s="337" t="s">
        <v>3355</v>
      </c>
      <c r="D90" s="338">
        <v>15008</v>
      </c>
      <c r="E90" s="339">
        <v>20200</v>
      </c>
      <c r="F90" s="171">
        <f>-SUMIF(CajaAcc!F:F,A90,CajaAcc!E:E)+G90</f>
        <v>0</v>
      </c>
      <c r="G90" s="328">
        <v>0</v>
      </c>
    </row>
    <row r="91" spans="1:7" ht="15" x14ac:dyDescent="0.2">
      <c r="A91" s="320" t="s">
        <v>3109</v>
      </c>
      <c r="B91" s="336" t="s">
        <v>1511</v>
      </c>
      <c r="C91" s="337" t="s">
        <v>3356</v>
      </c>
      <c r="D91" s="338">
        <v>6256</v>
      </c>
      <c r="E91" s="339">
        <v>12050</v>
      </c>
      <c r="F91" s="171">
        <f>-SUMIF(CajaAcc!F:F,A91,CajaAcc!E:E)+G91</f>
        <v>1</v>
      </c>
      <c r="G91" s="328">
        <v>1</v>
      </c>
    </row>
    <row r="92" spans="1:7" ht="15" x14ac:dyDescent="0.2">
      <c r="A92" s="320" t="s">
        <v>3013</v>
      </c>
      <c r="B92" s="336" t="s">
        <v>1511</v>
      </c>
      <c r="C92" s="337" t="s">
        <v>3357</v>
      </c>
      <c r="D92" s="338">
        <v>4996</v>
      </c>
      <c r="E92" s="339">
        <v>9600</v>
      </c>
      <c r="F92" s="171">
        <f>-SUMIF(CajaAcc!F:F,A92,CajaAcc!E:E)+G92</f>
        <v>0</v>
      </c>
      <c r="G92" s="328">
        <v>0</v>
      </c>
    </row>
    <row r="93" spans="1:7" ht="15" x14ac:dyDescent="0.2">
      <c r="A93" s="320" t="s">
        <v>3237</v>
      </c>
      <c r="B93" s="336" t="s">
        <v>1511</v>
      </c>
      <c r="C93" s="337" t="s">
        <v>3358</v>
      </c>
      <c r="D93" s="338">
        <v>3412</v>
      </c>
      <c r="E93" s="339">
        <v>6550</v>
      </c>
      <c r="F93" s="171">
        <f>-SUMIF(CajaAcc!F:F,A93,CajaAcc!E:E)+G93</f>
        <v>0</v>
      </c>
      <c r="G93" s="328">
        <v>0</v>
      </c>
    </row>
    <row r="94" spans="1:7" ht="15" x14ac:dyDescent="0.2">
      <c r="A94" s="320" t="s">
        <v>612</v>
      </c>
      <c r="B94" s="336" t="s">
        <v>1511</v>
      </c>
      <c r="C94" s="337" t="s">
        <v>3359</v>
      </c>
      <c r="D94" s="338">
        <v>4852</v>
      </c>
      <c r="E94" s="339">
        <v>7450</v>
      </c>
      <c r="F94" s="171">
        <f>-SUMIF(CajaAcc!F:F,A94,CajaAcc!E:E)+G94</f>
        <v>0</v>
      </c>
      <c r="G94" s="328">
        <v>0</v>
      </c>
    </row>
    <row r="95" spans="1:7" ht="15" x14ac:dyDescent="0.2">
      <c r="A95" s="320" t="s">
        <v>1290</v>
      </c>
      <c r="B95" s="336" t="s">
        <v>1511</v>
      </c>
      <c r="C95" s="337" t="s">
        <v>3513</v>
      </c>
      <c r="D95" s="338">
        <v>5318</v>
      </c>
      <c r="E95" s="339">
        <v>7550</v>
      </c>
      <c r="F95" s="171">
        <f>-SUMIF(CajaAcc!F:F,A95,CajaAcc!E:E)+G95</f>
        <v>0</v>
      </c>
      <c r="G95" s="328">
        <v>0</v>
      </c>
    </row>
    <row r="96" spans="1:7" ht="15" x14ac:dyDescent="0.2">
      <c r="A96" s="320" t="s">
        <v>2668</v>
      </c>
      <c r="B96" s="336" t="s">
        <v>1511</v>
      </c>
      <c r="C96" s="337" t="s">
        <v>3360</v>
      </c>
      <c r="D96" s="338">
        <v>7482</v>
      </c>
      <c r="E96" s="339">
        <v>11500</v>
      </c>
      <c r="F96" s="171">
        <f>-SUMIF(CajaAcc!F:F,A96,CajaAcc!E:E)+G96</f>
        <v>1</v>
      </c>
      <c r="G96" s="328">
        <v>1</v>
      </c>
    </row>
    <row r="97" spans="1:7" ht="15" x14ac:dyDescent="0.2">
      <c r="A97" s="320" t="s">
        <v>2666</v>
      </c>
      <c r="B97" s="336" t="s">
        <v>1511</v>
      </c>
      <c r="C97" s="337" t="s">
        <v>3360</v>
      </c>
      <c r="D97" s="338">
        <v>7482</v>
      </c>
      <c r="E97" s="339">
        <v>11500</v>
      </c>
      <c r="F97" s="171">
        <f>-SUMIF(CajaAcc!F:F,A97,CajaAcc!E:E)+G97</f>
        <v>0</v>
      </c>
      <c r="G97" s="328">
        <v>0</v>
      </c>
    </row>
    <row r="98" spans="1:7" ht="15" x14ac:dyDescent="0.2">
      <c r="A98" s="320" t="s">
        <v>2667</v>
      </c>
      <c r="B98" s="336" t="s">
        <v>1511</v>
      </c>
      <c r="C98" s="337" t="s">
        <v>3360</v>
      </c>
      <c r="D98" s="338">
        <v>7482</v>
      </c>
      <c r="E98" s="339">
        <v>11500</v>
      </c>
      <c r="F98" s="171">
        <f>-SUMIF(CajaAcc!F:F,A98,CajaAcc!E:E)+G98</f>
        <v>0</v>
      </c>
      <c r="G98" s="328">
        <v>0</v>
      </c>
    </row>
    <row r="99" spans="1:7" ht="15" x14ac:dyDescent="0.2">
      <c r="A99" s="320" t="s">
        <v>2950</v>
      </c>
      <c r="B99" s="336" t="s">
        <v>1511</v>
      </c>
      <c r="C99" s="337" t="s">
        <v>3360</v>
      </c>
      <c r="D99" s="338">
        <v>7482</v>
      </c>
      <c r="E99" s="339">
        <v>11500</v>
      </c>
      <c r="F99" s="171">
        <f>-SUMIF(CajaAcc!F:F,A99,CajaAcc!E:E)+G99</f>
        <v>2</v>
      </c>
      <c r="G99" s="328">
        <v>2</v>
      </c>
    </row>
    <row r="100" spans="1:7" ht="15" x14ac:dyDescent="0.2">
      <c r="A100" s="320" t="s">
        <v>3238</v>
      </c>
      <c r="B100" s="336" t="s">
        <v>1511</v>
      </c>
      <c r="C100" s="337" t="s">
        <v>3361</v>
      </c>
      <c r="D100" s="338">
        <v>15008</v>
      </c>
      <c r="E100" s="339">
        <v>23100</v>
      </c>
      <c r="F100" s="171">
        <f>-SUMIF(CajaAcc!F:F,A100,CajaAcc!E:E)+G100</f>
        <v>1</v>
      </c>
      <c r="G100" s="328">
        <v>1</v>
      </c>
    </row>
    <row r="101" spans="1:7" ht="15" x14ac:dyDescent="0.2">
      <c r="A101" s="320" t="s">
        <v>3239</v>
      </c>
      <c r="B101" s="336" t="s">
        <v>1511</v>
      </c>
      <c r="C101" s="337" t="s">
        <v>3362</v>
      </c>
      <c r="D101" s="338">
        <v>15008</v>
      </c>
      <c r="E101" s="339">
        <v>23100</v>
      </c>
      <c r="F101" s="171">
        <f>-SUMIF(CajaAcc!F:F,A101,CajaAcc!E:E)+G101</f>
        <v>1</v>
      </c>
      <c r="G101" s="328">
        <v>1</v>
      </c>
    </row>
    <row r="102" spans="1:7" ht="15" x14ac:dyDescent="0.2">
      <c r="A102" s="320" t="s">
        <v>456</v>
      </c>
      <c r="B102" s="336" t="s">
        <v>1513</v>
      </c>
      <c r="C102" s="337" t="s">
        <v>2763</v>
      </c>
      <c r="D102" s="338">
        <v>3202</v>
      </c>
      <c r="E102" s="339">
        <v>7650</v>
      </c>
      <c r="F102" s="171">
        <f>-SUMIF(CajaAcc!F:F,A102,CajaAcc!E:E)+G102</f>
        <v>0</v>
      </c>
      <c r="G102" s="328">
        <v>0</v>
      </c>
    </row>
    <row r="103" spans="1:7" ht="15" x14ac:dyDescent="0.2">
      <c r="A103" s="320" t="s">
        <v>471</v>
      </c>
      <c r="B103" s="336" t="s">
        <v>1513</v>
      </c>
      <c r="C103" s="337" t="s">
        <v>1726</v>
      </c>
      <c r="D103" s="338">
        <v>4224</v>
      </c>
      <c r="E103" s="339">
        <v>6650</v>
      </c>
      <c r="F103" s="171">
        <f>-SUMIF(CajaAcc!F:F,A103,CajaAcc!E:E)+G103</f>
        <v>0</v>
      </c>
      <c r="G103" s="328">
        <v>0</v>
      </c>
    </row>
    <row r="104" spans="1:7" ht="15" x14ac:dyDescent="0.2">
      <c r="A104" s="320" t="s">
        <v>588</v>
      </c>
      <c r="B104" s="336" t="s">
        <v>1513</v>
      </c>
      <c r="C104" s="337" t="s">
        <v>2764</v>
      </c>
      <c r="D104" s="338">
        <v>5603</v>
      </c>
      <c r="E104" s="339">
        <v>9500</v>
      </c>
      <c r="F104" s="171">
        <f>-SUMIF(CajaAcc!F:F,A104,CajaAcc!E:E)+G104</f>
        <v>0</v>
      </c>
      <c r="G104" s="328">
        <v>0</v>
      </c>
    </row>
    <row r="105" spans="1:7" ht="15" x14ac:dyDescent="0.2">
      <c r="A105" s="320" t="s">
        <v>4264</v>
      </c>
      <c r="B105" s="336" t="s">
        <v>1513</v>
      </c>
      <c r="C105" s="337" t="s">
        <v>4302</v>
      </c>
      <c r="D105" s="338">
        <v>334</v>
      </c>
      <c r="E105" s="339">
        <v>450</v>
      </c>
      <c r="F105" s="171">
        <f>-SUMIF(CajaAcc!F:F,A105,CajaAcc!E:E)+G105</f>
        <v>0</v>
      </c>
      <c r="G105" s="328">
        <v>0</v>
      </c>
    </row>
    <row r="106" spans="1:7" ht="15" x14ac:dyDescent="0.2">
      <c r="A106" s="320" t="s">
        <v>4265</v>
      </c>
      <c r="B106" s="336" t="s">
        <v>1513</v>
      </c>
      <c r="C106" s="337" t="s">
        <v>4303</v>
      </c>
      <c r="D106" s="338">
        <v>361</v>
      </c>
      <c r="E106" s="339">
        <v>450</v>
      </c>
      <c r="F106" s="171">
        <f>-SUMIF(CajaAcc!F:F,A106,CajaAcc!E:E)+G106</f>
        <v>0</v>
      </c>
      <c r="G106" s="328">
        <v>0</v>
      </c>
    </row>
    <row r="107" spans="1:7" ht="15" x14ac:dyDescent="0.2">
      <c r="A107" s="320" t="s">
        <v>231</v>
      </c>
      <c r="B107" s="336" t="s">
        <v>1513</v>
      </c>
      <c r="C107" s="337" t="s">
        <v>1501</v>
      </c>
      <c r="D107" s="338">
        <v>3224</v>
      </c>
      <c r="E107" s="339">
        <v>4700</v>
      </c>
      <c r="F107" s="171">
        <f>-SUMIF(CajaAcc!F:F,A107,CajaAcc!E:E)+G107</f>
        <v>0</v>
      </c>
      <c r="G107" s="328">
        <v>0</v>
      </c>
    </row>
    <row r="108" spans="1:7" ht="15" x14ac:dyDescent="0.2">
      <c r="A108" s="320" t="s">
        <v>752</v>
      </c>
      <c r="B108" s="336" t="s">
        <v>1513</v>
      </c>
      <c r="C108" s="337" t="s">
        <v>1502</v>
      </c>
      <c r="D108" s="338">
        <v>4513</v>
      </c>
      <c r="E108" s="339">
        <v>7100</v>
      </c>
      <c r="F108" s="171">
        <f>-SUMIF(CajaAcc!F:F,A108,CajaAcc!E:E)+G108</f>
        <v>0</v>
      </c>
      <c r="G108" s="328">
        <v>0</v>
      </c>
    </row>
    <row r="109" spans="1:7" ht="15" x14ac:dyDescent="0.2">
      <c r="A109" s="320" t="s">
        <v>4321</v>
      </c>
      <c r="B109" s="336" t="s">
        <v>1510</v>
      </c>
      <c r="C109" s="337" t="s">
        <v>5646</v>
      </c>
      <c r="D109" s="338">
        <v>273</v>
      </c>
      <c r="E109" s="339">
        <v>950</v>
      </c>
      <c r="F109" s="171">
        <f>-SUMIF(CajaAcc!F:F,A109,CajaAcc!E:E)+G109</f>
        <v>0</v>
      </c>
      <c r="G109" s="328">
        <v>0</v>
      </c>
    </row>
    <row r="110" spans="1:7" ht="15" x14ac:dyDescent="0.2">
      <c r="A110" s="320" t="s">
        <v>1186</v>
      </c>
      <c r="B110" s="336" t="s">
        <v>1510</v>
      </c>
      <c r="C110" s="337" t="s">
        <v>2151</v>
      </c>
      <c r="D110" s="338">
        <v>997</v>
      </c>
      <c r="E110" s="339">
        <v>2850</v>
      </c>
      <c r="F110" s="171">
        <f>-SUMIF(CajaAcc!F:F,A110,CajaAcc!E:E)+G110</f>
        <v>0</v>
      </c>
      <c r="G110" s="328">
        <v>0</v>
      </c>
    </row>
    <row r="111" spans="1:7" ht="15" x14ac:dyDescent="0.2">
      <c r="A111" s="320" t="s">
        <v>944</v>
      </c>
      <c r="B111" s="336" t="s">
        <v>1510</v>
      </c>
      <c r="C111" s="337" t="s">
        <v>2152</v>
      </c>
      <c r="D111" s="338">
        <v>537</v>
      </c>
      <c r="E111" s="339">
        <v>1550</v>
      </c>
      <c r="F111" s="171">
        <f>-SUMIF(CajaAcc!F:F,A111,CajaAcc!E:E)+G111</f>
        <v>0</v>
      </c>
      <c r="G111" s="328">
        <v>0</v>
      </c>
    </row>
    <row r="112" spans="1:7" ht="15" x14ac:dyDescent="0.2">
      <c r="A112" s="320" t="s">
        <v>2191</v>
      </c>
      <c r="B112" s="336" t="s">
        <v>1510</v>
      </c>
      <c r="C112" s="337" t="s">
        <v>945</v>
      </c>
      <c r="D112" s="338">
        <v>731</v>
      </c>
      <c r="E112" s="339">
        <v>3000</v>
      </c>
      <c r="F112" s="171">
        <f>-SUMIF(CajaAcc!F:F,A112,CajaAcc!E:E)+G112</f>
        <v>0</v>
      </c>
      <c r="G112" s="328">
        <v>0</v>
      </c>
    </row>
    <row r="113" spans="1:7" ht="15" x14ac:dyDescent="0.2">
      <c r="A113" s="320" t="s">
        <v>2951</v>
      </c>
      <c r="B113" s="336" t="s">
        <v>1510</v>
      </c>
      <c r="C113" s="337" t="s">
        <v>945</v>
      </c>
      <c r="D113" s="338">
        <v>725</v>
      </c>
      <c r="E113" s="339">
        <v>2700</v>
      </c>
      <c r="F113" s="171">
        <f>-SUMIF(CajaAcc!F:F,A113,CajaAcc!E:E)+G113</f>
        <v>0</v>
      </c>
      <c r="G113" s="328">
        <v>0</v>
      </c>
    </row>
    <row r="114" spans="1:7" ht="15" x14ac:dyDescent="0.2">
      <c r="A114" s="320" t="s">
        <v>2669</v>
      </c>
      <c r="B114" s="336" t="s">
        <v>1510</v>
      </c>
      <c r="C114" s="337" t="s">
        <v>4420</v>
      </c>
      <c r="D114" s="338">
        <v>188</v>
      </c>
      <c r="E114" s="339">
        <v>1300</v>
      </c>
      <c r="F114" s="171">
        <f>-SUMIF(CajaAcc!F:F,A114,CajaAcc!E:E)+G114</f>
        <v>0</v>
      </c>
      <c r="G114" s="328">
        <v>0</v>
      </c>
    </row>
    <row r="115" spans="1:7" ht="15" x14ac:dyDescent="0.2">
      <c r="A115" s="320" t="s">
        <v>4317</v>
      </c>
      <c r="B115" s="336" t="s">
        <v>1510</v>
      </c>
      <c r="C115" s="337" t="s">
        <v>4421</v>
      </c>
      <c r="D115" s="338">
        <v>546</v>
      </c>
      <c r="E115" s="339">
        <v>2850</v>
      </c>
      <c r="F115" s="171">
        <f>-SUMIF(CajaAcc!F:F,A115,CajaAcc!E:E)+G115</f>
        <v>0</v>
      </c>
      <c r="G115" s="328">
        <v>0</v>
      </c>
    </row>
    <row r="116" spans="1:7" ht="15" x14ac:dyDescent="0.2">
      <c r="A116" s="320" t="s">
        <v>4318</v>
      </c>
      <c r="B116" s="336" t="s">
        <v>1510</v>
      </c>
      <c r="C116" s="337" t="s">
        <v>4422</v>
      </c>
      <c r="D116" s="338">
        <v>546</v>
      </c>
      <c r="E116" s="339">
        <v>2850</v>
      </c>
      <c r="F116" s="171">
        <f>-SUMIF(CajaAcc!F:F,A116,CajaAcc!E:E)+G116</f>
        <v>0</v>
      </c>
      <c r="G116" s="328">
        <v>0</v>
      </c>
    </row>
    <row r="117" spans="1:7" ht="15" x14ac:dyDescent="0.2">
      <c r="A117" s="320" t="s">
        <v>4319</v>
      </c>
      <c r="B117" s="336" t="s">
        <v>1510</v>
      </c>
      <c r="C117" s="337" t="s">
        <v>4423</v>
      </c>
      <c r="D117" s="338">
        <v>546</v>
      </c>
      <c r="E117" s="339">
        <v>2850</v>
      </c>
      <c r="F117" s="171">
        <f>-SUMIF(CajaAcc!F:F,A117,CajaAcc!E:E)+G117</f>
        <v>0</v>
      </c>
      <c r="G117" s="328">
        <v>0</v>
      </c>
    </row>
    <row r="118" spans="1:7" ht="15" x14ac:dyDescent="0.2">
      <c r="A118" s="320" t="s">
        <v>4320</v>
      </c>
      <c r="B118" s="336" t="s">
        <v>1510</v>
      </c>
      <c r="C118" s="337" t="s">
        <v>4424</v>
      </c>
      <c r="D118" s="338">
        <v>546</v>
      </c>
      <c r="E118" s="339">
        <v>2850</v>
      </c>
      <c r="F118" s="171">
        <f>-SUMIF(CajaAcc!F:F,A118,CajaAcc!E:E)+G118</f>
        <v>1</v>
      </c>
      <c r="G118" s="328">
        <v>1</v>
      </c>
    </row>
    <row r="119" spans="1:7" ht="15" x14ac:dyDescent="0.2">
      <c r="A119" s="320" t="s">
        <v>1288</v>
      </c>
      <c r="B119" s="336" t="s">
        <v>1510</v>
      </c>
      <c r="C119" s="337" t="s">
        <v>1289</v>
      </c>
      <c r="D119" s="338">
        <v>491</v>
      </c>
      <c r="E119" s="339">
        <v>2000</v>
      </c>
      <c r="F119" s="171">
        <f>-SUMIF(CajaAcc!F:F,A119,CajaAcc!E:E)+G119</f>
        <v>0</v>
      </c>
      <c r="G119" s="328">
        <v>0</v>
      </c>
    </row>
    <row r="120" spans="1:7" ht="15" x14ac:dyDescent="0.2">
      <c r="A120" s="320" t="s">
        <v>2195</v>
      </c>
      <c r="B120" s="336" t="s">
        <v>1510</v>
      </c>
      <c r="C120" s="337" t="s">
        <v>1289</v>
      </c>
      <c r="D120" s="338">
        <v>491</v>
      </c>
      <c r="E120" s="339">
        <v>2000</v>
      </c>
      <c r="F120" s="171">
        <f>-SUMIF(CajaAcc!F:F,A120,CajaAcc!E:E)+G120</f>
        <v>0</v>
      </c>
      <c r="G120" s="328">
        <v>0</v>
      </c>
    </row>
    <row r="121" spans="1:7" ht="15" x14ac:dyDescent="0.2">
      <c r="A121" s="320" t="s">
        <v>2192</v>
      </c>
      <c r="B121" s="336" t="s">
        <v>1510</v>
      </c>
      <c r="C121" s="337" t="s">
        <v>1289</v>
      </c>
      <c r="D121" s="338">
        <v>491</v>
      </c>
      <c r="E121" s="339">
        <v>1500</v>
      </c>
      <c r="F121" s="171">
        <f>-SUMIF(CajaAcc!F:F,A121,CajaAcc!E:E)+G121</f>
        <v>0</v>
      </c>
      <c r="G121" s="328">
        <v>0</v>
      </c>
    </row>
    <row r="122" spans="1:7" ht="15" x14ac:dyDescent="0.2">
      <c r="A122" s="320" t="s">
        <v>1447</v>
      </c>
      <c r="B122" s="336" t="s">
        <v>1510</v>
      </c>
      <c r="C122" s="337" t="s">
        <v>1449</v>
      </c>
      <c r="D122" s="338">
        <v>864</v>
      </c>
      <c r="E122" s="339">
        <v>2450</v>
      </c>
      <c r="F122" s="171">
        <f>-SUMIF(CajaAcc!F:F,A122,CajaAcc!E:E)+G122</f>
        <v>0</v>
      </c>
      <c r="G122" s="328">
        <v>0</v>
      </c>
    </row>
    <row r="123" spans="1:7" ht="15" x14ac:dyDescent="0.2">
      <c r="A123" s="320" t="s">
        <v>2336</v>
      </c>
      <c r="B123" s="336" t="s">
        <v>1510</v>
      </c>
      <c r="C123" s="337" t="s">
        <v>1449</v>
      </c>
      <c r="D123" s="338">
        <v>864</v>
      </c>
      <c r="E123" s="339">
        <v>4000</v>
      </c>
      <c r="F123" s="171">
        <f>-SUMIF(CajaAcc!F:F,A123,CajaAcc!E:E)+G123</f>
        <v>0</v>
      </c>
      <c r="G123" s="328">
        <v>0</v>
      </c>
    </row>
    <row r="124" spans="1:7" ht="15" x14ac:dyDescent="0.2">
      <c r="A124" s="320" t="s">
        <v>2896</v>
      </c>
      <c r="B124" s="336" t="s">
        <v>1510</v>
      </c>
      <c r="C124" s="337" t="s">
        <v>2914</v>
      </c>
      <c r="D124" s="338">
        <v>1114</v>
      </c>
      <c r="E124" s="339">
        <v>3150</v>
      </c>
      <c r="F124" s="171">
        <f>-SUMIF(CajaAcc!F:F,A124,CajaAcc!E:E)+G124</f>
        <v>0</v>
      </c>
      <c r="G124" s="328">
        <v>0</v>
      </c>
    </row>
    <row r="125" spans="1:7" ht="15" x14ac:dyDescent="0.2">
      <c r="A125" s="320" t="s">
        <v>2897</v>
      </c>
      <c r="B125" s="336" t="s">
        <v>1510</v>
      </c>
      <c r="C125" s="337" t="s">
        <v>2914</v>
      </c>
      <c r="D125" s="338">
        <v>1114</v>
      </c>
      <c r="E125" s="339">
        <v>3150</v>
      </c>
      <c r="F125" s="171">
        <f>-SUMIF(CajaAcc!F:F,A125,CajaAcc!E:E)+G125</f>
        <v>2</v>
      </c>
      <c r="G125" s="328">
        <v>2</v>
      </c>
    </row>
    <row r="126" spans="1:7" ht="15" x14ac:dyDescent="0.2">
      <c r="A126" s="320" t="s">
        <v>2898</v>
      </c>
      <c r="B126" s="336" t="s">
        <v>1510</v>
      </c>
      <c r="C126" s="337" t="s">
        <v>2914</v>
      </c>
      <c r="D126" s="338">
        <v>1114</v>
      </c>
      <c r="E126" s="339">
        <v>3150</v>
      </c>
      <c r="F126" s="171">
        <f>-SUMIF(CajaAcc!F:F,A126,CajaAcc!E:E)+G126</f>
        <v>0</v>
      </c>
      <c r="G126" s="328">
        <v>0</v>
      </c>
    </row>
    <row r="127" spans="1:7" ht="15" x14ac:dyDescent="0.2">
      <c r="A127" s="320" t="s">
        <v>2899</v>
      </c>
      <c r="B127" s="336" t="s">
        <v>1510</v>
      </c>
      <c r="C127" s="337" t="s">
        <v>2914</v>
      </c>
      <c r="D127" s="338">
        <v>1114</v>
      </c>
      <c r="E127" s="339">
        <v>3150</v>
      </c>
      <c r="F127" s="171">
        <f>-SUMIF(CajaAcc!F:F,A127,CajaAcc!E:E)+G127</f>
        <v>0</v>
      </c>
      <c r="G127" s="328">
        <v>0</v>
      </c>
    </row>
    <row r="128" spans="1:7" ht="15" x14ac:dyDescent="0.2">
      <c r="A128" s="320" t="s">
        <v>2731</v>
      </c>
      <c r="B128" s="336" t="s">
        <v>1510</v>
      </c>
      <c r="C128" s="337" t="s">
        <v>5952</v>
      </c>
      <c r="D128" s="338">
        <v>9307</v>
      </c>
      <c r="E128" s="339">
        <v>14300</v>
      </c>
      <c r="F128" s="171">
        <f>-SUMIF(CajaAcc!F:F,A128,CajaAcc!E:E)+G128</f>
        <v>0</v>
      </c>
      <c r="G128" s="328">
        <v>0</v>
      </c>
    </row>
    <row r="129" spans="1:7" ht="15" x14ac:dyDescent="0.2">
      <c r="A129" s="320" t="s">
        <v>5109</v>
      </c>
      <c r="B129" s="336" t="s">
        <v>1510</v>
      </c>
      <c r="C129" s="337" t="s">
        <v>5953</v>
      </c>
      <c r="D129" s="338">
        <v>4487</v>
      </c>
      <c r="E129" s="339">
        <v>6900</v>
      </c>
      <c r="F129" s="171">
        <f>-SUMIF(CajaAcc!F:F,A129,CajaAcc!E:E)+G129</f>
        <v>2</v>
      </c>
      <c r="G129" s="328">
        <v>2</v>
      </c>
    </row>
    <row r="130" spans="1:7" ht="15" x14ac:dyDescent="0.2">
      <c r="A130" s="320" t="s">
        <v>2976</v>
      </c>
      <c r="B130" s="336" t="s">
        <v>1510</v>
      </c>
      <c r="C130" s="337" t="s">
        <v>5954</v>
      </c>
      <c r="D130" s="338">
        <v>1813</v>
      </c>
      <c r="E130" s="339">
        <v>3050</v>
      </c>
      <c r="F130" s="171">
        <f>-SUMIF(CajaAcc!F:F,A130,CajaAcc!E:E)+G130</f>
        <v>0</v>
      </c>
      <c r="G130" s="328">
        <v>0</v>
      </c>
    </row>
    <row r="131" spans="1:7" ht="15" x14ac:dyDescent="0.2">
      <c r="A131" s="320" t="s">
        <v>2732</v>
      </c>
      <c r="B131" s="336" t="s">
        <v>1510</v>
      </c>
      <c r="C131" s="337" t="s">
        <v>5955</v>
      </c>
      <c r="D131" s="338">
        <v>4569</v>
      </c>
      <c r="E131" s="339">
        <v>7050</v>
      </c>
      <c r="F131" s="171">
        <f>-SUMIF(CajaAcc!F:F,A131,CajaAcc!E:E)+G131</f>
        <v>0</v>
      </c>
      <c r="G131" s="328">
        <v>0</v>
      </c>
    </row>
    <row r="132" spans="1:7" ht="15" x14ac:dyDescent="0.2">
      <c r="A132" s="320" t="s">
        <v>2592</v>
      </c>
      <c r="B132" s="336" t="s">
        <v>1510</v>
      </c>
      <c r="C132" s="337" t="s">
        <v>5956</v>
      </c>
      <c r="D132" s="338">
        <v>694</v>
      </c>
      <c r="E132" s="339">
        <v>2150</v>
      </c>
      <c r="F132" s="171">
        <f>-SUMIF(CajaAcc!F:F,A132,CajaAcc!E:E)+G132</f>
        <v>1</v>
      </c>
      <c r="G132" s="328">
        <v>1</v>
      </c>
    </row>
    <row r="133" spans="1:7" ht="15" x14ac:dyDescent="0.2">
      <c r="A133" s="320" t="s">
        <v>1448</v>
      </c>
      <c r="B133" s="336" t="s">
        <v>1510</v>
      </c>
      <c r="C133" s="337" t="s">
        <v>5957</v>
      </c>
      <c r="D133" s="338">
        <v>766</v>
      </c>
      <c r="E133" s="339">
        <v>2350</v>
      </c>
      <c r="F133" s="171">
        <f>-SUMIF(CajaAcc!F:F,A133,CajaAcc!E:E)+G133</f>
        <v>0</v>
      </c>
      <c r="G133" s="328">
        <v>0</v>
      </c>
    </row>
    <row r="134" spans="1:7" ht="15" x14ac:dyDescent="0.2">
      <c r="A134" s="320" t="s">
        <v>701</v>
      </c>
      <c r="B134" s="336" t="s">
        <v>1510</v>
      </c>
      <c r="C134" s="337" t="s">
        <v>5958</v>
      </c>
      <c r="D134" s="338">
        <v>1090</v>
      </c>
      <c r="E134" s="339">
        <v>2600</v>
      </c>
      <c r="F134" s="171">
        <f>-SUMIF(CajaAcc!F:F,A134,CajaAcc!E:E)+G134</f>
        <v>0</v>
      </c>
      <c r="G134" s="328">
        <v>0</v>
      </c>
    </row>
    <row r="135" spans="1:7" ht="15" x14ac:dyDescent="0.2">
      <c r="A135" s="320" t="s">
        <v>2926</v>
      </c>
      <c r="B135" s="336" t="s">
        <v>1510</v>
      </c>
      <c r="C135" s="337" t="s">
        <v>5959</v>
      </c>
      <c r="D135" s="338">
        <v>968</v>
      </c>
      <c r="E135" s="339">
        <v>2750</v>
      </c>
      <c r="F135" s="171">
        <f>-SUMIF(CajaAcc!F:F,A135,CajaAcc!E:E)+G135</f>
        <v>0</v>
      </c>
      <c r="G135" s="328">
        <v>0</v>
      </c>
    </row>
    <row r="136" spans="1:7" ht="15" x14ac:dyDescent="0.2">
      <c r="A136" s="320" t="s">
        <v>989</v>
      </c>
      <c r="B136" s="336" t="s">
        <v>1510</v>
      </c>
      <c r="C136" s="337" t="s">
        <v>5960</v>
      </c>
      <c r="D136" s="338">
        <v>1739</v>
      </c>
      <c r="E136" s="339">
        <v>4950</v>
      </c>
      <c r="F136" s="171">
        <f>-SUMIF(CajaAcc!F:F,A136,CajaAcc!E:E)+G136</f>
        <v>0</v>
      </c>
      <c r="G136" s="328">
        <v>0</v>
      </c>
    </row>
    <row r="137" spans="1:7" ht="15" x14ac:dyDescent="0.2">
      <c r="A137" s="320" t="s">
        <v>1570</v>
      </c>
      <c r="B137" s="336" t="s">
        <v>1510</v>
      </c>
      <c r="C137" s="337" t="s">
        <v>5961</v>
      </c>
      <c r="D137" s="338">
        <v>511</v>
      </c>
      <c r="E137" s="339">
        <v>650</v>
      </c>
      <c r="F137" s="171">
        <f>-SUMIF(CajaAcc!F:F,A137,CajaAcc!E:E)+G137</f>
        <v>0</v>
      </c>
      <c r="G137" s="328">
        <v>0</v>
      </c>
    </row>
    <row r="138" spans="1:7" ht="15" x14ac:dyDescent="0.2">
      <c r="A138" s="320" t="s">
        <v>1924</v>
      </c>
      <c r="B138" s="336" t="s">
        <v>1510</v>
      </c>
      <c r="C138" s="337" t="s">
        <v>5962</v>
      </c>
      <c r="D138" s="338">
        <v>1795</v>
      </c>
      <c r="E138" s="339">
        <v>3200</v>
      </c>
      <c r="F138" s="171">
        <f>-SUMIF(CajaAcc!F:F,A138,CajaAcc!E:E)+G138</f>
        <v>1</v>
      </c>
      <c r="G138" s="328">
        <v>1</v>
      </c>
    </row>
    <row r="139" spans="1:7" ht="15" x14ac:dyDescent="0.2">
      <c r="A139" s="320" t="s">
        <v>1486</v>
      </c>
      <c r="B139" s="336" t="s">
        <v>1510</v>
      </c>
      <c r="C139" s="337" t="s">
        <v>5962</v>
      </c>
      <c r="D139" s="338">
        <v>1795</v>
      </c>
      <c r="E139" s="339">
        <v>3200</v>
      </c>
      <c r="F139" s="171">
        <f>-SUMIF(CajaAcc!F:F,A139,CajaAcc!E:E)+G139</f>
        <v>0</v>
      </c>
      <c r="G139" s="328">
        <v>0</v>
      </c>
    </row>
    <row r="140" spans="1:7" ht="15" x14ac:dyDescent="0.2">
      <c r="A140" s="320" t="s">
        <v>195</v>
      </c>
      <c r="B140" s="336" t="s">
        <v>1510</v>
      </c>
      <c r="C140" s="337" t="s">
        <v>3004</v>
      </c>
      <c r="D140" s="338">
        <v>1764</v>
      </c>
      <c r="E140" s="339">
        <v>2700</v>
      </c>
      <c r="F140" s="171">
        <f>-SUMIF(CajaAcc!F:F,A140,CajaAcc!E:E)+G140</f>
        <v>0</v>
      </c>
      <c r="G140" s="328">
        <v>0</v>
      </c>
    </row>
    <row r="141" spans="1:7" ht="15" x14ac:dyDescent="0.2">
      <c r="A141" s="320" t="s">
        <v>4266</v>
      </c>
      <c r="B141" s="336" t="s">
        <v>1510</v>
      </c>
      <c r="C141" s="337" t="s">
        <v>4304</v>
      </c>
      <c r="D141" s="338">
        <v>1433</v>
      </c>
      <c r="E141" s="339">
        <v>2750</v>
      </c>
      <c r="F141" s="171">
        <f>-SUMIF(CajaAcc!F:F,A141,CajaAcc!E:E)+G141</f>
        <v>0</v>
      </c>
      <c r="G141" s="328">
        <v>0</v>
      </c>
    </row>
    <row r="142" spans="1:7" ht="15" x14ac:dyDescent="0.2">
      <c r="A142" s="320" t="s">
        <v>3570</v>
      </c>
      <c r="B142" s="336" t="s">
        <v>1510</v>
      </c>
      <c r="C142" s="337" t="s">
        <v>3596</v>
      </c>
      <c r="D142" s="338">
        <v>1566</v>
      </c>
      <c r="E142" s="339">
        <v>3000</v>
      </c>
      <c r="F142" s="171">
        <f>-SUMIF(CajaAcc!F:F,A142,CajaAcc!E:E)+G142</f>
        <v>0</v>
      </c>
      <c r="G142" s="328">
        <v>0</v>
      </c>
    </row>
    <row r="143" spans="1:7" ht="15" x14ac:dyDescent="0.2">
      <c r="A143" s="320" t="s">
        <v>3571</v>
      </c>
      <c r="B143" s="336" t="s">
        <v>1510</v>
      </c>
      <c r="C143" s="337" t="s">
        <v>3597</v>
      </c>
      <c r="D143" s="338">
        <v>1566</v>
      </c>
      <c r="E143" s="339">
        <v>3000</v>
      </c>
      <c r="F143" s="171">
        <f>-SUMIF(CajaAcc!F:F,A143,CajaAcc!E:E)+G143</f>
        <v>0</v>
      </c>
      <c r="G143" s="328">
        <v>0</v>
      </c>
    </row>
    <row r="144" spans="1:7" ht="15" x14ac:dyDescent="0.2">
      <c r="A144" s="320" t="s">
        <v>3572</v>
      </c>
      <c r="B144" s="336" t="s">
        <v>1510</v>
      </c>
      <c r="C144" s="337" t="s">
        <v>3598</v>
      </c>
      <c r="D144" s="338">
        <v>1566</v>
      </c>
      <c r="E144" s="339">
        <v>3000</v>
      </c>
      <c r="F144" s="171">
        <f>-SUMIF(CajaAcc!F:F,A144,CajaAcc!E:E)+G144</f>
        <v>0</v>
      </c>
      <c r="G144" s="328">
        <v>0</v>
      </c>
    </row>
    <row r="145" spans="1:7" ht="15" x14ac:dyDescent="0.2">
      <c r="A145" s="320" t="s">
        <v>2193</v>
      </c>
      <c r="B145" s="336" t="s">
        <v>1510</v>
      </c>
      <c r="C145" s="337" t="s">
        <v>2194</v>
      </c>
      <c r="D145" s="338">
        <v>2143</v>
      </c>
      <c r="E145" s="339">
        <v>5750</v>
      </c>
      <c r="F145" s="171">
        <f>-SUMIF(CajaAcc!F:F,A145,CajaAcc!E:E)+G145</f>
        <v>0</v>
      </c>
      <c r="G145" s="328">
        <v>0</v>
      </c>
    </row>
    <row r="146" spans="1:7" ht="15" x14ac:dyDescent="0.2">
      <c r="A146" s="320" t="s">
        <v>484</v>
      </c>
      <c r="B146" s="336" t="s">
        <v>1510</v>
      </c>
      <c r="C146" s="337" t="s">
        <v>2153</v>
      </c>
      <c r="D146" s="338">
        <v>2383</v>
      </c>
      <c r="E146" s="339">
        <v>4600</v>
      </c>
      <c r="F146" s="171">
        <f>-SUMIF(CajaAcc!F:F,A146,CajaAcc!E:E)+G146</f>
        <v>0</v>
      </c>
      <c r="G146" s="328">
        <v>0</v>
      </c>
    </row>
    <row r="147" spans="1:7" ht="15" x14ac:dyDescent="0.2">
      <c r="A147" s="320" t="s">
        <v>1117</v>
      </c>
      <c r="B147" s="336" t="s">
        <v>1510</v>
      </c>
      <c r="C147" s="337" t="s">
        <v>5963</v>
      </c>
      <c r="D147" s="338">
        <v>3191</v>
      </c>
      <c r="E147" s="339">
        <v>6150</v>
      </c>
      <c r="F147" s="171">
        <f>-SUMIF(CajaAcc!F:F,A147,CajaAcc!E:E)+G147</f>
        <v>0</v>
      </c>
      <c r="G147" s="328">
        <v>0</v>
      </c>
    </row>
    <row r="148" spans="1:7" ht="15" x14ac:dyDescent="0.2">
      <c r="A148" s="320" t="s">
        <v>6174</v>
      </c>
      <c r="B148" s="336" t="s">
        <v>1510</v>
      </c>
      <c r="C148" s="337" t="s">
        <v>6175</v>
      </c>
      <c r="D148" s="340">
        <v>2895</v>
      </c>
      <c r="E148" s="339">
        <v>5800</v>
      </c>
      <c r="F148" s="171">
        <f>-SUMIF(CajaAcc!F:F,A148,CajaAcc!E:E)+G148</f>
        <v>0</v>
      </c>
      <c r="G148" s="328">
        <v>0</v>
      </c>
    </row>
    <row r="149" spans="1:7" ht="15" x14ac:dyDescent="0.2">
      <c r="A149" s="320" t="s">
        <v>1118</v>
      </c>
      <c r="B149" s="336" t="s">
        <v>1510</v>
      </c>
      <c r="C149" s="337" t="s">
        <v>2154</v>
      </c>
      <c r="D149" s="338">
        <v>1994</v>
      </c>
      <c r="E149" s="339">
        <v>3050</v>
      </c>
      <c r="F149" s="171">
        <f>-SUMIF(CajaAcc!F:F,A149,CajaAcc!E:E)+G149</f>
        <v>0</v>
      </c>
      <c r="G149" s="328">
        <v>0</v>
      </c>
    </row>
    <row r="150" spans="1:7" ht="15" x14ac:dyDescent="0.2">
      <c r="A150" s="320" t="s">
        <v>1494</v>
      </c>
      <c r="B150" s="336" t="s">
        <v>1510</v>
      </c>
      <c r="C150" s="337" t="s">
        <v>2299</v>
      </c>
      <c r="D150" s="338">
        <v>1330</v>
      </c>
      <c r="E150" s="339">
        <v>2050</v>
      </c>
      <c r="F150" s="171">
        <f>-SUMIF(CajaAcc!F:F,A150,CajaAcc!E:E)+G150</f>
        <v>0</v>
      </c>
      <c r="G150" s="328">
        <v>0</v>
      </c>
    </row>
    <row r="151" spans="1:7" ht="15" x14ac:dyDescent="0.2">
      <c r="A151" s="320" t="s">
        <v>4523</v>
      </c>
      <c r="B151" s="336" t="s">
        <v>1510</v>
      </c>
      <c r="C151" s="337" t="s">
        <v>4591</v>
      </c>
      <c r="D151" s="338">
        <v>3419</v>
      </c>
      <c r="E151" s="339">
        <v>5250</v>
      </c>
      <c r="F151" s="171">
        <f>-SUMIF(CajaAcc!F:F,A151,CajaAcc!E:E)+G151</f>
        <v>0</v>
      </c>
      <c r="G151" s="328">
        <v>0</v>
      </c>
    </row>
    <row r="152" spans="1:7" ht="15" x14ac:dyDescent="0.2">
      <c r="A152" s="320" t="s">
        <v>363</v>
      </c>
      <c r="B152" s="336" t="s">
        <v>1510</v>
      </c>
      <c r="C152" s="337" t="s">
        <v>2300</v>
      </c>
      <c r="D152" s="338">
        <v>2659</v>
      </c>
      <c r="E152" s="339">
        <v>4100</v>
      </c>
      <c r="F152" s="171">
        <f>-SUMIF(CajaAcc!F:F,A152,CajaAcc!E:E)+G152</f>
        <v>0</v>
      </c>
      <c r="G152" s="328">
        <v>0</v>
      </c>
    </row>
    <row r="153" spans="1:7" ht="15" x14ac:dyDescent="0.2">
      <c r="A153" s="320" t="s">
        <v>1135</v>
      </c>
      <c r="B153" s="336" t="s">
        <v>1510</v>
      </c>
      <c r="C153" s="337" t="s">
        <v>5134</v>
      </c>
      <c r="D153" s="338">
        <v>2659</v>
      </c>
      <c r="E153" s="339">
        <v>4100</v>
      </c>
      <c r="F153" s="171">
        <f>-SUMIF(CajaAcc!F:F,A153,CajaAcc!E:E)+G153</f>
        <v>0</v>
      </c>
      <c r="G153" s="328">
        <v>0</v>
      </c>
    </row>
    <row r="154" spans="1:7" ht="15" x14ac:dyDescent="0.2">
      <c r="A154" s="320" t="s">
        <v>4524</v>
      </c>
      <c r="B154" s="336" t="s">
        <v>1510</v>
      </c>
      <c r="C154" s="337" t="s">
        <v>4592</v>
      </c>
      <c r="D154" s="338">
        <v>2279</v>
      </c>
      <c r="E154" s="339">
        <v>4400</v>
      </c>
      <c r="F154" s="171">
        <f>-SUMIF(CajaAcc!F:F,A154,CajaAcc!E:E)+G154</f>
        <v>0</v>
      </c>
      <c r="G154" s="328">
        <v>0</v>
      </c>
    </row>
    <row r="155" spans="1:7" ht="15" x14ac:dyDescent="0.2">
      <c r="A155" s="320" t="s">
        <v>4525</v>
      </c>
      <c r="B155" s="336" t="s">
        <v>1510</v>
      </c>
      <c r="C155" s="337" t="s">
        <v>4593</v>
      </c>
      <c r="D155" s="338">
        <v>3178</v>
      </c>
      <c r="E155" s="339">
        <v>6100</v>
      </c>
      <c r="F155" s="171">
        <f>-SUMIF(CajaAcc!F:F,A155,CajaAcc!E:E)+G155</f>
        <v>0</v>
      </c>
      <c r="G155" s="328">
        <v>0</v>
      </c>
    </row>
    <row r="156" spans="1:7" ht="15" x14ac:dyDescent="0.2">
      <c r="A156" s="320" t="s">
        <v>506</v>
      </c>
      <c r="B156" s="336" t="s">
        <v>1510</v>
      </c>
      <c r="C156" s="337" t="s">
        <v>5964</v>
      </c>
      <c r="D156" s="338">
        <v>532</v>
      </c>
      <c r="E156" s="339">
        <v>2600</v>
      </c>
      <c r="F156" s="171">
        <f>-SUMIF(CajaAcc!F:F,A156,CajaAcc!E:E)+G156</f>
        <v>0</v>
      </c>
      <c r="G156" s="328">
        <v>0</v>
      </c>
    </row>
    <row r="157" spans="1:7" ht="15" x14ac:dyDescent="0.2">
      <c r="A157" s="320" t="s">
        <v>3767</v>
      </c>
      <c r="B157" s="336" t="s">
        <v>1510</v>
      </c>
      <c r="C157" s="337" t="s">
        <v>5965</v>
      </c>
      <c r="D157" s="338">
        <v>1684</v>
      </c>
      <c r="E157" s="339">
        <v>4550</v>
      </c>
      <c r="F157" s="171">
        <f>-SUMIF(CajaAcc!F:F,A157,CajaAcc!E:E)+G157</f>
        <v>1</v>
      </c>
      <c r="G157" s="328">
        <v>2</v>
      </c>
    </row>
    <row r="158" spans="1:7" ht="15" x14ac:dyDescent="0.2">
      <c r="A158" s="320" t="s">
        <v>2020</v>
      </c>
      <c r="B158" s="336" t="s">
        <v>1510</v>
      </c>
      <c r="C158" s="337" t="s">
        <v>5966</v>
      </c>
      <c r="D158" s="338">
        <v>1398</v>
      </c>
      <c r="E158" s="339">
        <v>3450</v>
      </c>
      <c r="F158" s="171">
        <f>-SUMIF(CajaAcc!F:F,A158,CajaAcc!E:E)+G158</f>
        <v>0</v>
      </c>
      <c r="G158" s="328">
        <v>0</v>
      </c>
    </row>
    <row r="159" spans="1:7" ht="15" x14ac:dyDescent="0.2">
      <c r="A159" s="320" t="s">
        <v>6088</v>
      </c>
      <c r="B159" s="336" t="s">
        <v>1510</v>
      </c>
      <c r="C159" s="337" t="s">
        <v>6089</v>
      </c>
      <c r="D159" s="338">
        <v>2436</v>
      </c>
      <c r="E159" s="339">
        <v>6000</v>
      </c>
      <c r="F159" s="171">
        <f>-SUMIF(CajaAcc!F:F,A159,CajaAcc!E:E)+G159</f>
        <v>0</v>
      </c>
      <c r="G159" s="328">
        <v>0</v>
      </c>
    </row>
    <row r="160" spans="1:7" ht="15" x14ac:dyDescent="0.2">
      <c r="A160" s="320" t="s">
        <v>2589</v>
      </c>
      <c r="B160" s="336" t="s">
        <v>1510</v>
      </c>
      <c r="C160" s="337" t="s">
        <v>5967</v>
      </c>
      <c r="D160" s="338">
        <v>2431</v>
      </c>
      <c r="E160" s="339">
        <v>6000</v>
      </c>
      <c r="F160" s="171">
        <f>-SUMIF(CajaAcc!F:F,A160,CajaAcc!E:E)+G160</f>
        <v>2</v>
      </c>
      <c r="G160" s="328">
        <v>2</v>
      </c>
    </row>
    <row r="161" spans="1:7" ht="15" x14ac:dyDescent="0.2">
      <c r="A161" s="320" t="s">
        <v>2923</v>
      </c>
      <c r="B161" s="336" t="s">
        <v>1510</v>
      </c>
      <c r="C161" s="337" t="s">
        <v>5968</v>
      </c>
      <c r="D161" s="338">
        <v>3970</v>
      </c>
      <c r="E161" s="339">
        <v>7650</v>
      </c>
      <c r="F161" s="171">
        <f>-SUMIF(CajaAcc!F:F,A161,CajaAcc!E:E)+G161</f>
        <v>0</v>
      </c>
      <c r="G161" s="328">
        <v>0</v>
      </c>
    </row>
    <row r="162" spans="1:7" ht="15" x14ac:dyDescent="0.2">
      <c r="A162" s="320" t="s">
        <v>3240</v>
      </c>
      <c r="B162" s="336" t="s">
        <v>1510</v>
      </c>
      <c r="C162" s="337" t="s">
        <v>5969</v>
      </c>
      <c r="D162" s="338">
        <v>3970</v>
      </c>
      <c r="E162" s="339">
        <v>7650</v>
      </c>
      <c r="F162" s="171">
        <f>-SUMIF(CajaAcc!F:F,A162,CajaAcc!E:E)+G162</f>
        <v>1</v>
      </c>
      <c r="G162" s="328">
        <v>1</v>
      </c>
    </row>
    <row r="163" spans="1:7" ht="15" x14ac:dyDescent="0.2">
      <c r="A163" s="320" t="s">
        <v>3950</v>
      </c>
      <c r="B163" s="336" t="s">
        <v>1510</v>
      </c>
      <c r="C163" s="337" t="s">
        <v>5970</v>
      </c>
      <c r="D163" s="338">
        <v>4220</v>
      </c>
      <c r="E163" s="339">
        <v>8100</v>
      </c>
      <c r="F163" s="171">
        <f>-SUMIF(CajaAcc!F:F,A163,CajaAcc!E:E)+G163</f>
        <v>0</v>
      </c>
      <c r="G163" s="328">
        <v>0</v>
      </c>
    </row>
    <row r="164" spans="1:7" ht="15" x14ac:dyDescent="0.2">
      <c r="A164" s="320" t="s">
        <v>3951</v>
      </c>
      <c r="B164" s="336" t="s">
        <v>1510</v>
      </c>
      <c r="C164" s="337" t="s">
        <v>5971</v>
      </c>
      <c r="D164" s="338">
        <v>4220</v>
      </c>
      <c r="E164" s="339">
        <v>8100</v>
      </c>
      <c r="F164" s="171">
        <f>-SUMIF(CajaAcc!F:F,A164,CajaAcc!E:E)+G164</f>
        <v>0</v>
      </c>
      <c r="G164" s="328">
        <v>0</v>
      </c>
    </row>
    <row r="165" spans="1:7" ht="15" x14ac:dyDescent="0.2">
      <c r="A165" s="320" t="s">
        <v>5108</v>
      </c>
      <c r="B165" s="336" t="s">
        <v>1510</v>
      </c>
      <c r="C165" s="337" t="s">
        <v>5972</v>
      </c>
      <c r="D165" s="338">
        <v>3200</v>
      </c>
      <c r="E165" s="339">
        <v>7400</v>
      </c>
      <c r="F165" s="171">
        <f>-SUMIF(CajaAcc!F:F,A165,CajaAcc!E:E)+G165</f>
        <v>0</v>
      </c>
      <c r="G165" s="328">
        <v>1</v>
      </c>
    </row>
    <row r="166" spans="1:7" ht="15" x14ac:dyDescent="0.2">
      <c r="A166" s="320" t="s">
        <v>380</v>
      </c>
      <c r="B166" s="336" t="s">
        <v>1510</v>
      </c>
      <c r="C166" s="337" t="s">
        <v>5973</v>
      </c>
      <c r="D166" s="338">
        <v>793</v>
      </c>
      <c r="E166" s="339">
        <v>1650</v>
      </c>
      <c r="F166" s="171">
        <f>-SUMIF(CajaAcc!F:F,A166,CajaAcc!E:E)+G166</f>
        <v>0</v>
      </c>
      <c r="G166" s="328">
        <v>0</v>
      </c>
    </row>
    <row r="167" spans="1:7" ht="15" x14ac:dyDescent="0.2">
      <c r="A167" s="320" t="s">
        <v>378</v>
      </c>
      <c r="B167" s="336" t="s">
        <v>1510</v>
      </c>
      <c r="C167" s="337" t="s">
        <v>5973</v>
      </c>
      <c r="D167" s="338">
        <v>793</v>
      </c>
      <c r="E167" s="339">
        <v>1650</v>
      </c>
      <c r="F167" s="171">
        <f>-SUMIF(CajaAcc!F:F,A167,CajaAcc!E:E)+G167</f>
        <v>0</v>
      </c>
      <c r="G167" s="328">
        <v>0</v>
      </c>
    </row>
    <row r="168" spans="1:7" ht="15" x14ac:dyDescent="0.2">
      <c r="A168" s="320" t="s">
        <v>379</v>
      </c>
      <c r="B168" s="336" t="s">
        <v>1510</v>
      </c>
      <c r="C168" s="337" t="s">
        <v>5973</v>
      </c>
      <c r="D168" s="338">
        <v>793</v>
      </c>
      <c r="E168" s="339">
        <v>1650</v>
      </c>
      <c r="F168" s="171">
        <f>-SUMIF(CajaAcc!F:F,A168,CajaAcc!E:E)+G168</f>
        <v>0</v>
      </c>
      <c r="G168" s="328">
        <v>0</v>
      </c>
    </row>
    <row r="169" spans="1:7" ht="15" x14ac:dyDescent="0.2">
      <c r="A169" s="320" t="s">
        <v>2099</v>
      </c>
      <c r="B169" s="336" t="s">
        <v>1510</v>
      </c>
      <c r="C169" s="337" t="s">
        <v>5717</v>
      </c>
      <c r="D169" s="338">
        <v>1697</v>
      </c>
      <c r="E169" s="339">
        <v>5100</v>
      </c>
      <c r="F169" s="171">
        <f>-SUMIF(CajaAcc!F:F,A169,CajaAcc!E:E)+G169</f>
        <v>3</v>
      </c>
      <c r="G169" s="328">
        <v>4</v>
      </c>
    </row>
    <row r="170" spans="1:7" ht="15" x14ac:dyDescent="0.2">
      <c r="A170" s="320" t="s">
        <v>362</v>
      </c>
      <c r="B170" s="336" t="s">
        <v>1510</v>
      </c>
      <c r="C170" s="337" t="s">
        <v>5647</v>
      </c>
      <c r="D170" s="338">
        <v>359</v>
      </c>
      <c r="E170" s="339">
        <v>1900</v>
      </c>
      <c r="F170" s="171">
        <f>-SUMIF(CajaAcc!F:F,A170,CajaAcc!E:E)+G170</f>
        <v>0</v>
      </c>
      <c r="G170" s="328">
        <v>0</v>
      </c>
    </row>
    <row r="171" spans="1:7" ht="15" x14ac:dyDescent="0.2">
      <c r="A171" s="320" t="s">
        <v>2925</v>
      </c>
      <c r="B171" s="336" t="s">
        <v>1510</v>
      </c>
      <c r="C171" s="337" t="s">
        <v>5647</v>
      </c>
      <c r="D171" s="338">
        <v>718</v>
      </c>
      <c r="E171" s="339">
        <v>2300</v>
      </c>
      <c r="F171" s="171">
        <f>-SUMIF(CajaAcc!F:F,A171,CajaAcc!E:E)+G171</f>
        <v>0</v>
      </c>
      <c r="G171" s="328">
        <v>0</v>
      </c>
    </row>
    <row r="172" spans="1:7" ht="15" x14ac:dyDescent="0.2">
      <c r="A172" s="320" t="s">
        <v>2924</v>
      </c>
      <c r="B172" s="336" t="s">
        <v>1510</v>
      </c>
      <c r="C172" s="337" t="s">
        <v>2941</v>
      </c>
      <c r="D172" s="338">
        <v>3859</v>
      </c>
      <c r="E172" s="339">
        <v>7400</v>
      </c>
      <c r="F172" s="171">
        <f>-SUMIF(CajaAcc!F:F,A172,CajaAcc!E:E)+G172</f>
        <v>0</v>
      </c>
      <c r="G172" s="328">
        <v>0</v>
      </c>
    </row>
    <row r="173" spans="1:7" ht="15" x14ac:dyDescent="0.2">
      <c r="A173" s="320" t="s">
        <v>3241</v>
      </c>
      <c r="B173" s="336" t="s">
        <v>1510</v>
      </c>
      <c r="C173" s="337" t="s">
        <v>3242</v>
      </c>
      <c r="D173" s="338">
        <v>3859</v>
      </c>
      <c r="E173" s="339">
        <v>7400</v>
      </c>
      <c r="F173" s="171">
        <f>-SUMIF(CajaAcc!F:F,A173,CajaAcc!E:E)+G173</f>
        <v>2</v>
      </c>
      <c r="G173" s="328">
        <v>2</v>
      </c>
    </row>
    <row r="174" spans="1:7" ht="15" x14ac:dyDescent="0.2">
      <c r="A174" s="320" t="s">
        <v>943</v>
      </c>
      <c r="B174" s="336" t="s">
        <v>1510</v>
      </c>
      <c r="C174" s="337" t="s">
        <v>5718</v>
      </c>
      <c r="D174" s="338">
        <v>650</v>
      </c>
      <c r="E174" s="339">
        <v>2250</v>
      </c>
      <c r="F174" s="171">
        <f>-SUMIF(CajaAcc!F:F,A174,CajaAcc!E:E)+G174</f>
        <v>3</v>
      </c>
      <c r="G174" s="328">
        <v>4</v>
      </c>
    </row>
    <row r="175" spans="1:7" ht="15" x14ac:dyDescent="0.2">
      <c r="A175" s="320" t="s">
        <v>1446</v>
      </c>
      <c r="B175" s="336" t="s">
        <v>1510</v>
      </c>
      <c r="C175" s="337" t="s">
        <v>5719</v>
      </c>
      <c r="D175" s="338">
        <v>1453</v>
      </c>
      <c r="E175" s="339">
        <v>3900</v>
      </c>
      <c r="F175" s="171">
        <f>-SUMIF(CajaAcc!F:F,A175,CajaAcc!E:E)+G175</f>
        <v>0</v>
      </c>
      <c r="G175" s="328">
        <v>0</v>
      </c>
    </row>
    <row r="176" spans="1:7" ht="15" x14ac:dyDescent="0.2">
      <c r="A176" s="320" t="s">
        <v>431</v>
      </c>
      <c r="B176" s="336" t="s">
        <v>1510</v>
      </c>
      <c r="C176" s="337" t="s">
        <v>5719</v>
      </c>
      <c r="D176" s="338">
        <v>1453</v>
      </c>
      <c r="E176" s="339">
        <v>3900</v>
      </c>
      <c r="F176" s="171">
        <f>-SUMIF(CajaAcc!F:F,A176,CajaAcc!E:E)+G176</f>
        <v>0</v>
      </c>
      <c r="G176" s="328">
        <v>0</v>
      </c>
    </row>
    <row r="177" spans="1:7" ht="15" x14ac:dyDescent="0.2">
      <c r="A177" s="320" t="s">
        <v>4810</v>
      </c>
      <c r="B177" s="336" t="s">
        <v>1510</v>
      </c>
      <c r="C177" s="337" t="s">
        <v>5719</v>
      </c>
      <c r="D177" s="338">
        <v>1453</v>
      </c>
      <c r="E177" s="339">
        <v>3900</v>
      </c>
      <c r="F177" s="171">
        <f>-SUMIF(CajaAcc!F:F,A177,CajaAcc!E:E)+G177</f>
        <v>1</v>
      </c>
      <c r="G177" s="328">
        <v>1</v>
      </c>
    </row>
    <row r="178" spans="1:7" ht="15" x14ac:dyDescent="0.2">
      <c r="A178" s="320" t="s">
        <v>3702</v>
      </c>
      <c r="B178" s="336" t="s">
        <v>1510</v>
      </c>
      <c r="C178" s="337" t="s">
        <v>5720</v>
      </c>
      <c r="D178" s="338">
        <v>1116</v>
      </c>
      <c r="E178" s="339">
        <v>3000</v>
      </c>
      <c r="F178" s="171">
        <f>-SUMIF(CajaAcc!F:F,A178,CajaAcc!E:E)+G178</f>
        <v>0</v>
      </c>
      <c r="G178" s="328">
        <v>1</v>
      </c>
    </row>
    <row r="179" spans="1:7" ht="15" x14ac:dyDescent="0.2">
      <c r="A179" s="320" t="s">
        <v>383</v>
      </c>
      <c r="B179" s="336" t="s">
        <v>1510</v>
      </c>
      <c r="C179" s="337" t="s">
        <v>5648</v>
      </c>
      <c r="D179" s="338">
        <v>1274</v>
      </c>
      <c r="E179" s="339">
        <v>2650</v>
      </c>
      <c r="F179" s="171">
        <f>-SUMIF(CajaAcc!F:F,A179,CajaAcc!E:E)+G179</f>
        <v>0</v>
      </c>
      <c r="G179" s="328">
        <v>0</v>
      </c>
    </row>
    <row r="180" spans="1:7" ht="15" x14ac:dyDescent="0.2">
      <c r="A180" s="320" t="s">
        <v>382</v>
      </c>
      <c r="B180" s="336" t="s">
        <v>1510</v>
      </c>
      <c r="C180" s="337" t="s">
        <v>5648</v>
      </c>
      <c r="D180" s="338">
        <v>1274</v>
      </c>
      <c r="E180" s="339">
        <v>2650</v>
      </c>
      <c r="F180" s="171">
        <f>-SUMIF(CajaAcc!F:F,A180,CajaAcc!E:E)+G180</f>
        <v>0</v>
      </c>
      <c r="G180" s="328">
        <v>0</v>
      </c>
    </row>
    <row r="181" spans="1:7" ht="15" x14ac:dyDescent="0.2">
      <c r="A181" s="320" t="s">
        <v>381</v>
      </c>
      <c r="B181" s="336" t="s">
        <v>1510</v>
      </c>
      <c r="C181" s="337" t="s">
        <v>5648</v>
      </c>
      <c r="D181" s="338">
        <v>1274</v>
      </c>
      <c r="E181" s="339">
        <v>2650</v>
      </c>
      <c r="F181" s="171">
        <f>-SUMIF(CajaAcc!F:F,A181,CajaAcc!E:E)+G181</f>
        <v>0</v>
      </c>
      <c r="G181" s="328">
        <v>0</v>
      </c>
    </row>
    <row r="182" spans="1:7" ht="15" x14ac:dyDescent="0.2">
      <c r="A182" s="320" t="s">
        <v>1119</v>
      </c>
      <c r="B182" s="336" t="s">
        <v>1510</v>
      </c>
      <c r="C182" s="337" t="s">
        <v>3110</v>
      </c>
      <c r="D182" s="338">
        <v>1656</v>
      </c>
      <c r="E182" s="339">
        <v>2800</v>
      </c>
      <c r="F182" s="171">
        <f>-SUMIF(CajaAcc!F:F,A182,CajaAcc!E:E)+G182</f>
        <v>0</v>
      </c>
      <c r="G182" s="328">
        <v>0</v>
      </c>
    </row>
    <row r="183" spans="1:7" ht="15" x14ac:dyDescent="0.2">
      <c r="A183" s="320" t="s">
        <v>1149</v>
      </c>
      <c r="B183" s="336" t="s">
        <v>1510</v>
      </c>
      <c r="C183" s="337" t="s">
        <v>5649</v>
      </c>
      <c r="D183" s="338">
        <v>2224</v>
      </c>
      <c r="E183" s="339">
        <v>5650</v>
      </c>
      <c r="F183" s="171">
        <f>-SUMIF(CajaAcc!F:F,A183,CajaAcc!E:E)+G183</f>
        <v>0</v>
      </c>
      <c r="G183" s="328">
        <v>0</v>
      </c>
    </row>
    <row r="184" spans="1:7" ht="15" x14ac:dyDescent="0.2">
      <c r="A184" s="320" t="s">
        <v>2590</v>
      </c>
      <c r="B184" s="336" t="s">
        <v>1510</v>
      </c>
      <c r="C184" s="337" t="s">
        <v>5721</v>
      </c>
      <c r="D184" s="338">
        <v>1418</v>
      </c>
      <c r="E184" s="339">
        <v>4050</v>
      </c>
      <c r="F184" s="171">
        <f>-SUMIF(CajaAcc!F:F,A184,CajaAcc!E:E)+G184</f>
        <v>0</v>
      </c>
      <c r="G184" s="328">
        <v>0</v>
      </c>
    </row>
    <row r="185" spans="1:7" ht="15" x14ac:dyDescent="0.2">
      <c r="A185" s="320" t="s">
        <v>2077</v>
      </c>
      <c r="B185" s="336" t="s">
        <v>1510</v>
      </c>
      <c r="C185" s="337" t="s">
        <v>5650</v>
      </c>
      <c r="D185" s="338">
        <v>1463</v>
      </c>
      <c r="E185" s="339">
        <v>4750</v>
      </c>
      <c r="F185" s="171">
        <f>-SUMIF(CajaAcc!F:F,A185,CajaAcc!E:E)+G185</f>
        <v>0</v>
      </c>
      <c r="G185" s="328">
        <v>0</v>
      </c>
    </row>
    <row r="186" spans="1:7" ht="15" x14ac:dyDescent="0.2">
      <c r="A186" s="320" t="s">
        <v>2228</v>
      </c>
      <c r="B186" s="336" t="s">
        <v>1510</v>
      </c>
      <c r="C186" s="337" t="s">
        <v>5650</v>
      </c>
      <c r="D186" s="338">
        <v>1250</v>
      </c>
      <c r="E186" s="339">
        <v>5100</v>
      </c>
      <c r="F186" s="171">
        <f>-SUMIF(CajaAcc!F:F,A186,CajaAcc!E:E)+G186</f>
        <v>0</v>
      </c>
      <c r="G186" s="328">
        <v>0</v>
      </c>
    </row>
    <row r="187" spans="1:7" ht="15" x14ac:dyDescent="0.2">
      <c r="A187" s="320" t="s">
        <v>2591</v>
      </c>
      <c r="B187" s="336" t="s">
        <v>1510</v>
      </c>
      <c r="C187" s="337" t="s">
        <v>5650</v>
      </c>
      <c r="D187" s="338">
        <v>1250</v>
      </c>
      <c r="E187" s="339">
        <v>4500</v>
      </c>
      <c r="F187" s="171">
        <f>-SUMIF(CajaAcc!F:F,A187,CajaAcc!E:E)+G187</f>
        <v>0</v>
      </c>
      <c r="G187" s="328">
        <v>0</v>
      </c>
    </row>
    <row r="188" spans="1:7" ht="15" x14ac:dyDescent="0.2">
      <c r="A188" s="320" t="s">
        <v>174</v>
      </c>
      <c r="B188" s="336" t="s">
        <v>1510</v>
      </c>
      <c r="C188" s="337" t="s">
        <v>1580</v>
      </c>
      <c r="D188" s="338">
        <v>1299</v>
      </c>
      <c r="E188" s="339">
        <v>3500</v>
      </c>
      <c r="F188" s="171">
        <f>-SUMIF(CajaAcc!F:F,A188,CajaAcc!E:E)+G188</f>
        <v>0</v>
      </c>
      <c r="G188" s="328">
        <v>0</v>
      </c>
    </row>
    <row r="189" spans="1:7" ht="15" x14ac:dyDescent="0.2">
      <c r="A189" s="320" t="s">
        <v>2196</v>
      </c>
      <c r="B189" s="336" t="s">
        <v>1510</v>
      </c>
      <c r="C189" s="337" t="s">
        <v>5722</v>
      </c>
      <c r="D189" s="338">
        <v>1354</v>
      </c>
      <c r="E189" s="339">
        <v>4400</v>
      </c>
      <c r="F189" s="171">
        <f>-SUMIF(CajaAcc!F:F,A189,CajaAcc!E:E)+G189</f>
        <v>0</v>
      </c>
      <c r="G189" s="328">
        <v>0</v>
      </c>
    </row>
    <row r="190" spans="1:7" ht="15" x14ac:dyDescent="0.2">
      <c r="A190" s="320" t="s">
        <v>5723</v>
      </c>
      <c r="B190" s="336" t="s">
        <v>1510</v>
      </c>
      <c r="C190" s="337" t="s">
        <v>5724</v>
      </c>
      <c r="D190" s="338">
        <v>1662</v>
      </c>
      <c r="E190" s="339">
        <v>5100</v>
      </c>
      <c r="F190" s="171">
        <f>-SUMIF(CajaAcc!F:F,A190,CajaAcc!E:E)+G190</f>
        <v>0</v>
      </c>
      <c r="G190" s="328">
        <v>0</v>
      </c>
    </row>
    <row r="191" spans="1:7" ht="15" x14ac:dyDescent="0.2">
      <c r="A191" s="320" t="s">
        <v>2229</v>
      </c>
      <c r="B191" s="336" t="s">
        <v>1510</v>
      </c>
      <c r="C191" s="337" t="s">
        <v>5725</v>
      </c>
      <c r="D191" s="338">
        <v>2279</v>
      </c>
      <c r="E191" s="339">
        <v>5600</v>
      </c>
      <c r="F191" s="171">
        <f>-SUMIF(CajaAcc!F:F,A191,CajaAcc!E:E)+G191</f>
        <v>2</v>
      </c>
      <c r="G191" s="328">
        <v>2</v>
      </c>
    </row>
    <row r="192" spans="1:7" ht="15" x14ac:dyDescent="0.2">
      <c r="A192" s="320" t="s">
        <v>3768</v>
      </c>
      <c r="B192" s="336" t="s">
        <v>1510</v>
      </c>
      <c r="C192" s="337" t="s">
        <v>3815</v>
      </c>
      <c r="D192" s="338">
        <v>14504</v>
      </c>
      <c r="E192" s="339">
        <v>22300</v>
      </c>
      <c r="F192" s="171">
        <f>-SUMIF(CajaAcc!F:F,A192,CajaAcc!E:E)+G192</f>
        <v>0</v>
      </c>
      <c r="G192" s="328">
        <v>0</v>
      </c>
    </row>
    <row r="193" spans="1:7" ht="15" x14ac:dyDescent="0.2">
      <c r="A193" s="320" t="s">
        <v>5651</v>
      </c>
      <c r="B193" s="336" t="s">
        <v>1510</v>
      </c>
      <c r="C193" s="337" t="s">
        <v>5652</v>
      </c>
      <c r="D193" s="338">
        <v>3237</v>
      </c>
      <c r="E193" s="339">
        <v>6250</v>
      </c>
      <c r="F193" s="171">
        <f>-SUMIF(CajaAcc!F:F,A193,CajaAcc!E:E)+G193</f>
        <v>1</v>
      </c>
      <c r="G193" s="328">
        <v>1</v>
      </c>
    </row>
    <row r="194" spans="1:7" ht="15" x14ac:dyDescent="0.2">
      <c r="A194" s="320" t="s">
        <v>4461</v>
      </c>
      <c r="B194" s="336" t="s">
        <v>1510</v>
      </c>
      <c r="C194" s="337" t="s">
        <v>5974</v>
      </c>
      <c r="D194" s="338">
        <v>3634</v>
      </c>
      <c r="E194" s="339">
        <v>11200</v>
      </c>
      <c r="F194" s="171">
        <f>-SUMIF(CajaAcc!F:F,A194,CajaAcc!E:E)+G194</f>
        <v>0</v>
      </c>
      <c r="G194" s="328">
        <v>0</v>
      </c>
    </row>
    <row r="195" spans="1:7" ht="15" x14ac:dyDescent="0.2">
      <c r="A195" s="320" t="s">
        <v>4322</v>
      </c>
      <c r="B195" s="336" t="s">
        <v>1510</v>
      </c>
      <c r="C195" s="337" t="s">
        <v>4425</v>
      </c>
      <c r="D195" s="338">
        <v>3237</v>
      </c>
      <c r="E195" s="339">
        <v>8700</v>
      </c>
      <c r="F195" s="171">
        <f>-SUMIF(CajaAcc!F:F,A195,CajaAcc!E:E)+G195</f>
        <v>0</v>
      </c>
      <c r="G195" s="328">
        <v>0</v>
      </c>
    </row>
    <row r="196" spans="1:7" ht="15" x14ac:dyDescent="0.2">
      <c r="A196" s="320" t="s">
        <v>3703</v>
      </c>
      <c r="B196" s="336" t="s">
        <v>1510</v>
      </c>
      <c r="C196" s="337" t="s">
        <v>3750</v>
      </c>
      <c r="D196" s="338">
        <v>2316</v>
      </c>
      <c r="E196" s="339">
        <v>6250</v>
      </c>
      <c r="F196" s="171">
        <f>-SUMIF(CajaAcc!F:F,A196,CajaAcc!E:E)+G196</f>
        <v>2</v>
      </c>
      <c r="G196" s="328">
        <v>3</v>
      </c>
    </row>
    <row r="197" spans="1:7" ht="15" x14ac:dyDescent="0.2">
      <c r="A197" s="320" t="s">
        <v>2927</v>
      </c>
      <c r="B197" s="336" t="s">
        <v>1510</v>
      </c>
      <c r="C197" s="337" t="s">
        <v>2942</v>
      </c>
      <c r="D197" s="338">
        <v>2399</v>
      </c>
      <c r="E197" s="339">
        <v>4600</v>
      </c>
      <c r="F197" s="171">
        <f>-SUMIF(CajaAcc!F:F,A197,CajaAcc!E:E)+G197</f>
        <v>0</v>
      </c>
      <c r="G197" s="328">
        <v>0</v>
      </c>
    </row>
    <row r="198" spans="1:7" ht="15" x14ac:dyDescent="0.2">
      <c r="A198" s="320" t="s">
        <v>3769</v>
      </c>
      <c r="B198" s="336" t="s">
        <v>1510</v>
      </c>
      <c r="C198" s="337" t="s">
        <v>2942</v>
      </c>
      <c r="D198" s="338">
        <v>2399</v>
      </c>
      <c r="E198" s="339">
        <v>4600</v>
      </c>
      <c r="F198" s="171">
        <f>-SUMIF(CajaAcc!F:F,A198,CajaAcc!E:E)+G198</f>
        <v>0</v>
      </c>
      <c r="G198" s="328">
        <v>0</v>
      </c>
    </row>
    <row r="199" spans="1:7" ht="15" x14ac:dyDescent="0.2">
      <c r="A199" s="320" t="s">
        <v>1925</v>
      </c>
      <c r="B199" s="336" t="s">
        <v>1510</v>
      </c>
      <c r="C199" s="337" t="s">
        <v>1727</v>
      </c>
      <c r="D199" s="338">
        <v>2399</v>
      </c>
      <c r="E199" s="339">
        <v>4600</v>
      </c>
      <c r="F199" s="171">
        <f>-SUMIF(CajaAcc!F:F,A199,CajaAcc!E:E)+G199</f>
        <v>0</v>
      </c>
      <c r="G199" s="328">
        <v>0</v>
      </c>
    </row>
    <row r="200" spans="1:7" ht="15" x14ac:dyDescent="0.2">
      <c r="A200" s="320" t="s">
        <v>3514</v>
      </c>
      <c r="B200" s="336" t="s">
        <v>1510</v>
      </c>
      <c r="C200" s="337" t="s">
        <v>3515</v>
      </c>
      <c r="D200" s="338">
        <v>2399</v>
      </c>
      <c r="E200" s="339">
        <v>4600</v>
      </c>
      <c r="F200" s="171">
        <f>-SUMIF(CajaAcc!F:F,A200,CajaAcc!E:E)+G200</f>
        <v>0</v>
      </c>
      <c r="G200" s="328">
        <v>0</v>
      </c>
    </row>
    <row r="201" spans="1:7" ht="15" x14ac:dyDescent="0.2">
      <c r="A201" s="320" t="s">
        <v>4448</v>
      </c>
      <c r="B201" s="336" t="s">
        <v>1510</v>
      </c>
      <c r="C201" s="337" t="s">
        <v>3952</v>
      </c>
      <c r="D201" s="338">
        <v>2399</v>
      </c>
      <c r="E201" s="339">
        <v>4600</v>
      </c>
      <c r="F201" s="171">
        <f>-SUMIF(CajaAcc!F:F,A201,CajaAcc!E:E)+G201</f>
        <v>0</v>
      </c>
      <c r="G201" s="328">
        <v>0</v>
      </c>
    </row>
    <row r="202" spans="1:7" ht="15" x14ac:dyDescent="0.2">
      <c r="A202" s="320" t="s">
        <v>3704</v>
      </c>
      <c r="B202" s="336" t="s">
        <v>1510</v>
      </c>
      <c r="C202" s="337" t="s">
        <v>5726</v>
      </c>
      <c r="D202" s="338">
        <v>1542</v>
      </c>
      <c r="E202" s="339">
        <v>4750</v>
      </c>
      <c r="F202" s="171">
        <f>-SUMIF(CajaAcc!F:F,A202,CajaAcc!E:E)+G202</f>
        <v>2</v>
      </c>
      <c r="G202" s="328">
        <v>3</v>
      </c>
    </row>
    <row r="203" spans="1:7" ht="15" x14ac:dyDescent="0.2">
      <c r="A203" s="320" t="s">
        <v>3151</v>
      </c>
      <c r="B203" s="336" t="s">
        <v>1510</v>
      </c>
      <c r="C203" s="337" t="s">
        <v>5727</v>
      </c>
      <c r="D203" s="338">
        <v>1354</v>
      </c>
      <c r="E203" s="339">
        <v>4150</v>
      </c>
      <c r="F203" s="171">
        <f>-SUMIF(CajaAcc!F:F,A203,CajaAcc!E:E)+G203</f>
        <v>0</v>
      </c>
      <c r="G203" s="328">
        <v>0</v>
      </c>
    </row>
    <row r="204" spans="1:7" ht="15" x14ac:dyDescent="0.2">
      <c r="A204" s="320" t="s">
        <v>2021</v>
      </c>
      <c r="B204" s="336" t="s">
        <v>1510</v>
      </c>
      <c r="C204" s="337" t="s">
        <v>5728</v>
      </c>
      <c r="D204" s="338">
        <v>1925</v>
      </c>
      <c r="E204" s="339">
        <v>4450</v>
      </c>
      <c r="F204" s="171">
        <f>-SUMIF(CajaAcc!F:F,A204,CajaAcc!E:E)+G204</f>
        <v>0</v>
      </c>
      <c r="G204" s="328">
        <v>0</v>
      </c>
    </row>
    <row r="205" spans="1:7" ht="15" x14ac:dyDescent="0.2">
      <c r="A205" s="320" t="s">
        <v>173</v>
      </c>
      <c r="B205" s="336" t="s">
        <v>1510</v>
      </c>
      <c r="C205" s="337" t="s">
        <v>2155</v>
      </c>
      <c r="D205" s="338">
        <v>1023</v>
      </c>
      <c r="E205" s="339">
        <v>3800</v>
      </c>
      <c r="F205" s="171">
        <f>-SUMIF(CajaAcc!F:F,A205,CajaAcc!E:E)+G205</f>
        <v>0</v>
      </c>
      <c r="G205" s="328">
        <v>0</v>
      </c>
    </row>
    <row r="206" spans="1:7" ht="15" x14ac:dyDescent="0.2">
      <c r="A206" s="320" t="s">
        <v>2952</v>
      </c>
      <c r="B206" s="336" t="s">
        <v>1510</v>
      </c>
      <c r="C206" s="337" t="s">
        <v>2962</v>
      </c>
      <c r="D206" s="338">
        <v>811</v>
      </c>
      <c r="E206" s="339">
        <v>2000</v>
      </c>
      <c r="F206" s="171">
        <f>-SUMIF(CajaAcc!F:F,A206,CajaAcc!E:E)+G206</f>
        <v>3</v>
      </c>
      <c r="G206" s="328">
        <v>3</v>
      </c>
    </row>
    <row r="207" spans="1:7" ht="15" x14ac:dyDescent="0.2">
      <c r="A207" s="320" t="s">
        <v>4267</v>
      </c>
      <c r="B207" s="336" t="s">
        <v>3111</v>
      </c>
      <c r="C207" s="337" t="s">
        <v>5729</v>
      </c>
      <c r="D207" s="338">
        <v>256567</v>
      </c>
      <c r="E207" s="339">
        <v>315800</v>
      </c>
      <c r="F207" s="171">
        <f>-SUMIF(CajaAcc!F:F,A207,CajaAcc!E:E)+G207</f>
        <v>0</v>
      </c>
      <c r="G207" s="328">
        <v>0</v>
      </c>
    </row>
    <row r="208" spans="1:7" ht="15" x14ac:dyDescent="0.2">
      <c r="A208" s="320" t="s">
        <v>4683</v>
      </c>
      <c r="B208" s="336" t="s">
        <v>3111</v>
      </c>
      <c r="C208" s="337" t="s">
        <v>5730</v>
      </c>
      <c r="D208" s="338">
        <v>256567</v>
      </c>
      <c r="E208" s="339">
        <v>315800</v>
      </c>
      <c r="F208" s="171">
        <f>-SUMIF(CajaAcc!F:F,A208,CajaAcc!E:E)+G208</f>
        <v>0</v>
      </c>
      <c r="G208" s="328">
        <v>0</v>
      </c>
    </row>
    <row r="209" spans="1:7" ht="15" x14ac:dyDescent="0.2">
      <c r="A209" s="320" t="s">
        <v>3112</v>
      </c>
      <c r="B209" s="336" t="s">
        <v>3111</v>
      </c>
      <c r="C209" s="337" t="s">
        <v>5731</v>
      </c>
      <c r="D209" s="338">
        <v>47917</v>
      </c>
      <c r="E209" s="339">
        <v>59000</v>
      </c>
      <c r="F209" s="171">
        <f>-SUMIF(CajaAcc!F:F,A209,CajaAcc!E:E)+G209</f>
        <v>0</v>
      </c>
      <c r="G209" s="328">
        <v>0</v>
      </c>
    </row>
    <row r="210" spans="1:7" ht="15" x14ac:dyDescent="0.2">
      <c r="A210" s="320" t="s">
        <v>4679</v>
      </c>
      <c r="B210" s="336" t="s">
        <v>3111</v>
      </c>
      <c r="C210" s="337" t="s">
        <v>5732</v>
      </c>
      <c r="D210" s="338">
        <v>47917</v>
      </c>
      <c r="E210" s="339">
        <v>59000</v>
      </c>
      <c r="F210" s="171">
        <f>-SUMIF(CajaAcc!F:F,A210,CajaAcc!E:E)+G210</f>
        <v>0</v>
      </c>
      <c r="G210" s="328">
        <v>0</v>
      </c>
    </row>
    <row r="211" spans="1:7" ht="15" x14ac:dyDescent="0.2">
      <c r="A211" s="320" t="s">
        <v>3127</v>
      </c>
      <c r="B211" s="336" t="s">
        <v>3111</v>
      </c>
      <c r="C211" s="337" t="s">
        <v>5733</v>
      </c>
      <c r="D211" s="338">
        <v>35221</v>
      </c>
      <c r="E211" s="339">
        <v>43350</v>
      </c>
      <c r="F211" s="171">
        <f>-SUMIF(CajaAcc!F:F,A211,CajaAcc!E:E)+G211</f>
        <v>0</v>
      </c>
      <c r="G211" s="328">
        <v>0</v>
      </c>
    </row>
    <row r="212" spans="1:7" ht="15" x14ac:dyDescent="0.2">
      <c r="A212" s="320" t="s">
        <v>5496</v>
      </c>
      <c r="B212" s="336" t="s">
        <v>3111</v>
      </c>
      <c r="C212" s="337" t="s">
        <v>5734</v>
      </c>
      <c r="D212" s="338">
        <v>31007</v>
      </c>
      <c r="E212" s="339">
        <v>39350</v>
      </c>
      <c r="F212" s="171">
        <f>-SUMIF(CajaAcc!F:F,A212,CajaAcc!E:E)+G212</f>
        <v>0</v>
      </c>
      <c r="G212" s="328">
        <v>0</v>
      </c>
    </row>
    <row r="213" spans="1:7" ht="15" x14ac:dyDescent="0.2">
      <c r="A213" s="320" t="s">
        <v>6090</v>
      </c>
      <c r="B213" s="336" t="s">
        <v>3111</v>
      </c>
      <c r="C213" s="337" t="s">
        <v>6091</v>
      </c>
      <c r="D213" s="338">
        <v>93033</v>
      </c>
      <c r="E213" s="339">
        <v>114500</v>
      </c>
      <c r="F213" s="171">
        <f>-SUMIF(CajaAcc!F:F,A213,CajaAcc!E:E)+G213</f>
        <v>0</v>
      </c>
      <c r="G213" s="328">
        <v>0</v>
      </c>
    </row>
    <row r="214" spans="1:7" ht="15" x14ac:dyDescent="0.2">
      <c r="A214" s="320" t="s">
        <v>4680</v>
      </c>
      <c r="B214" s="336" t="s">
        <v>3111</v>
      </c>
      <c r="C214" s="337" t="s">
        <v>5735</v>
      </c>
      <c r="D214" s="338">
        <v>47787</v>
      </c>
      <c r="E214" s="339">
        <v>58800</v>
      </c>
      <c r="F214" s="171">
        <f>-SUMIF(CajaAcc!F:F,A214,CajaAcc!E:E)+G214</f>
        <v>0</v>
      </c>
      <c r="G214" s="328">
        <v>0</v>
      </c>
    </row>
    <row r="215" spans="1:7" ht="15" x14ac:dyDescent="0.2">
      <c r="A215" s="320" t="s">
        <v>3953</v>
      </c>
      <c r="B215" s="336" t="s">
        <v>3111</v>
      </c>
      <c r="C215" s="337" t="s">
        <v>5736</v>
      </c>
      <c r="D215" s="338">
        <v>64602</v>
      </c>
      <c r="E215" s="339">
        <v>79500</v>
      </c>
      <c r="F215" s="171">
        <f>-SUMIF(CajaAcc!F:F,A215,CajaAcc!E:E)+G215</f>
        <v>0</v>
      </c>
      <c r="G215" s="328">
        <v>0</v>
      </c>
    </row>
    <row r="216" spans="1:7" ht="15" x14ac:dyDescent="0.2">
      <c r="A216" s="320" t="s">
        <v>1587</v>
      </c>
      <c r="B216" s="336" t="s">
        <v>1514</v>
      </c>
      <c r="C216" s="337" t="s">
        <v>5520</v>
      </c>
      <c r="D216" s="338">
        <v>2441</v>
      </c>
      <c r="E216" s="339">
        <v>3400</v>
      </c>
      <c r="F216" s="171">
        <f>-SUMIF(CajaAcc!F:F,A216,CajaAcc!E:E)+G216</f>
        <v>0</v>
      </c>
      <c r="G216" s="328">
        <v>0</v>
      </c>
    </row>
    <row r="217" spans="1:7" ht="15" x14ac:dyDescent="0.2">
      <c r="A217" s="320" t="s">
        <v>193</v>
      </c>
      <c r="B217" s="336" t="s">
        <v>1514</v>
      </c>
      <c r="C217" s="337" t="s">
        <v>1728</v>
      </c>
      <c r="D217" s="338">
        <v>1647</v>
      </c>
      <c r="E217" s="339">
        <v>3550</v>
      </c>
      <c r="F217" s="171">
        <f>-SUMIF(CajaAcc!F:F,A217,CajaAcc!E:E)+G217</f>
        <v>0</v>
      </c>
      <c r="G217" s="328">
        <v>0</v>
      </c>
    </row>
    <row r="218" spans="1:7" ht="15" x14ac:dyDescent="0.2">
      <c r="A218" s="320" t="s">
        <v>192</v>
      </c>
      <c r="B218" s="336" t="s">
        <v>1514</v>
      </c>
      <c r="C218" s="337" t="s">
        <v>2156</v>
      </c>
      <c r="D218" s="338">
        <v>1456</v>
      </c>
      <c r="E218" s="339">
        <v>3600</v>
      </c>
      <c r="F218" s="171">
        <f>-SUMIF(CajaAcc!F:F,A218,CajaAcc!E:E)+G218</f>
        <v>0</v>
      </c>
      <c r="G218" s="328">
        <v>0</v>
      </c>
    </row>
    <row r="219" spans="1:7" ht="15" x14ac:dyDescent="0.2">
      <c r="A219" s="320" t="s">
        <v>810</v>
      </c>
      <c r="B219" s="336" t="s">
        <v>1514</v>
      </c>
      <c r="C219" s="337" t="s">
        <v>2156</v>
      </c>
      <c r="D219" s="338">
        <v>1456</v>
      </c>
      <c r="E219" s="339">
        <v>3600</v>
      </c>
      <c r="F219" s="171">
        <f>-SUMIF(CajaAcc!F:F,A219,CajaAcc!E:E)+G219</f>
        <v>0</v>
      </c>
      <c r="G219" s="328">
        <v>0</v>
      </c>
    </row>
    <row r="220" spans="1:7" ht="15" x14ac:dyDescent="0.2">
      <c r="A220" s="320" t="s">
        <v>834</v>
      </c>
      <c r="B220" s="336" t="s">
        <v>1514</v>
      </c>
      <c r="C220" s="337" t="s">
        <v>1610</v>
      </c>
      <c r="D220" s="338">
        <v>1247</v>
      </c>
      <c r="E220" s="339">
        <v>3550</v>
      </c>
      <c r="F220" s="171">
        <f>-SUMIF(CajaAcc!F:F,A220,CajaAcc!E:E)+G220</f>
        <v>0</v>
      </c>
      <c r="G220" s="328">
        <v>0</v>
      </c>
    </row>
    <row r="221" spans="1:7" ht="15" x14ac:dyDescent="0.2">
      <c r="A221" s="320" t="s">
        <v>191</v>
      </c>
      <c r="B221" s="336" t="s">
        <v>1514</v>
      </c>
      <c r="C221" s="337" t="s">
        <v>1313</v>
      </c>
      <c r="D221" s="338">
        <v>853</v>
      </c>
      <c r="E221" s="339">
        <v>2250</v>
      </c>
      <c r="F221" s="171">
        <f>-SUMIF(CajaAcc!F:F,A221,CajaAcc!E:E)+G221</f>
        <v>0</v>
      </c>
      <c r="G221" s="328">
        <v>0</v>
      </c>
    </row>
    <row r="222" spans="1:7" ht="15" x14ac:dyDescent="0.2">
      <c r="A222" s="320" t="s">
        <v>188</v>
      </c>
      <c r="B222" s="336" t="s">
        <v>1514</v>
      </c>
      <c r="C222" s="337" t="s">
        <v>1958</v>
      </c>
      <c r="D222" s="338">
        <v>1247</v>
      </c>
      <c r="E222" s="339">
        <v>2900</v>
      </c>
      <c r="F222" s="171">
        <f>-SUMIF(CajaAcc!F:F,A222,CajaAcc!E:E)+G222</f>
        <v>3</v>
      </c>
      <c r="G222" s="328">
        <v>3</v>
      </c>
    </row>
    <row r="223" spans="1:7" ht="15" x14ac:dyDescent="0.2">
      <c r="A223" s="320" t="s">
        <v>3928</v>
      </c>
      <c r="B223" s="336" t="s">
        <v>1514</v>
      </c>
      <c r="C223" s="337" t="s">
        <v>3929</v>
      </c>
      <c r="D223" s="338">
        <v>4369</v>
      </c>
      <c r="E223" s="339">
        <v>10400</v>
      </c>
      <c r="F223" s="171">
        <f>-SUMIF(CajaAcc!F:F,A223,CajaAcc!E:E)+G223</f>
        <v>1</v>
      </c>
      <c r="G223" s="328">
        <v>1</v>
      </c>
    </row>
    <row r="224" spans="1:7" ht="15" x14ac:dyDescent="0.2">
      <c r="A224" s="320" t="s">
        <v>5049</v>
      </c>
      <c r="B224" s="336" t="s">
        <v>1514</v>
      </c>
      <c r="C224" s="337" t="s">
        <v>5073</v>
      </c>
      <c r="D224" s="338">
        <v>4938</v>
      </c>
      <c r="E224" s="339">
        <v>11800</v>
      </c>
      <c r="F224" s="171">
        <f>-SUMIF(CajaAcc!F:F,A224,CajaAcc!E:E)+G224</f>
        <v>0</v>
      </c>
      <c r="G224" s="328">
        <v>0</v>
      </c>
    </row>
    <row r="225" spans="1:7" ht="15" x14ac:dyDescent="0.2">
      <c r="A225" s="320" t="s">
        <v>4684</v>
      </c>
      <c r="B225" s="336" t="s">
        <v>1514</v>
      </c>
      <c r="C225" s="337" t="s">
        <v>4775</v>
      </c>
      <c r="D225" s="338">
        <v>4938</v>
      </c>
      <c r="E225" s="339">
        <v>11800</v>
      </c>
      <c r="F225" s="171">
        <f>-SUMIF(CajaAcc!F:F,A225,CajaAcc!E:E)+G225</f>
        <v>2</v>
      </c>
      <c r="G225" s="328">
        <v>2</v>
      </c>
    </row>
    <row r="226" spans="1:7" ht="15" x14ac:dyDescent="0.2">
      <c r="A226" s="320" t="s">
        <v>237</v>
      </c>
      <c r="B226" s="336" t="s">
        <v>1514</v>
      </c>
      <c r="C226" s="337" t="s">
        <v>5521</v>
      </c>
      <c r="D226" s="338">
        <v>5087</v>
      </c>
      <c r="E226" s="339">
        <v>9000</v>
      </c>
      <c r="F226" s="171">
        <f>-SUMIF(CajaAcc!F:F,A226,CajaAcc!E:E)+G226</f>
        <v>1</v>
      </c>
      <c r="G226" s="328">
        <v>1</v>
      </c>
    </row>
    <row r="227" spans="1:7" ht="15" x14ac:dyDescent="0.2">
      <c r="A227" s="320" t="s">
        <v>376</v>
      </c>
      <c r="B227" s="336" t="s">
        <v>1514</v>
      </c>
      <c r="C227" s="337" t="s">
        <v>5521</v>
      </c>
      <c r="D227" s="338">
        <v>4881</v>
      </c>
      <c r="E227" s="339">
        <v>11250</v>
      </c>
      <c r="F227" s="171">
        <f>-SUMIF(CajaAcc!F:F,A227,CajaAcc!E:E)+G227</f>
        <v>0</v>
      </c>
      <c r="G227" s="328">
        <v>0</v>
      </c>
    </row>
    <row r="228" spans="1:7" ht="15" x14ac:dyDescent="0.2">
      <c r="A228" s="320" t="s">
        <v>836</v>
      </c>
      <c r="B228" s="336" t="s">
        <v>1514</v>
      </c>
      <c r="C228" s="337" t="s">
        <v>5522</v>
      </c>
      <c r="D228" s="338">
        <v>6204</v>
      </c>
      <c r="E228" s="339">
        <v>17650</v>
      </c>
      <c r="F228" s="171">
        <f>-SUMIF(CajaAcc!F:F,A228,CajaAcc!E:E)+G228</f>
        <v>0</v>
      </c>
      <c r="G228" s="328">
        <v>0</v>
      </c>
    </row>
    <row r="229" spans="1:7" ht="15" x14ac:dyDescent="0.2">
      <c r="A229" s="320" t="s">
        <v>1150</v>
      </c>
      <c r="B229" s="336" t="s">
        <v>1514</v>
      </c>
      <c r="C229" s="337" t="s">
        <v>5523</v>
      </c>
      <c r="D229" s="338">
        <v>16855</v>
      </c>
      <c r="E229" s="339">
        <v>20750</v>
      </c>
      <c r="F229" s="171">
        <f>-SUMIF(CajaAcc!F:F,A229,CajaAcc!E:E)+G229</f>
        <v>1</v>
      </c>
      <c r="G229" s="328">
        <v>2</v>
      </c>
    </row>
    <row r="230" spans="1:7" ht="15" x14ac:dyDescent="0.2">
      <c r="A230" s="320" t="s">
        <v>189</v>
      </c>
      <c r="B230" s="336" t="s">
        <v>1514</v>
      </c>
      <c r="C230" s="337" t="s">
        <v>5524</v>
      </c>
      <c r="D230" s="338">
        <v>1353</v>
      </c>
      <c r="E230" s="339">
        <v>4350</v>
      </c>
      <c r="F230" s="171">
        <f>-SUMIF(CajaAcc!F:F,A230,CajaAcc!E:E)+G230</f>
        <v>0</v>
      </c>
      <c r="G230" s="328">
        <v>0</v>
      </c>
    </row>
    <row r="231" spans="1:7" ht="15" x14ac:dyDescent="0.2">
      <c r="A231" s="320" t="s">
        <v>190</v>
      </c>
      <c r="B231" s="336" t="s">
        <v>1514</v>
      </c>
      <c r="C231" s="337" t="s">
        <v>5524</v>
      </c>
      <c r="D231" s="338">
        <v>941</v>
      </c>
      <c r="E231" s="339">
        <v>2450</v>
      </c>
      <c r="F231" s="171">
        <f>-SUMIF(CajaAcc!F:F,A231,CajaAcc!E:E)+G231</f>
        <v>0</v>
      </c>
      <c r="G231" s="328">
        <v>0</v>
      </c>
    </row>
    <row r="232" spans="1:7" ht="15" x14ac:dyDescent="0.2">
      <c r="A232" s="320" t="s">
        <v>187</v>
      </c>
      <c r="B232" s="336" t="s">
        <v>1514</v>
      </c>
      <c r="C232" s="337" t="s">
        <v>1729</v>
      </c>
      <c r="D232" s="338">
        <v>941</v>
      </c>
      <c r="E232" s="339">
        <v>2450</v>
      </c>
      <c r="F232" s="171">
        <f>-SUMIF(CajaAcc!F:F,A232,CajaAcc!E:E)+G232</f>
        <v>0</v>
      </c>
      <c r="G232" s="328">
        <v>0</v>
      </c>
    </row>
    <row r="233" spans="1:7" ht="15" x14ac:dyDescent="0.2">
      <c r="A233" s="320" t="s">
        <v>365</v>
      </c>
      <c r="B233" s="336" t="s">
        <v>1514</v>
      </c>
      <c r="C233" s="337" t="s">
        <v>1730</v>
      </c>
      <c r="D233" s="338">
        <v>1353</v>
      </c>
      <c r="E233" s="339">
        <v>4350</v>
      </c>
      <c r="F233" s="171">
        <f>-SUMIF(CajaAcc!F:F,A233,CajaAcc!E:E)+G233</f>
        <v>0</v>
      </c>
      <c r="G233" s="328">
        <v>0</v>
      </c>
    </row>
    <row r="234" spans="1:7" ht="15" x14ac:dyDescent="0.2">
      <c r="A234" s="320" t="s">
        <v>186</v>
      </c>
      <c r="B234" s="336" t="s">
        <v>1514</v>
      </c>
      <c r="C234" s="337" t="s">
        <v>1730</v>
      </c>
      <c r="D234" s="338">
        <v>853</v>
      </c>
      <c r="E234" s="339">
        <v>2250</v>
      </c>
      <c r="F234" s="171">
        <f>-SUMIF(CajaAcc!F:F,A234,CajaAcc!E:E)+G234</f>
        <v>0</v>
      </c>
      <c r="G234" s="328">
        <v>0</v>
      </c>
    </row>
    <row r="235" spans="1:7" ht="15" x14ac:dyDescent="0.2">
      <c r="A235" s="320" t="s">
        <v>184</v>
      </c>
      <c r="B235" s="336" t="s">
        <v>1514</v>
      </c>
      <c r="C235" s="337" t="s">
        <v>1314</v>
      </c>
      <c r="D235" s="338">
        <v>1353</v>
      </c>
      <c r="E235" s="339">
        <v>4350</v>
      </c>
      <c r="F235" s="171">
        <f>-SUMIF(CajaAcc!F:F,A235,CajaAcc!E:E)+G235</f>
        <v>0</v>
      </c>
      <c r="G235" s="328">
        <v>0</v>
      </c>
    </row>
    <row r="236" spans="1:7" ht="15" x14ac:dyDescent="0.2">
      <c r="A236" s="320" t="s">
        <v>185</v>
      </c>
      <c r="B236" s="336" t="s">
        <v>1514</v>
      </c>
      <c r="C236" s="337" t="s">
        <v>1314</v>
      </c>
      <c r="D236" s="338">
        <v>794</v>
      </c>
      <c r="E236" s="339">
        <v>2100</v>
      </c>
      <c r="F236" s="171">
        <f>-SUMIF(CajaAcc!F:F,A236,CajaAcc!E:E)+G236</f>
        <v>0</v>
      </c>
      <c r="G236" s="328">
        <v>0</v>
      </c>
    </row>
    <row r="237" spans="1:7" ht="15" x14ac:dyDescent="0.2">
      <c r="A237" s="320" t="s">
        <v>3207</v>
      </c>
      <c r="B237" s="336" t="s">
        <v>1514</v>
      </c>
      <c r="C237" s="337" t="s">
        <v>3816</v>
      </c>
      <c r="D237" s="338">
        <v>3342</v>
      </c>
      <c r="E237" s="339">
        <v>7700</v>
      </c>
      <c r="F237" s="171">
        <f>-SUMIF(CajaAcc!F:F,A237,CajaAcc!E:E)+G237</f>
        <v>0</v>
      </c>
      <c r="G237" s="328">
        <v>1</v>
      </c>
    </row>
    <row r="238" spans="1:7" ht="15" x14ac:dyDescent="0.2">
      <c r="A238" s="320" t="s">
        <v>3206</v>
      </c>
      <c r="B238" s="336" t="s">
        <v>1514</v>
      </c>
      <c r="C238" s="337" t="s">
        <v>3817</v>
      </c>
      <c r="D238" s="338">
        <v>2279</v>
      </c>
      <c r="E238" s="339">
        <v>5250</v>
      </c>
      <c r="F238" s="171">
        <f>-SUMIF(CajaAcc!F:F,A238,CajaAcc!E:E)+G238</f>
        <v>0</v>
      </c>
      <c r="G238" s="328">
        <v>0</v>
      </c>
    </row>
    <row r="239" spans="1:7" ht="15" x14ac:dyDescent="0.2">
      <c r="A239" s="320" t="s">
        <v>2130</v>
      </c>
      <c r="B239" s="336" t="s">
        <v>1514</v>
      </c>
      <c r="C239" s="337" t="s">
        <v>2131</v>
      </c>
      <c r="D239" s="338">
        <v>1473</v>
      </c>
      <c r="E239" s="339">
        <v>3950</v>
      </c>
      <c r="F239" s="171">
        <f>-SUMIF(CajaAcc!F:F,A239,CajaAcc!E:E)+G239</f>
        <v>0</v>
      </c>
      <c r="G239" s="328">
        <v>0</v>
      </c>
    </row>
    <row r="240" spans="1:7" ht="15" x14ac:dyDescent="0.2">
      <c r="A240" s="320" t="s">
        <v>2337</v>
      </c>
      <c r="B240" s="336" t="s">
        <v>1514</v>
      </c>
      <c r="C240" s="337" t="s">
        <v>1315</v>
      </c>
      <c r="D240" s="338">
        <v>1473</v>
      </c>
      <c r="E240" s="339">
        <v>3950</v>
      </c>
      <c r="F240" s="171">
        <f>-SUMIF(CajaAcc!F:F,A240,CajaAcc!E:E)+G240</f>
        <v>0</v>
      </c>
      <c r="G240" s="328">
        <v>1</v>
      </c>
    </row>
    <row r="241" spans="1:7" ht="15" x14ac:dyDescent="0.2">
      <c r="A241" s="320" t="s">
        <v>194</v>
      </c>
      <c r="B241" s="336" t="s">
        <v>1514</v>
      </c>
      <c r="C241" s="337" t="s">
        <v>1315</v>
      </c>
      <c r="D241" s="338">
        <v>1473</v>
      </c>
      <c r="E241" s="339">
        <v>3950</v>
      </c>
      <c r="F241" s="171">
        <f>-SUMIF(CajaAcc!F:F,A241,CajaAcc!E:E)+G241</f>
        <v>0</v>
      </c>
      <c r="G241" s="328">
        <v>0</v>
      </c>
    </row>
    <row r="242" spans="1:7" ht="15" x14ac:dyDescent="0.2">
      <c r="A242" s="320" t="s">
        <v>1993</v>
      </c>
      <c r="B242" s="336" t="s">
        <v>1514</v>
      </c>
      <c r="C242" s="337" t="s">
        <v>2002</v>
      </c>
      <c r="D242" s="338">
        <v>13761</v>
      </c>
      <c r="E242" s="339">
        <v>26450</v>
      </c>
      <c r="F242" s="171">
        <f>-SUMIF(CajaAcc!F:F,A242,CajaAcc!E:E)+G242</f>
        <v>0</v>
      </c>
      <c r="G242" s="328">
        <v>0</v>
      </c>
    </row>
    <row r="243" spans="1:7" ht="15" x14ac:dyDescent="0.2">
      <c r="A243" s="320" t="s">
        <v>1994</v>
      </c>
      <c r="B243" s="336" t="s">
        <v>1514</v>
      </c>
      <c r="C243" s="337" t="s">
        <v>2003</v>
      </c>
      <c r="D243" s="338">
        <v>4128</v>
      </c>
      <c r="E243" s="339">
        <v>7950</v>
      </c>
      <c r="F243" s="171">
        <f>-SUMIF(CajaAcc!F:F,A243,CajaAcc!E:E)+G243</f>
        <v>0</v>
      </c>
      <c r="G243" s="328">
        <v>0</v>
      </c>
    </row>
    <row r="244" spans="1:7" ht="15" x14ac:dyDescent="0.2">
      <c r="A244" s="320" t="s">
        <v>1995</v>
      </c>
      <c r="B244" s="336" t="s">
        <v>1514</v>
      </c>
      <c r="C244" s="337" t="s">
        <v>2004</v>
      </c>
      <c r="D244" s="338">
        <v>3823</v>
      </c>
      <c r="E244" s="339">
        <v>7350</v>
      </c>
      <c r="F244" s="171">
        <f>-SUMIF(CajaAcc!F:F,A244,CajaAcc!E:E)+G244</f>
        <v>0</v>
      </c>
      <c r="G244" s="328">
        <v>0</v>
      </c>
    </row>
    <row r="245" spans="1:7" ht="15" x14ac:dyDescent="0.2">
      <c r="A245" s="320" t="s">
        <v>3954</v>
      </c>
      <c r="B245" s="336" t="s">
        <v>1514</v>
      </c>
      <c r="C245" s="337" t="s">
        <v>3955</v>
      </c>
      <c r="D245" s="338">
        <v>25927</v>
      </c>
      <c r="E245" s="339">
        <v>49850</v>
      </c>
      <c r="F245" s="171">
        <f>-SUMIF(CajaAcc!F:F,A245,CajaAcc!E:E)+G245</f>
        <v>0</v>
      </c>
      <c r="G245" s="328">
        <v>0</v>
      </c>
    </row>
    <row r="246" spans="1:7" ht="15" x14ac:dyDescent="0.2">
      <c r="A246" s="320" t="s">
        <v>3956</v>
      </c>
      <c r="B246" s="336" t="s">
        <v>1514</v>
      </c>
      <c r="C246" s="337" t="s">
        <v>3957</v>
      </c>
      <c r="D246" s="338">
        <v>25927</v>
      </c>
      <c r="E246" s="339">
        <v>49850</v>
      </c>
      <c r="F246" s="171">
        <f>-SUMIF(CajaAcc!F:F,A246,CajaAcc!E:E)+G246</f>
        <v>0</v>
      </c>
      <c r="G246" s="328">
        <v>0</v>
      </c>
    </row>
    <row r="247" spans="1:7" ht="15" x14ac:dyDescent="0.2">
      <c r="A247" s="320" t="s">
        <v>3705</v>
      </c>
      <c r="B247" s="336" t="s">
        <v>1514</v>
      </c>
      <c r="C247" s="337" t="s">
        <v>3751</v>
      </c>
      <c r="D247" s="338">
        <v>9383</v>
      </c>
      <c r="E247" s="339">
        <v>18750</v>
      </c>
      <c r="F247" s="171">
        <f>-SUMIF(CajaAcc!F:F,A247,CajaAcc!E:E)+G247</f>
        <v>0</v>
      </c>
      <c r="G247" s="328">
        <v>0</v>
      </c>
    </row>
    <row r="248" spans="1:7" ht="15" x14ac:dyDescent="0.2">
      <c r="A248" s="320" t="s">
        <v>5737</v>
      </c>
      <c r="B248" s="336" t="s">
        <v>1514</v>
      </c>
      <c r="C248" s="337" t="s">
        <v>5738</v>
      </c>
      <c r="D248" s="338">
        <v>5172</v>
      </c>
      <c r="E248" s="339">
        <v>7950</v>
      </c>
      <c r="F248" s="171">
        <f>-SUMIF(CajaAcc!F:F,A248,CajaAcc!E:E)+G248</f>
        <v>0</v>
      </c>
      <c r="G248" s="328">
        <v>0</v>
      </c>
    </row>
    <row r="249" spans="1:7" ht="15" x14ac:dyDescent="0.2">
      <c r="A249" s="320" t="s">
        <v>5839</v>
      </c>
      <c r="B249" s="336" t="s">
        <v>1514</v>
      </c>
      <c r="C249" s="337" t="s">
        <v>5840</v>
      </c>
      <c r="D249" s="338">
        <v>7708</v>
      </c>
      <c r="E249" s="339">
        <v>11850</v>
      </c>
      <c r="F249" s="171">
        <f>-SUMIF(CajaAcc!F:F,A249,CajaAcc!E:E)+G249</f>
        <v>1</v>
      </c>
      <c r="G249" s="328">
        <v>1</v>
      </c>
    </row>
    <row r="250" spans="1:7" ht="15" x14ac:dyDescent="0.2">
      <c r="A250" s="320" t="s">
        <v>1151</v>
      </c>
      <c r="B250" s="336" t="s">
        <v>1514</v>
      </c>
      <c r="C250" s="337" t="s">
        <v>1152</v>
      </c>
      <c r="D250" s="338">
        <v>440</v>
      </c>
      <c r="E250" s="339">
        <v>1000</v>
      </c>
      <c r="F250" s="171">
        <f>-SUMIF(CajaAcc!F:F,A250,CajaAcc!E:E)+G250</f>
        <v>1</v>
      </c>
      <c r="G250" s="328">
        <v>1</v>
      </c>
    </row>
    <row r="251" spans="1:7" ht="15" x14ac:dyDescent="0.2">
      <c r="A251" s="320" t="s">
        <v>5841</v>
      </c>
      <c r="B251" s="336" t="s">
        <v>1514</v>
      </c>
      <c r="C251" s="337" t="s">
        <v>5842</v>
      </c>
      <c r="D251" s="338">
        <v>2476</v>
      </c>
      <c r="E251" s="339">
        <v>5700</v>
      </c>
      <c r="F251" s="171">
        <f>-SUMIF(CajaAcc!F:F,A251,CajaAcc!E:E)+G251</f>
        <v>0</v>
      </c>
      <c r="G251" s="328">
        <v>0</v>
      </c>
    </row>
    <row r="252" spans="1:7" ht="15" x14ac:dyDescent="0.2">
      <c r="A252" s="320" t="s">
        <v>678</v>
      </c>
      <c r="B252" s="336" t="s">
        <v>1514</v>
      </c>
      <c r="C252" s="337" t="s">
        <v>5525</v>
      </c>
      <c r="D252" s="338">
        <v>8043</v>
      </c>
      <c r="E252" s="339">
        <v>12350</v>
      </c>
      <c r="F252" s="171">
        <f>-SUMIF(CajaAcc!F:F,A252,CajaAcc!E:E)+G252</f>
        <v>2</v>
      </c>
      <c r="G252" s="328">
        <v>2</v>
      </c>
    </row>
    <row r="253" spans="1:7" ht="15" x14ac:dyDescent="0.2">
      <c r="A253" s="320" t="s">
        <v>5050</v>
      </c>
      <c r="B253" s="336" t="s">
        <v>1514</v>
      </c>
      <c r="C253" s="337" t="s">
        <v>5074</v>
      </c>
      <c r="D253" s="338">
        <v>5387</v>
      </c>
      <c r="E253" s="339">
        <v>14500</v>
      </c>
      <c r="F253" s="171">
        <f>-SUMIF(CajaAcc!F:F,A253,CajaAcc!E:E)+G253</f>
        <v>2</v>
      </c>
      <c r="G253" s="328">
        <v>2</v>
      </c>
    </row>
    <row r="254" spans="1:7" ht="15" x14ac:dyDescent="0.2">
      <c r="A254" s="320" t="s">
        <v>5843</v>
      </c>
      <c r="B254" s="336" t="s">
        <v>1514</v>
      </c>
      <c r="C254" s="337" t="s">
        <v>6176</v>
      </c>
      <c r="D254" s="338">
        <v>5387</v>
      </c>
      <c r="E254" s="339">
        <v>14500</v>
      </c>
      <c r="F254" s="171">
        <f>-SUMIF(CajaAcc!F:F,A254,CajaAcc!E:E)+G254</f>
        <v>0</v>
      </c>
      <c r="G254" s="328">
        <v>0</v>
      </c>
    </row>
    <row r="255" spans="1:7" ht="15" x14ac:dyDescent="0.2">
      <c r="A255" s="320" t="s">
        <v>5653</v>
      </c>
      <c r="B255" s="336" t="s">
        <v>1514</v>
      </c>
      <c r="C255" s="337" t="s">
        <v>5654</v>
      </c>
      <c r="D255" s="338">
        <v>2312</v>
      </c>
      <c r="E255" s="339">
        <v>6250</v>
      </c>
      <c r="F255" s="171">
        <f>-SUMIF(CajaAcc!F:F,A255,CajaAcc!E:E)+G255</f>
        <v>0</v>
      </c>
      <c r="G255" s="328">
        <v>0</v>
      </c>
    </row>
    <row r="256" spans="1:7" ht="15" x14ac:dyDescent="0.2">
      <c r="A256" s="320" t="s">
        <v>4616</v>
      </c>
      <c r="B256" s="336" t="s">
        <v>1514</v>
      </c>
      <c r="C256" s="337" t="s">
        <v>4632</v>
      </c>
      <c r="D256" s="338">
        <v>2257</v>
      </c>
      <c r="E256" s="339">
        <v>6100</v>
      </c>
      <c r="F256" s="171">
        <f>-SUMIF(CajaAcc!F:F,A256,CajaAcc!E:E)+G256</f>
        <v>0</v>
      </c>
      <c r="G256" s="328">
        <v>0</v>
      </c>
    </row>
    <row r="257" spans="1:7" ht="15" x14ac:dyDescent="0.2">
      <c r="A257" s="320" t="s">
        <v>5975</v>
      </c>
      <c r="B257" s="336" t="s">
        <v>1514</v>
      </c>
      <c r="C257" s="337" t="s">
        <v>5976</v>
      </c>
      <c r="D257" s="338">
        <v>11684</v>
      </c>
      <c r="E257" s="339">
        <v>26950</v>
      </c>
      <c r="F257" s="171">
        <f>-SUMIF(CajaAcc!F:F,A257,CajaAcc!E:E)+G257</f>
        <v>2</v>
      </c>
      <c r="G257" s="328">
        <v>1</v>
      </c>
    </row>
    <row r="258" spans="1:7" ht="15" x14ac:dyDescent="0.2">
      <c r="A258" s="320" t="s">
        <v>1996</v>
      </c>
      <c r="B258" s="336" t="s">
        <v>1514</v>
      </c>
      <c r="C258" s="337" t="s">
        <v>2005</v>
      </c>
      <c r="D258" s="338">
        <v>3975</v>
      </c>
      <c r="E258" s="339">
        <v>9150</v>
      </c>
      <c r="F258" s="171">
        <f>-SUMIF(CajaAcc!F:F,A258,CajaAcc!E:E)+G258</f>
        <v>0</v>
      </c>
      <c r="G258" s="328">
        <v>0</v>
      </c>
    </row>
    <row r="259" spans="1:7" ht="15" x14ac:dyDescent="0.2">
      <c r="A259" s="320" t="s">
        <v>181</v>
      </c>
      <c r="B259" s="336" t="s">
        <v>1514</v>
      </c>
      <c r="C259" s="337" t="s">
        <v>1731</v>
      </c>
      <c r="D259" s="338">
        <v>1647</v>
      </c>
      <c r="E259" s="339">
        <v>4950</v>
      </c>
      <c r="F259" s="171">
        <f>-SUMIF(CajaAcc!F:F,A259,CajaAcc!E:E)+G259</f>
        <v>0</v>
      </c>
      <c r="G259" s="328">
        <v>0</v>
      </c>
    </row>
    <row r="260" spans="1:7" ht="15" x14ac:dyDescent="0.2">
      <c r="A260" s="320" t="s">
        <v>180</v>
      </c>
      <c r="B260" s="336" t="s">
        <v>1514</v>
      </c>
      <c r="C260" s="337" t="s">
        <v>5526</v>
      </c>
      <c r="D260" s="338">
        <v>1816</v>
      </c>
      <c r="E260" s="339">
        <v>4200</v>
      </c>
      <c r="F260" s="171">
        <f>-SUMIF(CajaAcc!F:F,A260,CajaAcc!E:E)+G260</f>
        <v>0</v>
      </c>
      <c r="G260" s="328">
        <v>0</v>
      </c>
    </row>
    <row r="261" spans="1:7" ht="15" x14ac:dyDescent="0.2">
      <c r="A261" s="320" t="s">
        <v>1959</v>
      </c>
      <c r="B261" s="336" t="s">
        <v>1514</v>
      </c>
      <c r="C261" s="337" t="s">
        <v>5527</v>
      </c>
      <c r="D261" s="338">
        <v>1887</v>
      </c>
      <c r="E261" s="339">
        <v>4350</v>
      </c>
      <c r="F261" s="171">
        <f>-SUMIF(CajaAcc!F:F,A261,CajaAcc!E:E)+G261</f>
        <v>3</v>
      </c>
      <c r="G261" s="328">
        <v>4</v>
      </c>
    </row>
    <row r="262" spans="1:7" ht="15" x14ac:dyDescent="0.2">
      <c r="A262" s="320" t="s">
        <v>178</v>
      </c>
      <c r="B262" s="336" t="s">
        <v>1514</v>
      </c>
      <c r="C262" s="337" t="s">
        <v>1316</v>
      </c>
      <c r="D262" s="338">
        <v>941</v>
      </c>
      <c r="E262" s="339">
        <v>2450</v>
      </c>
      <c r="F262" s="171">
        <f>-SUMIF(CajaAcc!F:F,A262,CajaAcc!E:E)+G262</f>
        <v>0</v>
      </c>
      <c r="G262" s="328">
        <v>0</v>
      </c>
    </row>
    <row r="263" spans="1:7" ht="15" x14ac:dyDescent="0.2">
      <c r="A263" s="320" t="s">
        <v>179</v>
      </c>
      <c r="B263" s="336" t="s">
        <v>1514</v>
      </c>
      <c r="C263" s="337" t="s">
        <v>1317</v>
      </c>
      <c r="D263" s="338">
        <v>941</v>
      </c>
      <c r="E263" s="339">
        <v>2450</v>
      </c>
      <c r="F263" s="171">
        <f>-SUMIF(CajaAcc!F:F,A263,CajaAcc!E:E)+G263</f>
        <v>0</v>
      </c>
      <c r="G263" s="328">
        <v>0</v>
      </c>
    </row>
    <row r="264" spans="1:7" ht="15" x14ac:dyDescent="0.2">
      <c r="A264" s="320" t="s">
        <v>182</v>
      </c>
      <c r="B264" s="336" t="s">
        <v>1514</v>
      </c>
      <c r="C264" s="337" t="s">
        <v>5528</v>
      </c>
      <c r="D264" s="338">
        <v>1275</v>
      </c>
      <c r="E264" s="339">
        <v>3450</v>
      </c>
      <c r="F264" s="171">
        <f>-SUMIF(CajaAcc!F:F,A264,CajaAcc!E:E)+G264</f>
        <v>0</v>
      </c>
      <c r="G264" s="328">
        <v>0</v>
      </c>
    </row>
    <row r="265" spans="1:7" ht="15" x14ac:dyDescent="0.2">
      <c r="A265" s="320" t="s">
        <v>176</v>
      </c>
      <c r="B265" s="336" t="s">
        <v>1514</v>
      </c>
      <c r="C265" s="337" t="s">
        <v>5528</v>
      </c>
      <c r="D265" s="338">
        <v>1275</v>
      </c>
      <c r="E265" s="339">
        <v>3450</v>
      </c>
      <c r="F265" s="171">
        <f>-SUMIF(CajaAcc!F:F,A265,CajaAcc!E:E)+G265</f>
        <v>0</v>
      </c>
      <c r="G265" s="328">
        <v>0</v>
      </c>
    </row>
    <row r="266" spans="1:7" ht="15" x14ac:dyDescent="0.2">
      <c r="A266" s="320" t="s">
        <v>1294</v>
      </c>
      <c r="B266" s="336" t="s">
        <v>1514</v>
      </c>
      <c r="C266" s="337" t="s">
        <v>5528</v>
      </c>
      <c r="D266" s="338">
        <v>1275</v>
      </c>
      <c r="E266" s="339">
        <v>3450</v>
      </c>
      <c r="F266" s="171">
        <f>-SUMIF(CajaAcc!F:F,A266,CajaAcc!E:E)+G266</f>
        <v>0</v>
      </c>
      <c r="G266" s="328">
        <v>0</v>
      </c>
    </row>
    <row r="267" spans="1:7" ht="15" x14ac:dyDescent="0.2">
      <c r="A267" s="320" t="s">
        <v>1588</v>
      </c>
      <c r="B267" s="336" t="s">
        <v>1514</v>
      </c>
      <c r="C267" s="337" t="s">
        <v>5528</v>
      </c>
      <c r="D267" s="338">
        <v>1275</v>
      </c>
      <c r="E267" s="339">
        <v>3450</v>
      </c>
      <c r="F267" s="171">
        <f>-SUMIF(CajaAcc!F:F,A267,CajaAcc!E:E)+G267</f>
        <v>11</v>
      </c>
      <c r="G267" s="328">
        <v>11</v>
      </c>
    </row>
    <row r="268" spans="1:7" ht="15" x14ac:dyDescent="0.2">
      <c r="A268" s="320" t="s">
        <v>161</v>
      </c>
      <c r="B268" s="336" t="s">
        <v>1514</v>
      </c>
      <c r="C268" s="337" t="s">
        <v>5977</v>
      </c>
      <c r="D268" s="338">
        <v>2504</v>
      </c>
      <c r="E268" s="339">
        <v>4700</v>
      </c>
      <c r="F268" s="171">
        <f>-SUMIF(CajaAcc!F:F,A268,CajaAcc!E:E)+G268</f>
        <v>0</v>
      </c>
      <c r="G268" s="328">
        <v>0</v>
      </c>
    </row>
    <row r="269" spans="1:7" ht="15" x14ac:dyDescent="0.2">
      <c r="A269" s="320" t="s">
        <v>218</v>
      </c>
      <c r="B269" s="336" t="s">
        <v>1514</v>
      </c>
      <c r="C269" s="337" t="s">
        <v>5978</v>
      </c>
      <c r="D269" s="338">
        <v>8468</v>
      </c>
      <c r="E269" s="339">
        <v>13350</v>
      </c>
      <c r="F269" s="171">
        <f>-SUMIF(CajaAcc!F:F,A269,CajaAcc!E:E)+G269</f>
        <v>0</v>
      </c>
      <c r="G269" s="328">
        <v>0</v>
      </c>
    </row>
    <row r="270" spans="1:7" ht="15" x14ac:dyDescent="0.2">
      <c r="A270" s="320" t="s">
        <v>906</v>
      </c>
      <c r="B270" s="336" t="s">
        <v>1514</v>
      </c>
      <c r="C270" s="337" t="s">
        <v>1960</v>
      </c>
      <c r="D270" s="338">
        <v>1618</v>
      </c>
      <c r="E270" s="339">
        <v>4350</v>
      </c>
      <c r="F270" s="171">
        <f>-SUMIF(CajaAcc!F:F,A270,CajaAcc!E:E)+G270</f>
        <v>7</v>
      </c>
      <c r="G270" s="328">
        <v>4</v>
      </c>
    </row>
    <row r="271" spans="1:7" ht="15" x14ac:dyDescent="0.2">
      <c r="A271" s="320" t="s">
        <v>2953</v>
      </c>
      <c r="B271" s="336" t="s">
        <v>1514</v>
      </c>
      <c r="C271" s="337" t="s">
        <v>1960</v>
      </c>
      <c r="D271" s="338">
        <v>1618</v>
      </c>
      <c r="E271" s="339">
        <v>4350</v>
      </c>
      <c r="F271" s="171">
        <f>-SUMIF(CajaAcc!F:F,A271,CajaAcc!E:E)+G271</f>
        <v>0</v>
      </c>
      <c r="G271" s="328">
        <v>0</v>
      </c>
    </row>
    <row r="272" spans="1:7" ht="15" x14ac:dyDescent="0.2">
      <c r="A272" s="320" t="s">
        <v>4323</v>
      </c>
      <c r="B272" s="336" t="s">
        <v>1514</v>
      </c>
      <c r="C272" s="337" t="s">
        <v>1960</v>
      </c>
      <c r="D272" s="338">
        <v>1618</v>
      </c>
      <c r="E272" s="339">
        <v>4350</v>
      </c>
      <c r="F272" s="171">
        <f>-SUMIF(CajaAcc!F:F,A272,CajaAcc!E:E)+G272</f>
        <v>1</v>
      </c>
      <c r="G272" s="328">
        <v>1</v>
      </c>
    </row>
    <row r="273" spans="1:7" ht="15" x14ac:dyDescent="0.2">
      <c r="A273" s="320" t="s">
        <v>1120</v>
      </c>
      <c r="B273" s="336" t="s">
        <v>1514</v>
      </c>
      <c r="C273" s="337" t="s">
        <v>5529</v>
      </c>
      <c r="D273" s="338">
        <v>2504</v>
      </c>
      <c r="E273" s="339">
        <v>5950</v>
      </c>
      <c r="F273" s="171">
        <f>-SUMIF(CajaAcc!F:F,A273,CajaAcc!E:E)+G273</f>
        <v>0</v>
      </c>
      <c r="G273" s="328">
        <v>0</v>
      </c>
    </row>
    <row r="274" spans="1:7" ht="15" x14ac:dyDescent="0.2">
      <c r="A274" s="320" t="s">
        <v>677</v>
      </c>
      <c r="B274" s="336" t="s">
        <v>1514</v>
      </c>
      <c r="C274" s="337" t="s">
        <v>5530</v>
      </c>
      <c r="D274" s="338">
        <v>2504</v>
      </c>
      <c r="E274" s="339">
        <v>3950</v>
      </c>
      <c r="F274" s="171">
        <f>-SUMIF(CajaAcc!F:F,A274,CajaAcc!E:E)+G274</f>
        <v>0</v>
      </c>
      <c r="G274" s="328">
        <v>0</v>
      </c>
    </row>
    <row r="275" spans="1:7" ht="15" x14ac:dyDescent="0.2">
      <c r="A275" s="320" t="s">
        <v>1153</v>
      </c>
      <c r="B275" s="336" t="s">
        <v>1514</v>
      </c>
      <c r="C275" s="337" t="s">
        <v>5979</v>
      </c>
      <c r="D275" s="338">
        <v>26102</v>
      </c>
      <c r="E275" s="339">
        <v>32150</v>
      </c>
      <c r="F275" s="171">
        <f>-SUMIF(CajaAcc!F:F,A275,CajaAcc!E:E)+G275</f>
        <v>0</v>
      </c>
      <c r="G275" s="328">
        <v>0</v>
      </c>
    </row>
    <row r="276" spans="1:7" ht="15" x14ac:dyDescent="0.2">
      <c r="A276" s="320" t="s">
        <v>177</v>
      </c>
      <c r="B276" s="336" t="s">
        <v>1514</v>
      </c>
      <c r="C276" s="337" t="s">
        <v>1318</v>
      </c>
      <c r="D276" s="338">
        <v>941</v>
      </c>
      <c r="E276" s="339">
        <v>2450</v>
      </c>
      <c r="F276" s="171">
        <f>-SUMIF(CajaAcc!F:F,A276,CajaAcc!E:E)+G276</f>
        <v>0</v>
      </c>
      <c r="G276" s="328">
        <v>0</v>
      </c>
    </row>
    <row r="277" spans="1:7" ht="15" x14ac:dyDescent="0.2">
      <c r="A277" s="320" t="s">
        <v>1121</v>
      </c>
      <c r="B277" s="336" t="s">
        <v>1514</v>
      </c>
      <c r="C277" s="337" t="s">
        <v>1122</v>
      </c>
      <c r="D277" s="338">
        <v>941</v>
      </c>
      <c r="E277" s="339">
        <v>2450</v>
      </c>
      <c r="F277" s="171">
        <f>-SUMIF(CajaAcc!F:F,A277,CajaAcc!E:E)+G277</f>
        <v>0</v>
      </c>
      <c r="G277" s="328">
        <v>0</v>
      </c>
    </row>
    <row r="278" spans="1:7" ht="15" x14ac:dyDescent="0.2">
      <c r="A278" s="320" t="s">
        <v>377</v>
      </c>
      <c r="B278" s="336" t="s">
        <v>1514</v>
      </c>
      <c r="C278" s="337" t="s">
        <v>1589</v>
      </c>
      <c r="D278" s="338">
        <v>14220</v>
      </c>
      <c r="E278" s="339">
        <v>27350</v>
      </c>
      <c r="F278" s="171">
        <f>-SUMIF(CajaAcc!F:F,A278,CajaAcc!E:E)+G278</f>
        <v>0</v>
      </c>
      <c r="G278" s="328">
        <v>0</v>
      </c>
    </row>
    <row r="279" spans="1:7" ht="15" x14ac:dyDescent="0.2">
      <c r="A279" s="320" t="s">
        <v>3770</v>
      </c>
      <c r="B279" s="336" t="s">
        <v>1514</v>
      </c>
      <c r="C279" s="337" t="s">
        <v>1589</v>
      </c>
      <c r="D279" s="338">
        <v>12445</v>
      </c>
      <c r="E279" s="339">
        <v>23950</v>
      </c>
      <c r="F279" s="171">
        <f>-SUMIF(CajaAcc!F:F,A279,CajaAcc!E:E)+G279</f>
        <v>0</v>
      </c>
      <c r="G279" s="328">
        <v>0</v>
      </c>
    </row>
    <row r="280" spans="1:7" ht="15" x14ac:dyDescent="0.2">
      <c r="A280" s="320" t="s">
        <v>4324</v>
      </c>
      <c r="B280" s="336" t="s">
        <v>1514</v>
      </c>
      <c r="C280" s="337" t="s">
        <v>4426</v>
      </c>
      <c r="D280" s="338">
        <v>21957</v>
      </c>
      <c r="E280" s="339">
        <v>34600</v>
      </c>
      <c r="F280" s="171">
        <f>-SUMIF(CajaAcc!F:F,A280,CajaAcc!E:E)+G280</f>
        <v>0</v>
      </c>
      <c r="G280" s="328">
        <v>0</v>
      </c>
    </row>
    <row r="281" spans="1:7" ht="15" x14ac:dyDescent="0.2">
      <c r="A281" s="320" t="s">
        <v>175</v>
      </c>
      <c r="B281" s="336" t="s">
        <v>1514</v>
      </c>
      <c r="C281" s="337" t="s">
        <v>1319</v>
      </c>
      <c r="D281" s="338">
        <v>941</v>
      </c>
      <c r="E281" s="339">
        <v>2450</v>
      </c>
      <c r="F281" s="171">
        <f>-SUMIF(CajaAcc!F:F,A281,CajaAcc!E:E)+G281</f>
        <v>0</v>
      </c>
      <c r="G281" s="328">
        <v>0</v>
      </c>
    </row>
    <row r="282" spans="1:7" ht="15" x14ac:dyDescent="0.2">
      <c r="A282" s="320" t="s">
        <v>2022</v>
      </c>
      <c r="B282" s="336" t="s">
        <v>1514</v>
      </c>
      <c r="C282" s="337" t="s">
        <v>5980</v>
      </c>
      <c r="D282" s="338">
        <v>1887</v>
      </c>
      <c r="E282" s="339">
        <v>5100</v>
      </c>
      <c r="F282" s="171">
        <f>-SUMIF(CajaAcc!F:F,A282,CajaAcc!E:E)+G282</f>
        <v>7</v>
      </c>
      <c r="G282" s="328">
        <v>4</v>
      </c>
    </row>
    <row r="283" spans="1:7" ht="15" x14ac:dyDescent="0.2">
      <c r="A283" s="320" t="s">
        <v>3771</v>
      </c>
      <c r="B283" s="336" t="s">
        <v>1514</v>
      </c>
      <c r="C283" s="337" t="s">
        <v>4893</v>
      </c>
      <c r="D283" s="338">
        <v>3792</v>
      </c>
      <c r="E283" s="339">
        <v>8750</v>
      </c>
      <c r="F283" s="171">
        <f>-SUMIF(CajaAcc!F:F,A283,CajaAcc!E:E)+G283</f>
        <v>1</v>
      </c>
      <c r="G283" s="328">
        <v>1</v>
      </c>
    </row>
    <row r="284" spans="1:7" ht="15" x14ac:dyDescent="0.2">
      <c r="A284" s="320" t="s">
        <v>2735</v>
      </c>
      <c r="B284" s="336" t="s">
        <v>1514</v>
      </c>
      <c r="C284" s="337" t="s">
        <v>5981</v>
      </c>
      <c r="D284" s="338">
        <v>26102</v>
      </c>
      <c r="E284" s="339">
        <v>34150</v>
      </c>
      <c r="F284" s="171">
        <f>-SUMIF(CajaAcc!F:F,A284,CajaAcc!E:E)+G284</f>
        <v>0</v>
      </c>
      <c r="G284" s="328">
        <v>0</v>
      </c>
    </row>
    <row r="285" spans="1:7" ht="15" x14ac:dyDescent="0.2">
      <c r="A285" s="320" t="s">
        <v>5655</v>
      </c>
      <c r="B285" s="336" t="s">
        <v>1514</v>
      </c>
      <c r="C285" s="337" t="s">
        <v>5656</v>
      </c>
      <c r="D285" s="338">
        <v>2714</v>
      </c>
      <c r="E285" s="339">
        <v>6250</v>
      </c>
      <c r="F285" s="171">
        <f>-SUMIF(CajaAcc!F:F,A285,CajaAcc!E:E)+G285</f>
        <v>0</v>
      </c>
      <c r="G285" s="328">
        <v>0</v>
      </c>
    </row>
    <row r="286" spans="1:7" ht="15" x14ac:dyDescent="0.2">
      <c r="A286" s="320" t="s">
        <v>3958</v>
      </c>
      <c r="B286" s="336" t="s">
        <v>1514</v>
      </c>
      <c r="C286" s="337" t="s">
        <v>3959</v>
      </c>
      <c r="D286" s="338">
        <v>3110</v>
      </c>
      <c r="E286" s="339">
        <v>7200</v>
      </c>
      <c r="F286" s="171">
        <f>-SUMIF(CajaAcc!F:F,A286,CajaAcc!E:E)+G286</f>
        <v>0</v>
      </c>
      <c r="G286" s="328">
        <v>0</v>
      </c>
    </row>
    <row r="287" spans="1:7" ht="15" x14ac:dyDescent="0.2">
      <c r="A287" s="320" t="s">
        <v>2301</v>
      </c>
      <c r="B287" s="336" t="s">
        <v>1514</v>
      </c>
      <c r="C287" s="337" t="s">
        <v>5531</v>
      </c>
      <c r="D287" s="338">
        <v>35396</v>
      </c>
      <c r="E287" s="339">
        <v>43550</v>
      </c>
      <c r="F287" s="171">
        <f>-SUMIF(CajaAcc!F:F,A287,CajaAcc!E:E)+G287</f>
        <v>0</v>
      </c>
      <c r="G287" s="328">
        <v>0</v>
      </c>
    </row>
    <row r="288" spans="1:7" ht="15" x14ac:dyDescent="0.2">
      <c r="A288" s="320" t="s">
        <v>168</v>
      </c>
      <c r="B288" s="336" t="s">
        <v>1514</v>
      </c>
      <c r="C288" s="337" t="s">
        <v>1320</v>
      </c>
      <c r="D288" s="338">
        <v>1240</v>
      </c>
      <c r="E288" s="339">
        <v>2850</v>
      </c>
      <c r="F288" s="171">
        <f>-SUMIF(CajaAcc!F:F,A288,CajaAcc!E:E)+G288</f>
        <v>1</v>
      </c>
      <c r="G288" s="328">
        <v>1</v>
      </c>
    </row>
    <row r="289" spans="1:7" ht="15" x14ac:dyDescent="0.2">
      <c r="A289" s="320" t="s">
        <v>183</v>
      </c>
      <c r="B289" s="336" t="s">
        <v>1514</v>
      </c>
      <c r="C289" s="337" t="s">
        <v>990</v>
      </c>
      <c r="D289" s="338">
        <v>1887</v>
      </c>
      <c r="E289" s="339">
        <v>4350</v>
      </c>
      <c r="F289" s="171">
        <f>-SUMIF(CajaAcc!F:F,A289,CajaAcc!E:E)+G289</f>
        <v>1</v>
      </c>
      <c r="G289" s="328">
        <v>1</v>
      </c>
    </row>
    <row r="290" spans="1:7" ht="15" x14ac:dyDescent="0.2">
      <c r="A290" s="320" t="s">
        <v>366</v>
      </c>
      <c r="B290" s="336" t="s">
        <v>1514</v>
      </c>
      <c r="C290" s="337" t="s">
        <v>1321</v>
      </c>
      <c r="D290" s="338">
        <v>1000</v>
      </c>
      <c r="E290" s="339">
        <v>3300</v>
      </c>
      <c r="F290" s="171">
        <f>-SUMIF(CajaAcc!F:F,A290,CajaAcc!E:E)+G290</f>
        <v>0</v>
      </c>
      <c r="G290" s="328">
        <v>0</v>
      </c>
    </row>
    <row r="291" spans="1:7" ht="15" x14ac:dyDescent="0.2">
      <c r="A291" s="320" t="s">
        <v>2772</v>
      </c>
      <c r="B291" s="336" t="s">
        <v>1514</v>
      </c>
      <c r="C291" s="337" t="s">
        <v>1321</v>
      </c>
      <c r="D291" s="338">
        <v>1879</v>
      </c>
      <c r="E291" s="339">
        <v>4350</v>
      </c>
      <c r="F291" s="171">
        <f>-SUMIF(CajaAcc!F:F,A291,CajaAcc!E:E)+G291</f>
        <v>0</v>
      </c>
      <c r="G291" s="328">
        <v>0</v>
      </c>
    </row>
    <row r="292" spans="1:7" ht="15" x14ac:dyDescent="0.2">
      <c r="A292" s="320" t="s">
        <v>1295</v>
      </c>
      <c r="B292" s="336" t="s">
        <v>1514</v>
      </c>
      <c r="C292" s="337" t="s">
        <v>1296</v>
      </c>
      <c r="D292" s="338">
        <v>4469</v>
      </c>
      <c r="E292" s="339">
        <v>10300</v>
      </c>
      <c r="F292" s="171">
        <f>-SUMIF(CajaAcc!F:F,A292,CajaAcc!E:E)+G292</f>
        <v>1</v>
      </c>
      <c r="G292" s="328">
        <v>1</v>
      </c>
    </row>
    <row r="293" spans="1:7" ht="15" x14ac:dyDescent="0.2">
      <c r="A293" s="320" t="s">
        <v>2593</v>
      </c>
      <c r="B293" s="336" t="s">
        <v>1514</v>
      </c>
      <c r="C293" s="337" t="s">
        <v>2619</v>
      </c>
      <c r="D293" s="338">
        <v>5239</v>
      </c>
      <c r="E293" s="339">
        <v>8450</v>
      </c>
      <c r="F293" s="171">
        <f>-SUMIF(CajaAcc!F:F,A293,CajaAcc!E:E)+G293</f>
        <v>1</v>
      </c>
      <c r="G293" s="328">
        <v>1</v>
      </c>
    </row>
    <row r="294" spans="1:7" ht="15" x14ac:dyDescent="0.2">
      <c r="A294" s="320" t="s">
        <v>3113</v>
      </c>
      <c r="B294" s="336" t="s">
        <v>3114</v>
      </c>
      <c r="C294" s="337" t="s">
        <v>3363</v>
      </c>
      <c r="D294" s="338">
        <v>7521</v>
      </c>
      <c r="E294" s="339">
        <v>9250</v>
      </c>
      <c r="F294" s="171">
        <f>-SUMIF(CajaAcc!F:F,A294,CajaAcc!E:E)+G294</f>
        <v>0</v>
      </c>
      <c r="G294" s="328">
        <v>0</v>
      </c>
    </row>
    <row r="295" spans="1:7" ht="15" x14ac:dyDescent="0.2">
      <c r="A295" s="320" t="s">
        <v>3657</v>
      </c>
      <c r="B295" s="336" t="s">
        <v>3114</v>
      </c>
      <c r="C295" s="337" t="s">
        <v>3686</v>
      </c>
      <c r="D295" s="338">
        <v>34439</v>
      </c>
      <c r="E295" s="339">
        <v>40200</v>
      </c>
      <c r="F295" s="171">
        <f>-SUMIF(CajaAcc!F:F,A295,CajaAcc!E:E)+G295</f>
        <v>0</v>
      </c>
      <c r="G295" s="328">
        <v>0</v>
      </c>
    </row>
    <row r="296" spans="1:7" ht="15" x14ac:dyDescent="0.2">
      <c r="A296" s="320" t="s">
        <v>2599</v>
      </c>
      <c r="B296" s="336" t="s">
        <v>3114</v>
      </c>
      <c r="C296" s="337" t="s">
        <v>5739</v>
      </c>
      <c r="D296" s="338">
        <v>24176</v>
      </c>
      <c r="E296" s="339">
        <v>33450</v>
      </c>
      <c r="F296" s="171">
        <f>-SUMIF(CajaAcc!F:F,A296,CajaAcc!E:E)+G296</f>
        <v>0</v>
      </c>
      <c r="G296" s="328">
        <v>0</v>
      </c>
    </row>
    <row r="297" spans="1:7" ht="15" x14ac:dyDescent="0.2">
      <c r="A297" s="320" t="s">
        <v>2230</v>
      </c>
      <c r="B297" s="336" t="s">
        <v>3114</v>
      </c>
      <c r="C297" s="337" t="s">
        <v>3364</v>
      </c>
      <c r="D297" s="338">
        <v>38498</v>
      </c>
      <c r="E297" s="339">
        <v>48850</v>
      </c>
      <c r="F297" s="171">
        <f>-SUMIF(CajaAcc!F:F,A297,CajaAcc!E:E)+G297</f>
        <v>0</v>
      </c>
      <c r="G297" s="328">
        <v>0</v>
      </c>
    </row>
    <row r="298" spans="1:7" ht="15" x14ac:dyDescent="0.2">
      <c r="A298" s="320" t="s">
        <v>2900</v>
      </c>
      <c r="B298" s="336" t="s">
        <v>3114</v>
      </c>
      <c r="C298" s="337" t="s">
        <v>5740</v>
      </c>
      <c r="D298" s="338">
        <v>12801</v>
      </c>
      <c r="E298" s="339">
        <v>16000</v>
      </c>
      <c r="F298" s="171">
        <f>-SUMIF(CajaAcc!F:F,A298,CajaAcc!E:E)+G298</f>
        <v>0</v>
      </c>
      <c r="G298" s="328">
        <v>0</v>
      </c>
    </row>
    <row r="299" spans="1:7" ht="15" x14ac:dyDescent="0.2">
      <c r="A299" s="320" t="s">
        <v>838</v>
      </c>
      <c r="B299" s="336" t="s">
        <v>3114</v>
      </c>
      <c r="C299" s="337" t="s">
        <v>5741</v>
      </c>
      <c r="D299" s="338">
        <v>16279</v>
      </c>
      <c r="E299" s="339">
        <v>25050</v>
      </c>
      <c r="F299" s="171">
        <f>-SUMIF(CajaAcc!F:F,A299,CajaAcc!E:E)+G299</f>
        <v>0</v>
      </c>
      <c r="G299" s="328">
        <v>0</v>
      </c>
    </row>
    <row r="300" spans="1:7" ht="15" x14ac:dyDescent="0.2">
      <c r="A300" s="320" t="s">
        <v>2747</v>
      </c>
      <c r="B300" s="336" t="s">
        <v>3114</v>
      </c>
      <c r="C300" s="337" t="s">
        <v>5742</v>
      </c>
      <c r="D300" s="338">
        <v>14714</v>
      </c>
      <c r="E300" s="339">
        <v>22650</v>
      </c>
      <c r="F300" s="171">
        <f>-SUMIF(CajaAcc!F:F,A300,CajaAcc!E:E)+G300</f>
        <v>0</v>
      </c>
      <c r="G300" s="328">
        <v>0</v>
      </c>
    </row>
    <row r="301" spans="1:7" ht="15" x14ac:dyDescent="0.2">
      <c r="A301" s="320" t="s">
        <v>2349</v>
      </c>
      <c r="B301" s="336" t="s">
        <v>3114</v>
      </c>
      <c r="C301" s="337" t="s">
        <v>5743</v>
      </c>
      <c r="D301" s="338">
        <v>14714</v>
      </c>
      <c r="E301" s="339">
        <v>22650</v>
      </c>
      <c r="F301" s="171">
        <f>-SUMIF(CajaAcc!F:F,A301,CajaAcc!E:E)+G301</f>
        <v>0</v>
      </c>
      <c r="G301" s="328">
        <v>0</v>
      </c>
    </row>
    <row r="302" spans="1:7" ht="15" x14ac:dyDescent="0.2">
      <c r="A302" s="320" t="s">
        <v>2597</v>
      </c>
      <c r="B302" s="336" t="s">
        <v>3114</v>
      </c>
      <c r="C302" s="337" t="s">
        <v>5744</v>
      </c>
      <c r="D302" s="338">
        <v>42778</v>
      </c>
      <c r="E302" s="339">
        <v>55950</v>
      </c>
      <c r="F302" s="171">
        <f>-SUMIF(CajaAcc!F:F,A302,CajaAcc!E:E)+G302</f>
        <v>0</v>
      </c>
      <c r="G302" s="328">
        <v>0</v>
      </c>
    </row>
    <row r="303" spans="1:7" ht="15" x14ac:dyDescent="0.2">
      <c r="A303" s="320" t="s">
        <v>1406</v>
      </c>
      <c r="B303" s="336" t="s">
        <v>3114</v>
      </c>
      <c r="C303" s="337" t="s">
        <v>5745</v>
      </c>
      <c r="D303" s="338">
        <v>267</v>
      </c>
      <c r="E303" s="339">
        <v>750</v>
      </c>
      <c r="F303" s="171">
        <f>-SUMIF(CajaAcc!F:F,A303,CajaAcc!E:E)+G303</f>
        <v>0</v>
      </c>
      <c r="G303" s="328">
        <v>0</v>
      </c>
    </row>
    <row r="304" spans="1:7" ht="15" x14ac:dyDescent="0.2">
      <c r="A304" s="320" t="s">
        <v>2598</v>
      </c>
      <c r="B304" s="336" t="s">
        <v>3114</v>
      </c>
      <c r="C304" s="337" t="s">
        <v>5746</v>
      </c>
      <c r="D304" s="338">
        <v>14714</v>
      </c>
      <c r="E304" s="339">
        <v>22650</v>
      </c>
      <c r="F304" s="171">
        <f>-SUMIF(CajaAcc!F:F,A304,CajaAcc!E:E)+G304</f>
        <v>0</v>
      </c>
      <c r="G304" s="328">
        <v>0</v>
      </c>
    </row>
    <row r="305" spans="1:7" ht="15" x14ac:dyDescent="0.2">
      <c r="A305" s="320" t="s">
        <v>4346</v>
      </c>
      <c r="B305" s="336" t="s">
        <v>3114</v>
      </c>
      <c r="C305" s="337" t="s">
        <v>5747</v>
      </c>
      <c r="D305" s="338">
        <v>30611</v>
      </c>
      <c r="E305" s="339">
        <v>58850</v>
      </c>
      <c r="F305" s="171">
        <f>-SUMIF(CajaAcc!F:F,A305,CajaAcc!E:E)+G305</f>
        <v>0</v>
      </c>
      <c r="G305" s="328">
        <v>0</v>
      </c>
    </row>
    <row r="306" spans="1:7" ht="15" x14ac:dyDescent="0.2">
      <c r="A306" s="320" t="s">
        <v>1413</v>
      </c>
      <c r="B306" s="336" t="s">
        <v>3114</v>
      </c>
      <c r="C306" s="337" t="s">
        <v>5748</v>
      </c>
      <c r="D306" s="338">
        <v>13867</v>
      </c>
      <c r="E306" s="339">
        <v>17350</v>
      </c>
      <c r="F306" s="171">
        <f>-SUMIF(CajaAcc!F:F,A306,CajaAcc!E:E)+G306</f>
        <v>0</v>
      </c>
      <c r="G306" s="328">
        <v>0</v>
      </c>
    </row>
    <row r="307" spans="1:7" ht="15" x14ac:dyDescent="0.2">
      <c r="A307" s="320" t="s">
        <v>1414</v>
      </c>
      <c r="B307" s="336" t="s">
        <v>3114</v>
      </c>
      <c r="C307" s="337" t="s">
        <v>5749</v>
      </c>
      <c r="D307" s="338">
        <v>2773</v>
      </c>
      <c r="E307" s="339">
        <v>3450</v>
      </c>
      <c r="F307" s="171">
        <f>-SUMIF(CajaAcc!F:F,A307,CajaAcc!E:E)+G307</f>
        <v>0</v>
      </c>
      <c r="G307" s="328">
        <v>0</v>
      </c>
    </row>
    <row r="308" spans="1:7" ht="15" x14ac:dyDescent="0.2">
      <c r="A308" s="320" t="s">
        <v>4537</v>
      </c>
      <c r="B308" s="336" t="s">
        <v>3114</v>
      </c>
      <c r="C308" s="337" t="s">
        <v>4600</v>
      </c>
      <c r="D308" s="338">
        <v>16137</v>
      </c>
      <c r="E308" s="339">
        <v>24850</v>
      </c>
      <c r="F308" s="171">
        <f>-SUMIF(CajaAcc!F:F,A308,CajaAcc!E:E)+G308</f>
        <v>1</v>
      </c>
      <c r="G308" s="328">
        <v>1</v>
      </c>
    </row>
    <row r="309" spans="1:7" ht="15" x14ac:dyDescent="0.2">
      <c r="A309" s="320" t="s">
        <v>3250</v>
      </c>
      <c r="B309" s="336" t="s">
        <v>3114</v>
      </c>
      <c r="C309" s="337" t="s">
        <v>3365</v>
      </c>
      <c r="D309" s="338">
        <v>26077</v>
      </c>
      <c r="E309" s="339">
        <v>40100</v>
      </c>
      <c r="F309" s="171">
        <f>-SUMIF(CajaAcc!F:F,A309,CajaAcc!E:E)+G309</f>
        <v>0</v>
      </c>
      <c r="G309" s="328">
        <v>0</v>
      </c>
    </row>
    <row r="310" spans="1:7" ht="15" x14ac:dyDescent="0.2">
      <c r="A310" s="320" t="s">
        <v>4661</v>
      </c>
      <c r="B310" s="336" t="s">
        <v>3114</v>
      </c>
      <c r="C310" s="337" t="s">
        <v>4677</v>
      </c>
      <c r="D310" s="338">
        <v>7344</v>
      </c>
      <c r="E310" s="339">
        <v>11600</v>
      </c>
      <c r="F310" s="171">
        <f>-SUMIF(CajaAcc!F:F,A310,CajaAcc!E:E)+G310</f>
        <v>0</v>
      </c>
      <c r="G310" s="328">
        <v>0</v>
      </c>
    </row>
    <row r="311" spans="1:7" ht="15" x14ac:dyDescent="0.2">
      <c r="A311" s="320" t="s">
        <v>2961</v>
      </c>
      <c r="B311" s="336" t="s">
        <v>3114</v>
      </c>
      <c r="C311" s="337" t="s">
        <v>3366</v>
      </c>
      <c r="D311" s="338">
        <v>5703</v>
      </c>
      <c r="E311" s="339">
        <v>8750</v>
      </c>
      <c r="F311" s="171">
        <f>-SUMIF(CajaAcc!F:F,A311,CajaAcc!E:E)+G311</f>
        <v>0</v>
      </c>
      <c r="G311" s="328">
        <v>0</v>
      </c>
    </row>
    <row r="312" spans="1:7" ht="15" x14ac:dyDescent="0.2">
      <c r="A312" s="320" t="s">
        <v>3048</v>
      </c>
      <c r="B312" s="336" t="s">
        <v>3114</v>
      </c>
      <c r="C312" s="337" t="s">
        <v>3367</v>
      </c>
      <c r="D312" s="338">
        <v>6458</v>
      </c>
      <c r="E312" s="339">
        <v>12400</v>
      </c>
      <c r="F312" s="171">
        <f>-SUMIF(CajaAcc!F:F,A312,CajaAcc!E:E)+G312</f>
        <v>0</v>
      </c>
      <c r="G312" s="328">
        <v>0</v>
      </c>
    </row>
    <row r="313" spans="1:7" ht="15" x14ac:dyDescent="0.2">
      <c r="A313" s="320" t="s">
        <v>3120</v>
      </c>
      <c r="B313" s="336" t="s">
        <v>3114</v>
      </c>
      <c r="C313" s="337" t="s">
        <v>3367</v>
      </c>
      <c r="D313" s="338">
        <v>6458</v>
      </c>
      <c r="E313" s="339">
        <v>12400</v>
      </c>
      <c r="F313" s="171">
        <f>-SUMIF(CajaAcc!F:F,A313,CajaAcc!E:E)+G313</f>
        <v>0</v>
      </c>
      <c r="G313" s="328">
        <v>0</v>
      </c>
    </row>
    <row r="314" spans="1:7" ht="15" x14ac:dyDescent="0.2">
      <c r="A314" s="320" t="s">
        <v>1572</v>
      </c>
      <c r="B314" s="336" t="s">
        <v>3114</v>
      </c>
      <c r="C314" s="337" t="s">
        <v>3368</v>
      </c>
      <c r="D314" s="338">
        <v>4795</v>
      </c>
      <c r="E314" s="339">
        <v>11050</v>
      </c>
      <c r="F314" s="171">
        <f>-SUMIF(CajaAcc!F:F,A314,CajaAcc!E:E)+G314</f>
        <v>0</v>
      </c>
      <c r="G314" s="328">
        <v>0</v>
      </c>
    </row>
    <row r="315" spans="1:7" ht="15" x14ac:dyDescent="0.2">
      <c r="A315" s="320" t="s">
        <v>1592</v>
      </c>
      <c r="B315" s="336" t="s">
        <v>3114</v>
      </c>
      <c r="C315" s="337" t="s">
        <v>3369</v>
      </c>
      <c r="D315" s="338">
        <v>2660</v>
      </c>
      <c r="E315" s="339">
        <v>6350</v>
      </c>
      <c r="F315" s="171">
        <f>-SUMIF(CajaAcc!F:F,A315,CajaAcc!E:E)+G315</f>
        <v>0</v>
      </c>
      <c r="G315" s="328">
        <v>0</v>
      </c>
    </row>
    <row r="316" spans="1:7" ht="15" x14ac:dyDescent="0.2">
      <c r="A316" s="320" t="s">
        <v>2977</v>
      </c>
      <c r="B316" s="336" t="s">
        <v>3114</v>
      </c>
      <c r="C316" s="337" t="s">
        <v>3370</v>
      </c>
      <c r="D316" s="338">
        <v>3167</v>
      </c>
      <c r="E316" s="339">
        <v>7800</v>
      </c>
      <c r="F316" s="171">
        <f>-SUMIF(CajaAcc!F:F,A316,CajaAcc!E:E)+G316</f>
        <v>0</v>
      </c>
      <c r="G316" s="328">
        <v>0</v>
      </c>
    </row>
    <row r="317" spans="1:7" ht="15" x14ac:dyDescent="0.2">
      <c r="A317" s="320" t="s">
        <v>4325</v>
      </c>
      <c r="B317" s="336" t="s">
        <v>3114</v>
      </c>
      <c r="C317" s="337" t="s">
        <v>4427</v>
      </c>
      <c r="D317" s="338">
        <v>2789</v>
      </c>
      <c r="E317" s="339">
        <v>6650</v>
      </c>
      <c r="F317" s="171">
        <f>-SUMIF(CajaAcc!F:F,A317,CajaAcc!E:E)+G317</f>
        <v>0</v>
      </c>
      <c r="G317" s="328">
        <v>0</v>
      </c>
    </row>
    <row r="318" spans="1:7" ht="15" x14ac:dyDescent="0.2">
      <c r="A318" s="320" t="s">
        <v>4326</v>
      </c>
      <c r="B318" s="336" t="s">
        <v>3114</v>
      </c>
      <c r="C318" s="337" t="s">
        <v>4428</v>
      </c>
      <c r="D318" s="338">
        <v>2789</v>
      </c>
      <c r="E318" s="339">
        <v>6650</v>
      </c>
      <c r="F318" s="171">
        <f>-SUMIF(CajaAcc!F:F,A318,CajaAcc!E:E)+G318</f>
        <v>0</v>
      </c>
      <c r="G318" s="328">
        <v>0</v>
      </c>
    </row>
    <row r="319" spans="1:7" ht="15" x14ac:dyDescent="0.2">
      <c r="A319" s="320" t="s">
        <v>4327</v>
      </c>
      <c r="B319" s="336" t="s">
        <v>3114</v>
      </c>
      <c r="C319" s="337" t="s">
        <v>4429</v>
      </c>
      <c r="D319" s="338">
        <v>2789</v>
      </c>
      <c r="E319" s="339">
        <v>6650</v>
      </c>
      <c r="F319" s="171">
        <f>-SUMIF(CajaAcc!F:F,A319,CajaAcc!E:E)+G319</f>
        <v>0</v>
      </c>
      <c r="G319" s="328">
        <v>0</v>
      </c>
    </row>
    <row r="320" spans="1:7" ht="15" x14ac:dyDescent="0.2">
      <c r="A320" s="320" t="s">
        <v>3772</v>
      </c>
      <c r="B320" s="336" t="s">
        <v>3114</v>
      </c>
      <c r="C320" s="337" t="s">
        <v>3818</v>
      </c>
      <c r="D320" s="338">
        <v>3215</v>
      </c>
      <c r="E320" s="339">
        <v>7650</v>
      </c>
      <c r="F320" s="171">
        <f>-SUMIF(CajaAcc!F:F,A320,CajaAcc!E:E)+G320</f>
        <v>0</v>
      </c>
      <c r="G320" s="328">
        <v>0</v>
      </c>
    </row>
    <row r="321" spans="1:7" ht="15" x14ac:dyDescent="0.2">
      <c r="A321" s="320" t="s">
        <v>3251</v>
      </c>
      <c r="B321" s="336" t="s">
        <v>3114</v>
      </c>
      <c r="C321" s="337" t="s">
        <v>3371</v>
      </c>
      <c r="D321" s="338">
        <v>3302</v>
      </c>
      <c r="E321" s="339">
        <v>7850</v>
      </c>
      <c r="F321" s="171">
        <f>-SUMIF(CajaAcc!F:F,A321,CajaAcc!E:E)+G321</f>
        <v>0</v>
      </c>
      <c r="G321" s="328">
        <v>0</v>
      </c>
    </row>
    <row r="322" spans="1:7" ht="15" x14ac:dyDescent="0.2">
      <c r="A322" s="320" t="s">
        <v>2978</v>
      </c>
      <c r="B322" s="336" t="s">
        <v>3114</v>
      </c>
      <c r="C322" s="337" t="s">
        <v>3372</v>
      </c>
      <c r="D322" s="338">
        <v>3062</v>
      </c>
      <c r="E322" s="339">
        <v>7300</v>
      </c>
      <c r="F322" s="171">
        <f>-SUMIF(CajaAcc!F:F,A322,CajaAcc!E:E)+G322</f>
        <v>0</v>
      </c>
      <c r="G322" s="328">
        <v>0</v>
      </c>
    </row>
    <row r="323" spans="1:7" ht="15" x14ac:dyDescent="0.2">
      <c r="A323" s="320" t="s">
        <v>2979</v>
      </c>
      <c r="B323" s="336" t="s">
        <v>3114</v>
      </c>
      <c r="C323" s="337" t="s">
        <v>3373</v>
      </c>
      <c r="D323" s="338">
        <v>3062</v>
      </c>
      <c r="E323" s="339">
        <v>7300</v>
      </c>
      <c r="F323" s="171">
        <f>-SUMIF(CajaAcc!F:F,A323,CajaAcc!E:E)+G323</f>
        <v>0</v>
      </c>
      <c r="G323" s="328">
        <v>0</v>
      </c>
    </row>
    <row r="324" spans="1:7" ht="15" x14ac:dyDescent="0.2">
      <c r="A324" s="320" t="s">
        <v>2980</v>
      </c>
      <c r="B324" s="336" t="s">
        <v>3114</v>
      </c>
      <c r="C324" s="337" t="s">
        <v>3374</v>
      </c>
      <c r="D324" s="338">
        <v>3062</v>
      </c>
      <c r="E324" s="339">
        <v>7300</v>
      </c>
      <c r="F324" s="171">
        <f>-SUMIF(CajaAcc!F:F,A324,CajaAcc!E:E)+G324</f>
        <v>0</v>
      </c>
      <c r="G324" s="328">
        <v>0</v>
      </c>
    </row>
    <row r="325" spans="1:7" ht="15" x14ac:dyDescent="0.2">
      <c r="A325" s="320" t="s">
        <v>3049</v>
      </c>
      <c r="B325" s="336" t="s">
        <v>3114</v>
      </c>
      <c r="C325" s="337" t="s">
        <v>3375</v>
      </c>
      <c r="D325" s="338">
        <v>3993</v>
      </c>
      <c r="E325" s="339">
        <v>9850</v>
      </c>
      <c r="F325" s="171">
        <f>-SUMIF(CajaAcc!F:F,A325,CajaAcc!E:E)+G325</f>
        <v>1</v>
      </c>
      <c r="G325" s="328">
        <v>1</v>
      </c>
    </row>
    <row r="326" spans="1:7" ht="15" x14ac:dyDescent="0.2">
      <c r="A326" s="320" t="s">
        <v>2353</v>
      </c>
      <c r="B326" s="336" t="s">
        <v>3114</v>
      </c>
      <c r="C326" s="337" t="s">
        <v>3376</v>
      </c>
      <c r="D326" s="338">
        <v>3263</v>
      </c>
      <c r="E326" s="339">
        <v>6400</v>
      </c>
      <c r="F326" s="171">
        <f>-SUMIF(CajaAcc!F:F,A326,CajaAcc!E:E)+G326</f>
        <v>0</v>
      </c>
      <c r="G326" s="328">
        <v>0</v>
      </c>
    </row>
    <row r="327" spans="1:7" ht="15" x14ac:dyDescent="0.2">
      <c r="A327" s="320" t="s">
        <v>3930</v>
      </c>
      <c r="B327" s="336" t="s">
        <v>3114</v>
      </c>
      <c r="C327" s="337" t="s">
        <v>3931</v>
      </c>
      <c r="D327" s="338">
        <v>3416</v>
      </c>
      <c r="E327" s="339">
        <v>8400</v>
      </c>
      <c r="F327" s="171">
        <f>-SUMIF(CajaAcc!F:F,A327,CajaAcc!E:E)+G327</f>
        <v>1</v>
      </c>
      <c r="G327" s="328">
        <v>1</v>
      </c>
    </row>
    <row r="328" spans="1:7" ht="15" x14ac:dyDescent="0.2">
      <c r="A328" s="320" t="s">
        <v>3932</v>
      </c>
      <c r="B328" s="336" t="s">
        <v>3114</v>
      </c>
      <c r="C328" s="337" t="s">
        <v>3933</v>
      </c>
      <c r="D328" s="338">
        <v>3048</v>
      </c>
      <c r="E328" s="339">
        <v>7500</v>
      </c>
      <c r="F328" s="171">
        <f>-SUMIF(CajaAcc!F:F,A328,CajaAcc!E:E)+G328</f>
        <v>0</v>
      </c>
      <c r="G328" s="328">
        <v>0</v>
      </c>
    </row>
    <row r="329" spans="1:7" ht="15" x14ac:dyDescent="0.2">
      <c r="A329" s="320" t="s">
        <v>2748</v>
      </c>
      <c r="B329" s="336" t="s">
        <v>3114</v>
      </c>
      <c r="C329" s="337" t="s">
        <v>3377</v>
      </c>
      <c r="D329" s="338">
        <v>1151</v>
      </c>
      <c r="E329" s="339">
        <v>2350</v>
      </c>
      <c r="F329" s="171">
        <f>-SUMIF(CajaAcc!F:F,A329,CajaAcc!E:E)+G329</f>
        <v>0</v>
      </c>
      <c r="G329" s="328">
        <v>0</v>
      </c>
    </row>
    <row r="330" spans="1:7" ht="15" x14ac:dyDescent="0.2">
      <c r="A330" s="320" t="s">
        <v>3050</v>
      </c>
      <c r="B330" s="336" t="s">
        <v>3114</v>
      </c>
      <c r="C330" s="337" t="s">
        <v>3377</v>
      </c>
      <c r="D330" s="338">
        <v>1157</v>
      </c>
      <c r="E330" s="339">
        <v>2350</v>
      </c>
      <c r="F330" s="171">
        <f>-SUMIF(CajaAcc!F:F,A330,CajaAcc!E:E)+G330</f>
        <v>0</v>
      </c>
      <c r="G330" s="328">
        <v>0</v>
      </c>
    </row>
    <row r="331" spans="1:7" ht="15" x14ac:dyDescent="0.2">
      <c r="A331" s="320" t="s">
        <v>3378</v>
      </c>
      <c r="B331" s="336" t="s">
        <v>3114</v>
      </c>
      <c r="C331" s="337" t="s">
        <v>3379</v>
      </c>
      <c r="D331" s="338">
        <v>1151</v>
      </c>
      <c r="E331" s="339">
        <v>2350</v>
      </c>
      <c r="F331" s="171">
        <f>-SUMIF(CajaAcc!F:F,A331,CajaAcc!E:E)+G331</f>
        <v>0</v>
      </c>
      <c r="G331" s="328">
        <v>0</v>
      </c>
    </row>
    <row r="332" spans="1:7" ht="15" x14ac:dyDescent="0.2">
      <c r="A332" s="320" t="s">
        <v>1593</v>
      </c>
      <c r="B332" s="336" t="s">
        <v>3114</v>
      </c>
      <c r="C332" s="337" t="s">
        <v>3380</v>
      </c>
      <c r="D332" s="338">
        <v>1151</v>
      </c>
      <c r="E332" s="339">
        <v>2350</v>
      </c>
      <c r="F332" s="171">
        <f>-SUMIF(CajaAcc!F:F,A332,CajaAcc!E:E)+G332</f>
        <v>0</v>
      </c>
      <c r="G332" s="328">
        <v>0</v>
      </c>
    </row>
    <row r="333" spans="1:7" ht="15" x14ac:dyDescent="0.2">
      <c r="A333" s="320" t="s">
        <v>1594</v>
      </c>
      <c r="B333" s="336" t="s">
        <v>3114</v>
      </c>
      <c r="C333" s="337" t="s">
        <v>3381</v>
      </c>
      <c r="D333" s="338">
        <v>1151</v>
      </c>
      <c r="E333" s="339">
        <v>2350</v>
      </c>
      <c r="F333" s="171">
        <f>-SUMIF(CajaAcc!F:F,A333,CajaAcc!E:E)+G333</f>
        <v>0</v>
      </c>
      <c r="G333" s="328">
        <v>0</v>
      </c>
    </row>
    <row r="334" spans="1:7" ht="15" x14ac:dyDescent="0.2">
      <c r="A334" s="320" t="s">
        <v>3627</v>
      </c>
      <c r="B334" s="336" t="s">
        <v>3114</v>
      </c>
      <c r="C334" s="337" t="s">
        <v>3646</v>
      </c>
      <c r="D334" s="338">
        <v>1151</v>
      </c>
      <c r="E334" s="339">
        <v>2350</v>
      </c>
      <c r="F334" s="171">
        <f>-SUMIF(CajaAcc!F:F,A334,CajaAcc!E:E)+G334</f>
        <v>0</v>
      </c>
      <c r="G334" s="328">
        <v>0</v>
      </c>
    </row>
    <row r="335" spans="1:7" ht="15" x14ac:dyDescent="0.2">
      <c r="A335" s="320" t="s">
        <v>1595</v>
      </c>
      <c r="B335" s="336" t="s">
        <v>3114</v>
      </c>
      <c r="C335" s="337" t="s">
        <v>3382</v>
      </c>
      <c r="D335" s="338">
        <v>1151</v>
      </c>
      <c r="E335" s="339">
        <v>2350</v>
      </c>
      <c r="F335" s="171">
        <f>-SUMIF(CajaAcc!F:F,A335,CajaAcc!E:E)+G335</f>
        <v>0</v>
      </c>
      <c r="G335" s="328">
        <v>0</v>
      </c>
    </row>
    <row r="336" spans="1:7" ht="15" x14ac:dyDescent="0.2">
      <c r="A336" s="320" t="s">
        <v>3834</v>
      </c>
      <c r="B336" s="336" t="s">
        <v>3114</v>
      </c>
      <c r="C336" s="337" t="s">
        <v>3835</v>
      </c>
      <c r="D336" s="338">
        <v>1151</v>
      </c>
      <c r="E336" s="339">
        <v>2350</v>
      </c>
      <c r="F336" s="171">
        <f>-SUMIF(CajaAcc!F:F,A336,CajaAcc!E:E)+G336</f>
        <v>0</v>
      </c>
      <c r="G336" s="328">
        <v>0</v>
      </c>
    </row>
    <row r="337" spans="1:7" ht="15" x14ac:dyDescent="0.2">
      <c r="A337" s="320" t="s">
        <v>6092</v>
      </c>
      <c r="B337" s="336" t="s">
        <v>3114</v>
      </c>
      <c r="C337" s="337" t="s">
        <v>6093</v>
      </c>
      <c r="D337" s="338">
        <v>1658</v>
      </c>
      <c r="E337" s="339">
        <v>3200</v>
      </c>
      <c r="F337" s="171">
        <f>-SUMIF(CajaAcc!F:F,A337,CajaAcc!E:E)+G337</f>
        <v>0</v>
      </c>
      <c r="G337" s="328">
        <v>0</v>
      </c>
    </row>
    <row r="338" spans="1:7" ht="15" x14ac:dyDescent="0.2">
      <c r="A338" s="320" t="s">
        <v>4460</v>
      </c>
      <c r="B338" s="336" t="s">
        <v>3114</v>
      </c>
      <c r="C338" s="337" t="s">
        <v>4550</v>
      </c>
      <c r="D338" s="338">
        <v>1156</v>
      </c>
      <c r="E338" s="339">
        <v>2200</v>
      </c>
      <c r="F338" s="171">
        <f>-SUMIF(CajaAcc!F:F,A338,CajaAcc!E:E)+G338</f>
        <v>0</v>
      </c>
      <c r="G338" s="328">
        <v>0</v>
      </c>
    </row>
    <row r="339" spans="1:7" ht="15" x14ac:dyDescent="0.2">
      <c r="A339" s="320" t="s">
        <v>3516</v>
      </c>
      <c r="B339" s="336" t="s">
        <v>3114</v>
      </c>
      <c r="C339" s="337" t="s">
        <v>3517</v>
      </c>
      <c r="D339" s="338">
        <v>5781</v>
      </c>
      <c r="E339" s="339">
        <v>11100</v>
      </c>
      <c r="F339" s="171">
        <f>-SUMIF(CajaAcc!F:F,A339,CajaAcc!E:E)+G339</f>
        <v>0</v>
      </c>
      <c r="G339" s="328">
        <v>0</v>
      </c>
    </row>
    <row r="340" spans="1:7" ht="15" x14ac:dyDescent="0.2">
      <c r="A340" s="320" t="s">
        <v>3518</v>
      </c>
      <c r="B340" s="336" t="s">
        <v>3114</v>
      </c>
      <c r="C340" s="337" t="s">
        <v>4540</v>
      </c>
      <c r="D340" s="338">
        <v>2202</v>
      </c>
      <c r="E340" s="339">
        <v>4250</v>
      </c>
      <c r="F340" s="171">
        <f>-SUMIF(CajaAcc!F:F,A340,CajaAcc!E:E)+G340</f>
        <v>0</v>
      </c>
      <c r="G340" s="328">
        <v>0</v>
      </c>
    </row>
    <row r="341" spans="1:7" ht="15" x14ac:dyDescent="0.2">
      <c r="A341" s="320" t="s">
        <v>4459</v>
      </c>
      <c r="B341" s="336" t="s">
        <v>3114</v>
      </c>
      <c r="C341" s="337" t="s">
        <v>4549</v>
      </c>
      <c r="D341" s="338">
        <v>5506</v>
      </c>
      <c r="E341" s="339">
        <v>10600</v>
      </c>
      <c r="F341" s="171">
        <f>-SUMIF(CajaAcc!F:F,A341,CajaAcc!E:E)+G341</f>
        <v>0</v>
      </c>
      <c r="G341" s="328">
        <v>0</v>
      </c>
    </row>
    <row r="342" spans="1:7" ht="15" x14ac:dyDescent="0.2">
      <c r="A342" s="320" t="s">
        <v>3628</v>
      </c>
      <c r="B342" s="336" t="s">
        <v>3114</v>
      </c>
      <c r="C342" s="337" t="s">
        <v>3647</v>
      </c>
      <c r="D342" s="338">
        <v>5506</v>
      </c>
      <c r="E342" s="339">
        <v>10600</v>
      </c>
      <c r="F342" s="171">
        <f>-SUMIF(CajaAcc!F:F,A342,CajaAcc!E:E)+G342</f>
        <v>0</v>
      </c>
      <c r="G342" s="328">
        <v>0</v>
      </c>
    </row>
    <row r="343" spans="1:7" ht="15" x14ac:dyDescent="0.2">
      <c r="A343" s="320" t="s">
        <v>3519</v>
      </c>
      <c r="B343" s="336" t="s">
        <v>3114</v>
      </c>
      <c r="C343" s="337" t="s">
        <v>3520</v>
      </c>
      <c r="D343" s="338">
        <v>1261</v>
      </c>
      <c r="E343" s="339">
        <v>2450</v>
      </c>
      <c r="F343" s="171">
        <f>-SUMIF(CajaAcc!F:F,A343,CajaAcc!E:E)+G343</f>
        <v>0</v>
      </c>
      <c r="G343" s="328">
        <v>0</v>
      </c>
    </row>
    <row r="344" spans="1:7" ht="15" x14ac:dyDescent="0.2">
      <c r="A344" s="320" t="s">
        <v>2749</v>
      </c>
      <c r="B344" s="336" t="s">
        <v>3114</v>
      </c>
      <c r="C344" s="337" t="s">
        <v>3383</v>
      </c>
      <c r="D344" s="338">
        <v>5506</v>
      </c>
      <c r="E344" s="339">
        <v>10600</v>
      </c>
      <c r="F344" s="171">
        <f>-SUMIF(CajaAcc!F:F,A344,CajaAcc!E:E)+G344</f>
        <v>0</v>
      </c>
      <c r="G344" s="328">
        <v>0</v>
      </c>
    </row>
    <row r="345" spans="1:7" ht="15" x14ac:dyDescent="0.2">
      <c r="A345" s="320" t="s">
        <v>3007</v>
      </c>
      <c r="B345" s="336" t="s">
        <v>3114</v>
      </c>
      <c r="C345" s="337" t="s">
        <v>3384</v>
      </c>
      <c r="D345" s="338">
        <v>5506</v>
      </c>
      <c r="E345" s="339">
        <v>10600</v>
      </c>
      <c r="F345" s="171">
        <f>-SUMIF(CajaAcc!F:F,A345,CajaAcc!E:E)+G345</f>
        <v>0</v>
      </c>
      <c r="G345" s="328">
        <v>0</v>
      </c>
    </row>
    <row r="346" spans="1:7" ht="15" x14ac:dyDescent="0.2">
      <c r="A346" s="320" t="s">
        <v>2750</v>
      </c>
      <c r="B346" s="336" t="s">
        <v>3114</v>
      </c>
      <c r="C346" s="337" t="s">
        <v>3385</v>
      </c>
      <c r="D346" s="338">
        <v>5506</v>
      </c>
      <c r="E346" s="339">
        <v>10600</v>
      </c>
      <c r="F346" s="171">
        <f>-SUMIF(CajaAcc!F:F,A346,CajaAcc!E:E)+G346</f>
        <v>0</v>
      </c>
      <c r="G346" s="328">
        <v>0</v>
      </c>
    </row>
    <row r="347" spans="1:7" ht="15" x14ac:dyDescent="0.2">
      <c r="A347" s="320" t="s">
        <v>2751</v>
      </c>
      <c r="B347" s="336" t="s">
        <v>3114</v>
      </c>
      <c r="C347" s="337" t="s">
        <v>3386</v>
      </c>
      <c r="D347" s="338">
        <v>1156</v>
      </c>
      <c r="E347" s="339">
        <v>2200</v>
      </c>
      <c r="F347" s="171">
        <f>-SUMIF(CajaAcc!F:F,A347,CajaAcc!E:E)+G347</f>
        <v>0</v>
      </c>
      <c r="G347" s="328">
        <v>0</v>
      </c>
    </row>
    <row r="348" spans="1:7" ht="15" x14ac:dyDescent="0.2">
      <c r="A348" s="320" t="s">
        <v>2752</v>
      </c>
      <c r="B348" s="336" t="s">
        <v>3114</v>
      </c>
      <c r="C348" s="337" t="s">
        <v>3387</v>
      </c>
      <c r="D348" s="338">
        <v>1156</v>
      </c>
      <c r="E348" s="339">
        <v>2200</v>
      </c>
      <c r="F348" s="171">
        <f>-SUMIF(CajaAcc!F:F,A348,CajaAcc!E:E)+G348</f>
        <v>0</v>
      </c>
      <c r="G348" s="328">
        <v>0</v>
      </c>
    </row>
    <row r="349" spans="1:7" ht="15" x14ac:dyDescent="0.2">
      <c r="A349" s="320" t="s">
        <v>5051</v>
      </c>
      <c r="B349" s="336" t="s">
        <v>3114</v>
      </c>
      <c r="C349" s="337" t="s">
        <v>5075</v>
      </c>
      <c r="D349" s="338">
        <v>6185</v>
      </c>
      <c r="E349" s="339">
        <v>11900</v>
      </c>
      <c r="F349" s="171">
        <f>-SUMIF(CajaAcc!F:F,A349,CajaAcc!E:E)+G349</f>
        <v>0</v>
      </c>
      <c r="G349" s="328">
        <v>0</v>
      </c>
    </row>
    <row r="350" spans="1:7" ht="15" x14ac:dyDescent="0.2">
      <c r="A350" s="320" t="s">
        <v>391</v>
      </c>
      <c r="B350" s="336" t="s">
        <v>3114</v>
      </c>
      <c r="C350" s="337" t="s">
        <v>3388</v>
      </c>
      <c r="D350" s="338">
        <v>7127</v>
      </c>
      <c r="E350" s="339">
        <v>9600</v>
      </c>
      <c r="F350" s="171">
        <f>-SUMIF(CajaAcc!F:F,A350,CajaAcc!E:E)+G350</f>
        <v>0</v>
      </c>
      <c r="G350" s="328">
        <v>0</v>
      </c>
    </row>
    <row r="351" spans="1:7" ht="15" x14ac:dyDescent="0.2">
      <c r="A351" s="320" t="s">
        <v>6094</v>
      </c>
      <c r="B351" s="336" t="s">
        <v>3114</v>
      </c>
      <c r="C351" s="337" t="s">
        <v>6095</v>
      </c>
      <c r="D351" s="338">
        <v>32112</v>
      </c>
      <c r="E351" s="339">
        <v>39500</v>
      </c>
      <c r="F351" s="171">
        <f>-SUMIF(CajaAcc!F:F,A351,CajaAcc!E:E)+G351</f>
        <v>0</v>
      </c>
      <c r="G351" s="328">
        <v>0</v>
      </c>
    </row>
    <row r="352" spans="1:7" ht="15" x14ac:dyDescent="0.2">
      <c r="A352" s="320" t="s">
        <v>4449</v>
      </c>
      <c r="B352" s="336" t="s">
        <v>3114</v>
      </c>
      <c r="C352" s="337" t="s">
        <v>4542</v>
      </c>
      <c r="D352" s="338">
        <v>226979</v>
      </c>
      <c r="E352" s="339">
        <v>283700</v>
      </c>
      <c r="F352" s="171">
        <f>-SUMIF(CajaAcc!F:F,A352,CajaAcc!E:E)+G352</f>
        <v>0</v>
      </c>
      <c r="G352" s="328">
        <v>0</v>
      </c>
    </row>
    <row r="353" spans="1:7" ht="15" x14ac:dyDescent="0.2">
      <c r="A353" s="320" t="s">
        <v>3960</v>
      </c>
      <c r="B353" s="336" t="s">
        <v>3114</v>
      </c>
      <c r="C353" s="337" t="s">
        <v>3961</v>
      </c>
      <c r="D353" s="338">
        <v>226979</v>
      </c>
      <c r="E353" s="339">
        <v>283700</v>
      </c>
      <c r="F353" s="171">
        <f>-SUMIF(CajaAcc!F:F,A353,CajaAcc!E:E)+G353</f>
        <v>0</v>
      </c>
      <c r="G353" s="328">
        <v>0</v>
      </c>
    </row>
    <row r="354" spans="1:7" ht="15" x14ac:dyDescent="0.2">
      <c r="A354" s="320" t="s">
        <v>4522</v>
      </c>
      <c r="B354" s="336" t="s">
        <v>3114</v>
      </c>
      <c r="C354" s="337" t="s">
        <v>4590</v>
      </c>
      <c r="D354" s="338">
        <v>5531</v>
      </c>
      <c r="E354" s="339">
        <v>8500</v>
      </c>
      <c r="F354" s="171">
        <f>-SUMIF(CajaAcc!F:F,A354,CajaAcc!E:E)+G354</f>
        <v>0</v>
      </c>
      <c r="G354" s="328">
        <v>0</v>
      </c>
    </row>
    <row r="355" spans="1:7" ht="15" x14ac:dyDescent="0.2">
      <c r="A355" s="320" t="s">
        <v>2695</v>
      </c>
      <c r="B355" s="336" t="s">
        <v>3114</v>
      </c>
      <c r="C355" s="337" t="s">
        <v>3389</v>
      </c>
      <c r="D355" s="338">
        <v>7264</v>
      </c>
      <c r="E355" s="339">
        <v>11200</v>
      </c>
      <c r="F355" s="171">
        <f>-SUMIF(CajaAcc!F:F,A355,CajaAcc!E:E)+G355</f>
        <v>0</v>
      </c>
      <c r="G355" s="328">
        <v>0</v>
      </c>
    </row>
    <row r="356" spans="1:7" ht="15" x14ac:dyDescent="0.2">
      <c r="A356" s="320" t="s">
        <v>3008</v>
      </c>
      <c r="B356" s="336" t="s">
        <v>3114</v>
      </c>
      <c r="C356" s="337" t="s">
        <v>3390</v>
      </c>
      <c r="D356" s="338">
        <v>13387</v>
      </c>
      <c r="E356" s="339">
        <v>20600</v>
      </c>
      <c r="F356" s="171">
        <f>-SUMIF(CajaAcc!F:F,A356,CajaAcc!E:E)+G356</f>
        <v>0</v>
      </c>
      <c r="G356" s="328">
        <v>0</v>
      </c>
    </row>
    <row r="357" spans="1:7" ht="15" x14ac:dyDescent="0.2">
      <c r="A357" s="320" t="s">
        <v>3122</v>
      </c>
      <c r="B357" s="336" t="s">
        <v>3114</v>
      </c>
      <c r="C357" s="337" t="s">
        <v>3391</v>
      </c>
      <c r="D357" s="338">
        <v>6376</v>
      </c>
      <c r="E357" s="339">
        <v>9800</v>
      </c>
      <c r="F357" s="171">
        <f>-SUMIF(CajaAcc!F:F,A357,CajaAcc!E:E)+G357</f>
        <v>0</v>
      </c>
      <c r="G357" s="328">
        <v>0</v>
      </c>
    </row>
    <row r="358" spans="1:7" ht="15" x14ac:dyDescent="0.2">
      <c r="A358" s="320" t="s">
        <v>2355</v>
      </c>
      <c r="B358" s="336" t="s">
        <v>3114</v>
      </c>
      <c r="C358" s="337" t="s">
        <v>3392</v>
      </c>
      <c r="D358" s="338">
        <v>3632</v>
      </c>
      <c r="E358" s="339">
        <v>5600</v>
      </c>
      <c r="F358" s="171">
        <f>-SUMIF(CajaAcc!F:F,A358,CajaAcc!E:E)+G358</f>
        <v>0</v>
      </c>
      <c r="G358" s="328">
        <v>0</v>
      </c>
    </row>
    <row r="359" spans="1:7" ht="15" x14ac:dyDescent="0.2">
      <c r="A359" s="320" t="s">
        <v>4328</v>
      </c>
      <c r="B359" s="336" t="s">
        <v>3114</v>
      </c>
      <c r="C359" s="337" t="s">
        <v>4430</v>
      </c>
      <c r="D359" s="338">
        <v>5435</v>
      </c>
      <c r="E359" s="339">
        <v>8350</v>
      </c>
      <c r="F359" s="171">
        <f>-SUMIF(CajaAcc!F:F,A359,CajaAcc!E:E)+G359</f>
        <v>0</v>
      </c>
      <c r="G359" s="328">
        <v>0</v>
      </c>
    </row>
    <row r="360" spans="1:7" ht="15" x14ac:dyDescent="0.2">
      <c r="A360" s="320" t="s">
        <v>4329</v>
      </c>
      <c r="B360" s="336" t="s">
        <v>3114</v>
      </c>
      <c r="C360" s="337" t="s">
        <v>4431</v>
      </c>
      <c r="D360" s="338">
        <v>3551</v>
      </c>
      <c r="E360" s="339">
        <v>5600</v>
      </c>
      <c r="F360" s="171">
        <f>-SUMIF(CajaAcc!F:F,A360,CajaAcc!E:E)+G360</f>
        <v>0</v>
      </c>
      <c r="G360" s="328">
        <v>0</v>
      </c>
    </row>
    <row r="361" spans="1:7" ht="15" x14ac:dyDescent="0.2">
      <c r="A361" s="320" t="s">
        <v>3054</v>
      </c>
      <c r="B361" s="336" t="s">
        <v>3114</v>
      </c>
      <c r="C361" s="337" t="s">
        <v>3393</v>
      </c>
      <c r="D361" s="338">
        <v>3535</v>
      </c>
      <c r="E361" s="339">
        <v>5550</v>
      </c>
      <c r="F361" s="171">
        <f>-SUMIF(CajaAcc!F:F,A361,CajaAcc!E:E)+G361</f>
        <v>0</v>
      </c>
      <c r="G361" s="328">
        <v>0</v>
      </c>
    </row>
    <row r="362" spans="1:7" ht="15" x14ac:dyDescent="0.2">
      <c r="A362" s="320" t="s">
        <v>3055</v>
      </c>
      <c r="B362" s="336" t="s">
        <v>3114</v>
      </c>
      <c r="C362" s="337" t="s">
        <v>3394</v>
      </c>
      <c r="D362" s="338">
        <v>18255</v>
      </c>
      <c r="E362" s="339">
        <v>29500</v>
      </c>
      <c r="F362" s="171">
        <f>-SUMIF(CajaAcc!F:F,A362,CajaAcc!E:E)+G362</f>
        <v>0</v>
      </c>
      <c r="G362" s="328">
        <v>0</v>
      </c>
    </row>
    <row r="363" spans="1:7" ht="15" x14ac:dyDescent="0.2">
      <c r="A363" s="320" t="s">
        <v>1571</v>
      </c>
      <c r="B363" s="336" t="s">
        <v>3114</v>
      </c>
      <c r="C363" s="337" t="s">
        <v>3395</v>
      </c>
      <c r="D363" s="338">
        <v>10030</v>
      </c>
      <c r="E363" s="339">
        <v>16200</v>
      </c>
      <c r="F363" s="171">
        <f>-SUMIF(CajaAcc!F:F,A363,CajaAcc!E:E)+G363</f>
        <v>0</v>
      </c>
      <c r="G363" s="328">
        <v>0</v>
      </c>
    </row>
    <row r="364" spans="1:7" ht="15" x14ac:dyDescent="0.2">
      <c r="A364" s="320" t="s">
        <v>4539</v>
      </c>
      <c r="B364" s="336" t="s">
        <v>3114</v>
      </c>
      <c r="C364" s="337" t="s">
        <v>4602</v>
      </c>
      <c r="D364" s="338">
        <v>11061</v>
      </c>
      <c r="E364" s="339">
        <v>17000</v>
      </c>
      <c r="F364" s="171">
        <f>-SUMIF(CajaAcc!F:F,A364,CajaAcc!E:E)+G364</f>
        <v>0</v>
      </c>
      <c r="G364" s="328">
        <v>0</v>
      </c>
    </row>
    <row r="365" spans="1:7" ht="15" x14ac:dyDescent="0.2">
      <c r="A365" s="320" t="s">
        <v>4538</v>
      </c>
      <c r="B365" s="336" t="s">
        <v>3114</v>
      </c>
      <c r="C365" s="337" t="s">
        <v>4601</v>
      </c>
      <c r="D365" s="338">
        <v>11061</v>
      </c>
      <c r="E365" s="339">
        <v>17000</v>
      </c>
      <c r="F365" s="171">
        <f>-SUMIF(CajaAcc!F:F,A365,CajaAcc!E:E)+G365</f>
        <v>0</v>
      </c>
      <c r="G365" s="328">
        <v>0</v>
      </c>
    </row>
    <row r="366" spans="1:7" ht="15" x14ac:dyDescent="0.2">
      <c r="A366" s="320" t="s">
        <v>5678</v>
      </c>
      <c r="B366" s="336" t="s">
        <v>3114</v>
      </c>
      <c r="C366" s="337" t="s">
        <v>5700</v>
      </c>
      <c r="D366" s="338">
        <v>11061</v>
      </c>
      <c r="E366" s="339">
        <v>17000</v>
      </c>
      <c r="F366" s="171">
        <f>-SUMIF(CajaAcc!F:F,A366,CajaAcc!E:E)+G366</f>
        <v>0</v>
      </c>
      <c r="G366" s="328">
        <v>0</v>
      </c>
    </row>
    <row r="367" spans="1:7" ht="15" x14ac:dyDescent="0.2">
      <c r="A367" s="320" t="s">
        <v>3056</v>
      </c>
      <c r="B367" s="336" t="s">
        <v>3114</v>
      </c>
      <c r="C367" s="337" t="s">
        <v>3396</v>
      </c>
      <c r="D367" s="338">
        <v>16676</v>
      </c>
      <c r="E367" s="339">
        <v>25650</v>
      </c>
      <c r="F367" s="171">
        <f>-SUMIF(CajaAcc!F:F,A367,CajaAcc!E:E)+G367</f>
        <v>0</v>
      </c>
      <c r="G367" s="328">
        <v>0</v>
      </c>
    </row>
    <row r="368" spans="1:7" ht="15" x14ac:dyDescent="0.2">
      <c r="A368" s="320" t="s">
        <v>1931</v>
      </c>
      <c r="B368" s="336" t="s">
        <v>3114</v>
      </c>
      <c r="C368" s="337" t="s">
        <v>3397</v>
      </c>
      <c r="D368" s="338">
        <v>5279</v>
      </c>
      <c r="E368" s="339">
        <v>8100</v>
      </c>
      <c r="F368" s="171">
        <f>-SUMIF(CajaAcc!F:F,A368,CajaAcc!E:E)+G368</f>
        <v>0</v>
      </c>
      <c r="G368" s="328">
        <v>0</v>
      </c>
    </row>
    <row r="369" spans="1:7" ht="15" x14ac:dyDescent="0.2">
      <c r="A369" s="320" t="s">
        <v>2076</v>
      </c>
      <c r="B369" s="336" t="s">
        <v>3114</v>
      </c>
      <c r="C369" s="337" t="s">
        <v>3398</v>
      </c>
      <c r="D369" s="338">
        <v>18055</v>
      </c>
      <c r="E369" s="339">
        <v>27800</v>
      </c>
      <c r="F369" s="171">
        <f>-SUMIF(CajaAcc!F:F,A369,CajaAcc!E:E)+G369</f>
        <v>0</v>
      </c>
      <c r="G369" s="328">
        <v>0</v>
      </c>
    </row>
    <row r="370" spans="1:7" ht="15" x14ac:dyDescent="0.2">
      <c r="A370" s="320" t="s">
        <v>3218</v>
      </c>
      <c r="B370" s="336" t="s">
        <v>3114</v>
      </c>
      <c r="C370" s="337" t="s">
        <v>3399</v>
      </c>
      <c r="D370" s="338">
        <v>4302</v>
      </c>
      <c r="E370" s="339">
        <v>8250</v>
      </c>
      <c r="F370" s="171">
        <f>-SUMIF(CajaAcc!F:F,A370,CajaAcc!E:E)+G370</f>
        <v>0</v>
      </c>
      <c r="G370" s="328">
        <v>0</v>
      </c>
    </row>
    <row r="371" spans="1:7" ht="15" x14ac:dyDescent="0.2">
      <c r="A371" s="320" t="s">
        <v>5844</v>
      </c>
      <c r="B371" s="336" t="s">
        <v>1509</v>
      </c>
      <c r="C371" s="337" t="s">
        <v>5845</v>
      </c>
      <c r="D371" s="338">
        <v>3661</v>
      </c>
      <c r="E371" s="339">
        <v>6350</v>
      </c>
      <c r="F371" s="171">
        <f>-SUMIF(CajaAcc!F:F,A371,CajaAcc!E:E)+G371</f>
        <v>0</v>
      </c>
      <c r="G371" s="328">
        <v>0</v>
      </c>
    </row>
    <row r="372" spans="1:7" ht="15" x14ac:dyDescent="0.2">
      <c r="A372" s="320" t="s">
        <v>4685</v>
      </c>
      <c r="B372" s="336" t="s">
        <v>1509</v>
      </c>
      <c r="C372" s="337" t="s">
        <v>4776</v>
      </c>
      <c r="D372" s="338">
        <v>3806</v>
      </c>
      <c r="E372" s="339">
        <v>6600</v>
      </c>
      <c r="F372" s="171">
        <f>-SUMIF(CajaAcc!F:F,A372,CajaAcc!E:E)+G372</f>
        <v>0</v>
      </c>
      <c r="G372" s="328">
        <v>0</v>
      </c>
    </row>
    <row r="373" spans="1:7" ht="15" x14ac:dyDescent="0.2">
      <c r="A373" s="320" t="s">
        <v>3706</v>
      </c>
      <c r="B373" s="336" t="s">
        <v>1509</v>
      </c>
      <c r="C373" s="337" t="s">
        <v>5032</v>
      </c>
      <c r="D373" s="338">
        <v>4402</v>
      </c>
      <c r="E373" s="339">
        <v>7600</v>
      </c>
      <c r="F373" s="171">
        <f>-SUMIF(CajaAcc!F:F,A373,CajaAcc!E:E)+G373</f>
        <v>0</v>
      </c>
      <c r="G373" s="328">
        <v>0</v>
      </c>
    </row>
    <row r="374" spans="1:7" ht="15" x14ac:dyDescent="0.2">
      <c r="A374" s="320" t="s">
        <v>3152</v>
      </c>
      <c r="B374" s="336" t="s">
        <v>1509</v>
      </c>
      <c r="C374" s="337" t="s">
        <v>5033</v>
      </c>
      <c r="D374" s="338">
        <v>3965</v>
      </c>
      <c r="E374" s="339">
        <v>6850</v>
      </c>
      <c r="F374" s="171">
        <f>-SUMIF(CajaAcc!F:F,A374,CajaAcc!E:E)+G374</f>
        <v>0</v>
      </c>
      <c r="G374" s="328">
        <v>0</v>
      </c>
    </row>
    <row r="375" spans="1:7" ht="15" x14ac:dyDescent="0.2">
      <c r="A375" s="320" t="s">
        <v>4330</v>
      </c>
      <c r="B375" s="336" t="s">
        <v>1509</v>
      </c>
      <c r="C375" s="337" t="s">
        <v>5034</v>
      </c>
      <c r="D375" s="338">
        <v>3661</v>
      </c>
      <c r="E375" s="339">
        <v>8450</v>
      </c>
      <c r="F375" s="171">
        <f>-SUMIF(CajaAcc!F:F,A375,CajaAcc!E:E)+G375</f>
        <v>0</v>
      </c>
      <c r="G375" s="328">
        <v>1</v>
      </c>
    </row>
    <row r="376" spans="1:7" ht="15" x14ac:dyDescent="0.2">
      <c r="A376" s="320" t="s">
        <v>392</v>
      </c>
      <c r="B376" s="336" t="s">
        <v>1509</v>
      </c>
      <c r="C376" s="337" t="s">
        <v>3400</v>
      </c>
      <c r="D376" s="338">
        <v>2850</v>
      </c>
      <c r="E376" s="339">
        <v>3100</v>
      </c>
      <c r="F376" s="171">
        <f>-SUMIF(CajaAcc!F:F,A376,CajaAcc!E:E)+G376</f>
        <v>0</v>
      </c>
      <c r="G376" s="328">
        <v>0</v>
      </c>
    </row>
    <row r="377" spans="1:7" ht="15" x14ac:dyDescent="0.2">
      <c r="A377" s="320" t="s">
        <v>212</v>
      </c>
      <c r="B377" s="336" t="s">
        <v>1509</v>
      </c>
      <c r="C377" s="337" t="s">
        <v>3401</v>
      </c>
      <c r="D377" s="338">
        <v>582</v>
      </c>
      <c r="E377" s="339">
        <v>1800</v>
      </c>
      <c r="F377" s="171">
        <f>-SUMIF(CajaAcc!F:F,A377,CajaAcc!E:E)+G377</f>
        <v>0</v>
      </c>
      <c r="G377" s="328">
        <v>0</v>
      </c>
    </row>
    <row r="378" spans="1:7" ht="15" x14ac:dyDescent="0.2">
      <c r="A378" s="320" t="s">
        <v>5846</v>
      </c>
      <c r="B378" s="336" t="s">
        <v>1509</v>
      </c>
      <c r="C378" s="337" t="s">
        <v>5847</v>
      </c>
      <c r="D378" s="338">
        <v>791</v>
      </c>
      <c r="E378" s="339">
        <v>3150</v>
      </c>
      <c r="F378" s="171">
        <f>-SUMIF(CajaAcc!F:F,A378,CajaAcc!E:E)+G378</f>
        <v>0</v>
      </c>
      <c r="G378" s="328">
        <v>0</v>
      </c>
    </row>
    <row r="379" spans="1:7" ht="15" x14ac:dyDescent="0.2">
      <c r="A379" s="320" t="s">
        <v>4331</v>
      </c>
      <c r="B379" s="336" t="s">
        <v>1509</v>
      </c>
      <c r="C379" s="337" t="s">
        <v>4432</v>
      </c>
      <c r="D379" s="338">
        <v>791</v>
      </c>
      <c r="E379" s="339">
        <v>2750</v>
      </c>
      <c r="F379" s="171">
        <f>-SUMIF(CajaAcc!F:F,A379,CajaAcc!E:E)+G379</f>
        <v>0</v>
      </c>
      <c r="G379" s="328">
        <v>0</v>
      </c>
    </row>
    <row r="380" spans="1:7" ht="15" x14ac:dyDescent="0.2">
      <c r="A380" s="320" t="s">
        <v>3041</v>
      </c>
      <c r="B380" s="336" t="s">
        <v>1509</v>
      </c>
      <c r="C380" s="337" t="s">
        <v>3402</v>
      </c>
      <c r="D380" s="338">
        <v>2411</v>
      </c>
      <c r="E380" s="339">
        <v>4650</v>
      </c>
      <c r="F380" s="171">
        <f>-SUMIF(CajaAcc!F:F,A380,CajaAcc!E:E)+G380</f>
        <v>2</v>
      </c>
      <c r="G380" s="328">
        <v>2</v>
      </c>
    </row>
    <row r="381" spans="1:7" ht="15" x14ac:dyDescent="0.2">
      <c r="A381" s="320" t="s">
        <v>3042</v>
      </c>
      <c r="B381" s="336" t="s">
        <v>1509</v>
      </c>
      <c r="C381" s="337" t="s">
        <v>3403</v>
      </c>
      <c r="D381" s="338">
        <v>3564</v>
      </c>
      <c r="E381" s="339">
        <v>6300</v>
      </c>
      <c r="F381" s="171">
        <f>-SUMIF(CajaAcc!F:F,A381,CajaAcc!E:E)+G381</f>
        <v>0</v>
      </c>
      <c r="G381" s="328">
        <v>0</v>
      </c>
    </row>
    <row r="382" spans="1:7" ht="15" x14ac:dyDescent="0.2">
      <c r="A382" s="320" t="s">
        <v>827</v>
      </c>
      <c r="B382" s="336" t="s">
        <v>1509</v>
      </c>
      <c r="C382" s="337" t="s">
        <v>3404</v>
      </c>
      <c r="D382" s="338">
        <v>1497</v>
      </c>
      <c r="E382" s="339">
        <v>2900</v>
      </c>
      <c r="F382" s="171">
        <f>-SUMIF(CajaAcc!F:F,A382,CajaAcc!E:E)+G382</f>
        <v>0</v>
      </c>
      <c r="G382" s="328">
        <v>0</v>
      </c>
    </row>
    <row r="383" spans="1:7" ht="15" x14ac:dyDescent="0.2">
      <c r="A383" s="320" t="s">
        <v>2736</v>
      </c>
      <c r="B383" s="336" t="s">
        <v>1509</v>
      </c>
      <c r="C383" s="337" t="s">
        <v>3405</v>
      </c>
      <c r="D383" s="338">
        <v>1497</v>
      </c>
      <c r="E383" s="339">
        <v>2900</v>
      </c>
      <c r="F383" s="171">
        <f>-SUMIF(CajaAcc!F:F,A383,CajaAcc!E:E)+G383</f>
        <v>0</v>
      </c>
      <c r="G383" s="328">
        <v>0</v>
      </c>
    </row>
    <row r="384" spans="1:7" ht="15" x14ac:dyDescent="0.2">
      <c r="A384" s="320" t="s">
        <v>3573</v>
      </c>
      <c r="B384" s="336" t="s">
        <v>1509</v>
      </c>
      <c r="C384" s="337" t="s">
        <v>3599</v>
      </c>
      <c r="D384" s="338">
        <v>23354</v>
      </c>
      <c r="E384" s="339">
        <v>44900</v>
      </c>
      <c r="F384" s="171">
        <f>-SUMIF(CajaAcc!F:F,A384,CajaAcc!E:E)+G384</f>
        <v>0</v>
      </c>
      <c r="G384" s="328">
        <v>0</v>
      </c>
    </row>
    <row r="385" spans="1:7" ht="15" x14ac:dyDescent="0.2">
      <c r="A385" s="320" t="s">
        <v>3574</v>
      </c>
      <c r="B385" s="336" t="s">
        <v>1509</v>
      </c>
      <c r="C385" s="337" t="s">
        <v>3600</v>
      </c>
      <c r="D385" s="338">
        <v>17307</v>
      </c>
      <c r="E385" s="339">
        <v>33300</v>
      </c>
      <c r="F385" s="171">
        <f>-SUMIF(CajaAcc!F:F,A385,CajaAcc!E:E)+G385</f>
        <v>0</v>
      </c>
      <c r="G385" s="328">
        <v>0</v>
      </c>
    </row>
    <row r="386" spans="1:7" ht="15" x14ac:dyDescent="0.2">
      <c r="A386" s="320" t="s">
        <v>3043</v>
      </c>
      <c r="B386" s="336" t="s">
        <v>1509</v>
      </c>
      <c r="C386" s="337" t="s">
        <v>3406</v>
      </c>
      <c r="D386" s="338">
        <v>9106</v>
      </c>
      <c r="E386" s="339">
        <v>14000</v>
      </c>
      <c r="F386" s="171">
        <f>-SUMIF(CajaAcc!F:F,A386,CajaAcc!E:E)+G386</f>
        <v>0</v>
      </c>
      <c r="G386" s="328">
        <v>0</v>
      </c>
    </row>
    <row r="387" spans="1:7" ht="15" x14ac:dyDescent="0.2">
      <c r="A387" s="320" t="s">
        <v>3044</v>
      </c>
      <c r="B387" s="336" t="s">
        <v>1509</v>
      </c>
      <c r="C387" s="337" t="s">
        <v>3407</v>
      </c>
      <c r="D387" s="338">
        <v>3591</v>
      </c>
      <c r="E387" s="339">
        <v>6350</v>
      </c>
      <c r="F387" s="171">
        <f>-SUMIF(CajaAcc!F:F,A387,CajaAcc!E:E)+G387</f>
        <v>0</v>
      </c>
      <c r="G387" s="328">
        <v>0</v>
      </c>
    </row>
    <row r="388" spans="1:7" ht="15" x14ac:dyDescent="0.2">
      <c r="A388" s="320" t="s">
        <v>578</v>
      </c>
      <c r="B388" s="336" t="s">
        <v>1509</v>
      </c>
      <c r="C388" s="337" t="s">
        <v>3408</v>
      </c>
      <c r="D388" s="338">
        <v>1067</v>
      </c>
      <c r="E388" s="339">
        <v>2650</v>
      </c>
      <c r="F388" s="171">
        <f>-SUMIF(CajaAcc!F:F,A388,CajaAcc!E:E)+G388</f>
        <v>0</v>
      </c>
      <c r="G388" s="328">
        <v>0</v>
      </c>
    </row>
    <row r="389" spans="1:7" ht="15" x14ac:dyDescent="0.2">
      <c r="A389" s="320" t="s">
        <v>3045</v>
      </c>
      <c r="B389" s="336" t="s">
        <v>1509</v>
      </c>
      <c r="C389" s="337" t="s">
        <v>3409</v>
      </c>
      <c r="D389" s="338">
        <v>4710</v>
      </c>
      <c r="E389" s="339">
        <v>8350</v>
      </c>
      <c r="F389" s="171">
        <f>-SUMIF(CajaAcc!F:F,A389,CajaAcc!E:E)+G389</f>
        <v>0</v>
      </c>
      <c r="G389" s="328">
        <v>0</v>
      </c>
    </row>
    <row r="390" spans="1:7" ht="15" x14ac:dyDescent="0.2">
      <c r="A390" s="320" t="s">
        <v>3867</v>
      </c>
      <c r="B390" s="336" t="s">
        <v>1509</v>
      </c>
      <c r="C390" s="337" t="s">
        <v>3906</v>
      </c>
      <c r="D390" s="338">
        <v>2172</v>
      </c>
      <c r="E390" s="339">
        <v>3350</v>
      </c>
      <c r="F390" s="171">
        <f>-SUMIF(CajaAcc!F:F,A390,CajaAcc!E:E)+G390</f>
        <v>0</v>
      </c>
      <c r="G390" s="328">
        <v>0</v>
      </c>
    </row>
    <row r="391" spans="1:7" ht="15" x14ac:dyDescent="0.2">
      <c r="A391" s="320" t="s">
        <v>3868</v>
      </c>
      <c r="B391" s="336" t="s">
        <v>1509</v>
      </c>
      <c r="C391" s="337" t="s">
        <v>5750</v>
      </c>
      <c r="D391" s="338">
        <v>2172</v>
      </c>
      <c r="E391" s="339">
        <v>3350</v>
      </c>
      <c r="F391" s="171">
        <f>-SUMIF(CajaAcc!F:F,A391,CajaAcc!E:E)+G391</f>
        <v>2</v>
      </c>
      <c r="G391" s="328">
        <v>2</v>
      </c>
    </row>
    <row r="392" spans="1:7" ht="15" x14ac:dyDescent="0.2">
      <c r="A392" s="320" t="s">
        <v>3046</v>
      </c>
      <c r="B392" s="336" t="s">
        <v>1509</v>
      </c>
      <c r="C392" s="337" t="s">
        <v>3410</v>
      </c>
      <c r="D392" s="338">
        <v>12310</v>
      </c>
      <c r="E392" s="339">
        <v>18950</v>
      </c>
      <c r="F392" s="171">
        <f>-SUMIF(CajaAcc!F:F,A392,CajaAcc!E:E)+G392</f>
        <v>0</v>
      </c>
      <c r="G392" s="328">
        <v>0</v>
      </c>
    </row>
    <row r="393" spans="1:7" ht="15" x14ac:dyDescent="0.2">
      <c r="A393" s="320" t="s">
        <v>4811</v>
      </c>
      <c r="B393" s="336" t="s">
        <v>1509</v>
      </c>
      <c r="C393" s="337" t="s">
        <v>4822</v>
      </c>
      <c r="D393" s="338">
        <v>15735</v>
      </c>
      <c r="E393" s="339">
        <v>24200</v>
      </c>
      <c r="F393" s="171">
        <f>-SUMIF(CajaAcc!F:F,A393,CajaAcc!E:E)+G393</f>
        <v>0</v>
      </c>
      <c r="G393" s="328">
        <v>0</v>
      </c>
    </row>
    <row r="394" spans="1:7" ht="15" x14ac:dyDescent="0.2">
      <c r="A394" s="320" t="s">
        <v>3047</v>
      </c>
      <c r="B394" s="336" t="s">
        <v>1509</v>
      </c>
      <c r="C394" s="337" t="s">
        <v>3411</v>
      </c>
      <c r="D394" s="338">
        <v>11945</v>
      </c>
      <c r="E394" s="339">
        <v>18400</v>
      </c>
      <c r="F394" s="171">
        <f>-SUMIF(CajaAcc!F:F,A394,CajaAcc!E:E)+G394</f>
        <v>0</v>
      </c>
      <c r="G394" s="328">
        <v>0</v>
      </c>
    </row>
    <row r="395" spans="1:7" ht="15" x14ac:dyDescent="0.2">
      <c r="A395" s="320" t="s">
        <v>4268</v>
      </c>
      <c r="B395" s="336" t="s">
        <v>1509</v>
      </c>
      <c r="C395" s="337" t="s">
        <v>4305</v>
      </c>
      <c r="D395" s="338">
        <v>9977</v>
      </c>
      <c r="E395" s="339">
        <v>15350</v>
      </c>
      <c r="F395" s="171">
        <f>-SUMIF(CajaAcc!F:F,A395,CajaAcc!E:E)+G395</f>
        <v>0</v>
      </c>
      <c r="G395" s="328">
        <v>0</v>
      </c>
    </row>
    <row r="396" spans="1:7" ht="15" x14ac:dyDescent="0.2">
      <c r="A396" s="320" t="s">
        <v>2351</v>
      </c>
      <c r="B396" s="336" t="s">
        <v>1509</v>
      </c>
      <c r="C396" s="337" t="s">
        <v>3412</v>
      </c>
      <c r="D396" s="338">
        <v>3596</v>
      </c>
      <c r="E396" s="339">
        <v>5550</v>
      </c>
      <c r="F396" s="171">
        <f>-SUMIF(CajaAcc!F:F,A396,CajaAcc!E:E)+G396</f>
        <v>0</v>
      </c>
      <c r="G396" s="328">
        <v>0</v>
      </c>
    </row>
    <row r="397" spans="1:7" ht="15" x14ac:dyDescent="0.2">
      <c r="A397" s="320" t="s">
        <v>2352</v>
      </c>
      <c r="B397" s="336" t="s">
        <v>1509</v>
      </c>
      <c r="C397" s="337" t="s">
        <v>4433</v>
      </c>
      <c r="D397" s="338">
        <v>5276</v>
      </c>
      <c r="E397" s="339">
        <v>10350</v>
      </c>
      <c r="F397" s="171">
        <f>-SUMIF(CajaAcc!F:F,A397,CajaAcc!E:E)+G397</f>
        <v>0</v>
      </c>
      <c r="G397" s="328">
        <v>0</v>
      </c>
    </row>
    <row r="398" spans="1:7" ht="15" x14ac:dyDescent="0.2">
      <c r="A398" s="320" t="s">
        <v>3773</v>
      </c>
      <c r="B398" s="336" t="s">
        <v>1509</v>
      </c>
      <c r="C398" s="337" t="s">
        <v>3819</v>
      </c>
      <c r="D398" s="338">
        <v>5276</v>
      </c>
      <c r="E398" s="339">
        <v>10350</v>
      </c>
      <c r="F398" s="171">
        <f>-SUMIF(CajaAcc!F:F,A398,CajaAcc!E:E)+G398</f>
        <v>0</v>
      </c>
      <c r="G398" s="328">
        <v>0</v>
      </c>
    </row>
    <row r="399" spans="1:7" ht="15" x14ac:dyDescent="0.2">
      <c r="A399" s="320" t="s">
        <v>4332</v>
      </c>
      <c r="B399" s="336" t="s">
        <v>1509</v>
      </c>
      <c r="C399" s="337" t="s">
        <v>3819</v>
      </c>
      <c r="D399" s="338">
        <v>5276</v>
      </c>
      <c r="E399" s="339">
        <v>10350</v>
      </c>
      <c r="F399" s="171">
        <f>-SUMIF(CajaAcc!F:F,A399,CajaAcc!E:E)+G399</f>
        <v>0</v>
      </c>
      <c r="G399" s="328">
        <v>0</v>
      </c>
    </row>
    <row r="400" spans="1:7" ht="15" x14ac:dyDescent="0.2">
      <c r="A400" s="320" t="s">
        <v>3802</v>
      </c>
      <c r="B400" s="336" t="s">
        <v>1509</v>
      </c>
      <c r="C400" s="337" t="s">
        <v>5982</v>
      </c>
      <c r="D400" s="338">
        <v>5327</v>
      </c>
      <c r="E400" s="339">
        <v>9850</v>
      </c>
      <c r="F400" s="171">
        <f>-SUMIF(CajaAcc!F:F,A400,CajaAcc!E:E)+G400</f>
        <v>0</v>
      </c>
      <c r="G400" s="328">
        <v>0</v>
      </c>
    </row>
    <row r="401" spans="1:7" ht="15" x14ac:dyDescent="0.2">
      <c r="A401" s="320" t="s">
        <v>4686</v>
      </c>
      <c r="B401" s="336" t="s">
        <v>1509</v>
      </c>
      <c r="C401" s="337" t="s">
        <v>4777</v>
      </c>
      <c r="D401" s="338">
        <v>80388</v>
      </c>
      <c r="E401" s="339">
        <v>100500</v>
      </c>
      <c r="F401" s="171">
        <f>-SUMIF(CajaAcc!F:F,A401,CajaAcc!E:E)+G401</f>
        <v>0</v>
      </c>
      <c r="G401" s="328">
        <v>0</v>
      </c>
    </row>
    <row r="402" spans="1:7" ht="15" x14ac:dyDescent="0.2">
      <c r="A402" s="320" t="s">
        <v>5679</v>
      </c>
      <c r="B402" s="336" t="s">
        <v>1509</v>
      </c>
      <c r="C402" s="337" t="s">
        <v>4777</v>
      </c>
      <c r="D402" s="338">
        <v>81624</v>
      </c>
      <c r="E402" s="339">
        <v>102050</v>
      </c>
      <c r="F402" s="171">
        <f>-SUMIF(CajaAcc!F:F,A402,CajaAcc!E:E)+G402</f>
        <v>0</v>
      </c>
      <c r="G402" s="328">
        <v>0</v>
      </c>
    </row>
    <row r="403" spans="1:7" ht="15" x14ac:dyDescent="0.2">
      <c r="A403" s="320" t="s">
        <v>3121</v>
      </c>
      <c r="B403" s="336" t="s">
        <v>1509</v>
      </c>
      <c r="C403" s="337" t="s">
        <v>3413</v>
      </c>
      <c r="D403" s="338">
        <v>61772</v>
      </c>
      <c r="E403" s="339">
        <v>76050</v>
      </c>
      <c r="F403" s="171">
        <f>-SUMIF(CajaAcc!F:F,A403,CajaAcc!E:E)+G403</f>
        <v>0</v>
      </c>
      <c r="G403" s="328">
        <v>0</v>
      </c>
    </row>
    <row r="404" spans="1:7" ht="15" x14ac:dyDescent="0.2">
      <c r="A404" s="320" t="s">
        <v>4333</v>
      </c>
      <c r="B404" s="336" t="s">
        <v>1509</v>
      </c>
      <c r="C404" s="337" t="s">
        <v>3413</v>
      </c>
      <c r="D404" s="338">
        <v>61772</v>
      </c>
      <c r="E404" s="339">
        <v>76050</v>
      </c>
      <c r="F404" s="171">
        <f>-SUMIF(CajaAcc!F:F,A404,CajaAcc!E:E)+G404</f>
        <v>0</v>
      </c>
      <c r="G404" s="328">
        <v>0</v>
      </c>
    </row>
    <row r="405" spans="1:7" ht="15" x14ac:dyDescent="0.2">
      <c r="A405" s="320" t="s">
        <v>2329</v>
      </c>
      <c r="B405" s="336" t="s">
        <v>1509</v>
      </c>
      <c r="C405" s="337" t="s">
        <v>3414</v>
      </c>
      <c r="D405" s="338">
        <v>6102</v>
      </c>
      <c r="E405" s="339">
        <v>7100</v>
      </c>
      <c r="F405" s="171">
        <f>-SUMIF(CajaAcc!F:F,A405,CajaAcc!E:E)+G405</f>
        <v>0</v>
      </c>
      <c r="G405" s="328">
        <v>0</v>
      </c>
    </row>
    <row r="406" spans="1:7" ht="15" x14ac:dyDescent="0.2">
      <c r="A406" s="320" t="s">
        <v>866</v>
      </c>
      <c r="B406" s="336" t="s">
        <v>1515</v>
      </c>
      <c r="C406" s="337" t="s">
        <v>1732</v>
      </c>
      <c r="D406" s="338">
        <v>881</v>
      </c>
      <c r="E406" s="339">
        <v>1100</v>
      </c>
      <c r="F406" s="171">
        <f>-SUMIF(CajaAcc!F:F,A406,CajaAcc!E:E)+G406</f>
        <v>0</v>
      </c>
      <c r="G406" s="328">
        <v>0</v>
      </c>
    </row>
    <row r="407" spans="1:7" ht="15" x14ac:dyDescent="0.2">
      <c r="A407" s="320" t="s">
        <v>914</v>
      </c>
      <c r="B407" s="336" t="s">
        <v>1515</v>
      </c>
      <c r="C407" s="337" t="s">
        <v>1733</v>
      </c>
      <c r="D407" s="338">
        <v>881</v>
      </c>
      <c r="E407" s="339">
        <v>1100</v>
      </c>
      <c r="F407" s="171">
        <f>-SUMIF(CajaAcc!F:F,A407,CajaAcc!E:E)+G407</f>
        <v>0</v>
      </c>
      <c r="G407" s="328">
        <v>0</v>
      </c>
    </row>
    <row r="408" spans="1:7" ht="15" x14ac:dyDescent="0.2">
      <c r="A408" s="320" t="s">
        <v>916</v>
      </c>
      <c r="B408" s="336" t="s">
        <v>1515</v>
      </c>
      <c r="C408" s="337" t="s">
        <v>1734</v>
      </c>
      <c r="D408" s="338">
        <v>881</v>
      </c>
      <c r="E408" s="339">
        <v>1100</v>
      </c>
      <c r="F408" s="171">
        <f>-SUMIF(CajaAcc!F:F,A408,CajaAcc!E:E)+G408</f>
        <v>0</v>
      </c>
      <c r="G408" s="328">
        <v>0</v>
      </c>
    </row>
    <row r="409" spans="1:7" ht="15" x14ac:dyDescent="0.2">
      <c r="A409" s="320" t="s">
        <v>769</v>
      </c>
      <c r="B409" s="336" t="s">
        <v>1515</v>
      </c>
      <c r="C409" s="337" t="s">
        <v>1735</v>
      </c>
      <c r="D409" s="338">
        <v>881</v>
      </c>
      <c r="E409" s="339">
        <v>1100</v>
      </c>
      <c r="F409" s="171">
        <f>-SUMIF(CajaAcc!F:F,A409,CajaAcc!E:E)+G409</f>
        <v>0</v>
      </c>
      <c r="G409" s="328">
        <v>0</v>
      </c>
    </row>
    <row r="410" spans="1:7" ht="15" x14ac:dyDescent="0.2">
      <c r="A410" s="320" t="s">
        <v>511</v>
      </c>
      <c r="B410" s="336" t="s">
        <v>1515</v>
      </c>
      <c r="C410" s="337" t="s">
        <v>1736</v>
      </c>
      <c r="D410" s="338">
        <v>881</v>
      </c>
      <c r="E410" s="339">
        <v>1100</v>
      </c>
      <c r="F410" s="171">
        <f>-SUMIF(CajaAcc!F:F,A410,CajaAcc!E:E)+G410</f>
        <v>0</v>
      </c>
      <c r="G410" s="328">
        <v>0</v>
      </c>
    </row>
    <row r="411" spans="1:7" ht="15" x14ac:dyDescent="0.2">
      <c r="A411" s="320" t="s">
        <v>581</v>
      </c>
      <c r="B411" s="336" t="s">
        <v>1515</v>
      </c>
      <c r="C411" s="337" t="s">
        <v>1737</v>
      </c>
      <c r="D411" s="338">
        <v>881</v>
      </c>
      <c r="E411" s="339">
        <v>1100</v>
      </c>
      <c r="F411" s="171">
        <f>-SUMIF(CajaAcc!F:F,A411,CajaAcc!E:E)+G411</f>
        <v>0</v>
      </c>
      <c r="G411" s="328">
        <v>0</v>
      </c>
    </row>
    <row r="412" spans="1:7" ht="15" x14ac:dyDescent="0.2">
      <c r="A412" s="320" t="s">
        <v>917</v>
      </c>
      <c r="B412" s="336" t="s">
        <v>1515</v>
      </c>
      <c r="C412" s="337" t="s">
        <v>1738</v>
      </c>
      <c r="D412" s="338">
        <v>881</v>
      </c>
      <c r="E412" s="339">
        <v>1100</v>
      </c>
      <c r="F412" s="171">
        <f>-SUMIF(CajaAcc!F:F,A412,CajaAcc!E:E)+G412</f>
        <v>0</v>
      </c>
      <c r="G412" s="328">
        <v>0</v>
      </c>
    </row>
    <row r="413" spans="1:7" ht="15" x14ac:dyDescent="0.2">
      <c r="A413" s="320" t="s">
        <v>534</v>
      </c>
      <c r="B413" s="336" t="s">
        <v>1515</v>
      </c>
      <c r="C413" s="337" t="s">
        <v>1739</v>
      </c>
      <c r="D413" s="338">
        <v>881</v>
      </c>
      <c r="E413" s="339">
        <v>1100</v>
      </c>
      <c r="F413" s="171">
        <f>-SUMIF(CajaAcc!F:F,A413,CajaAcc!E:E)+G413</f>
        <v>0</v>
      </c>
      <c r="G413" s="328">
        <v>0</v>
      </c>
    </row>
    <row r="414" spans="1:7" ht="15" x14ac:dyDescent="0.2">
      <c r="A414" s="320" t="s">
        <v>935</v>
      </c>
      <c r="B414" s="336" t="s">
        <v>1515</v>
      </c>
      <c r="C414" s="337" t="s">
        <v>1740</v>
      </c>
      <c r="D414" s="338">
        <v>881</v>
      </c>
      <c r="E414" s="339">
        <v>1100</v>
      </c>
      <c r="F414" s="171">
        <f>-SUMIF(CajaAcc!F:F,A414,CajaAcc!E:E)+G414</f>
        <v>0</v>
      </c>
      <c r="G414" s="328">
        <v>0</v>
      </c>
    </row>
    <row r="415" spans="1:7" ht="15" x14ac:dyDescent="0.2">
      <c r="A415" s="320" t="s">
        <v>939</v>
      </c>
      <c r="B415" s="336" t="s">
        <v>1515</v>
      </c>
      <c r="C415" s="337" t="s">
        <v>1741</v>
      </c>
      <c r="D415" s="338">
        <v>881</v>
      </c>
      <c r="E415" s="339">
        <v>1100</v>
      </c>
      <c r="F415" s="171">
        <f>-SUMIF(CajaAcc!F:F,A415,CajaAcc!E:E)+G415</f>
        <v>0</v>
      </c>
      <c r="G415" s="328">
        <v>0</v>
      </c>
    </row>
    <row r="416" spans="1:7" ht="15" x14ac:dyDescent="0.2">
      <c r="A416" s="320" t="s">
        <v>535</v>
      </c>
      <c r="B416" s="336" t="s">
        <v>1515</v>
      </c>
      <c r="C416" s="337" t="s">
        <v>1742</v>
      </c>
      <c r="D416" s="338">
        <v>881</v>
      </c>
      <c r="E416" s="339">
        <v>1100</v>
      </c>
      <c r="F416" s="171">
        <f>-SUMIF(CajaAcc!F:F,A416,CajaAcc!E:E)+G416</f>
        <v>0</v>
      </c>
      <c r="G416" s="328">
        <v>0</v>
      </c>
    </row>
    <row r="417" spans="1:7" ht="15" x14ac:dyDescent="0.2">
      <c r="A417" s="320" t="s">
        <v>864</v>
      </c>
      <c r="B417" s="336" t="s">
        <v>1515</v>
      </c>
      <c r="C417" s="337" t="s">
        <v>1743</v>
      </c>
      <c r="D417" s="338">
        <v>881</v>
      </c>
      <c r="E417" s="339">
        <v>1100</v>
      </c>
      <c r="F417" s="171">
        <f>-SUMIF(CajaAcc!F:F,A417,CajaAcc!E:E)+G417</f>
        <v>0</v>
      </c>
      <c r="G417" s="328">
        <v>0</v>
      </c>
    </row>
    <row r="418" spans="1:7" ht="15" x14ac:dyDescent="0.2">
      <c r="A418" s="320" t="s">
        <v>940</v>
      </c>
      <c r="B418" s="336" t="s">
        <v>1515</v>
      </c>
      <c r="C418" s="337" t="s">
        <v>1744</v>
      </c>
      <c r="D418" s="338">
        <v>881</v>
      </c>
      <c r="E418" s="339">
        <v>1100</v>
      </c>
      <c r="F418" s="171">
        <f>-SUMIF(CajaAcc!F:F,A418,CajaAcc!E:E)+G418</f>
        <v>0</v>
      </c>
      <c r="G418" s="328">
        <v>0</v>
      </c>
    </row>
    <row r="419" spans="1:7" ht="15" x14ac:dyDescent="0.2">
      <c r="A419" s="320" t="s">
        <v>692</v>
      </c>
      <c r="B419" s="336" t="s">
        <v>1515</v>
      </c>
      <c r="C419" s="337" t="s">
        <v>1745</v>
      </c>
      <c r="D419" s="338">
        <v>881</v>
      </c>
      <c r="E419" s="339">
        <v>1100</v>
      </c>
      <c r="F419" s="171">
        <f>-SUMIF(CajaAcc!F:F,A419,CajaAcc!E:E)+G419</f>
        <v>0</v>
      </c>
      <c r="G419" s="328">
        <v>0</v>
      </c>
    </row>
    <row r="420" spans="1:7" ht="15" x14ac:dyDescent="0.2">
      <c r="A420" s="320" t="s">
        <v>915</v>
      </c>
      <c r="B420" s="336" t="s">
        <v>1515</v>
      </c>
      <c r="C420" s="337" t="s">
        <v>1746</v>
      </c>
      <c r="D420" s="338">
        <v>1652</v>
      </c>
      <c r="E420" s="339">
        <v>2050</v>
      </c>
      <c r="F420" s="171">
        <f>-SUMIF(CajaAcc!F:F,A420,CajaAcc!E:E)+G420</f>
        <v>0</v>
      </c>
      <c r="G420" s="328">
        <v>0</v>
      </c>
    </row>
    <row r="421" spans="1:7" ht="15" x14ac:dyDescent="0.2">
      <c r="A421" s="320" t="s">
        <v>941</v>
      </c>
      <c r="B421" s="336" t="s">
        <v>1515</v>
      </c>
      <c r="C421" s="337" t="s">
        <v>1747</v>
      </c>
      <c r="D421" s="338">
        <v>1652</v>
      </c>
      <c r="E421" s="339">
        <v>2050</v>
      </c>
      <c r="F421" s="171">
        <f>-SUMIF(CajaAcc!F:F,A421,CajaAcc!E:E)+G421</f>
        <v>0</v>
      </c>
      <c r="G421" s="328">
        <v>0</v>
      </c>
    </row>
    <row r="422" spans="1:7" ht="15" x14ac:dyDescent="0.2">
      <c r="A422" s="320" t="s">
        <v>1103</v>
      </c>
      <c r="B422" s="336" t="s">
        <v>1515</v>
      </c>
      <c r="C422" s="337" t="s">
        <v>1961</v>
      </c>
      <c r="D422" s="338">
        <v>1652</v>
      </c>
      <c r="E422" s="339">
        <v>2050</v>
      </c>
      <c r="F422" s="171">
        <f>-SUMIF(CajaAcc!F:F,A422,CajaAcc!E:E)+G422</f>
        <v>0</v>
      </c>
      <c r="G422" s="328">
        <v>0</v>
      </c>
    </row>
    <row r="423" spans="1:7" ht="15" x14ac:dyDescent="0.2">
      <c r="A423" s="320" t="s">
        <v>739</v>
      </c>
      <c r="B423" s="336" t="s">
        <v>1515</v>
      </c>
      <c r="C423" s="337" t="s">
        <v>1748</v>
      </c>
      <c r="D423" s="338">
        <v>881</v>
      </c>
      <c r="E423" s="339">
        <v>1100</v>
      </c>
      <c r="F423" s="171">
        <f>-SUMIF(CajaAcc!F:F,A423,CajaAcc!E:E)+G423</f>
        <v>0</v>
      </c>
      <c r="G423" s="328">
        <v>0</v>
      </c>
    </row>
    <row r="424" spans="1:7" ht="15" x14ac:dyDescent="0.2">
      <c r="A424" s="320" t="s">
        <v>774</v>
      </c>
      <c r="B424" s="336" t="s">
        <v>1515</v>
      </c>
      <c r="C424" s="337" t="s">
        <v>2363</v>
      </c>
      <c r="D424" s="338">
        <v>881</v>
      </c>
      <c r="E424" s="339">
        <v>1100</v>
      </c>
      <c r="F424" s="171">
        <f>-SUMIF(CajaAcc!F:F,A424,CajaAcc!E:E)+G424</f>
        <v>0</v>
      </c>
      <c r="G424" s="328">
        <v>0</v>
      </c>
    </row>
    <row r="425" spans="1:7" ht="15" x14ac:dyDescent="0.2">
      <c r="A425" s="320" t="s">
        <v>615</v>
      </c>
      <c r="B425" s="336" t="s">
        <v>1515</v>
      </c>
      <c r="C425" s="337" t="s">
        <v>1749</v>
      </c>
      <c r="D425" s="338">
        <v>881</v>
      </c>
      <c r="E425" s="339">
        <v>1100</v>
      </c>
      <c r="F425" s="171">
        <f>-SUMIF(CajaAcc!F:F,A425,CajaAcc!E:E)+G425</f>
        <v>0</v>
      </c>
      <c r="G425" s="328">
        <v>0</v>
      </c>
    </row>
    <row r="426" spans="1:7" ht="15" x14ac:dyDescent="0.2">
      <c r="A426" s="320" t="s">
        <v>993</v>
      </c>
      <c r="B426" s="336" t="s">
        <v>1515</v>
      </c>
      <c r="C426" s="337" t="s">
        <v>1750</v>
      </c>
      <c r="D426" s="338">
        <v>881</v>
      </c>
      <c r="E426" s="339">
        <v>1100</v>
      </c>
      <c r="F426" s="171">
        <f>-SUMIF(CajaAcc!F:F,A426,CajaAcc!E:E)+G426</f>
        <v>0</v>
      </c>
      <c r="G426" s="328">
        <v>0</v>
      </c>
    </row>
    <row r="427" spans="1:7" ht="15" x14ac:dyDescent="0.2">
      <c r="A427" s="320" t="s">
        <v>1000</v>
      </c>
      <c r="B427" s="336" t="s">
        <v>1515</v>
      </c>
      <c r="C427" s="337" t="s">
        <v>2364</v>
      </c>
      <c r="D427" s="338">
        <v>551</v>
      </c>
      <c r="E427" s="339">
        <v>700</v>
      </c>
      <c r="F427" s="171">
        <f>-SUMIF(CajaAcc!F:F,A427,CajaAcc!E:E)+G427</f>
        <v>0</v>
      </c>
      <c r="G427" s="328">
        <v>0</v>
      </c>
    </row>
    <row r="428" spans="1:7" ht="15" x14ac:dyDescent="0.2">
      <c r="A428" s="320" t="s">
        <v>771</v>
      </c>
      <c r="B428" s="336" t="s">
        <v>1515</v>
      </c>
      <c r="C428" s="337" t="s">
        <v>1751</v>
      </c>
      <c r="D428" s="338">
        <v>881</v>
      </c>
      <c r="E428" s="339">
        <v>1100</v>
      </c>
      <c r="F428" s="171">
        <f>-SUMIF(CajaAcc!F:F,A428,CajaAcc!E:E)+G428</f>
        <v>0</v>
      </c>
      <c r="G428" s="328">
        <v>0</v>
      </c>
    </row>
    <row r="429" spans="1:7" ht="15" x14ac:dyDescent="0.2">
      <c r="A429" s="320" t="s">
        <v>942</v>
      </c>
      <c r="B429" s="336" t="s">
        <v>1515</v>
      </c>
      <c r="C429" s="337" t="s">
        <v>1752</v>
      </c>
      <c r="D429" s="338">
        <v>881</v>
      </c>
      <c r="E429" s="339">
        <v>1100</v>
      </c>
      <c r="F429" s="171">
        <f>-SUMIF(CajaAcc!F:F,A429,CajaAcc!E:E)+G429</f>
        <v>0</v>
      </c>
      <c r="G429" s="328">
        <v>0</v>
      </c>
    </row>
    <row r="430" spans="1:7" ht="15" x14ac:dyDescent="0.2">
      <c r="A430" s="320" t="s">
        <v>767</v>
      </c>
      <c r="B430" s="336" t="s">
        <v>1515</v>
      </c>
      <c r="C430" s="337" t="s">
        <v>1753</v>
      </c>
      <c r="D430" s="338">
        <v>881</v>
      </c>
      <c r="E430" s="339">
        <v>1100</v>
      </c>
      <c r="F430" s="171">
        <f>-SUMIF(CajaAcc!F:F,A430,CajaAcc!E:E)+G430</f>
        <v>0</v>
      </c>
      <c r="G430" s="328">
        <v>0</v>
      </c>
    </row>
    <row r="431" spans="1:7" ht="15" x14ac:dyDescent="0.2">
      <c r="A431" s="320" t="s">
        <v>536</v>
      </c>
      <c r="B431" s="336" t="s">
        <v>1515</v>
      </c>
      <c r="C431" s="337" t="s">
        <v>2620</v>
      </c>
      <c r="D431" s="338">
        <v>1652</v>
      </c>
      <c r="E431" s="339">
        <v>2050</v>
      </c>
      <c r="F431" s="171">
        <f>-SUMIF(CajaAcc!F:F,A431,CajaAcc!E:E)+G431</f>
        <v>0</v>
      </c>
      <c r="G431" s="328">
        <v>0</v>
      </c>
    </row>
    <row r="432" spans="1:7" ht="15" x14ac:dyDescent="0.2">
      <c r="A432" s="320" t="s">
        <v>335</v>
      </c>
      <c r="B432" s="336" t="s">
        <v>1515</v>
      </c>
      <c r="C432" s="337" t="s">
        <v>2621</v>
      </c>
      <c r="D432" s="338">
        <v>1652</v>
      </c>
      <c r="E432" s="339">
        <v>2050</v>
      </c>
      <c r="F432" s="171">
        <f>-SUMIF(CajaAcc!F:F,A432,CajaAcc!E:E)+G432</f>
        <v>0</v>
      </c>
      <c r="G432" s="328">
        <v>0</v>
      </c>
    </row>
    <row r="433" spans="1:7" ht="15" x14ac:dyDescent="0.2">
      <c r="A433" s="320" t="s">
        <v>334</v>
      </c>
      <c r="B433" s="336" t="s">
        <v>1515</v>
      </c>
      <c r="C433" s="337" t="s">
        <v>2621</v>
      </c>
      <c r="D433" s="338">
        <v>1652</v>
      </c>
      <c r="E433" s="339">
        <v>2050</v>
      </c>
      <c r="F433" s="171">
        <f>-SUMIF(CajaAcc!F:F,A433,CajaAcc!E:E)+G433</f>
        <v>0</v>
      </c>
      <c r="G433" s="328">
        <v>0</v>
      </c>
    </row>
    <row r="434" spans="1:7" ht="15" x14ac:dyDescent="0.2">
      <c r="A434" s="320" t="s">
        <v>522</v>
      </c>
      <c r="B434" s="336" t="s">
        <v>1515</v>
      </c>
      <c r="C434" s="337" t="s">
        <v>2622</v>
      </c>
      <c r="D434" s="338">
        <v>881</v>
      </c>
      <c r="E434" s="339">
        <v>1100</v>
      </c>
      <c r="F434" s="171">
        <f>-SUMIF(CajaAcc!F:F,A434,CajaAcc!E:E)+G434</f>
        <v>0</v>
      </c>
      <c r="G434" s="328">
        <v>0</v>
      </c>
    </row>
    <row r="435" spans="1:7" ht="15" x14ac:dyDescent="0.2">
      <c r="A435" s="320" t="s">
        <v>435</v>
      </c>
      <c r="B435" s="336" t="s">
        <v>1515</v>
      </c>
      <c r="C435" s="337" t="s">
        <v>2623</v>
      </c>
      <c r="D435" s="338">
        <v>1652</v>
      </c>
      <c r="E435" s="339">
        <v>2050</v>
      </c>
      <c r="F435" s="171">
        <f>-SUMIF(CajaAcc!F:F,A435,CajaAcc!E:E)+G435</f>
        <v>0</v>
      </c>
      <c r="G435" s="328">
        <v>0</v>
      </c>
    </row>
    <row r="436" spans="1:7" ht="15" x14ac:dyDescent="0.2">
      <c r="A436" s="320" t="s">
        <v>1126</v>
      </c>
      <c r="B436" s="336" t="s">
        <v>1515</v>
      </c>
      <c r="C436" s="337" t="s">
        <v>2623</v>
      </c>
      <c r="D436" s="338">
        <v>1652</v>
      </c>
      <c r="E436" s="339">
        <v>2050</v>
      </c>
      <c r="F436" s="171">
        <f>-SUMIF(CajaAcc!F:F,A436,CajaAcc!E:E)+G436</f>
        <v>0</v>
      </c>
      <c r="G436" s="328">
        <v>0</v>
      </c>
    </row>
    <row r="437" spans="1:7" ht="15" x14ac:dyDescent="0.2">
      <c r="A437" s="320" t="s">
        <v>512</v>
      </c>
      <c r="B437" s="336" t="s">
        <v>1515</v>
      </c>
      <c r="C437" s="337" t="s">
        <v>2624</v>
      </c>
      <c r="D437" s="338">
        <v>1652</v>
      </c>
      <c r="E437" s="339">
        <v>2050</v>
      </c>
      <c r="F437" s="171">
        <f>-SUMIF(CajaAcc!F:F,A437,CajaAcc!E:E)+G437</f>
        <v>0</v>
      </c>
      <c r="G437" s="328">
        <v>0</v>
      </c>
    </row>
    <row r="438" spans="1:7" ht="15" x14ac:dyDescent="0.2">
      <c r="A438" s="320" t="s">
        <v>303</v>
      </c>
      <c r="B438" s="336" t="s">
        <v>1515</v>
      </c>
      <c r="C438" s="337" t="s">
        <v>2625</v>
      </c>
      <c r="D438" s="338">
        <v>1652</v>
      </c>
      <c r="E438" s="339">
        <v>2050</v>
      </c>
      <c r="F438" s="171">
        <f>-SUMIF(CajaAcc!F:F,A438,CajaAcc!E:E)+G438</f>
        <v>0</v>
      </c>
      <c r="G438" s="328">
        <v>0</v>
      </c>
    </row>
    <row r="439" spans="1:7" ht="15" x14ac:dyDescent="0.2">
      <c r="A439" s="320" t="s">
        <v>1128</v>
      </c>
      <c r="B439" s="336" t="s">
        <v>1515</v>
      </c>
      <c r="C439" s="337" t="s">
        <v>2626</v>
      </c>
      <c r="D439" s="338">
        <v>1652</v>
      </c>
      <c r="E439" s="339">
        <v>2050</v>
      </c>
      <c r="F439" s="171">
        <f>-SUMIF(CajaAcc!F:F,A439,CajaAcc!E:E)+G439</f>
        <v>0</v>
      </c>
      <c r="G439" s="328">
        <v>0</v>
      </c>
    </row>
    <row r="440" spans="1:7" ht="15" x14ac:dyDescent="0.2">
      <c r="A440" s="320" t="s">
        <v>337</v>
      </c>
      <c r="B440" s="336" t="s">
        <v>1515</v>
      </c>
      <c r="C440" s="337" t="s">
        <v>2627</v>
      </c>
      <c r="D440" s="338">
        <v>1652</v>
      </c>
      <c r="E440" s="339">
        <v>2050</v>
      </c>
      <c r="F440" s="171">
        <f>-SUMIF(CajaAcc!F:F,A440,CajaAcc!E:E)+G440</f>
        <v>0</v>
      </c>
      <c r="G440" s="328">
        <v>0</v>
      </c>
    </row>
    <row r="441" spans="1:7" ht="15" x14ac:dyDescent="0.2">
      <c r="A441" s="320" t="s">
        <v>336</v>
      </c>
      <c r="B441" s="336" t="s">
        <v>1515</v>
      </c>
      <c r="C441" s="337" t="s">
        <v>2628</v>
      </c>
      <c r="D441" s="338">
        <v>1652</v>
      </c>
      <c r="E441" s="339">
        <v>2050</v>
      </c>
      <c r="F441" s="171">
        <f>-SUMIF(CajaAcc!F:F,A441,CajaAcc!E:E)+G441</f>
        <v>0</v>
      </c>
      <c r="G441" s="328">
        <v>0</v>
      </c>
    </row>
    <row r="442" spans="1:7" ht="15" x14ac:dyDescent="0.2">
      <c r="A442" s="320" t="s">
        <v>326</v>
      </c>
      <c r="B442" s="336" t="s">
        <v>1515</v>
      </c>
      <c r="C442" s="337" t="s">
        <v>2628</v>
      </c>
      <c r="D442" s="338">
        <v>1652</v>
      </c>
      <c r="E442" s="339">
        <v>2050</v>
      </c>
      <c r="F442" s="171">
        <f>-SUMIF(CajaAcc!F:F,A442,CajaAcc!E:E)+G442</f>
        <v>0</v>
      </c>
      <c r="G442" s="328">
        <v>0</v>
      </c>
    </row>
    <row r="443" spans="1:7" ht="15" x14ac:dyDescent="0.2">
      <c r="A443" s="320" t="s">
        <v>436</v>
      </c>
      <c r="B443" s="336" t="s">
        <v>1515</v>
      </c>
      <c r="C443" s="337" t="s">
        <v>2629</v>
      </c>
      <c r="D443" s="338">
        <v>1652</v>
      </c>
      <c r="E443" s="339">
        <v>2050</v>
      </c>
      <c r="F443" s="171">
        <f>-SUMIF(CajaAcc!F:F,A443,CajaAcc!E:E)+G443</f>
        <v>0</v>
      </c>
      <c r="G443" s="328">
        <v>0</v>
      </c>
    </row>
    <row r="444" spans="1:7" ht="15" x14ac:dyDescent="0.2">
      <c r="A444" s="320" t="s">
        <v>304</v>
      </c>
      <c r="B444" s="336" t="s">
        <v>1515</v>
      </c>
      <c r="C444" s="337" t="s">
        <v>2630</v>
      </c>
      <c r="D444" s="338">
        <v>1652</v>
      </c>
      <c r="E444" s="339">
        <v>2050</v>
      </c>
      <c r="F444" s="171">
        <f>-SUMIF(CajaAcc!F:F,A444,CajaAcc!E:E)+G444</f>
        <v>0</v>
      </c>
      <c r="G444" s="328">
        <v>0</v>
      </c>
    </row>
    <row r="445" spans="1:7" ht="15" x14ac:dyDescent="0.2">
      <c r="A445" s="320" t="s">
        <v>997</v>
      </c>
      <c r="B445" s="336" t="s">
        <v>1515</v>
      </c>
      <c r="C445" s="337" t="s">
        <v>1754</v>
      </c>
      <c r="D445" s="338">
        <v>2472</v>
      </c>
      <c r="E445" s="339">
        <v>5700</v>
      </c>
      <c r="F445" s="171">
        <f>-SUMIF(CajaAcc!F:F,A445,CajaAcc!E:E)+G445</f>
        <v>0</v>
      </c>
      <c r="G445" s="328">
        <v>0</v>
      </c>
    </row>
    <row r="446" spans="1:7" ht="15" x14ac:dyDescent="0.2">
      <c r="A446" s="320" t="s">
        <v>998</v>
      </c>
      <c r="B446" s="336" t="s">
        <v>1515</v>
      </c>
      <c r="C446" s="337" t="s">
        <v>1755</v>
      </c>
      <c r="D446" s="338">
        <v>2472</v>
      </c>
      <c r="E446" s="339">
        <v>5700</v>
      </c>
      <c r="F446" s="171">
        <f>-SUMIF(CajaAcc!F:F,A446,CajaAcc!E:E)+G446</f>
        <v>0</v>
      </c>
      <c r="G446" s="328">
        <v>0</v>
      </c>
    </row>
    <row r="447" spans="1:7" ht="15" x14ac:dyDescent="0.2">
      <c r="A447" s="320" t="s">
        <v>1524</v>
      </c>
      <c r="B447" s="336" t="s">
        <v>1515</v>
      </c>
      <c r="C447" s="337" t="s">
        <v>1756</v>
      </c>
      <c r="D447" s="338">
        <v>2472</v>
      </c>
      <c r="E447" s="339">
        <v>5700</v>
      </c>
      <c r="F447" s="171">
        <f>-SUMIF(CajaAcc!F:F,A447,CajaAcc!E:E)+G447</f>
        <v>0</v>
      </c>
      <c r="G447" s="328">
        <v>0</v>
      </c>
    </row>
    <row r="448" spans="1:7" ht="15" x14ac:dyDescent="0.2">
      <c r="A448" s="320" t="s">
        <v>332</v>
      </c>
      <c r="B448" s="336" t="s">
        <v>1515</v>
      </c>
      <c r="C448" s="337" t="s">
        <v>1757</v>
      </c>
      <c r="D448" s="338">
        <v>881</v>
      </c>
      <c r="E448" s="339">
        <v>1100</v>
      </c>
      <c r="F448" s="171">
        <f>-SUMIF(CajaAcc!F:F,A448,CajaAcc!E:E)+G448</f>
        <v>0</v>
      </c>
      <c r="G448" s="328">
        <v>0</v>
      </c>
    </row>
    <row r="449" spans="1:7" ht="15" x14ac:dyDescent="0.2">
      <c r="A449" s="320" t="s">
        <v>537</v>
      </c>
      <c r="B449" s="336" t="s">
        <v>1515</v>
      </c>
      <c r="C449" s="337" t="s">
        <v>1758</v>
      </c>
      <c r="D449" s="338">
        <v>881</v>
      </c>
      <c r="E449" s="339">
        <v>1100</v>
      </c>
      <c r="F449" s="171">
        <f>-SUMIF(CajaAcc!F:F,A449,CajaAcc!E:E)+G449</f>
        <v>0</v>
      </c>
      <c r="G449" s="328">
        <v>0</v>
      </c>
    </row>
    <row r="450" spans="1:7" ht="15" x14ac:dyDescent="0.2">
      <c r="A450" s="320" t="s">
        <v>592</v>
      </c>
      <c r="B450" s="336" t="s">
        <v>1515</v>
      </c>
      <c r="C450" s="337" t="s">
        <v>1759</v>
      </c>
      <c r="D450" s="338">
        <v>881</v>
      </c>
      <c r="E450" s="339">
        <v>1100</v>
      </c>
      <c r="F450" s="171">
        <f>-SUMIF(CajaAcc!F:F,A450,CajaAcc!E:E)+G450</f>
        <v>0</v>
      </c>
      <c r="G450" s="328">
        <v>0</v>
      </c>
    </row>
    <row r="451" spans="1:7" ht="15" x14ac:dyDescent="0.2">
      <c r="A451" s="320" t="s">
        <v>936</v>
      </c>
      <c r="B451" s="336" t="s">
        <v>1515</v>
      </c>
      <c r="C451" s="337" t="s">
        <v>1760</v>
      </c>
      <c r="D451" s="338">
        <v>881</v>
      </c>
      <c r="E451" s="339">
        <v>1100</v>
      </c>
      <c r="F451" s="171">
        <f>-SUMIF(CajaAcc!F:F,A451,CajaAcc!E:E)+G451</f>
        <v>0</v>
      </c>
      <c r="G451" s="328">
        <v>0</v>
      </c>
    </row>
    <row r="452" spans="1:7" ht="15" x14ac:dyDescent="0.2">
      <c r="A452" s="320" t="s">
        <v>605</v>
      </c>
      <c r="B452" s="336" t="s">
        <v>1515</v>
      </c>
      <c r="C452" s="337" t="s">
        <v>1761</v>
      </c>
      <c r="D452" s="338">
        <v>881</v>
      </c>
      <c r="E452" s="339">
        <v>1100</v>
      </c>
      <c r="F452" s="171">
        <f>-SUMIF(CajaAcc!F:F,A452,CajaAcc!E:E)+G452</f>
        <v>0</v>
      </c>
      <c r="G452" s="328">
        <v>0</v>
      </c>
    </row>
    <row r="453" spans="1:7" ht="15" x14ac:dyDescent="0.2">
      <c r="A453" s="320" t="s">
        <v>937</v>
      </c>
      <c r="B453" s="336" t="s">
        <v>1515</v>
      </c>
      <c r="C453" s="337" t="s">
        <v>1762</v>
      </c>
      <c r="D453" s="338">
        <v>881</v>
      </c>
      <c r="E453" s="339">
        <v>1100</v>
      </c>
      <c r="F453" s="171">
        <f>-SUMIF(CajaAcc!F:F,A453,CajaAcc!E:E)+G453</f>
        <v>0</v>
      </c>
      <c r="G453" s="328">
        <v>0</v>
      </c>
    </row>
    <row r="454" spans="1:7" ht="15" x14ac:dyDescent="0.2">
      <c r="A454" s="320" t="s">
        <v>938</v>
      </c>
      <c r="B454" s="336" t="s">
        <v>1515</v>
      </c>
      <c r="C454" s="337" t="s">
        <v>1763</v>
      </c>
      <c r="D454" s="338">
        <v>881</v>
      </c>
      <c r="E454" s="339">
        <v>1100</v>
      </c>
      <c r="F454" s="171">
        <f>-SUMIF(CajaAcc!F:F,A454,CajaAcc!E:E)+G454</f>
        <v>0</v>
      </c>
      <c r="G454" s="328">
        <v>0</v>
      </c>
    </row>
    <row r="455" spans="1:7" ht="15" x14ac:dyDescent="0.2">
      <c r="A455" s="320" t="s">
        <v>740</v>
      </c>
      <c r="B455" s="336" t="s">
        <v>1515</v>
      </c>
      <c r="C455" s="337" t="s">
        <v>2631</v>
      </c>
      <c r="D455" s="338">
        <v>1652</v>
      </c>
      <c r="E455" s="339">
        <v>2050</v>
      </c>
      <c r="F455" s="171">
        <f>-SUMIF(CajaAcc!F:F,A455,CajaAcc!E:E)+G455</f>
        <v>0</v>
      </c>
      <c r="G455" s="328">
        <v>0</v>
      </c>
    </row>
    <row r="456" spans="1:7" ht="15" x14ac:dyDescent="0.2">
      <c r="A456" s="320" t="s">
        <v>1424</v>
      </c>
      <c r="B456" s="336" t="s">
        <v>1515</v>
      </c>
      <c r="C456" s="337" t="s">
        <v>1425</v>
      </c>
      <c r="D456" s="338">
        <v>2808</v>
      </c>
      <c r="E456" s="339">
        <v>3450</v>
      </c>
      <c r="F456" s="171">
        <f>-SUMIF(CajaAcc!F:F,A456,CajaAcc!E:E)+G456</f>
        <v>0</v>
      </c>
      <c r="G456" s="328">
        <v>0</v>
      </c>
    </row>
    <row r="457" spans="1:7" ht="15" x14ac:dyDescent="0.2">
      <c r="A457" s="320" t="s">
        <v>1426</v>
      </c>
      <c r="B457" s="336" t="s">
        <v>1515</v>
      </c>
      <c r="C457" s="337" t="s">
        <v>1427</v>
      </c>
      <c r="D457" s="338">
        <v>2808</v>
      </c>
      <c r="E457" s="339">
        <v>3450</v>
      </c>
      <c r="F457" s="171">
        <f>-SUMIF(CajaAcc!F:F,A457,CajaAcc!E:E)+G457</f>
        <v>0</v>
      </c>
      <c r="G457" s="328">
        <v>0</v>
      </c>
    </row>
    <row r="458" spans="1:7" ht="15" x14ac:dyDescent="0.2">
      <c r="A458" s="320" t="s">
        <v>1379</v>
      </c>
      <c r="B458" s="336" t="s">
        <v>1515</v>
      </c>
      <c r="C458" s="337" t="s">
        <v>1410</v>
      </c>
      <c r="D458" s="338">
        <v>881</v>
      </c>
      <c r="E458" s="339">
        <v>1100</v>
      </c>
      <c r="F458" s="171">
        <f>-SUMIF(CajaAcc!F:F,A458,CajaAcc!E:E)+G458</f>
        <v>0</v>
      </c>
      <c r="G458" s="328">
        <v>0</v>
      </c>
    </row>
    <row r="459" spans="1:7" ht="15" x14ac:dyDescent="0.2">
      <c r="A459" s="320" t="s">
        <v>693</v>
      </c>
      <c r="B459" s="336" t="s">
        <v>1515</v>
      </c>
      <c r="C459" s="337" t="s">
        <v>2632</v>
      </c>
      <c r="D459" s="338">
        <v>1652</v>
      </c>
      <c r="E459" s="339">
        <v>2050</v>
      </c>
      <c r="F459" s="171">
        <f>-SUMIF(CajaAcc!F:F,A459,CajaAcc!E:E)+G459</f>
        <v>0</v>
      </c>
      <c r="G459" s="328">
        <v>0</v>
      </c>
    </row>
    <row r="460" spans="1:7" ht="15" x14ac:dyDescent="0.2">
      <c r="A460" s="320" t="s">
        <v>747</v>
      </c>
      <c r="B460" s="336" t="s">
        <v>1515</v>
      </c>
      <c r="C460" s="337" t="s">
        <v>1764</v>
      </c>
      <c r="D460" s="338">
        <v>1652</v>
      </c>
      <c r="E460" s="339">
        <v>2050</v>
      </c>
      <c r="F460" s="171">
        <f>-SUMIF(CajaAcc!F:F,A460,CajaAcc!E:E)+G460</f>
        <v>0</v>
      </c>
      <c r="G460" s="328">
        <v>0</v>
      </c>
    </row>
    <row r="461" spans="1:7" ht="15" x14ac:dyDescent="0.2">
      <c r="A461" s="320" t="s">
        <v>2704</v>
      </c>
      <c r="B461" s="336" t="s">
        <v>1515</v>
      </c>
      <c r="C461" s="337" t="s">
        <v>2705</v>
      </c>
      <c r="D461" s="338">
        <v>2466</v>
      </c>
      <c r="E461" s="339">
        <v>3050</v>
      </c>
      <c r="F461" s="171">
        <f>-SUMIF(CajaAcc!F:F,A461,CajaAcc!E:E)+G461</f>
        <v>0</v>
      </c>
      <c r="G461" s="328">
        <v>0</v>
      </c>
    </row>
    <row r="462" spans="1:7" ht="15" x14ac:dyDescent="0.2">
      <c r="A462" s="320" t="s">
        <v>1416</v>
      </c>
      <c r="B462" s="336" t="s">
        <v>1515</v>
      </c>
      <c r="C462" s="337" t="s">
        <v>1417</v>
      </c>
      <c r="D462" s="338">
        <v>2808</v>
      </c>
      <c r="E462" s="339">
        <v>3450</v>
      </c>
      <c r="F462" s="171">
        <f>-SUMIF(CajaAcc!F:F,A462,CajaAcc!E:E)+G462</f>
        <v>0</v>
      </c>
      <c r="G462" s="328">
        <v>0</v>
      </c>
    </row>
    <row r="463" spans="1:7" ht="15" x14ac:dyDescent="0.2">
      <c r="A463" s="320" t="s">
        <v>1418</v>
      </c>
      <c r="B463" s="336" t="s">
        <v>1515</v>
      </c>
      <c r="C463" s="337" t="s">
        <v>1419</v>
      </c>
      <c r="D463" s="338">
        <v>2808</v>
      </c>
      <c r="E463" s="339">
        <v>3450</v>
      </c>
      <c r="F463" s="171">
        <f>-SUMIF(CajaAcc!F:F,A463,CajaAcc!E:E)+G463</f>
        <v>0</v>
      </c>
      <c r="G463" s="328">
        <v>0</v>
      </c>
    </row>
    <row r="464" spans="1:7" ht="15" x14ac:dyDescent="0.2">
      <c r="A464" s="320" t="s">
        <v>1378</v>
      </c>
      <c r="B464" s="336" t="s">
        <v>1515</v>
      </c>
      <c r="C464" s="337" t="s">
        <v>1411</v>
      </c>
      <c r="D464" s="338">
        <v>881</v>
      </c>
      <c r="E464" s="339">
        <v>1100</v>
      </c>
      <c r="F464" s="171">
        <f>-SUMIF(CajaAcc!F:F,A464,CajaAcc!E:E)+G464</f>
        <v>0</v>
      </c>
      <c r="G464" s="328">
        <v>0</v>
      </c>
    </row>
    <row r="465" spans="1:7" ht="15" x14ac:dyDescent="0.2">
      <c r="A465" s="320" t="s">
        <v>1377</v>
      </c>
      <c r="B465" s="336" t="s">
        <v>1515</v>
      </c>
      <c r="C465" s="337" t="s">
        <v>1412</v>
      </c>
      <c r="D465" s="338">
        <v>881</v>
      </c>
      <c r="E465" s="339">
        <v>1100</v>
      </c>
      <c r="F465" s="171">
        <f>-SUMIF(CajaAcc!F:F,A465,CajaAcc!E:E)+G465</f>
        <v>0</v>
      </c>
      <c r="G465" s="328">
        <v>0</v>
      </c>
    </row>
    <row r="466" spans="1:7" ht="15" x14ac:dyDescent="0.2">
      <c r="A466" s="320" t="s">
        <v>748</v>
      </c>
      <c r="B466" s="336" t="s">
        <v>1515</v>
      </c>
      <c r="C466" s="337" t="s">
        <v>1765</v>
      </c>
      <c r="D466" s="338">
        <v>881</v>
      </c>
      <c r="E466" s="339">
        <v>1100</v>
      </c>
      <c r="F466" s="171">
        <f>-SUMIF(CajaAcc!F:F,A466,CajaAcc!E:E)+G466</f>
        <v>0</v>
      </c>
      <c r="G466" s="328">
        <v>0</v>
      </c>
    </row>
    <row r="467" spans="1:7" ht="15" x14ac:dyDescent="0.2">
      <c r="A467" s="320" t="s">
        <v>994</v>
      </c>
      <c r="B467" s="336" t="s">
        <v>1515</v>
      </c>
      <c r="C467" s="337" t="s">
        <v>1766</v>
      </c>
      <c r="D467" s="338">
        <v>881</v>
      </c>
      <c r="E467" s="339">
        <v>1100</v>
      </c>
      <c r="F467" s="171">
        <f>-SUMIF(CajaAcc!F:F,A467,CajaAcc!E:E)+G467</f>
        <v>0</v>
      </c>
      <c r="G467" s="328">
        <v>0</v>
      </c>
    </row>
    <row r="468" spans="1:7" ht="15" x14ac:dyDescent="0.2">
      <c r="A468" s="320" t="s">
        <v>1001</v>
      </c>
      <c r="B468" s="336" t="s">
        <v>1515</v>
      </c>
      <c r="C468" s="337" t="s">
        <v>2365</v>
      </c>
      <c r="D468" s="338">
        <v>551</v>
      </c>
      <c r="E468" s="339">
        <v>700</v>
      </c>
      <c r="F468" s="171">
        <f>-SUMIF(CajaAcc!F:F,A468,CajaAcc!E:E)+G468</f>
        <v>0</v>
      </c>
      <c r="G468" s="328">
        <v>0</v>
      </c>
    </row>
    <row r="469" spans="1:7" ht="15" x14ac:dyDescent="0.2">
      <c r="A469" s="320" t="s">
        <v>972</v>
      </c>
      <c r="B469" s="336" t="s">
        <v>1515</v>
      </c>
      <c r="C469" s="337" t="s">
        <v>1767</v>
      </c>
      <c r="D469" s="338">
        <v>881</v>
      </c>
      <c r="E469" s="339">
        <v>1100</v>
      </c>
      <c r="F469" s="171">
        <f>-SUMIF(CajaAcc!F:F,A469,CajaAcc!E:E)+G469</f>
        <v>0</v>
      </c>
      <c r="G469" s="328">
        <v>0</v>
      </c>
    </row>
    <row r="470" spans="1:7" ht="15" x14ac:dyDescent="0.2">
      <c r="A470" s="320" t="s">
        <v>3869</v>
      </c>
      <c r="B470" s="336" t="s">
        <v>1515</v>
      </c>
      <c r="C470" s="337" t="s">
        <v>3907</v>
      </c>
      <c r="D470" s="338">
        <v>2440</v>
      </c>
      <c r="E470" s="339">
        <v>6550</v>
      </c>
      <c r="F470" s="171">
        <f>-SUMIF(CajaAcc!F:F,A470,CajaAcc!E:E)+G470</f>
        <v>0</v>
      </c>
      <c r="G470" s="328">
        <v>0</v>
      </c>
    </row>
    <row r="471" spans="1:7" ht="15" x14ac:dyDescent="0.2">
      <c r="A471" s="320" t="s">
        <v>995</v>
      </c>
      <c r="B471" s="336" t="s">
        <v>1515</v>
      </c>
      <c r="C471" s="337" t="s">
        <v>1768</v>
      </c>
      <c r="D471" s="338">
        <v>881</v>
      </c>
      <c r="E471" s="339">
        <v>1100</v>
      </c>
      <c r="F471" s="171">
        <f>-SUMIF(CajaAcc!F:F,A471,CajaAcc!E:E)+G471</f>
        <v>0</v>
      </c>
      <c r="G471" s="328">
        <v>0</v>
      </c>
    </row>
    <row r="472" spans="1:7" ht="15" x14ac:dyDescent="0.2">
      <c r="A472" s="320" t="s">
        <v>741</v>
      </c>
      <c r="B472" s="336" t="s">
        <v>1515</v>
      </c>
      <c r="C472" s="337" t="s">
        <v>2633</v>
      </c>
      <c r="D472" s="338">
        <v>881</v>
      </c>
      <c r="E472" s="339">
        <v>1100</v>
      </c>
      <c r="F472" s="171">
        <f>-SUMIF(CajaAcc!F:F,A472,CajaAcc!E:E)+G472</f>
        <v>0</v>
      </c>
      <c r="G472" s="328">
        <v>0</v>
      </c>
    </row>
    <row r="473" spans="1:7" ht="15" x14ac:dyDescent="0.2">
      <c r="A473" s="320" t="s">
        <v>1422</v>
      </c>
      <c r="B473" s="336" t="s">
        <v>1515</v>
      </c>
      <c r="C473" s="337" t="s">
        <v>1423</v>
      </c>
      <c r="D473" s="338">
        <v>1707</v>
      </c>
      <c r="E473" s="339">
        <v>2100</v>
      </c>
      <c r="F473" s="171">
        <f>-SUMIF(CajaAcc!F:F,A473,CajaAcc!E:E)+G473</f>
        <v>0</v>
      </c>
      <c r="G473" s="328">
        <v>0</v>
      </c>
    </row>
    <row r="474" spans="1:7" ht="15" x14ac:dyDescent="0.2">
      <c r="A474" s="320" t="s">
        <v>1420</v>
      </c>
      <c r="B474" s="336" t="s">
        <v>1515</v>
      </c>
      <c r="C474" s="337" t="s">
        <v>1421</v>
      </c>
      <c r="D474" s="338">
        <v>1707</v>
      </c>
      <c r="E474" s="339">
        <v>2100</v>
      </c>
      <c r="F474" s="171">
        <f>-SUMIF(CajaAcc!F:F,A474,CajaAcc!E:E)+G474</f>
        <v>0</v>
      </c>
      <c r="G474" s="328">
        <v>0</v>
      </c>
    </row>
    <row r="475" spans="1:7" ht="15" x14ac:dyDescent="0.2">
      <c r="A475" s="320" t="s">
        <v>694</v>
      </c>
      <c r="B475" s="336" t="s">
        <v>1515</v>
      </c>
      <c r="C475" s="337" t="s">
        <v>2634</v>
      </c>
      <c r="D475" s="338">
        <v>881</v>
      </c>
      <c r="E475" s="339">
        <v>1100</v>
      </c>
      <c r="F475" s="171">
        <f>-SUMIF(CajaAcc!F:F,A475,CajaAcc!E:E)+G475</f>
        <v>0</v>
      </c>
      <c r="G475" s="328">
        <v>0</v>
      </c>
    </row>
    <row r="476" spans="1:7" ht="15" x14ac:dyDescent="0.2">
      <c r="A476" s="320" t="s">
        <v>749</v>
      </c>
      <c r="B476" s="336" t="s">
        <v>1515</v>
      </c>
      <c r="C476" s="337" t="s">
        <v>1769</v>
      </c>
      <c r="D476" s="338">
        <v>881</v>
      </c>
      <c r="E476" s="339">
        <v>1100</v>
      </c>
      <c r="F476" s="171">
        <f>-SUMIF(CajaAcc!F:F,A476,CajaAcc!E:E)+G476</f>
        <v>0</v>
      </c>
      <c r="G476" s="328">
        <v>0</v>
      </c>
    </row>
    <row r="477" spans="1:7" ht="15" x14ac:dyDescent="0.2">
      <c r="A477" s="320" t="s">
        <v>538</v>
      </c>
      <c r="B477" s="336" t="s">
        <v>1515</v>
      </c>
      <c r="C477" s="337" t="s">
        <v>2635</v>
      </c>
      <c r="D477" s="338">
        <v>1652</v>
      </c>
      <c r="E477" s="339">
        <v>2050</v>
      </c>
      <c r="F477" s="171">
        <f>-SUMIF(CajaAcc!F:F,A477,CajaAcc!E:E)+G477</f>
        <v>0</v>
      </c>
      <c r="G477" s="328">
        <v>0</v>
      </c>
    </row>
    <row r="478" spans="1:7" ht="15" x14ac:dyDescent="0.2">
      <c r="A478" s="320" t="s">
        <v>616</v>
      </c>
      <c r="B478" s="336" t="s">
        <v>1515</v>
      </c>
      <c r="C478" s="337" t="s">
        <v>2366</v>
      </c>
      <c r="D478" s="338">
        <v>1652</v>
      </c>
      <c r="E478" s="339">
        <v>2050</v>
      </c>
      <c r="F478" s="171">
        <f>-SUMIF(CajaAcc!F:F,A478,CajaAcc!E:E)+G478</f>
        <v>0</v>
      </c>
      <c r="G478" s="328">
        <v>0</v>
      </c>
    </row>
    <row r="479" spans="1:7" ht="15" x14ac:dyDescent="0.2">
      <c r="A479" s="320" t="s">
        <v>457</v>
      </c>
      <c r="B479" s="336" t="s">
        <v>1515</v>
      </c>
      <c r="C479" s="337" t="s">
        <v>1770</v>
      </c>
      <c r="D479" s="338">
        <v>1652</v>
      </c>
      <c r="E479" s="339">
        <v>2050</v>
      </c>
      <c r="F479" s="171">
        <f>-SUMIF(CajaAcc!F:F,A479,CajaAcc!E:E)+G479</f>
        <v>0</v>
      </c>
      <c r="G479" s="328">
        <v>0</v>
      </c>
    </row>
    <row r="480" spans="1:7" ht="15" x14ac:dyDescent="0.2">
      <c r="A480" s="320" t="s">
        <v>474</v>
      </c>
      <c r="B480" s="336" t="s">
        <v>1515</v>
      </c>
      <c r="C480" s="337" t="s">
        <v>2636</v>
      </c>
      <c r="D480" s="338">
        <v>1652</v>
      </c>
      <c r="E480" s="339">
        <v>2050</v>
      </c>
      <c r="F480" s="171">
        <f>-SUMIF(CajaAcc!F:F,A480,CajaAcc!E:E)+G480</f>
        <v>0</v>
      </c>
      <c r="G480" s="328">
        <v>0</v>
      </c>
    </row>
    <row r="481" spans="1:7" ht="15" x14ac:dyDescent="0.2">
      <c r="A481" s="320" t="s">
        <v>539</v>
      </c>
      <c r="B481" s="336" t="s">
        <v>1515</v>
      </c>
      <c r="C481" s="337" t="s">
        <v>1771</v>
      </c>
      <c r="D481" s="338">
        <v>881</v>
      </c>
      <c r="E481" s="339">
        <v>1100</v>
      </c>
      <c r="F481" s="171">
        <f>-SUMIF(CajaAcc!F:F,A481,CajaAcc!E:E)+G481</f>
        <v>0</v>
      </c>
      <c r="G481" s="328">
        <v>0</v>
      </c>
    </row>
    <row r="482" spans="1:7" ht="15" x14ac:dyDescent="0.2">
      <c r="A482" s="320" t="s">
        <v>475</v>
      </c>
      <c r="B482" s="336" t="s">
        <v>1515</v>
      </c>
      <c r="C482" s="337" t="s">
        <v>1772</v>
      </c>
      <c r="D482" s="338">
        <v>881</v>
      </c>
      <c r="E482" s="339">
        <v>1100</v>
      </c>
      <c r="F482" s="171">
        <f>-SUMIF(CajaAcc!F:F,A482,CajaAcc!E:E)+G482</f>
        <v>0</v>
      </c>
      <c r="G482" s="328">
        <v>0</v>
      </c>
    </row>
    <row r="483" spans="1:7" ht="15" x14ac:dyDescent="0.2">
      <c r="A483" s="320" t="s">
        <v>770</v>
      </c>
      <c r="B483" s="336" t="s">
        <v>1515</v>
      </c>
      <c r="C483" s="337" t="s">
        <v>1773</v>
      </c>
      <c r="D483" s="338">
        <v>881</v>
      </c>
      <c r="E483" s="339">
        <v>1100</v>
      </c>
      <c r="F483" s="171">
        <f>-SUMIF(CajaAcc!F:F,A483,CajaAcc!E:E)+G483</f>
        <v>0</v>
      </c>
      <c r="G483" s="328">
        <v>0</v>
      </c>
    </row>
    <row r="484" spans="1:7" ht="15" x14ac:dyDescent="0.2">
      <c r="A484" s="320" t="s">
        <v>865</v>
      </c>
      <c r="B484" s="336" t="s">
        <v>1515</v>
      </c>
      <c r="C484" s="337" t="s">
        <v>1774</v>
      </c>
      <c r="D484" s="338">
        <v>881</v>
      </c>
      <c r="E484" s="339">
        <v>1100</v>
      </c>
      <c r="F484" s="171">
        <f>-SUMIF(CajaAcc!F:F,A484,CajaAcc!E:E)+G484</f>
        <v>0</v>
      </c>
      <c r="G484" s="328">
        <v>0</v>
      </c>
    </row>
    <row r="485" spans="1:7" ht="15" x14ac:dyDescent="0.2">
      <c r="A485" s="320" t="s">
        <v>932</v>
      </c>
      <c r="B485" s="336" t="s">
        <v>1515</v>
      </c>
      <c r="C485" s="337" t="s">
        <v>1775</v>
      </c>
      <c r="D485" s="338">
        <v>881</v>
      </c>
      <c r="E485" s="339">
        <v>1100</v>
      </c>
      <c r="F485" s="171">
        <f>-SUMIF(CajaAcc!F:F,A485,CajaAcc!E:E)+G485</f>
        <v>0</v>
      </c>
      <c r="G485" s="328">
        <v>0</v>
      </c>
    </row>
    <row r="486" spans="1:7" ht="15" x14ac:dyDescent="0.2">
      <c r="A486" s="320" t="s">
        <v>1380</v>
      </c>
      <c r="B486" s="336" t="s">
        <v>1515</v>
      </c>
      <c r="C486" s="337" t="s">
        <v>3962</v>
      </c>
      <c r="D486" s="338">
        <v>881</v>
      </c>
      <c r="E486" s="339">
        <v>1100</v>
      </c>
      <c r="F486" s="171">
        <f>-SUMIF(CajaAcc!F:F,A486,CajaAcc!E:E)+G486</f>
        <v>0</v>
      </c>
      <c r="G486" s="328">
        <v>0</v>
      </c>
    </row>
    <row r="487" spans="1:7" ht="15" x14ac:dyDescent="0.2">
      <c r="A487" s="320" t="s">
        <v>1381</v>
      </c>
      <c r="B487" s="336" t="s">
        <v>1515</v>
      </c>
      <c r="C487" s="337" t="s">
        <v>3963</v>
      </c>
      <c r="D487" s="338">
        <v>881</v>
      </c>
      <c r="E487" s="339">
        <v>1100</v>
      </c>
      <c r="F487" s="171">
        <f>-SUMIF(CajaAcc!F:F,A487,CajaAcc!E:E)+G487</f>
        <v>0</v>
      </c>
      <c r="G487" s="328">
        <v>0</v>
      </c>
    </row>
    <row r="488" spans="1:7" ht="15" x14ac:dyDescent="0.2">
      <c r="A488" s="320" t="s">
        <v>1429</v>
      </c>
      <c r="B488" s="336" t="s">
        <v>1515</v>
      </c>
      <c r="C488" s="337" t="s">
        <v>3964</v>
      </c>
      <c r="D488" s="338">
        <v>1652</v>
      </c>
      <c r="E488" s="339">
        <v>2050</v>
      </c>
      <c r="F488" s="171">
        <f>-SUMIF(CajaAcc!F:F,A488,CajaAcc!E:E)+G488</f>
        <v>0</v>
      </c>
      <c r="G488" s="328">
        <v>0</v>
      </c>
    </row>
    <row r="489" spans="1:7" ht="15" x14ac:dyDescent="0.2">
      <c r="A489" s="320" t="s">
        <v>1430</v>
      </c>
      <c r="B489" s="336" t="s">
        <v>1515</v>
      </c>
      <c r="C489" s="337" t="s">
        <v>3965</v>
      </c>
      <c r="D489" s="338">
        <v>1652</v>
      </c>
      <c r="E489" s="339">
        <v>2050</v>
      </c>
      <c r="F489" s="171">
        <f>-SUMIF(CajaAcc!F:F,A489,CajaAcc!E:E)+G489</f>
        <v>0</v>
      </c>
      <c r="G489" s="328">
        <v>0</v>
      </c>
    </row>
    <row r="490" spans="1:7" ht="15" x14ac:dyDescent="0.2">
      <c r="A490" s="320" t="s">
        <v>317</v>
      </c>
      <c r="B490" s="336" t="s">
        <v>1515</v>
      </c>
      <c r="C490" s="337" t="s">
        <v>3966</v>
      </c>
      <c r="D490" s="338">
        <v>881</v>
      </c>
      <c r="E490" s="339">
        <v>1100</v>
      </c>
      <c r="F490" s="171">
        <f>-SUMIF(CajaAcc!F:F,A490,CajaAcc!E:E)+G490</f>
        <v>0</v>
      </c>
      <c r="G490" s="328">
        <v>0</v>
      </c>
    </row>
    <row r="491" spans="1:7" ht="15" x14ac:dyDescent="0.2">
      <c r="A491" s="320" t="s">
        <v>476</v>
      </c>
      <c r="B491" s="336" t="s">
        <v>1515</v>
      </c>
      <c r="C491" s="337" t="s">
        <v>3967</v>
      </c>
      <c r="D491" s="338">
        <v>881</v>
      </c>
      <c r="E491" s="339">
        <v>1100</v>
      </c>
      <c r="F491" s="171">
        <f>-SUMIF(CajaAcc!F:F,A491,CajaAcc!E:E)+G491</f>
        <v>0</v>
      </c>
      <c r="G491" s="328">
        <v>0</v>
      </c>
    </row>
    <row r="492" spans="1:7" ht="15" x14ac:dyDescent="0.2">
      <c r="A492" s="320" t="s">
        <v>617</v>
      </c>
      <c r="B492" s="336" t="s">
        <v>1515</v>
      </c>
      <c r="C492" s="337" t="s">
        <v>3968</v>
      </c>
      <c r="D492" s="338">
        <v>881</v>
      </c>
      <c r="E492" s="339">
        <v>1100</v>
      </c>
      <c r="F492" s="171">
        <f>-SUMIF(CajaAcc!F:F,A492,CajaAcc!E:E)+G492</f>
        <v>0</v>
      </c>
      <c r="G492" s="328">
        <v>0</v>
      </c>
    </row>
    <row r="493" spans="1:7" ht="15" x14ac:dyDescent="0.2">
      <c r="A493" s="320" t="s">
        <v>1382</v>
      </c>
      <c r="B493" s="336" t="s">
        <v>1515</v>
      </c>
      <c r="C493" s="337" t="s">
        <v>3969</v>
      </c>
      <c r="D493" s="338">
        <v>881</v>
      </c>
      <c r="E493" s="339">
        <v>1100</v>
      </c>
      <c r="F493" s="171">
        <f>-SUMIF(CajaAcc!F:F,A493,CajaAcc!E:E)+G493</f>
        <v>0</v>
      </c>
      <c r="G493" s="328">
        <v>0</v>
      </c>
    </row>
    <row r="494" spans="1:7" ht="15" x14ac:dyDescent="0.2">
      <c r="A494" s="320" t="s">
        <v>1428</v>
      </c>
      <c r="B494" s="336" t="s">
        <v>1515</v>
      </c>
      <c r="C494" s="337" t="s">
        <v>3970</v>
      </c>
      <c r="D494" s="338">
        <v>1652</v>
      </c>
      <c r="E494" s="339">
        <v>2050</v>
      </c>
      <c r="F494" s="171">
        <f>-SUMIF(CajaAcc!F:F,A494,CajaAcc!E:E)+G494</f>
        <v>0</v>
      </c>
      <c r="G494" s="328">
        <v>0</v>
      </c>
    </row>
    <row r="495" spans="1:7" ht="15" x14ac:dyDescent="0.2">
      <c r="A495" s="320" t="s">
        <v>1997</v>
      </c>
      <c r="B495" s="336" t="s">
        <v>1515</v>
      </c>
      <c r="C495" s="337" t="s">
        <v>3971</v>
      </c>
      <c r="D495" s="338">
        <v>2466</v>
      </c>
      <c r="E495" s="339">
        <v>3050</v>
      </c>
      <c r="F495" s="171">
        <f>-SUMIF(CajaAcc!F:F,A495,CajaAcc!E:E)+G495</f>
        <v>0</v>
      </c>
      <c r="G495" s="328">
        <v>0</v>
      </c>
    </row>
    <row r="496" spans="1:7" ht="15" x14ac:dyDescent="0.2">
      <c r="A496" s="320" t="s">
        <v>1998</v>
      </c>
      <c r="B496" s="336" t="s">
        <v>1515</v>
      </c>
      <c r="C496" s="337" t="s">
        <v>3972</v>
      </c>
      <c r="D496" s="338">
        <v>2466</v>
      </c>
      <c r="E496" s="339">
        <v>3050</v>
      </c>
      <c r="F496" s="171">
        <f>-SUMIF(CajaAcc!F:F,A496,CajaAcc!E:E)+G496</f>
        <v>0</v>
      </c>
      <c r="G496" s="328">
        <v>0</v>
      </c>
    </row>
    <row r="497" spans="1:7" ht="15" x14ac:dyDescent="0.2">
      <c r="A497" s="320" t="s">
        <v>2773</v>
      </c>
      <c r="B497" s="336" t="s">
        <v>1515</v>
      </c>
      <c r="C497" s="337" t="s">
        <v>3973</v>
      </c>
      <c r="D497" s="338">
        <v>2189</v>
      </c>
      <c r="E497" s="339">
        <v>2700</v>
      </c>
      <c r="F497" s="171">
        <f>-SUMIF(CajaAcc!F:F,A497,CajaAcc!E:E)+G497</f>
        <v>1</v>
      </c>
      <c r="G497" s="328">
        <v>1</v>
      </c>
    </row>
    <row r="498" spans="1:7" ht="15" x14ac:dyDescent="0.2">
      <c r="A498" s="320" t="s">
        <v>2901</v>
      </c>
      <c r="B498" s="336" t="s">
        <v>1515</v>
      </c>
      <c r="C498" s="337" t="s">
        <v>3974</v>
      </c>
      <c r="D498" s="338">
        <v>2168</v>
      </c>
      <c r="E498" s="339">
        <v>2650</v>
      </c>
      <c r="F498" s="171">
        <f>-SUMIF(CajaAcc!F:F,A498,CajaAcc!E:E)+G498</f>
        <v>0</v>
      </c>
      <c r="G498" s="328">
        <v>0</v>
      </c>
    </row>
    <row r="499" spans="1:7" ht="15" x14ac:dyDescent="0.2">
      <c r="A499" s="320" t="s">
        <v>2774</v>
      </c>
      <c r="B499" s="336" t="s">
        <v>1515</v>
      </c>
      <c r="C499" s="337" t="s">
        <v>3975</v>
      </c>
      <c r="D499" s="338">
        <v>2472</v>
      </c>
      <c r="E499" s="339">
        <v>5700</v>
      </c>
      <c r="F499" s="171">
        <f>-SUMIF(CajaAcc!F:F,A499,CajaAcc!E:E)+G499</f>
        <v>0</v>
      </c>
      <c r="G499" s="328">
        <v>0</v>
      </c>
    </row>
    <row r="500" spans="1:7" ht="15" x14ac:dyDescent="0.2">
      <c r="A500" s="320" t="s">
        <v>3976</v>
      </c>
      <c r="B500" s="336" t="s">
        <v>1515</v>
      </c>
      <c r="C500" s="337" t="s">
        <v>3977</v>
      </c>
      <c r="D500" s="338">
        <v>2472</v>
      </c>
      <c r="E500" s="339">
        <v>5700</v>
      </c>
      <c r="F500" s="171">
        <f>-SUMIF(CajaAcc!F:F,A500,CajaAcc!E:E)+G500</f>
        <v>0</v>
      </c>
      <c r="G500" s="328">
        <v>0</v>
      </c>
    </row>
    <row r="501" spans="1:7" ht="15" x14ac:dyDescent="0.2">
      <c r="A501" s="320" t="s">
        <v>3870</v>
      </c>
      <c r="B501" s="336" t="s">
        <v>1515</v>
      </c>
      <c r="C501" s="337" t="s">
        <v>5110</v>
      </c>
      <c r="D501" s="338">
        <v>2472</v>
      </c>
      <c r="E501" s="339">
        <v>5700</v>
      </c>
      <c r="F501" s="171">
        <f>-SUMIF(CajaAcc!F:F,A501,CajaAcc!E:E)+G501</f>
        <v>0</v>
      </c>
      <c r="G501" s="328">
        <v>0</v>
      </c>
    </row>
    <row r="502" spans="1:7" ht="15" x14ac:dyDescent="0.2">
      <c r="A502" s="320" t="s">
        <v>3871</v>
      </c>
      <c r="B502" s="336" t="s">
        <v>1515</v>
      </c>
      <c r="C502" s="337" t="s">
        <v>3978</v>
      </c>
      <c r="D502" s="338">
        <v>2472</v>
      </c>
      <c r="E502" s="339">
        <v>5700</v>
      </c>
      <c r="F502" s="171">
        <f>-SUMIF(CajaAcc!F:F,A502,CajaAcc!E:E)+G502</f>
        <v>0</v>
      </c>
      <c r="G502" s="328">
        <v>0</v>
      </c>
    </row>
    <row r="503" spans="1:7" ht="15" x14ac:dyDescent="0.2">
      <c r="A503" s="320" t="s">
        <v>314</v>
      </c>
      <c r="B503" s="336" t="s">
        <v>1515</v>
      </c>
      <c r="C503" s="337" t="s">
        <v>3979</v>
      </c>
      <c r="D503" s="338">
        <v>881</v>
      </c>
      <c r="E503" s="339">
        <v>1100</v>
      </c>
      <c r="F503" s="171">
        <f>-SUMIF(CajaAcc!F:F,A503,CajaAcc!E:E)+G503</f>
        <v>0</v>
      </c>
      <c r="G503" s="328">
        <v>0</v>
      </c>
    </row>
    <row r="504" spans="1:7" ht="15" x14ac:dyDescent="0.2">
      <c r="A504" s="320" t="s">
        <v>3872</v>
      </c>
      <c r="B504" s="336" t="s">
        <v>1515</v>
      </c>
      <c r="C504" s="337" t="s">
        <v>5532</v>
      </c>
      <c r="D504" s="338">
        <v>2472</v>
      </c>
      <c r="E504" s="339">
        <v>5700</v>
      </c>
      <c r="F504" s="171">
        <f>-SUMIF(CajaAcc!F:F,A504,CajaAcc!E:E)+G504</f>
        <v>0</v>
      </c>
      <c r="G504" s="328">
        <v>0</v>
      </c>
    </row>
    <row r="505" spans="1:7" ht="15" x14ac:dyDescent="0.2">
      <c r="A505" s="320" t="s">
        <v>3873</v>
      </c>
      <c r="B505" s="336" t="s">
        <v>1515</v>
      </c>
      <c r="C505" s="337" t="s">
        <v>3980</v>
      </c>
      <c r="D505" s="338">
        <v>2472</v>
      </c>
      <c r="E505" s="339">
        <v>5700</v>
      </c>
      <c r="F505" s="171">
        <f>-SUMIF(CajaAcc!F:F,A505,CajaAcc!E:E)+G505</f>
        <v>0</v>
      </c>
      <c r="G505" s="328">
        <v>0</v>
      </c>
    </row>
    <row r="506" spans="1:7" ht="15" x14ac:dyDescent="0.2">
      <c r="A506" s="320" t="s">
        <v>323</v>
      </c>
      <c r="B506" s="336" t="s">
        <v>1515</v>
      </c>
      <c r="C506" s="337" t="s">
        <v>3981</v>
      </c>
      <c r="D506" s="338">
        <v>881</v>
      </c>
      <c r="E506" s="339">
        <v>1100</v>
      </c>
      <c r="F506" s="171">
        <f>-SUMIF(CajaAcc!F:F,A506,CajaAcc!E:E)+G506</f>
        <v>0</v>
      </c>
      <c r="G506" s="328">
        <v>0</v>
      </c>
    </row>
    <row r="507" spans="1:7" ht="15" x14ac:dyDescent="0.2">
      <c r="A507" s="320" t="s">
        <v>606</v>
      </c>
      <c r="B507" s="336" t="s">
        <v>1515</v>
      </c>
      <c r="C507" s="337" t="s">
        <v>3981</v>
      </c>
      <c r="D507" s="338">
        <v>881</v>
      </c>
      <c r="E507" s="339">
        <v>1100</v>
      </c>
      <c r="F507" s="171">
        <f>-SUMIF(CajaAcc!F:F,A507,CajaAcc!E:E)+G507</f>
        <v>0</v>
      </c>
      <c r="G507" s="328">
        <v>0</v>
      </c>
    </row>
    <row r="508" spans="1:7" ht="15" x14ac:dyDescent="0.2">
      <c r="A508" s="320" t="s">
        <v>315</v>
      </c>
      <c r="B508" s="336" t="s">
        <v>1515</v>
      </c>
      <c r="C508" s="337" t="s">
        <v>3982</v>
      </c>
      <c r="D508" s="338">
        <v>881</v>
      </c>
      <c r="E508" s="339">
        <v>1100</v>
      </c>
      <c r="F508" s="171">
        <f>-SUMIF(CajaAcc!F:F,A508,CajaAcc!E:E)+G508</f>
        <v>0</v>
      </c>
      <c r="G508" s="328">
        <v>0</v>
      </c>
    </row>
    <row r="509" spans="1:7" ht="15" x14ac:dyDescent="0.2">
      <c r="A509" s="320" t="s">
        <v>318</v>
      </c>
      <c r="B509" s="336" t="s">
        <v>1515</v>
      </c>
      <c r="C509" s="337" t="s">
        <v>3983</v>
      </c>
      <c r="D509" s="338">
        <v>881</v>
      </c>
      <c r="E509" s="339">
        <v>1100</v>
      </c>
      <c r="F509" s="171">
        <f>-SUMIF(CajaAcc!F:F,A509,CajaAcc!E:E)+G509</f>
        <v>0</v>
      </c>
      <c r="G509" s="328">
        <v>0</v>
      </c>
    </row>
    <row r="510" spans="1:7" ht="15" x14ac:dyDescent="0.2">
      <c r="A510" s="320" t="s">
        <v>540</v>
      </c>
      <c r="B510" s="336" t="s">
        <v>1515</v>
      </c>
      <c r="C510" s="337" t="s">
        <v>3984</v>
      </c>
      <c r="D510" s="338">
        <v>881</v>
      </c>
      <c r="E510" s="339">
        <v>1100</v>
      </c>
      <c r="F510" s="171">
        <f>-SUMIF(CajaAcc!F:F,A510,CajaAcc!E:E)+G510</f>
        <v>0</v>
      </c>
      <c r="G510" s="328">
        <v>0</v>
      </c>
    </row>
    <row r="511" spans="1:7" ht="15" x14ac:dyDescent="0.2">
      <c r="A511" s="320" t="s">
        <v>593</v>
      </c>
      <c r="B511" s="336" t="s">
        <v>1515</v>
      </c>
      <c r="C511" s="337" t="s">
        <v>3985</v>
      </c>
      <c r="D511" s="338">
        <v>881</v>
      </c>
      <c r="E511" s="339">
        <v>1100</v>
      </c>
      <c r="F511" s="171">
        <f>-SUMIF(CajaAcc!F:F,A511,CajaAcc!E:E)+G511</f>
        <v>0</v>
      </c>
      <c r="G511" s="328">
        <v>0</v>
      </c>
    </row>
    <row r="512" spans="1:7" ht="15" x14ac:dyDescent="0.2">
      <c r="A512" s="320" t="s">
        <v>443</v>
      </c>
      <c r="B512" s="336" t="s">
        <v>1515</v>
      </c>
      <c r="C512" s="337" t="s">
        <v>3986</v>
      </c>
      <c r="D512" s="338">
        <v>881</v>
      </c>
      <c r="E512" s="339">
        <v>1100</v>
      </c>
      <c r="F512" s="171">
        <f>-SUMIF(CajaAcc!F:F,A512,CajaAcc!E:E)+G512</f>
        <v>0</v>
      </c>
      <c r="G512" s="328">
        <v>0</v>
      </c>
    </row>
    <row r="513" spans="1:7" ht="15" x14ac:dyDescent="0.2">
      <c r="A513" s="320" t="s">
        <v>458</v>
      </c>
      <c r="B513" s="336" t="s">
        <v>1515</v>
      </c>
      <c r="C513" s="337" t="s">
        <v>3987</v>
      </c>
      <c r="D513" s="338">
        <v>881</v>
      </c>
      <c r="E513" s="339">
        <v>1100</v>
      </c>
      <c r="F513" s="171">
        <f>-SUMIF(CajaAcc!F:F,A513,CajaAcc!E:E)+G513</f>
        <v>0</v>
      </c>
      <c r="G513" s="328">
        <v>0</v>
      </c>
    </row>
    <row r="514" spans="1:7" ht="15" x14ac:dyDescent="0.2">
      <c r="A514" s="320" t="s">
        <v>742</v>
      </c>
      <c r="B514" s="336" t="s">
        <v>1515</v>
      </c>
      <c r="C514" s="337" t="s">
        <v>3988</v>
      </c>
      <c r="D514" s="338">
        <v>1652</v>
      </c>
      <c r="E514" s="339">
        <v>2050</v>
      </c>
      <c r="F514" s="171">
        <f>-SUMIF(CajaAcc!F:F,A514,CajaAcc!E:E)+G514</f>
        <v>0</v>
      </c>
      <c r="G514" s="328">
        <v>0</v>
      </c>
    </row>
    <row r="515" spans="1:7" ht="15" x14ac:dyDescent="0.2">
      <c r="A515" s="320" t="s">
        <v>996</v>
      </c>
      <c r="B515" s="336" t="s">
        <v>1515</v>
      </c>
      <c r="C515" s="337" t="s">
        <v>3989</v>
      </c>
      <c r="D515" s="338">
        <v>1652</v>
      </c>
      <c r="E515" s="339">
        <v>2050</v>
      </c>
      <c r="F515" s="171">
        <f>-SUMIF(CajaAcc!F:F,A515,CajaAcc!E:E)+G515</f>
        <v>0</v>
      </c>
      <c r="G515" s="328">
        <v>0</v>
      </c>
    </row>
    <row r="516" spans="1:7" ht="15" x14ac:dyDescent="0.2">
      <c r="A516" s="320" t="s">
        <v>973</v>
      </c>
      <c r="B516" s="336" t="s">
        <v>1515</v>
      </c>
      <c r="C516" s="337" t="s">
        <v>3990</v>
      </c>
      <c r="D516" s="338">
        <v>1652</v>
      </c>
      <c r="E516" s="339">
        <v>2050</v>
      </c>
      <c r="F516" s="171">
        <f>-SUMIF(CajaAcc!F:F,A516,CajaAcc!E:E)+G516</f>
        <v>0</v>
      </c>
      <c r="G516" s="328">
        <v>0</v>
      </c>
    </row>
    <row r="517" spans="1:7" ht="15" x14ac:dyDescent="0.2">
      <c r="A517" s="320" t="s">
        <v>934</v>
      </c>
      <c r="B517" s="336" t="s">
        <v>1515</v>
      </c>
      <c r="C517" s="337" t="s">
        <v>3991</v>
      </c>
      <c r="D517" s="338">
        <v>1652</v>
      </c>
      <c r="E517" s="339">
        <v>2050</v>
      </c>
      <c r="F517" s="171">
        <f>-SUMIF(CajaAcc!F:F,A517,CajaAcc!E:E)+G517</f>
        <v>0</v>
      </c>
      <c r="G517" s="328">
        <v>0</v>
      </c>
    </row>
    <row r="518" spans="1:7" ht="15" x14ac:dyDescent="0.2">
      <c r="A518" s="320" t="s">
        <v>839</v>
      </c>
      <c r="B518" s="336" t="s">
        <v>1515</v>
      </c>
      <c r="C518" s="337" t="s">
        <v>3992</v>
      </c>
      <c r="D518" s="338">
        <v>1652</v>
      </c>
      <c r="E518" s="339">
        <v>2050</v>
      </c>
      <c r="F518" s="171">
        <f>-SUMIF(CajaAcc!F:F,A518,CajaAcc!E:E)+G518</f>
        <v>0</v>
      </c>
      <c r="G518" s="328">
        <v>0</v>
      </c>
    </row>
    <row r="519" spans="1:7" ht="15" x14ac:dyDescent="0.2">
      <c r="A519" s="320" t="s">
        <v>824</v>
      </c>
      <c r="B519" s="336" t="s">
        <v>1515</v>
      </c>
      <c r="C519" s="337" t="s">
        <v>3993</v>
      </c>
      <c r="D519" s="338">
        <v>1652</v>
      </c>
      <c r="E519" s="339">
        <v>2050</v>
      </c>
      <c r="F519" s="171">
        <f>-SUMIF(CajaAcc!F:F,A519,CajaAcc!E:E)+G519</f>
        <v>0</v>
      </c>
      <c r="G519" s="328">
        <v>0</v>
      </c>
    </row>
    <row r="520" spans="1:7" ht="15" x14ac:dyDescent="0.2">
      <c r="A520" s="320" t="s">
        <v>933</v>
      </c>
      <c r="B520" s="336" t="s">
        <v>1515</v>
      </c>
      <c r="C520" s="337" t="s">
        <v>3994</v>
      </c>
      <c r="D520" s="338">
        <v>1652</v>
      </c>
      <c r="E520" s="339">
        <v>2050</v>
      </c>
      <c r="F520" s="171">
        <f>-SUMIF(CajaAcc!F:F,A520,CajaAcc!E:E)+G520</f>
        <v>0</v>
      </c>
      <c r="G520" s="328">
        <v>0</v>
      </c>
    </row>
    <row r="521" spans="1:7" ht="15" x14ac:dyDescent="0.2">
      <c r="A521" s="320" t="s">
        <v>750</v>
      </c>
      <c r="B521" s="336" t="s">
        <v>1515</v>
      </c>
      <c r="C521" s="337" t="s">
        <v>3995</v>
      </c>
      <c r="D521" s="338">
        <v>1652</v>
      </c>
      <c r="E521" s="339">
        <v>2050</v>
      </c>
      <c r="F521" s="171">
        <f>-SUMIF(CajaAcc!F:F,A521,CajaAcc!E:E)+G521</f>
        <v>0</v>
      </c>
      <c r="G521" s="328">
        <v>0</v>
      </c>
    </row>
    <row r="522" spans="1:7" ht="15" x14ac:dyDescent="0.2">
      <c r="A522" s="320" t="s">
        <v>1590</v>
      </c>
      <c r="B522" s="336" t="s">
        <v>1515</v>
      </c>
      <c r="C522" s="337" t="s">
        <v>3996</v>
      </c>
      <c r="D522" s="338">
        <v>2351</v>
      </c>
      <c r="E522" s="339">
        <v>2900</v>
      </c>
      <c r="F522" s="171">
        <f>-SUMIF(CajaAcc!F:F,A522,CajaAcc!E:E)+G522</f>
        <v>0</v>
      </c>
      <c r="G522" s="328">
        <v>0</v>
      </c>
    </row>
    <row r="523" spans="1:7" ht="15" x14ac:dyDescent="0.2">
      <c r="A523" s="320" t="s">
        <v>1704</v>
      </c>
      <c r="B523" s="336" t="s">
        <v>1515</v>
      </c>
      <c r="C523" s="337" t="s">
        <v>3997</v>
      </c>
      <c r="D523" s="338">
        <v>2351</v>
      </c>
      <c r="E523" s="339">
        <v>2900</v>
      </c>
      <c r="F523" s="171">
        <f>-SUMIF(CajaAcc!F:F,A523,CajaAcc!E:E)+G523</f>
        <v>0</v>
      </c>
      <c r="G523" s="328">
        <v>0</v>
      </c>
    </row>
    <row r="524" spans="1:7" ht="15" x14ac:dyDescent="0.2">
      <c r="A524" s="320" t="s">
        <v>1591</v>
      </c>
      <c r="B524" s="336" t="s">
        <v>1515</v>
      </c>
      <c r="C524" s="337" t="s">
        <v>3998</v>
      </c>
      <c r="D524" s="338">
        <v>2351</v>
      </c>
      <c r="E524" s="339">
        <v>2900</v>
      </c>
      <c r="F524" s="171">
        <f>-SUMIF(CajaAcc!F:F,A524,CajaAcc!E:E)+G524</f>
        <v>0</v>
      </c>
      <c r="G524" s="328">
        <v>0</v>
      </c>
    </row>
    <row r="525" spans="1:7" ht="15" x14ac:dyDescent="0.2">
      <c r="A525" s="320" t="s">
        <v>4467</v>
      </c>
      <c r="B525" s="336" t="s">
        <v>1515</v>
      </c>
      <c r="C525" s="337" t="s">
        <v>4556</v>
      </c>
      <c r="D525" s="338">
        <v>2472</v>
      </c>
      <c r="E525" s="339">
        <v>5700</v>
      </c>
      <c r="F525" s="171">
        <f>-SUMIF(CajaAcc!F:F,A525,CajaAcc!E:E)+G525</f>
        <v>0</v>
      </c>
      <c r="G525" s="328">
        <v>0</v>
      </c>
    </row>
    <row r="526" spans="1:7" ht="15" x14ac:dyDescent="0.2">
      <c r="A526" s="320" t="s">
        <v>2231</v>
      </c>
      <c r="B526" s="336" t="s">
        <v>1515</v>
      </c>
      <c r="C526" s="337" t="s">
        <v>3999</v>
      </c>
      <c r="D526" s="338">
        <v>2351</v>
      </c>
      <c r="E526" s="339">
        <v>2900</v>
      </c>
      <c r="F526" s="171">
        <f>-SUMIF(CajaAcc!F:F,A526,CajaAcc!E:E)+G526</f>
        <v>0</v>
      </c>
      <c r="G526" s="328">
        <v>0</v>
      </c>
    </row>
    <row r="527" spans="1:7" ht="15" x14ac:dyDescent="0.2">
      <c r="A527" s="320" t="s">
        <v>2232</v>
      </c>
      <c r="B527" s="336" t="s">
        <v>1515</v>
      </c>
      <c r="C527" s="337" t="s">
        <v>4000</v>
      </c>
      <c r="D527" s="338">
        <v>2351</v>
      </c>
      <c r="E527" s="339">
        <v>2900</v>
      </c>
      <c r="F527" s="171">
        <f>-SUMIF(CajaAcc!F:F,A527,CajaAcc!E:E)+G527</f>
        <v>0</v>
      </c>
      <c r="G527" s="328">
        <v>0</v>
      </c>
    </row>
    <row r="528" spans="1:7" ht="15" x14ac:dyDescent="0.2">
      <c r="A528" s="320" t="s">
        <v>2233</v>
      </c>
      <c r="B528" s="336" t="s">
        <v>1515</v>
      </c>
      <c r="C528" s="337" t="s">
        <v>4001</v>
      </c>
      <c r="D528" s="338">
        <v>2351</v>
      </c>
      <c r="E528" s="339">
        <v>2900</v>
      </c>
      <c r="F528" s="171">
        <f>-SUMIF(CajaAcc!F:F,A528,CajaAcc!E:E)+G528</f>
        <v>0</v>
      </c>
      <c r="G528" s="328">
        <v>0</v>
      </c>
    </row>
    <row r="529" spans="1:7" ht="15" x14ac:dyDescent="0.2">
      <c r="A529" s="320" t="s">
        <v>2902</v>
      </c>
      <c r="B529" s="336" t="s">
        <v>1515</v>
      </c>
      <c r="C529" s="337" t="s">
        <v>4002</v>
      </c>
      <c r="D529" s="338">
        <v>2168</v>
      </c>
      <c r="E529" s="339">
        <v>2650</v>
      </c>
      <c r="F529" s="171">
        <f>-SUMIF(CajaAcc!F:F,A529,CajaAcc!E:E)+G529</f>
        <v>0</v>
      </c>
      <c r="G529" s="328">
        <v>0</v>
      </c>
    </row>
    <row r="530" spans="1:7" ht="15" x14ac:dyDescent="0.2">
      <c r="A530" s="320" t="s">
        <v>2871</v>
      </c>
      <c r="B530" s="336" t="s">
        <v>1515</v>
      </c>
      <c r="C530" s="337" t="s">
        <v>4003</v>
      </c>
      <c r="D530" s="338">
        <v>2351</v>
      </c>
      <c r="E530" s="339">
        <v>2900</v>
      </c>
      <c r="F530" s="171">
        <f>-SUMIF(CajaAcc!F:F,A530,CajaAcc!E:E)+G530</f>
        <v>0</v>
      </c>
      <c r="G530" s="328">
        <v>0</v>
      </c>
    </row>
    <row r="531" spans="1:7" ht="15" x14ac:dyDescent="0.2">
      <c r="A531" s="320" t="s">
        <v>3293</v>
      </c>
      <c r="B531" s="336" t="s">
        <v>1515</v>
      </c>
      <c r="C531" s="337" t="s">
        <v>4004</v>
      </c>
      <c r="D531" s="338">
        <v>2503</v>
      </c>
      <c r="E531" s="339">
        <v>3100</v>
      </c>
      <c r="F531" s="171">
        <f>-SUMIF(CajaAcc!F:F,A531,CajaAcc!E:E)+G531</f>
        <v>2</v>
      </c>
      <c r="G531" s="328">
        <v>2</v>
      </c>
    </row>
    <row r="532" spans="1:7" ht="15" x14ac:dyDescent="0.2">
      <c r="A532" s="320" t="s">
        <v>541</v>
      </c>
      <c r="B532" s="336" t="s">
        <v>1515</v>
      </c>
      <c r="C532" s="337" t="s">
        <v>4005</v>
      </c>
      <c r="D532" s="338">
        <v>1652</v>
      </c>
      <c r="E532" s="339">
        <v>2050</v>
      </c>
      <c r="F532" s="171">
        <f>-SUMIF(CajaAcc!F:F,A532,CajaAcc!E:E)+G532</f>
        <v>0</v>
      </c>
      <c r="G532" s="328">
        <v>0</v>
      </c>
    </row>
    <row r="533" spans="1:7" ht="15" x14ac:dyDescent="0.2">
      <c r="A533" s="320" t="s">
        <v>594</v>
      </c>
      <c r="B533" s="336" t="s">
        <v>1515</v>
      </c>
      <c r="C533" s="337" t="s">
        <v>4006</v>
      </c>
      <c r="D533" s="338">
        <v>881</v>
      </c>
      <c r="E533" s="339">
        <v>1100</v>
      </c>
      <c r="F533" s="171">
        <f>-SUMIF(CajaAcc!F:F,A533,CajaAcc!E:E)+G533</f>
        <v>0</v>
      </c>
      <c r="G533" s="328">
        <v>0</v>
      </c>
    </row>
    <row r="534" spans="1:7" ht="15" x14ac:dyDescent="0.2">
      <c r="A534" s="320" t="s">
        <v>579</v>
      </c>
      <c r="B534" s="336" t="s">
        <v>1515</v>
      </c>
      <c r="C534" s="337" t="s">
        <v>4007</v>
      </c>
      <c r="D534" s="338">
        <v>1652</v>
      </c>
      <c r="E534" s="339">
        <v>2050</v>
      </c>
      <c r="F534" s="171">
        <f>-SUMIF(CajaAcc!F:F,A534,CajaAcc!E:E)+G534</f>
        <v>0</v>
      </c>
      <c r="G534" s="328">
        <v>0</v>
      </c>
    </row>
    <row r="535" spans="1:7" ht="15" x14ac:dyDescent="0.2">
      <c r="A535" s="320" t="s">
        <v>695</v>
      </c>
      <c r="B535" s="336" t="s">
        <v>1515</v>
      </c>
      <c r="C535" s="337" t="s">
        <v>4008</v>
      </c>
      <c r="D535" s="338">
        <v>1652</v>
      </c>
      <c r="E535" s="339">
        <v>2050</v>
      </c>
      <c r="F535" s="171">
        <f>-SUMIF(CajaAcc!F:F,A535,CajaAcc!E:E)+G535</f>
        <v>0</v>
      </c>
      <c r="G535" s="328">
        <v>0</v>
      </c>
    </row>
    <row r="536" spans="1:7" ht="15" x14ac:dyDescent="0.2">
      <c r="A536" s="320" t="s">
        <v>316</v>
      </c>
      <c r="B536" s="336" t="s">
        <v>1515</v>
      </c>
      <c r="C536" s="337" t="s">
        <v>4009</v>
      </c>
      <c r="D536" s="338">
        <v>1652</v>
      </c>
      <c r="E536" s="339">
        <v>2050</v>
      </c>
      <c r="F536" s="171">
        <f>-SUMIF(CajaAcc!F:F,A536,CajaAcc!E:E)+G536</f>
        <v>0</v>
      </c>
      <c r="G536" s="328">
        <v>0</v>
      </c>
    </row>
    <row r="537" spans="1:7" ht="15" x14ac:dyDescent="0.2">
      <c r="A537" s="320" t="s">
        <v>1105</v>
      </c>
      <c r="B537" s="336" t="s">
        <v>1515</v>
      </c>
      <c r="C537" s="337" t="s">
        <v>4010</v>
      </c>
      <c r="D537" s="338">
        <v>1652</v>
      </c>
      <c r="E537" s="339">
        <v>2050</v>
      </c>
      <c r="F537" s="171">
        <f>-SUMIF(CajaAcc!F:F,A537,CajaAcc!E:E)+G537</f>
        <v>0</v>
      </c>
      <c r="G537" s="328">
        <v>0</v>
      </c>
    </row>
    <row r="538" spans="1:7" ht="15" x14ac:dyDescent="0.2">
      <c r="A538" s="320" t="s">
        <v>1104</v>
      </c>
      <c r="B538" s="336" t="s">
        <v>1515</v>
      </c>
      <c r="C538" s="337" t="s">
        <v>4011</v>
      </c>
      <c r="D538" s="338">
        <v>1652</v>
      </c>
      <c r="E538" s="339">
        <v>2050</v>
      </c>
      <c r="F538" s="171">
        <f>-SUMIF(CajaAcc!F:F,A538,CajaAcc!E:E)+G538</f>
        <v>0</v>
      </c>
      <c r="G538" s="328">
        <v>0</v>
      </c>
    </row>
    <row r="539" spans="1:7" ht="15" x14ac:dyDescent="0.2">
      <c r="A539" s="320" t="s">
        <v>310</v>
      </c>
      <c r="B539" s="336" t="s">
        <v>1515</v>
      </c>
      <c r="C539" s="337" t="s">
        <v>2157</v>
      </c>
      <c r="D539" s="338">
        <v>881</v>
      </c>
      <c r="E539" s="339">
        <v>1100</v>
      </c>
      <c r="F539" s="171">
        <f>-SUMIF(CajaAcc!F:F,A539,CajaAcc!E:E)+G539</f>
        <v>0</v>
      </c>
      <c r="G539" s="328">
        <v>0</v>
      </c>
    </row>
    <row r="540" spans="1:7" ht="15" x14ac:dyDescent="0.2">
      <c r="A540" s="320" t="s">
        <v>311</v>
      </c>
      <c r="B540" s="336" t="s">
        <v>1515</v>
      </c>
      <c r="C540" s="337" t="s">
        <v>2158</v>
      </c>
      <c r="D540" s="338">
        <v>881</v>
      </c>
      <c r="E540" s="339">
        <v>1100</v>
      </c>
      <c r="F540" s="171">
        <f>-SUMIF(CajaAcc!F:F,A540,CajaAcc!E:E)+G540</f>
        <v>0</v>
      </c>
      <c r="G540" s="328">
        <v>0</v>
      </c>
    </row>
    <row r="541" spans="1:7" ht="15" x14ac:dyDescent="0.2">
      <c r="A541" s="320" t="s">
        <v>312</v>
      </c>
      <c r="B541" s="336" t="s">
        <v>1515</v>
      </c>
      <c r="C541" s="337" t="s">
        <v>2159</v>
      </c>
      <c r="D541" s="338">
        <v>881</v>
      </c>
      <c r="E541" s="339">
        <v>1100</v>
      </c>
      <c r="F541" s="171">
        <f>-SUMIF(CajaAcc!F:F,A541,CajaAcc!E:E)+G541</f>
        <v>0</v>
      </c>
      <c r="G541" s="328">
        <v>0</v>
      </c>
    </row>
    <row r="542" spans="1:7" ht="15" x14ac:dyDescent="0.2">
      <c r="A542" s="320" t="s">
        <v>319</v>
      </c>
      <c r="B542" s="336" t="s">
        <v>1515</v>
      </c>
      <c r="C542" s="337" t="s">
        <v>2367</v>
      </c>
      <c r="D542" s="338">
        <v>881</v>
      </c>
      <c r="E542" s="339">
        <v>1100</v>
      </c>
      <c r="F542" s="171">
        <f>-SUMIF(CajaAcc!F:F,A542,CajaAcc!E:E)+G542</f>
        <v>0</v>
      </c>
      <c r="G542" s="328">
        <v>0</v>
      </c>
    </row>
    <row r="543" spans="1:7" ht="15" x14ac:dyDescent="0.2">
      <c r="A543" s="320" t="s">
        <v>313</v>
      </c>
      <c r="B543" s="336" t="s">
        <v>1515</v>
      </c>
      <c r="C543" s="337" t="s">
        <v>2160</v>
      </c>
      <c r="D543" s="338">
        <v>881</v>
      </c>
      <c r="E543" s="339">
        <v>1100</v>
      </c>
      <c r="F543" s="171">
        <f>-SUMIF(CajaAcc!F:F,A543,CajaAcc!E:E)+G543</f>
        <v>0</v>
      </c>
      <c r="G543" s="328">
        <v>0</v>
      </c>
    </row>
    <row r="544" spans="1:7" ht="15" x14ac:dyDescent="0.2">
      <c r="A544" s="320" t="s">
        <v>542</v>
      </c>
      <c r="B544" s="336" t="s">
        <v>1515</v>
      </c>
      <c r="C544" s="337" t="s">
        <v>2161</v>
      </c>
      <c r="D544" s="338">
        <v>881</v>
      </c>
      <c r="E544" s="339">
        <v>1100</v>
      </c>
      <c r="F544" s="171">
        <f>-SUMIF(CajaAcc!F:F,A544,CajaAcc!E:E)+G544</f>
        <v>0</v>
      </c>
      <c r="G544" s="328">
        <v>0</v>
      </c>
    </row>
    <row r="545" spans="1:7" ht="15" x14ac:dyDescent="0.2">
      <c r="A545" s="320" t="s">
        <v>772</v>
      </c>
      <c r="B545" s="336" t="s">
        <v>1515</v>
      </c>
      <c r="C545" s="337" t="s">
        <v>2162</v>
      </c>
      <c r="D545" s="338">
        <v>881</v>
      </c>
      <c r="E545" s="339">
        <v>1100</v>
      </c>
      <c r="F545" s="171">
        <f>-SUMIF(CajaAcc!F:F,A545,CajaAcc!E:E)+G545</f>
        <v>0</v>
      </c>
      <c r="G545" s="328">
        <v>0</v>
      </c>
    </row>
    <row r="546" spans="1:7" ht="15" x14ac:dyDescent="0.2">
      <c r="A546" s="320" t="s">
        <v>696</v>
      </c>
      <c r="B546" s="336" t="s">
        <v>1515</v>
      </c>
      <c r="C546" s="337" t="s">
        <v>2163</v>
      </c>
      <c r="D546" s="338">
        <v>881</v>
      </c>
      <c r="E546" s="339">
        <v>1100</v>
      </c>
      <c r="F546" s="171">
        <f>-SUMIF(CajaAcc!F:F,A546,CajaAcc!E:E)+G546</f>
        <v>0</v>
      </c>
      <c r="G546" s="328">
        <v>0</v>
      </c>
    </row>
    <row r="547" spans="1:7" ht="15" x14ac:dyDescent="0.2">
      <c r="A547" s="320" t="s">
        <v>437</v>
      </c>
      <c r="B547" s="336" t="s">
        <v>1515</v>
      </c>
      <c r="C547" s="337" t="s">
        <v>2368</v>
      </c>
      <c r="D547" s="338">
        <v>881</v>
      </c>
      <c r="E547" s="339">
        <v>1100</v>
      </c>
      <c r="F547" s="171">
        <f>-SUMIF(CajaAcc!F:F,A547,CajaAcc!E:E)+G547</f>
        <v>0</v>
      </c>
      <c r="G547" s="328">
        <v>0</v>
      </c>
    </row>
    <row r="548" spans="1:7" ht="15" x14ac:dyDescent="0.2">
      <c r="A548" s="320" t="s">
        <v>477</v>
      </c>
      <c r="B548" s="336" t="s">
        <v>1515</v>
      </c>
      <c r="C548" s="337" t="s">
        <v>2164</v>
      </c>
      <c r="D548" s="338">
        <v>881</v>
      </c>
      <c r="E548" s="339">
        <v>1100</v>
      </c>
      <c r="F548" s="171">
        <f>-SUMIF(CajaAcc!F:F,A548,CajaAcc!E:E)+G548</f>
        <v>0</v>
      </c>
      <c r="G548" s="328">
        <v>0</v>
      </c>
    </row>
    <row r="549" spans="1:7" ht="15" x14ac:dyDescent="0.2">
      <c r="A549" s="320" t="s">
        <v>321</v>
      </c>
      <c r="B549" s="336" t="s">
        <v>1515</v>
      </c>
      <c r="C549" s="337" t="s">
        <v>2369</v>
      </c>
      <c r="D549" s="338">
        <v>1652</v>
      </c>
      <c r="E549" s="339">
        <v>2050</v>
      </c>
      <c r="F549" s="171">
        <f>-SUMIF(CajaAcc!F:F,A549,CajaAcc!E:E)+G549</f>
        <v>0</v>
      </c>
      <c r="G549" s="328">
        <v>0</v>
      </c>
    </row>
    <row r="550" spans="1:7" ht="15" x14ac:dyDescent="0.2">
      <c r="A550" s="320" t="s">
        <v>322</v>
      </c>
      <c r="B550" s="336" t="s">
        <v>1515</v>
      </c>
      <c r="C550" s="337" t="s">
        <v>2370</v>
      </c>
      <c r="D550" s="338">
        <v>1652</v>
      </c>
      <c r="E550" s="339">
        <v>2050</v>
      </c>
      <c r="F550" s="171">
        <f>-SUMIF(CajaAcc!F:F,A550,CajaAcc!E:E)+G550</f>
        <v>0</v>
      </c>
      <c r="G550" s="328">
        <v>0</v>
      </c>
    </row>
    <row r="551" spans="1:7" ht="15" x14ac:dyDescent="0.2">
      <c r="A551" s="320" t="s">
        <v>3200</v>
      </c>
      <c r="B551" s="336" t="s">
        <v>1515</v>
      </c>
      <c r="C551" s="337" t="s">
        <v>3224</v>
      </c>
      <c r="D551" s="338">
        <v>2477</v>
      </c>
      <c r="E551" s="339">
        <v>5700</v>
      </c>
      <c r="F551" s="171">
        <f>-SUMIF(CajaAcc!F:F,A551,CajaAcc!E:E)+G551</f>
        <v>0</v>
      </c>
      <c r="G551" s="328">
        <v>0</v>
      </c>
    </row>
    <row r="552" spans="1:7" ht="15" x14ac:dyDescent="0.2">
      <c r="A552" s="320" t="s">
        <v>3874</v>
      </c>
      <c r="B552" s="336" t="s">
        <v>1515</v>
      </c>
      <c r="C552" s="337" t="s">
        <v>3908</v>
      </c>
      <c r="D552" s="338">
        <v>2477</v>
      </c>
      <c r="E552" s="339">
        <v>5700</v>
      </c>
      <c r="F552" s="171">
        <f>-SUMIF(CajaAcc!F:F,A552,CajaAcc!E:E)+G552</f>
        <v>1</v>
      </c>
      <c r="G552" s="328">
        <v>1</v>
      </c>
    </row>
    <row r="553" spans="1:7" ht="15" x14ac:dyDescent="0.2">
      <c r="A553" s="320" t="s">
        <v>4269</v>
      </c>
      <c r="B553" s="336" t="s">
        <v>1515</v>
      </c>
      <c r="C553" s="337" t="s">
        <v>4306</v>
      </c>
      <c r="D553" s="338">
        <v>2477</v>
      </c>
      <c r="E553" s="339">
        <v>5700</v>
      </c>
      <c r="F553" s="171">
        <f>-SUMIF(CajaAcc!F:F,A553,CajaAcc!E:E)+G553</f>
        <v>0</v>
      </c>
      <c r="G553" s="328">
        <v>0</v>
      </c>
    </row>
    <row r="554" spans="1:7" ht="15" x14ac:dyDescent="0.2">
      <c r="A554" s="320" t="s">
        <v>2338</v>
      </c>
      <c r="B554" s="336" t="s">
        <v>1515</v>
      </c>
      <c r="C554" s="337" t="s">
        <v>2371</v>
      </c>
      <c r="D554" s="338">
        <v>2477</v>
      </c>
      <c r="E554" s="339">
        <v>5700</v>
      </c>
      <c r="F554" s="171">
        <f>-SUMIF(CajaAcc!F:F,A554,CajaAcc!E:E)+G554</f>
        <v>0</v>
      </c>
      <c r="G554" s="328">
        <v>0</v>
      </c>
    </row>
    <row r="555" spans="1:7" ht="15" x14ac:dyDescent="0.2">
      <c r="A555" s="320" t="s">
        <v>3201</v>
      </c>
      <c r="B555" s="336" t="s">
        <v>1515</v>
      </c>
      <c r="C555" s="337" t="s">
        <v>3225</v>
      </c>
      <c r="D555" s="338">
        <v>2477</v>
      </c>
      <c r="E555" s="339">
        <v>5700</v>
      </c>
      <c r="F555" s="171">
        <f>-SUMIF(CajaAcc!F:F,A555,CajaAcc!E:E)+G555</f>
        <v>0</v>
      </c>
      <c r="G555" s="328">
        <v>0</v>
      </c>
    </row>
    <row r="556" spans="1:7" ht="15" x14ac:dyDescent="0.2">
      <c r="A556" s="320" t="s">
        <v>3296</v>
      </c>
      <c r="B556" s="336" t="s">
        <v>1515</v>
      </c>
      <c r="C556" s="337" t="s">
        <v>3521</v>
      </c>
      <c r="D556" s="338">
        <v>2477</v>
      </c>
      <c r="E556" s="339">
        <v>5700</v>
      </c>
      <c r="F556" s="171">
        <f>-SUMIF(CajaAcc!F:F,A556,CajaAcc!E:E)+G556</f>
        <v>0</v>
      </c>
      <c r="G556" s="328">
        <v>0</v>
      </c>
    </row>
    <row r="557" spans="1:7" ht="15" x14ac:dyDescent="0.2">
      <c r="A557" s="320" t="s">
        <v>3875</v>
      </c>
      <c r="B557" s="336" t="s">
        <v>1515</v>
      </c>
      <c r="C557" s="337" t="s">
        <v>3909</v>
      </c>
      <c r="D557" s="338">
        <v>2477</v>
      </c>
      <c r="E557" s="339">
        <v>5700</v>
      </c>
      <c r="F557" s="171">
        <f>-SUMIF(CajaAcc!F:F,A557,CajaAcc!E:E)+G557</f>
        <v>0</v>
      </c>
      <c r="G557" s="328">
        <v>0</v>
      </c>
    </row>
    <row r="558" spans="1:7" ht="15" x14ac:dyDescent="0.2">
      <c r="A558" s="320" t="s">
        <v>5848</v>
      </c>
      <c r="B558" s="336" t="s">
        <v>1515</v>
      </c>
      <c r="C558" s="337" t="s">
        <v>5849</v>
      </c>
      <c r="D558" s="338">
        <v>2202</v>
      </c>
      <c r="E558" s="339">
        <v>6800</v>
      </c>
      <c r="F558" s="171">
        <f>-SUMIF(CajaAcc!F:F,A558,CajaAcc!E:E)+G558</f>
        <v>0</v>
      </c>
      <c r="G558" s="328">
        <v>0</v>
      </c>
    </row>
    <row r="559" spans="1:7" ht="15" x14ac:dyDescent="0.2">
      <c r="A559" s="320" t="s">
        <v>2706</v>
      </c>
      <c r="B559" s="336" t="s">
        <v>1515</v>
      </c>
      <c r="C559" s="337" t="s">
        <v>2707</v>
      </c>
      <c r="D559" s="338">
        <v>2477</v>
      </c>
      <c r="E559" s="339">
        <v>5700</v>
      </c>
      <c r="F559" s="171">
        <f>-SUMIF(CajaAcc!F:F,A559,CajaAcc!E:E)+G559</f>
        <v>0</v>
      </c>
      <c r="G559" s="328">
        <v>0</v>
      </c>
    </row>
    <row r="560" spans="1:7" ht="15" x14ac:dyDescent="0.2">
      <c r="A560" s="320" t="s">
        <v>3202</v>
      </c>
      <c r="B560" s="336" t="s">
        <v>1515</v>
      </c>
      <c r="C560" s="337" t="s">
        <v>3226</v>
      </c>
      <c r="D560" s="338">
        <v>2477</v>
      </c>
      <c r="E560" s="339">
        <v>5700</v>
      </c>
      <c r="F560" s="171">
        <f>-SUMIF(CajaAcc!F:F,A560,CajaAcc!E:E)+G560</f>
        <v>0</v>
      </c>
      <c r="G560" s="328">
        <v>0</v>
      </c>
    </row>
    <row r="561" spans="1:7" ht="15" x14ac:dyDescent="0.2">
      <c r="A561" s="320" t="s">
        <v>4270</v>
      </c>
      <c r="B561" s="336" t="s">
        <v>1515</v>
      </c>
      <c r="C561" s="337" t="s">
        <v>3226</v>
      </c>
      <c r="D561" s="338">
        <v>2477</v>
      </c>
      <c r="E561" s="339">
        <v>5700</v>
      </c>
      <c r="F561" s="171">
        <f>-SUMIF(CajaAcc!F:F,A561,CajaAcc!E:E)+G561</f>
        <v>0</v>
      </c>
      <c r="G561" s="328">
        <v>0</v>
      </c>
    </row>
    <row r="562" spans="1:7" ht="15" x14ac:dyDescent="0.2">
      <c r="A562" s="320" t="s">
        <v>4334</v>
      </c>
      <c r="B562" s="336" t="s">
        <v>1515</v>
      </c>
      <c r="C562" s="337" t="s">
        <v>4633</v>
      </c>
      <c r="D562" s="338">
        <v>2429</v>
      </c>
      <c r="E562" s="339">
        <v>5600</v>
      </c>
      <c r="F562" s="171">
        <f>-SUMIF(CajaAcc!F:F,A562,CajaAcc!E:E)+G562</f>
        <v>1</v>
      </c>
      <c r="G562" s="328">
        <v>1</v>
      </c>
    </row>
    <row r="563" spans="1:7" ht="15" x14ac:dyDescent="0.2">
      <c r="A563" s="320" t="s">
        <v>3876</v>
      </c>
      <c r="B563" s="336" t="s">
        <v>1515</v>
      </c>
      <c r="C563" s="337" t="s">
        <v>4634</v>
      </c>
      <c r="D563" s="338">
        <v>2477</v>
      </c>
      <c r="E563" s="339">
        <v>5700</v>
      </c>
      <c r="F563" s="171">
        <f>-SUMIF(CajaAcc!F:F,A563,CajaAcc!E:E)+G563</f>
        <v>0</v>
      </c>
      <c r="G563" s="328">
        <v>0</v>
      </c>
    </row>
    <row r="564" spans="1:7" ht="15" x14ac:dyDescent="0.2">
      <c r="A564" s="320" t="s">
        <v>929</v>
      </c>
      <c r="B564" s="336" t="s">
        <v>1515</v>
      </c>
      <c r="C564" s="337" t="s">
        <v>1776</v>
      </c>
      <c r="D564" s="338">
        <v>881</v>
      </c>
      <c r="E564" s="339">
        <v>1100</v>
      </c>
      <c r="F564" s="171">
        <f>-SUMIF(CajaAcc!F:F,A564,CajaAcc!E:E)+G564</f>
        <v>0</v>
      </c>
      <c r="G564" s="328">
        <v>0</v>
      </c>
    </row>
    <row r="565" spans="1:7" ht="15" x14ac:dyDescent="0.2">
      <c r="A565" s="320" t="s">
        <v>618</v>
      </c>
      <c r="B565" s="336" t="s">
        <v>1515</v>
      </c>
      <c r="C565" s="337" t="s">
        <v>1777</v>
      </c>
      <c r="D565" s="338">
        <v>881</v>
      </c>
      <c r="E565" s="339">
        <v>1100</v>
      </c>
      <c r="F565" s="171">
        <f>-SUMIF(CajaAcc!F:F,A565,CajaAcc!E:E)+G565</f>
        <v>0</v>
      </c>
      <c r="G565" s="328">
        <v>0</v>
      </c>
    </row>
    <row r="566" spans="1:7" ht="15" x14ac:dyDescent="0.2">
      <c r="A566" s="320" t="s">
        <v>607</v>
      </c>
      <c r="B566" s="336" t="s">
        <v>1515</v>
      </c>
      <c r="C566" s="337" t="s">
        <v>1778</v>
      </c>
      <c r="D566" s="338">
        <v>881</v>
      </c>
      <c r="E566" s="339">
        <v>1100</v>
      </c>
      <c r="F566" s="171">
        <f>-SUMIF(CajaAcc!F:F,A566,CajaAcc!E:E)+G566</f>
        <v>0</v>
      </c>
      <c r="G566" s="328">
        <v>0</v>
      </c>
    </row>
    <row r="567" spans="1:7" ht="15" x14ac:dyDescent="0.2">
      <c r="A567" s="320" t="s">
        <v>513</v>
      </c>
      <c r="B567" s="336" t="s">
        <v>1515</v>
      </c>
      <c r="C567" s="337" t="s">
        <v>1779</v>
      </c>
      <c r="D567" s="338">
        <v>881</v>
      </c>
      <c r="E567" s="339">
        <v>1100</v>
      </c>
      <c r="F567" s="171">
        <f>-SUMIF(CajaAcc!F:F,A567,CajaAcc!E:E)+G567</f>
        <v>0</v>
      </c>
      <c r="G567" s="328">
        <v>0</v>
      </c>
    </row>
    <row r="568" spans="1:7" ht="15" x14ac:dyDescent="0.2">
      <c r="A568" s="320" t="s">
        <v>3203</v>
      </c>
      <c r="B568" s="336" t="s">
        <v>1515</v>
      </c>
      <c r="C568" s="337" t="s">
        <v>3227</v>
      </c>
      <c r="D568" s="338">
        <v>2477</v>
      </c>
      <c r="E568" s="339">
        <v>5700</v>
      </c>
      <c r="F568" s="171">
        <f>-SUMIF(CajaAcc!F:F,A568,CajaAcc!E:E)+G568</f>
        <v>0</v>
      </c>
      <c r="G568" s="328">
        <v>0</v>
      </c>
    </row>
    <row r="569" spans="1:7" ht="15" x14ac:dyDescent="0.2">
      <c r="A569" s="320" t="s">
        <v>3297</v>
      </c>
      <c r="B569" s="336" t="s">
        <v>1515</v>
      </c>
      <c r="C569" s="337" t="s">
        <v>3522</v>
      </c>
      <c r="D569" s="338">
        <v>2477</v>
      </c>
      <c r="E569" s="339">
        <v>5700</v>
      </c>
      <c r="F569" s="171">
        <f>-SUMIF(CajaAcc!F:F,A569,CajaAcc!E:E)+G569</f>
        <v>0</v>
      </c>
      <c r="G569" s="328">
        <v>0</v>
      </c>
    </row>
    <row r="570" spans="1:7" ht="15" x14ac:dyDescent="0.2">
      <c r="A570" s="320" t="s">
        <v>697</v>
      </c>
      <c r="B570" s="336" t="s">
        <v>1515</v>
      </c>
      <c r="C570" s="337" t="s">
        <v>1780</v>
      </c>
      <c r="D570" s="338">
        <v>881</v>
      </c>
      <c r="E570" s="339">
        <v>1100</v>
      </c>
      <c r="F570" s="171">
        <f>-SUMIF(CajaAcc!F:F,A570,CajaAcc!E:E)+G570</f>
        <v>0</v>
      </c>
      <c r="G570" s="328">
        <v>0</v>
      </c>
    </row>
    <row r="571" spans="1:7" ht="15" x14ac:dyDescent="0.2">
      <c r="A571" s="320" t="s">
        <v>4271</v>
      </c>
      <c r="B571" s="336" t="s">
        <v>1515</v>
      </c>
      <c r="C571" s="337" t="s">
        <v>4307</v>
      </c>
      <c r="D571" s="338">
        <v>2477</v>
      </c>
      <c r="E571" s="339">
        <v>5700</v>
      </c>
      <c r="F571" s="171">
        <f>-SUMIF(CajaAcc!F:F,A571,CajaAcc!E:E)+G571</f>
        <v>0</v>
      </c>
      <c r="G571" s="328">
        <v>0</v>
      </c>
    </row>
    <row r="572" spans="1:7" ht="15" x14ac:dyDescent="0.2">
      <c r="A572" s="320" t="s">
        <v>543</v>
      </c>
      <c r="B572" s="336" t="s">
        <v>1515</v>
      </c>
      <c r="C572" s="337" t="s">
        <v>1781</v>
      </c>
      <c r="D572" s="338">
        <v>881</v>
      </c>
      <c r="E572" s="339">
        <v>1100</v>
      </c>
      <c r="F572" s="171">
        <f>-SUMIF(CajaAcc!F:F,A572,CajaAcc!E:E)+G572</f>
        <v>0</v>
      </c>
      <c r="G572" s="328">
        <v>0</v>
      </c>
    </row>
    <row r="573" spans="1:7" ht="15" x14ac:dyDescent="0.2">
      <c r="A573" s="320" t="s">
        <v>523</v>
      </c>
      <c r="B573" s="336" t="s">
        <v>1515</v>
      </c>
      <c r="C573" s="337" t="s">
        <v>1782</v>
      </c>
      <c r="D573" s="338">
        <v>881</v>
      </c>
      <c r="E573" s="339">
        <v>1100</v>
      </c>
      <c r="F573" s="171">
        <f>-SUMIF(CajaAcc!F:F,A573,CajaAcc!E:E)+G573</f>
        <v>0</v>
      </c>
      <c r="G573" s="328">
        <v>0</v>
      </c>
    </row>
    <row r="574" spans="1:7" ht="15" x14ac:dyDescent="0.2">
      <c r="A574" s="320" t="s">
        <v>580</v>
      </c>
      <c r="B574" s="336" t="s">
        <v>1515</v>
      </c>
      <c r="C574" s="337" t="s">
        <v>1783</v>
      </c>
      <c r="D574" s="338">
        <v>881</v>
      </c>
      <c r="E574" s="339">
        <v>1100</v>
      </c>
      <c r="F574" s="171">
        <f>-SUMIF(CajaAcc!F:F,A574,CajaAcc!E:E)+G574</f>
        <v>0</v>
      </c>
      <c r="G574" s="328">
        <v>0</v>
      </c>
    </row>
    <row r="575" spans="1:7" ht="15" x14ac:dyDescent="0.2">
      <c r="A575" s="320" t="s">
        <v>3294</v>
      </c>
      <c r="B575" s="336" t="s">
        <v>1515</v>
      </c>
      <c r="C575" s="337" t="s">
        <v>3295</v>
      </c>
      <c r="D575" s="338">
        <v>2477</v>
      </c>
      <c r="E575" s="339">
        <v>5700</v>
      </c>
      <c r="F575" s="171">
        <f>-SUMIF(CajaAcc!F:F,A575,CajaAcc!E:E)+G575</f>
        <v>0</v>
      </c>
      <c r="G575" s="328">
        <v>0</v>
      </c>
    </row>
    <row r="576" spans="1:7" ht="15" x14ac:dyDescent="0.2">
      <c r="A576" s="320" t="s">
        <v>3204</v>
      </c>
      <c r="B576" s="336" t="s">
        <v>1515</v>
      </c>
      <c r="C576" s="337" t="s">
        <v>3228</v>
      </c>
      <c r="D576" s="338">
        <v>2477</v>
      </c>
      <c r="E576" s="339">
        <v>5700</v>
      </c>
      <c r="F576" s="171">
        <f>-SUMIF(CajaAcc!F:F,A576,CajaAcc!E:E)+G576</f>
        <v>0</v>
      </c>
      <c r="G576" s="328">
        <v>0</v>
      </c>
    </row>
    <row r="577" spans="1:7" ht="15" x14ac:dyDescent="0.2">
      <c r="A577" s="320" t="s">
        <v>698</v>
      </c>
      <c r="B577" s="336" t="s">
        <v>1515</v>
      </c>
      <c r="C577" s="337" t="s">
        <v>1784</v>
      </c>
      <c r="D577" s="338">
        <v>881</v>
      </c>
      <c r="E577" s="339">
        <v>1100</v>
      </c>
      <c r="F577" s="171">
        <f>-SUMIF(CajaAcc!F:F,A577,CajaAcc!E:E)+G577</f>
        <v>0</v>
      </c>
      <c r="G577" s="328">
        <v>0</v>
      </c>
    </row>
    <row r="578" spans="1:7" ht="15" x14ac:dyDescent="0.2">
      <c r="A578" s="320" t="s">
        <v>4335</v>
      </c>
      <c r="B578" s="336" t="s">
        <v>1515</v>
      </c>
      <c r="C578" s="337" t="s">
        <v>5533</v>
      </c>
      <c r="D578" s="338">
        <v>2429</v>
      </c>
      <c r="E578" s="339">
        <v>5600</v>
      </c>
      <c r="F578" s="171">
        <f>-SUMIF(CajaAcc!F:F,A578,CajaAcc!E:E)+G578</f>
        <v>0</v>
      </c>
      <c r="G578" s="328">
        <v>0</v>
      </c>
    </row>
    <row r="579" spans="1:7" ht="15" x14ac:dyDescent="0.2">
      <c r="A579" s="320" t="s">
        <v>3877</v>
      </c>
      <c r="B579" s="336" t="s">
        <v>1515</v>
      </c>
      <c r="C579" s="337" t="s">
        <v>5534</v>
      </c>
      <c r="D579" s="338">
        <v>2477</v>
      </c>
      <c r="E579" s="339">
        <v>5700</v>
      </c>
      <c r="F579" s="171">
        <f>-SUMIF(CajaAcc!F:F,A579,CajaAcc!E:E)+G579</f>
        <v>0</v>
      </c>
      <c r="G579" s="328">
        <v>0</v>
      </c>
    </row>
    <row r="580" spans="1:7" ht="15" x14ac:dyDescent="0.2">
      <c r="A580" s="320" t="s">
        <v>2095</v>
      </c>
      <c r="B580" s="336" t="s">
        <v>1515</v>
      </c>
      <c r="C580" s="337" t="s">
        <v>2096</v>
      </c>
      <c r="D580" s="338">
        <v>1762</v>
      </c>
      <c r="E580" s="339">
        <v>2150</v>
      </c>
      <c r="F580" s="171">
        <f>-SUMIF(CajaAcc!F:F,A580,CajaAcc!E:E)+G580</f>
        <v>0</v>
      </c>
      <c r="G580" s="328">
        <v>0</v>
      </c>
    </row>
    <row r="581" spans="1:7" ht="15" x14ac:dyDescent="0.2">
      <c r="A581" s="320" t="s">
        <v>301</v>
      </c>
      <c r="B581" s="336" t="s">
        <v>1515</v>
      </c>
      <c r="C581" s="337" t="s">
        <v>1785</v>
      </c>
      <c r="D581" s="338">
        <v>2808</v>
      </c>
      <c r="E581" s="339">
        <v>3450</v>
      </c>
      <c r="F581" s="171">
        <f>-SUMIF(CajaAcc!F:F,A581,CajaAcc!E:E)+G581</f>
        <v>0</v>
      </c>
      <c r="G581" s="328">
        <v>0</v>
      </c>
    </row>
    <row r="582" spans="1:7" ht="15" x14ac:dyDescent="0.2">
      <c r="A582" s="320" t="s">
        <v>2708</v>
      </c>
      <c r="B582" s="336" t="s">
        <v>1515</v>
      </c>
      <c r="C582" s="337" t="s">
        <v>2709</v>
      </c>
      <c r="D582" s="338">
        <v>2477</v>
      </c>
      <c r="E582" s="339">
        <v>3050</v>
      </c>
      <c r="F582" s="171">
        <f>-SUMIF(CajaAcc!F:F,A582,CajaAcc!E:E)+G582</f>
        <v>0</v>
      </c>
      <c r="G582" s="328">
        <v>0</v>
      </c>
    </row>
    <row r="583" spans="1:7" ht="15" x14ac:dyDescent="0.2">
      <c r="A583" s="320" t="s">
        <v>3298</v>
      </c>
      <c r="B583" s="336" t="s">
        <v>1515</v>
      </c>
      <c r="C583" s="337" t="s">
        <v>3523</v>
      </c>
      <c r="D583" s="338">
        <v>2477</v>
      </c>
      <c r="E583" s="339">
        <v>5700</v>
      </c>
      <c r="F583" s="171">
        <f>-SUMIF(CajaAcc!F:F,A583,CajaAcc!E:E)+G583</f>
        <v>0</v>
      </c>
      <c r="G583" s="328">
        <v>0</v>
      </c>
    </row>
    <row r="584" spans="1:7" ht="15" x14ac:dyDescent="0.2">
      <c r="A584" s="320" t="s">
        <v>3878</v>
      </c>
      <c r="B584" s="336" t="s">
        <v>1515</v>
      </c>
      <c r="C584" s="337" t="s">
        <v>3910</v>
      </c>
      <c r="D584" s="338">
        <v>2477</v>
      </c>
      <c r="E584" s="339">
        <v>5700</v>
      </c>
      <c r="F584" s="171">
        <f>-SUMIF(CajaAcc!F:F,A584,CajaAcc!E:E)+G584</f>
        <v>0</v>
      </c>
      <c r="G584" s="328">
        <v>0</v>
      </c>
    </row>
    <row r="585" spans="1:7" ht="15" x14ac:dyDescent="0.2">
      <c r="A585" s="320" t="s">
        <v>333</v>
      </c>
      <c r="B585" s="336" t="s">
        <v>1515</v>
      </c>
      <c r="C585" s="337" t="s">
        <v>1786</v>
      </c>
      <c r="D585" s="338">
        <v>881</v>
      </c>
      <c r="E585" s="339">
        <v>1100</v>
      </c>
      <c r="F585" s="171">
        <f>-SUMIF(CajaAcc!F:F,A585,CajaAcc!E:E)+G585</f>
        <v>0</v>
      </c>
      <c r="G585" s="328">
        <v>0</v>
      </c>
    </row>
    <row r="586" spans="1:7" ht="15" x14ac:dyDescent="0.2">
      <c r="A586" s="320" t="s">
        <v>309</v>
      </c>
      <c r="B586" s="336" t="s">
        <v>1515</v>
      </c>
      <c r="C586" s="337" t="s">
        <v>1787</v>
      </c>
      <c r="D586" s="338">
        <v>881</v>
      </c>
      <c r="E586" s="339">
        <v>1100</v>
      </c>
      <c r="F586" s="171">
        <f>-SUMIF(CajaAcc!F:F,A586,CajaAcc!E:E)+G586</f>
        <v>0</v>
      </c>
      <c r="G586" s="328">
        <v>0</v>
      </c>
    </row>
    <row r="587" spans="1:7" ht="15" x14ac:dyDescent="0.2">
      <c r="A587" s="320" t="s">
        <v>306</v>
      </c>
      <c r="B587" s="336" t="s">
        <v>1515</v>
      </c>
      <c r="C587" s="337" t="s">
        <v>1788</v>
      </c>
      <c r="D587" s="338">
        <v>881</v>
      </c>
      <c r="E587" s="339">
        <v>1100</v>
      </c>
      <c r="F587" s="171">
        <f>-SUMIF(CajaAcc!F:F,A587,CajaAcc!E:E)+G587</f>
        <v>0</v>
      </c>
      <c r="G587" s="328">
        <v>0</v>
      </c>
    </row>
    <row r="588" spans="1:7" ht="15" x14ac:dyDescent="0.2">
      <c r="A588" s="320" t="s">
        <v>307</v>
      </c>
      <c r="B588" s="336" t="s">
        <v>1515</v>
      </c>
      <c r="C588" s="337" t="s">
        <v>1789</v>
      </c>
      <c r="D588" s="338">
        <v>881</v>
      </c>
      <c r="E588" s="339">
        <v>1100</v>
      </c>
      <c r="F588" s="171">
        <f>-SUMIF(CajaAcc!F:F,A588,CajaAcc!E:E)+G588</f>
        <v>0</v>
      </c>
      <c r="G588" s="328">
        <v>0</v>
      </c>
    </row>
    <row r="589" spans="1:7" ht="15" x14ac:dyDescent="0.2">
      <c r="A589" s="320" t="s">
        <v>992</v>
      </c>
      <c r="B589" s="336" t="s">
        <v>1515</v>
      </c>
      <c r="C589" s="337" t="s">
        <v>2216</v>
      </c>
      <c r="D589" s="338">
        <v>881</v>
      </c>
      <c r="E589" s="339">
        <v>1100</v>
      </c>
      <c r="F589" s="171">
        <f>-SUMIF(CajaAcc!F:F,A589,CajaAcc!E:E)+G589</f>
        <v>0</v>
      </c>
      <c r="G589" s="328">
        <v>0</v>
      </c>
    </row>
    <row r="590" spans="1:7" ht="15" x14ac:dyDescent="0.2">
      <c r="A590" s="320" t="s">
        <v>544</v>
      </c>
      <c r="B590" s="336" t="s">
        <v>1515</v>
      </c>
      <c r="C590" s="337" t="s">
        <v>1790</v>
      </c>
      <c r="D590" s="338">
        <v>881</v>
      </c>
      <c r="E590" s="339">
        <v>1100</v>
      </c>
      <c r="F590" s="171">
        <f>-SUMIF(CajaAcc!F:F,A590,CajaAcc!E:E)+G590</f>
        <v>0</v>
      </c>
      <c r="G590" s="328">
        <v>0</v>
      </c>
    </row>
    <row r="591" spans="1:7" ht="15" x14ac:dyDescent="0.2">
      <c r="A591" s="320" t="s">
        <v>1002</v>
      </c>
      <c r="B591" s="336" t="s">
        <v>1515</v>
      </c>
      <c r="C591" s="337" t="s">
        <v>2372</v>
      </c>
      <c r="D591" s="338">
        <v>551</v>
      </c>
      <c r="E591" s="339">
        <v>700</v>
      </c>
      <c r="F591" s="171">
        <f>-SUMIF(CajaAcc!F:F,A591,CajaAcc!E:E)+G591</f>
        <v>0</v>
      </c>
      <c r="G591" s="328">
        <v>0</v>
      </c>
    </row>
    <row r="592" spans="1:7" ht="15" x14ac:dyDescent="0.2">
      <c r="A592" s="320" t="s">
        <v>840</v>
      </c>
      <c r="B592" s="336" t="s">
        <v>1515</v>
      </c>
      <c r="C592" s="337" t="s">
        <v>1791</v>
      </c>
      <c r="D592" s="338">
        <v>881</v>
      </c>
      <c r="E592" s="339">
        <v>1100</v>
      </c>
      <c r="F592" s="171">
        <f>-SUMIF(CajaAcc!F:F,A592,CajaAcc!E:E)+G592</f>
        <v>0</v>
      </c>
      <c r="G592" s="328">
        <v>0</v>
      </c>
    </row>
    <row r="593" spans="1:7" ht="15" x14ac:dyDescent="0.2">
      <c r="A593" s="320" t="s">
        <v>930</v>
      </c>
      <c r="B593" s="336" t="s">
        <v>1515</v>
      </c>
      <c r="C593" s="337" t="s">
        <v>1792</v>
      </c>
      <c r="D593" s="338">
        <v>881</v>
      </c>
      <c r="E593" s="339">
        <v>1100</v>
      </c>
      <c r="F593" s="171">
        <f>-SUMIF(CajaAcc!F:F,A593,CajaAcc!E:E)+G593</f>
        <v>0</v>
      </c>
      <c r="G593" s="328">
        <v>0</v>
      </c>
    </row>
    <row r="594" spans="1:7" ht="15" x14ac:dyDescent="0.2">
      <c r="A594" s="320" t="s">
        <v>2234</v>
      </c>
      <c r="B594" s="336" t="s">
        <v>1515</v>
      </c>
      <c r="C594" s="337" t="s">
        <v>2278</v>
      </c>
      <c r="D594" s="338">
        <v>2477</v>
      </c>
      <c r="E594" s="339">
        <v>5700</v>
      </c>
      <c r="F594" s="171">
        <f>-SUMIF(CajaAcc!F:F,A594,CajaAcc!E:E)+G594</f>
        <v>0</v>
      </c>
      <c r="G594" s="328">
        <v>0</v>
      </c>
    </row>
    <row r="595" spans="1:7" ht="15" x14ac:dyDescent="0.2">
      <c r="A595" s="320" t="s">
        <v>1003</v>
      </c>
      <c r="B595" s="336" t="s">
        <v>1515</v>
      </c>
      <c r="C595" s="337" t="s">
        <v>2373</v>
      </c>
      <c r="D595" s="338">
        <v>551</v>
      </c>
      <c r="E595" s="339">
        <v>700</v>
      </c>
      <c r="F595" s="171">
        <f>-SUMIF(CajaAcc!F:F,A595,CajaAcc!E:E)+G595</f>
        <v>0</v>
      </c>
      <c r="G595" s="328">
        <v>0</v>
      </c>
    </row>
    <row r="596" spans="1:7" ht="15" x14ac:dyDescent="0.2">
      <c r="A596" s="320" t="s">
        <v>823</v>
      </c>
      <c r="B596" s="336" t="s">
        <v>1515</v>
      </c>
      <c r="C596" s="337" t="s">
        <v>2217</v>
      </c>
      <c r="D596" s="338">
        <v>881</v>
      </c>
      <c r="E596" s="339">
        <v>1100</v>
      </c>
      <c r="F596" s="171">
        <f>-SUMIF(CajaAcc!F:F,A596,CajaAcc!E:E)+G596</f>
        <v>0</v>
      </c>
      <c r="G596" s="328">
        <v>0</v>
      </c>
    </row>
    <row r="597" spans="1:7" ht="15" x14ac:dyDescent="0.2">
      <c r="A597" s="320" t="s">
        <v>931</v>
      </c>
      <c r="B597" s="336" t="s">
        <v>1515</v>
      </c>
      <c r="C597" s="337" t="s">
        <v>1793</v>
      </c>
      <c r="D597" s="338">
        <v>881</v>
      </c>
      <c r="E597" s="339">
        <v>1100</v>
      </c>
      <c r="F597" s="171">
        <f>-SUMIF(CajaAcc!F:F,A597,CajaAcc!E:E)+G597</f>
        <v>0</v>
      </c>
      <c r="G597" s="328">
        <v>0</v>
      </c>
    </row>
    <row r="598" spans="1:7" ht="15" x14ac:dyDescent="0.2">
      <c r="A598" s="320" t="s">
        <v>751</v>
      </c>
      <c r="B598" s="336" t="s">
        <v>1515</v>
      </c>
      <c r="C598" s="337" t="s">
        <v>1794</v>
      </c>
      <c r="D598" s="338">
        <v>881</v>
      </c>
      <c r="E598" s="339">
        <v>1100</v>
      </c>
      <c r="F598" s="171">
        <f>-SUMIF(CajaAcc!F:F,A598,CajaAcc!E:E)+G598</f>
        <v>0</v>
      </c>
      <c r="G598" s="328">
        <v>0</v>
      </c>
    </row>
    <row r="599" spans="1:7" ht="15" x14ac:dyDescent="0.2">
      <c r="A599" s="320" t="s">
        <v>1999</v>
      </c>
      <c r="B599" s="336" t="s">
        <v>1515</v>
      </c>
      <c r="C599" s="337" t="s">
        <v>2006</v>
      </c>
      <c r="D599" s="338">
        <v>1762</v>
      </c>
      <c r="E599" s="339">
        <v>2150</v>
      </c>
      <c r="F599" s="171">
        <f>-SUMIF(CajaAcc!F:F,A599,CajaAcc!E:E)+G599</f>
        <v>0</v>
      </c>
      <c r="G599" s="328">
        <v>0</v>
      </c>
    </row>
    <row r="600" spans="1:7" ht="15" x14ac:dyDescent="0.2">
      <c r="A600" s="320" t="s">
        <v>2235</v>
      </c>
      <c r="B600" s="336" t="s">
        <v>1515</v>
      </c>
      <c r="C600" s="337" t="s">
        <v>2279</v>
      </c>
      <c r="D600" s="338">
        <v>1762</v>
      </c>
      <c r="E600" s="339">
        <v>4050</v>
      </c>
      <c r="F600" s="171">
        <f>-SUMIF(CajaAcc!F:F,A600,CajaAcc!E:E)+G600</f>
        <v>0</v>
      </c>
      <c r="G600" s="328">
        <v>0</v>
      </c>
    </row>
    <row r="601" spans="1:7" ht="15" x14ac:dyDescent="0.2">
      <c r="A601" s="320" t="s">
        <v>1004</v>
      </c>
      <c r="B601" s="336" t="s">
        <v>1515</v>
      </c>
      <c r="C601" s="337" t="s">
        <v>2374</v>
      </c>
      <c r="D601" s="338">
        <v>551</v>
      </c>
      <c r="E601" s="339">
        <v>700</v>
      </c>
      <c r="F601" s="171">
        <f>-SUMIF(CajaAcc!F:F,A601,CajaAcc!E:E)+G601</f>
        <v>0</v>
      </c>
      <c r="G601" s="328">
        <v>0</v>
      </c>
    </row>
    <row r="602" spans="1:7" ht="15" x14ac:dyDescent="0.2">
      <c r="A602" s="320" t="s">
        <v>822</v>
      </c>
      <c r="B602" s="336" t="s">
        <v>1515</v>
      </c>
      <c r="C602" s="337" t="s">
        <v>2218</v>
      </c>
      <c r="D602" s="338">
        <v>881</v>
      </c>
      <c r="E602" s="339">
        <v>1100</v>
      </c>
      <c r="F602" s="171">
        <f>-SUMIF(CajaAcc!F:F,A602,CajaAcc!E:E)+G602</f>
        <v>0</v>
      </c>
      <c r="G602" s="328">
        <v>0</v>
      </c>
    </row>
    <row r="603" spans="1:7" ht="15" x14ac:dyDescent="0.2">
      <c r="A603" s="320" t="s">
        <v>927</v>
      </c>
      <c r="B603" s="336" t="s">
        <v>1515</v>
      </c>
      <c r="C603" s="337" t="s">
        <v>1795</v>
      </c>
      <c r="D603" s="338">
        <v>881</v>
      </c>
      <c r="E603" s="339">
        <v>1100</v>
      </c>
      <c r="F603" s="171">
        <f>-SUMIF(CajaAcc!F:F,A603,CajaAcc!E:E)+G603</f>
        <v>0</v>
      </c>
      <c r="G603" s="328">
        <v>0</v>
      </c>
    </row>
    <row r="604" spans="1:7" ht="15" x14ac:dyDescent="0.2">
      <c r="A604" s="320" t="s">
        <v>1127</v>
      </c>
      <c r="B604" s="336" t="s">
        <v>1515</v>
      </c>
      <c r="C604" s="337" t="s">
        <v>1796</v>
      </c>
      <c r="D604" s="338">
        <v>881</v>
      </c>
      <c r="E604" s="339">
        <v>1100</v>
      </c>
      <c r="F604" s="171">
        <f>-SUMIF(CajaAcc!F:F,A604,CajaAcc!E:E)+G604</f>
        <v>0</v>
      </c>
      <c r="G604" s="328">
        <v>0</v>
      </c>
    </row>
    <row r="605" spans="1:7" ht="15" x14ac:dyDescent="0.2">
      <c r="A605" s="320" t="s">
        <v>442</v>
      </c>
      <c r="B605" s="336" t="s">
        <v>1515</v>
      </c>
      <c r="C605" s="337" t="s">
        <v>2375</v>
      </c>
      <c r="D605" s="338">
        <v>881</v>
      </c>
      <c r="E605" s="339">
        <v>1100</v>
      </c>
      <c r="F605" s="171">
        <f>-SUMIF(CajaAcc!F:F,A605,CajaAcc!E:E)+G605</f>
        <v>0</v>
      </c>
      <c r="G605" s="328">
        <v>0</v>
      </c>
    </row>
    <row r="606" spans="1:7" ht="15" x14ac:dyDescent="0.2">
      <c r="A606" s="320" t="s">
        <v>773</v>
      </c>
      <c r="B606" s="336" t="s">
        <v>1515</v>
      </c>
      <c r="C606" s="337" t="s">
        <v>1797</v>
      </c>
      <c r="D606" s="338">
        <v>881</v>
      </c>
      <c r="E606" s="339">
        <v>1100</v>
      </c>
      <c r="F606" s="171">
        <f>-SUMIF(CajaAcc!F:F,A606,CajaAcc!E:E)+G606</f>
        <v>0</v>
      </c>
      <c r="G606" s="328">
        <v>0</v>
      </c>
    </row>
    <row r="607" spans="1:7" ht="15" x14ac:dyDescent="0.2">
      <c r="A607" s="320" t="s">
        <v>459</v>
      </c>
      <c r="B607" s="336" t="s">
        <v>1515</v>
      </c>
      <c r="C607" s="337" t="s">
        <v>1798</v>
      </c>
      <c r="D607" s="338">
        <v>881</v>
      </c>
      <c r="E607" s="339">
        <v>1100</v>
      </c>
      <c r="F607" s="171">
        <f>-SUMIF(CajaAcc!F:F,A607,CajaAcc!E:E)+G607</f>
        <v>0</v>
      </c>
      <c r="G607" s="328">
        <v>0</v>
      </c>
    </row>
    <row r="608" spans="1:7" ht="15" x14ac:dyDescent="0.2">
      <c r="A608" s="320" t="s">
        <v>1005</v>
      </c>
      <c r="B608" s="336" t="s">
        <v>1515</v>
      </c>
      <c r="C608" s="337" t="s">
        <v>2376</v>
      </c>
      <c r="D608" s="338">
        <v>1652</v>
      </c>
      <c r="E608" s="339">
        <v>3800</v>
      </c>
      <c r="F608" s="171">
        <f>-SUMIF(CajaAcc!F:F,A608,CajaAcc!E:E)+G608</f>
        <v>0</v>
      </c>
      <c r="G608" s="328">
        <v>0</v>
      </c>
    </row>
    <row r="609" spans="1:7" ht="15" x14ac:dyDescent="0.2">
      <c r="A609" s="320" t="s">
        <v>1523</v>
      </c>
      <c r="B609" s="336" t="s">
        <v>1515</v>
      </c>
      <c r="C609" s="337" t="s">
        <v>2637</v>
      </c>
      <c r="D609" s="338">
        <v>1652</v>
      </c>
      <c r="E609" s="339">
        <v>3800</v>
      </c>
      <c r="F609" s="171">
        <f>-SUMIF(CajaAcc!F:F,A609,CajaAcc!E:E)+G609</f>
        <v>0</v>
      </c>
      <c r="G609" s="328">
        <v>0</v>
      </c>
    </row>
    <row r="610" spans="1:7" ht="15" x14ac:dyDescent="0.2">
      <c r="A610" s="320" t="s">
        <v>1431</v>
      </c>
      <c r="B610" s="336" t="s">
        <v>1515</v>
      </c>
      <c r="C610" s="337" t="s">
        <v>1432</v>
      </c>
      <c r="D610" s="338">
        <v>881</v>
      </c>
      <c r="E610" s="339">
        <v>2050</v>
      </c>
      <c r="F610" s="171">
        <f>-SUMIF(CajaAcc!F:F,A610,CajaAcc!E:E)+G610</f>
        <v>0</v>
      </c>
      <c r="G610" s="328">
        <v>0</v>
      </c>
    </row>
    <row r="611" spans="1:7" ht="15" x14ac:dyDescent="0.2">
      <c r="A611" s="320" t="s">
        <v>1433</v>
      </c>
      <c r="B611" s="336" t="s">
        <v>1515</v>
      </c>
      <c r="C611" s="337" t="s">
        <v>1434</v>
      </c>
      <c r="D611" s="338">
        <v>881</v>
      </c>
      <c r="E611" s="339">
        <v>1100</v>
      </c>
      <c r="F611" s="171">
        <f>-SUMIF(CajaAcc!F:F,A611,CajaAcc!E:E)+G611</f>
        <v>0</v>
      </c>
      <c r="G611" s="328">
        <v>0</v>
      </c>
    </row>
    <row r="612" spans="1:7" ht="15" x14ac:dyDescent="0.2">
      <c r="A612" s="320" t="s">
        <v>2023</v>
      </c>
      <c r="B612" s="336" t="s">
        <v>1515</v>
      </c>
      <c r="C612" s="337" t="s">
        <v>2074</v>
      </c>
      <c r="D612" s="338">
        <v>1762</v>
      </c>
      <c r="E612" s="339">
        <v>4050</v>
      </c>
      <c r="F612" s="171">
        <f>-SUMIF(CajaAcc!F:F,A612,CajaAcc!E:E)+G612</f>
        <v>0</v>
      </c>
      <c r="G612" s="328">
        <v>0</v>
      </c>
    </row>
    <row r="613" spans="1:7" ht="15" x14ac:dyDescent="0.2">
      <c r="A613" s="320" t="s">
        <v>2236</v>
      </c>
      <c r="B613" s="336" t="s">
        <v>1515</v>
      </c>
      <c r="C613" s="337" t="s">
        <v>2280</v>
      </c>
      <c r="D613" s="338">
        <v>1762</v>
      </c>
      <c r="E613" s="339">
        <v>4050</v>
      </c>
      <c r="F613" s="171">
        <f>-SUMIF(CajaAcc!F:F,A613,CajaAcc!E:E)+G613</f>
        <v>0</v>
      </c>
      <c r="G613" s="328">
        <v>0</v>
      </c>
    </row>
    <row r="614" spans="1:7" ht="15" x14ac:dyDescent="0.2">
      <c r="A614" s="320" t="s">
        <v>928</v>
      </c>
      <c r="B614" s="336" t="s">
        <v>1515</v>
      </c>
      <c r="C614" s="337" t="s">
        <v>1799</v>
      </c>
      <c r="D614" s="338">
        <v>1762</v>
      </c>
      <c r="E614" s="339">
        <v>4050</v>
      </c>
      <c r="F614" s="171">
        <f>-SUMIF(CajaAcc!F:F,A614,CajaAcc!E:E)+G614</f>
        <v>0</v>
      </c>
      <c r="G614" s="328">
        <v>0</v>
      </c>
    </row>
    <row r="615" spans="1:7" ht="15" x14ac:dyDescent="0.2">
      <c r="A615" s="320" t="s">
        <v>1435</v>
      </c>
      <c r="B615" s="336" t="s">
        <v>1515</v>
      </c>
      <c r="C615" s="337" t="s">
        <v>1436</v>
      </c>
      <c r="D615" s="338">
        <v>881</v>
      </c>
      <c r="E615" s="339">
        <v>1100</v>
      </c>
      <c r="F615" s="171">
        <f>-SUMIF(CajaAcc!F:F,A615,CajaAcc!E:E)+G615</f>
        <v>0</v>
      </c>
      <c r="G615" s="328">
        <v>0</v>
      </c>
    </row>
    <row r="616" spans="1:7" ht="15" x14ac:dyDescent="0.2">
      <c r="A616" s="320" t="s">
        <v>1437</v>
      </c>
      <c r="B616" s="336" t="s">
        <v>1515</v>
      </c>
      <c r="C616" s="337" t="s">
        <v>1438</v>
      </c>
      <c r="D616" s="338">
        <v>881</v>
      </c>
      <c r="E616" s="339">
        <v>1100</v>
      </c>
      <c r="F616" s="171">
        <f>-SUMIF(CajaAcc!F:F,A616,CajaAcc!E:E)+G616</f>
        <v>0</v>
      </c>
      <c r="G616" s="328">
        <v>0</v>
      </c>
    </row>
    <row r="617" spans="1:7" ht="15" x14ac:dyDescent="0.2">
      <c r="A617" s="320" t="s">
        <v>2093</v>
      </c>
      <c r="B617" s="336" t="s">
        <v>1515</v>
      </c>
      <c r="C617" s="337" t="s">
        <v>2094</v>
      </c>
      <c r="D617" s="338">
        <v>1762</v>
      </c>
      <c r="E617" s="339">
        <v>2150</v>
      </c>
      <c r="F617" s="171">
        <f>-SUMIF(CajaAcc!F:F,A617,CajaAcc!E:E)+G617</f>
        <v>0</v>
      </c>
      <c r="G617" s="328">
        <v>0</v>
      </c>
    </row>
    <row r="618" spans="1:7" ht="15" x14ac:dyDescent="0.2">
      <c r="A618" s="320" t="s">
        <v>1125</v>
      </c>
      <c r="B618" s="336" t="s">
        <v>1515</v>
      </c>
      <c r="C618" s="337" t="s">
        <v>1800</v>
      </c>
      <c r="D618" s="338">
        <v>881</v>
      </c>
      <c r="E618" s="339">
        <v>1100</v>
      </c>
      <c r="F618" s="171">
        <f>-SUMIF(CajaAcc!F:F,A618,CajaAcc!E:E)+G618</f>
        <v>0</v>
      </c>
      <c r="G618" s="328">
        <v>0</v>
      </c>
    </row>
    <row r="619" spans="1:7" ht="15" x14ac:dyDescent="0.2">
      <c r="A619" s="320" t="s">
        <v>3879</v>
      </c>
      <c r="B619" s="336" t="s">
        <v>1515</v>
      </c>
      <c r="C619" s="337" t="s">
        <v>3911</v>
      </c>
      <c r="D619" s="338">
        <v>2477</v>
      </c>
      <c r="E619" s="339">
        <v>5700</v>
      </c>
      <c r="F619" s="171">
        <f>-SUMIF(CajaAcc!F:F,A619,CajaAcc!E:E)+G619</f>
        <v>0</v>
      </c>
      <c r="G619" s="328">
        <v>0</v>
      </c>
    </row>
    <row r="620" spans="1:7" ht="15" x14ac:dyDescent="0.2">
      <c r="A620" s="320" t="s">
        <v>324</v>
      </c>
      <c r="B620" s="336" t="s">
        <v>1515</v>
      </c>
      <c r="C620" s="337" t="s">
        <v>1801</v>
      </c>
      <c r="D620" s="338">
        <v>881</v>
      </c>
      <c r="E620" s="339">
        <v>1100</v>
      </c>
      <c r="F620" s="171">
        <f>-SUMIF(CajaAcc!F:F,A620,CajaAcc!E:E)+G620</f>
        <v>0</v>
      </c>
      <c r="G620" s="328">
        <v>0</v>
      </c>
    </row>
    <row r="621" spans="1:7" ht="15" x14ac:dyDescent="0.2">
      <c r="A621" s="320" t="s">
        <v>305</v>
      </c>
      <c r="B621" s="336" t="s">
        <v>1515</v>
      </c>
      <c r="C621" s="337" t="s">
        <v>1802</v>
      </c>
      <c r="D621" s="338">
        <v>881</v>
      </c>
      <c r="E621" s="339">
        <v>1100</v>
      </c>
      <c r="F621" s="171">
        <f>-SUMIF(CajaAcc!F:F,A621,CajaAcc!E:E)+G621</f>
        <v>0</v>
      </c>
      <c r="G621" s="328">
        <v>0</v>
      </c>
    </row>
    <row r="622" spans="1:7" ht="15" x14ac:dyDescent="0.2">
      <c r="A622" s="320" t="s">
        <v>320</v>
      </c>
      <c r="B622" s="336" t="s">
        <v>1515</v>
      </c>
      <c r="C622" s="337" t="s">
        <v>2377</v>
      </c>
      <c r="D622" s="338">
        <v>881</v>
      </c>
      <c r="E622" s="339">
        <v>1100</v>
      </c>
      <c r="F622" s="171">
        <f>-SUMIF(CajaAcc!F:F,A622,CajaAcc!E:E)+G622</f>
        <v>0</v>
      </c>
      <c r="G622" s="328">
        <v>0</v>
      </c>
    </row>
    <row r="623" spans="1:7" ht="15" x14ac:dyDescent="0.2">
      <c r="A623" s="320" t="s">
        <v>545</v>
      </c>
      <c r="B623" s="336" t="s">
        <v>1515</v>
      </c>
      <c r="C623" s="337" t="s">
        <v>1803</v>
      </c>
      <c r="D623" s="338">
        <v>881</v>
      </c>
      <c r="E623" s="339">
        <v>1100</v>
      </c>
      <c r="F623" s="171">
        <f>-SUMIF(CajaAcc!F:F,A623,CajaAcc!E:E)+G623</f>
        <v>0</v>
      </c>
      <c r="G623" s="328">
        <v>0</v>
      </c>
    </row>
    <row r="624" spans="1:7" ht="15" x14ac:dyDescent="0.2">
      <c r="A624" s="320" t="s">
        <v>991</v>
      </c>
      <c r="B624" s="336" t="s">
        <v>1515</v>
      </c>
      <c r="C624" s="337" t="s">
        <v>1804</v>
      </c>
      <c r="D624" s="338">
        <v>881</v>
      </c>
      <c r="E624" s="339">
        <v>1100</v>
      </c>
      <c r="F624" s="171">
        <f>-SUMIF(CajaAcc!F:F,A624,CajaAcc!E:E)+G624</f>
        <v>0</v>
      </c>
      <c r="G624" s="328">
        <v>0</v>
      </c>
    </row>
    <row r="625" spans="1:7" ht="15" x14ac:dyDescent="0.2">
      <c r="A625" s="320" t="s">
        <v>999</v>
      </c>
      <c r="B625" s="336" t="s">
        <v>1515</v>
      </c>
      <c r="C625" s="337" t="s">
        <v>1804</v>
      </c>
      <c r="D625" s="338">
        <v>881</v>
      </c>
      <c r="E625" s="339">
        <v>1100</v>
      </c>
      <c r="F625" s="171">
        <f>-SUMIF(CajaAcc!F:F,A625,CajaAcc!E:E)+G625</f>
        <v>0</v>
      </c>
      <c r="G625" s="328">
        <v>0</v>
      </c>
    </row>
    <row r="626" spans="1:7" ht="15" x14ac:dyDescent="0.2">
      <c r="A626" s="320" t="s">
        <v>768</v>
      </c>
      <c r="B626" s="336" t="s">
        <v>1515</v>
      </c>
      <c r="C626" s="337" t="s">
        <v>1805</v>
      </c>
      <c r="D626" s="338">
        <v>881</v>
      </c>
      <c r="E626" s="339">
        <v>1100</v>
      </c>
      <c r="F626" s="171">
        <f>-SUMIF(CajaAcc!F:F,A626,CajaAcc!E:E)+G626</f>
        <v>0</v>
      </c>
      <c r="G626" s="328">
        <v>0</v>
      </c>
    </row>
    <row r="627" spans="1:7" ht="15" x14ac:dyDescent="0.2">
      <c r="A627" s="320" t="s">
        <v>608</v>
      </c>
      <c r="B627" s="336" t="s">
        <v>1515</v>
      </c>
      <c r="C627" s="337" t="s">
        <v>1806</v>
      </c>
      <c r="D627" s="338">
        <v>881</v>
      </c>
      <c r="E627" s="339">
        <v>1100</v>
      </c>
      <c r="F627" s="171">
        <f>-SUMIF(CajaAcc!F:F,A627,CajaAcc!E:E)+G627</f>
        <v>0</v>
      </c>
      <c r="G627" s="328">
        <v>0</v>
      </c>
    </row>
    <row r="628" spans="1:7" ht="15" x14ac:dyDescent="0.2">
      <c r="A628" s="320" t="s">
        <v>308</v>
      </c>
      <c r="B628" s="336" t="s">
        <v>1515</v>
      </c>
      <c r="C628" s="337" t="s">
        <v>1807</v>
      </c>
      <c r="D628" s="338">
        <v>881</v>
      </c>
      <c r="E628" s="339">
        <v>1100</v>
      </c>
      <c r="F628" s="171">
        <f>-SUMIF(CajaAcc!F:F,A628,CajaAcc!E:E)+G628</f>
        <v>0</v>
      </c>
      <c r="G628" s="328">
        <v>0</v>
      </c>
    </row>
    <row r="629" spans="1:7" ht="15" x14ac:dyDescent="0.2">
      <c r="A629" s="320" t="s">
        <v>302</v>
      </c>
      <c r="B629" s="336" t="s">
        <v>1515</v>
      </c>
      <c r="C629" s="337" t="s">
        <v>1808</v>
      </c>
      <c r="D629" s="338">
        <v>881</v>
      </c>
      <c r="E629" s="339">
        <v>1100</v>
      </c>
      <c r="F629" s="171">
        <f>-SUMIF(CajaAcc!F:F,A629,CajaAcc!E:E)+G629</f>
        <v>0</v>
      </c>
      <c r="G629" s="328">
        <v>0</v>
      </c>
    </row>
    <row r="630" spans="1:7" ht="15" x14ac:dyDescent="0.2">
      <c r="A630" s="320" t="s">
        <v>974</v>
      </c>
      <c r="B630" s="336" t="s">
        <v>1515</v>
      </c>
      <c r="C630" s="337" t="s">
        <v>1809</v>
      </c>
      <c r="D630" s="338">
        <v>881</v>
      </c>
      <c r="E630" s="339">
        <v>1100</v>
      </c>
      <c r="F630" s="171">
        <f>-SUMIF(CajaAcc!F:F,A630,CajaAcc!E:E)+G630</f>
        <v>0</v>
      </c>
      <c r="G630" s="328">
        <v>0</v>
      </c>
    </row>
    <row r="631" spans="1:7" ht="15" x14ac:dyDescent="0.2">
      <c r="A631" s="320" t="s">
        <v>300</v>
      </c>
      <c r="B631" s="336" t="s">
        <v>1515</v>
      </c>
      <c r="C631" s="337" t="s">
        <v>1810</v>
      </c>
      <c r="D631" s="338">
        <v>881</v>
      </c>
      <c r="E631" s="339">
        <v>1100</v>
      </c>
      <c r="F631" s="171">
        <f>-SUMIF(CajaAcc!F:F,A631,CajaAcc!E:E)+G631</f>
        <v>0</v>
      </c>
      <c r="G631" s="328">
        <v>0</v>
      </c>
    </row>
    <row r="632" spans="1:7" ht="15" x14ac:dyDescent="0.2">
      <c r="A632" s="320" t="s">
        <v>546</v>
      </c>
      <c r="B632" s="336" t="s">
        <v>1515</v>
      </c>
      <c r="C632" s="337" t="s">
        <v>1811</v>
      </c>
      <c r="D632" s="338">
        <v>881</v>
      </c>
      <c r="E632" s="339">
        <v>1100</v>
      </c>
      <c r="F632" s="171">
        <f>-SUMIF(CajaAcc!F:F,A632,CajaAcc!E:E)+G632</f>
        <v>0</v>
      </c>
      <c r="G632" s="328">
        <v>0</v>
      </c>
    </row>
    <row r="633" spans="1:7" ht="15" x14ac:dyDescent="0.2">
      <c r="A633" s="320" t="s">
        <v>1106</v>
      </c>
      <c r="B633" s="336" t="s">
        <v>1515</v>
      </c>
      <c r="C633" s="337" t="s">
        <v>1962</v>
      </c>
      <c r="D633" s="338">
        <v>1652</v>
      </c>
      <c r="E633" s="339">
        <v>2050</v>
      </c>
      <c r="F633" s="171">
        <f>-SUMIF(CajaAcc!F:F,A633,CajaAcc!E:E)+G633</f>
        <v>0</v>
      </c>
      <c r="G633" s="328">
        <v>0</v>
      </c>
    </row>
    <row r="634" spans="1:7" ht="15" x14ac:dyDescent="0.2">
      <c r="A634" s="320" t="s">
        <v>2097</v>
      </c>
      <c r="B634" s="336" t="s">
        <v>1515</v>
      </c>
      <c r="C634" s="337" t="s">
        <v>2098</v>
      </c>
      <c r="D634" s="338">
        <v>881</v>
      </c>
      <c r="E634" s="339">
        <v>1100</v>
      </c>
      <c r="F634" s="171">
        <f>-SUMIF(CajaAcc!F:F,A634,CajaAcc!E:E)+G634</f>
        <v>0</v>
      </c>
      <c r="G634" s="328">
        <v>0</v>
      </c>
    </row>
    <row r="635" spans="1:7" ht="15" x14ac:dyDescent="0.2">
      <c r="A635" s="320" t="s">
        <v>524</v>
      </c>
      <c r="B635" s="336" t="s">
        <v>1515</v>
      </c>
      <c r="C635" s="337" t="s">
        <v>1812</v>
      </c>
      <c r="D635" s="338">
        <v>881</v>
      </c>
      <c r="E635" s="339">
        <v>1100</v>
      </c>
      <c r="F635" s="171">
        <f>-SUMIF(CajaAcc!F:F,A635,CajaAcc!E:E)+G635</f>
        <v>0</v>
      </c>
      <c r="G635" s="328">
        <v>0</v>
      </c>
    </row>
    <row r="636" spans="1:7" ht="15" x14ac:dyDescent="0.2">
      <c r="A636" s="320" t="s">
        <v>525</v>
      </c>
      <c r="B636" s="336" t="s">
        <v>1515</v>
      </c>
      <c r="C636" s="337" t="s">
        <v>1813</v>
      </c>
      <c r="D636" s="338">
        <v>881</v>
      </c>
      <c r="E636" s="339">
        <v>1100</v>
      </c>
      <c r="F636" s="171">
        <f>-SUMIF(CajaAcc!F:F,A636,CajaAcc!E:E)+G636</f>
        <v>0</v>
      </c>
      <c r="G636" s="328">
        <v>0</v>
      </c>
    </row>
    <row r="637" spans="1:7" ht="15" x14ac:dyDescent="0.2">
      <c r="A637" s="320" t="s">
        <v>925</v>
      </c>
      <c r="B637" s="336" t="s">
        <v>1515</v>
      </c>
      <c r="C637" s="337" t="s">
        <v>1814</v>
      </c>
      <c r="D637" s="338">
        <v>881</v>
      </c>
      <c r="E637" s="339">
        <v>1100</v>
      </c>
      <c r="F637" s="171">
        <f>-SUMIF(CajaAcc!F:F,A637,CajaAcc!E:E)+G637</f>
        <v>0</v>
      </c>
      <c r="G637" s="328">
        <v>0</v>
      </c>
    </row>
    <row r="638" spans="1:7" ht="15" x14ac:dyDescent="0.2">
      <c r="A638" s="320" t="s">
        <v>926</v>
      </c>
      <c r="B638" s="336" t="s">
        <v>1515</v>
      </c>
      <c r="C638" s="337" t="s">
        <v>1815</v>
      </c>
      <c r="D638" s="338">
        <v>881</v>
      </c>
      <c r="E638" s="339">
        <v>1100</v>
      </c>
      <c r="F638" s="171">
        <f>-SUMIF(CajaAcc!F:F,A638,CajaAcc!E:E)+G638</f>
        <v>0</v>
      </c>
      <c r="G638" s="328">
        <v>0</v>
      </c>
    </row>
    <row r="639" spans="1:7" ht="15" x14ac:dyDescent="0.2">
      <c r="A639" s="320" t="s">
        <v>1310</v>
      </c>
      <c r="B639" s="336" t="s">
        <v>1515</v>
      </c>
      <c r="C639" s="337" t="s">
        <v>1611</v>
      </c>
      <c r="D639" s="338">
        <v>4735</v>
      </c>
      <c r="E639" s="339">
        <v>9100</v>
      </c>
      <c r="F639" s="171">
        <f>-SUMIF(CajaAcc!F:F,A639,CajaAcc!E:E)+G639</f>
        <v>0</v>
      </c>
      <c r="G639" s="328">
        <v>0</v>
      </c>
    </row>
    <row r="640" spans="1:7" ht="15" x14ac:dyDescent="0.2">
      <c r="A640" s="320" t="s">
        <v>2237</v>
      </c>
      <c r="B640" s="336" t="s">
        <v>1515</v>
      </c>
      <c r="C640" s="337" t="s">
        <v>1611</v>
      </c>
      <c r="D640" s="338">
        <v>4735</v>
      </c>
      <c r="E640" s="339">
        <v>9100</v>
      </c>
      <c r="F640" s="171">
        <f>-SUMIF(CajaAcc!F:F,A640,CajaAcc!E:E)+G640</f>
        <v>0</v>
      </c>
      <c r="G640" s="328">
        <v>0</v>
      </c>
    </row>
    <row r="641" spans="1:7" ht="15" x14ac:dyDescent="0.2">
      <c r="A641" s="320" t="s">
        <v>1309</v>
      </c>
      <c r="B641" s="336" t="s">
        <v>1515</v>
      </c>
      <c r="C641" s="337" t="s">
        <v>1611</v>
      </c>
      <c r="D641" s="338">
        <v>3303</v>
      </c>
      <c r="E641" s="339">
        <v>6350</v>
      </c>
      <c r="F641" s="171">
        <f>-SUMIF(CajaAcc!F:F,A641,CajaAcc!E:E)+G641</f>
        <v>0</v>
      </c>
      <c r="G641" s="328">
        <v>0</v>
      </c>
    </row>
    <row r="642" spans="1:7" ht="15" x14ac:dyDescent="0.2">
      <c r="A642" s="320" t="s">
        <v>328</v>
      </c>
      <c r="B642" s="336" t="s">
        <v>1515</v>
      </c>
      <c r="C642" s="337" t="s">
        <v>2378</v>
      </c>
      <c r="D642" s="338">
        <v>3536</v>
      </c>
      <c r="E642" s="339">
        <v>6650</v>
      </c>
      <c r="F642" s="171">
        <f>-SUMIF(CajaAcc!F:F,A642,CajaAcc!E:E)+G642</f>
        <v>0</v>
      </c>
      <c r="G642" s="328">
        <v>0</v>
      </c>
    </row>
    <row r="643" spans="1:7" ht="15" x14ac:dyDescent="0.2">
      <c r="A643" s="320" t="s">
        <v>2238</v>
      </c>
      <c r="B643" s="336" t="s">
        <v>1515</v>
      </c>
      <c r="C643" s="337" t="s">
        <v>1816</v>
      </c>
      <c r="D643" s="338">
        <v>6717</v>
      </c>
      <c r="E643" s="339">
        <v>10600</v>
      </c>
      <c r="F643" s="171">
        <f>-SUMIF(CajaAcc!F:F,A643,CajaAcc!E:E)+G643</f>
        <v>0</v>
      </c>
      <c r="G643" s="328">
        <v>0</v>
      </c>
    </row>
    <row r="644" spans="1:7" ht="15" x14ac:dyDescent="0.2">
      <c r="A644" s="320" t="s">
        <v>330</v>
      </c>
      <c r="B644" s="336" t="s">
        <v>1515</v>
      </c>
      <c r="C644" s="337" t="s">
        <v>1817</v>
      </c>
      <c r="D644" s="338">
        <v>451</v>
      </c>
      <c r="E644" s="339">
        <v>550</v>
      </c>
      <c r="F644" s="171">
        <f>-SUMIF(CajaAcc!F:F,A644,CajaAcc!E:E)+G644</f>
        <v>0</v>
      </c>
      <c r="G644" s="328">
        <v>0</v>
      </c>
    </row>
    <row r="645" spans="1:7" ht="15" x14ac:dyDescent="0.2">
      <c r="A645" s="320" t="s">
        <v>331</v>
      </c>
      <c r="B645" s="336" t="s">
        <v>1515</v>
      </c>
      <c r="C645" s="337" t="s">
        <v>1818</v>
      </c>
      <c r="D645" s="338">
        <v>451</v>
      </c>
      <c r="E645" s="339">
        <v>550</v>
      </c>
      <c r="F645" s="171">
        <f>-SUMIF(CajaAcc!F:F,A645,CajaAcc!E:E)+G645</f>
        <v>0</v>
      </c>
      <c r="G645" s="328">
        <v>0</v>
      </c>
    </row>
    <row r="646" spans="1:7" ht="15" x14ac:dyDescent="0.2">
      <c r="A646" s="320" t="s">
        <v>409</v>
      </c>
      <c r="B646" s="336" t="s">
        <v>1515</v>
      </c>
      <c r="C646" s="337" t="s">
        <v>1819</v>
      </c>
      <c r="D646" s="338">
        <v>451</v>
      </c>
      <c r="E646" s="339">
        <v>550</v>
      </c>
      <c r="F646" s="171">
        <f>-SUMIF(CajaAcc!F:F,A646,CajaAcc!E:E)+G646</f>
        <v>0</v>
      </c>
      <c r="G646" s="328">
        <v>0</v>
      </c>
    </row>
    <row r="647" spans="1:7" ht="15" x14ac:dyDescent="0.2">
      <c r="A647" s="320" t="s">
        <v>1439</v>
      </c>
      <c r="B647" s="336" t="s">
        <v>1515</v>
      </c>
      <c r="C647" s="337" t="s">
        <v>2379</v>
      </c>
      <c r="D647" s="338">
        <v>451</v>
      </c>
      <c r="E647" s="339">
        <v>550</v>
      </c>
      <c r="F647" s="171">
        <f>-SUMIF(CajaAcc!F:F,A647,CajaAcc!E:E)+G647</f>
        <v>0</v>
      </c>
      <c r="G647" s="328">
        <v>0</v>
      </c>
    </row>
    <row r="648" spans="1:7" ht="15" x14ac:dyDescent="0.2">
      <c r="A648" s="320" t="s">
        <v>847</v>
      </c>
      <c r="B648" s="336" t="s">
        <v>1515</v>
      </c>
      <c r="C648" s="337" t="s">
        <v>1612</v>
      </c>
      <c r="D648" s="338">
        <v>1509</v>
      </c>
      <c r="E648" s="339">
        <v>1850</v>
      </c>
      <c r="F648" s="171">
        <f>-SUMIF(CajaAcc!F:F,A648,CajaAcc!E:E)+G648</f>
        <v>0</v>
      </c>
      <c r="G648" s="328">
        <v>0</v>
      </c>
    </row>
    <row r="649" spans="1:7" ht="15" x14ac:dyDescent="0.2">
      <c r="A649" s="320" t="s">
        <v>848</v>
      </c>
      <c r="B649" s="336" t="s">
        <v>1515</v>
      </c>
      <c r="C649" s="337" t="s">
        <v>1613</v>
      </c>
      <c r="D649" s="338">
        <v>1509</v>
      </c>
      <c r="E649" s="339">
        <v>1850</v>
      </c>
      <c r="F649" s="171">
        <f>-SUMIF(CajaAcc!F:F,A649,CajaAcc!E:E)+G649</f>
        <v>0</v>
      </c>
      <c r="G649" s="328">
        <v>0</v>
      </c>
    </row>
    <row r="650" spans="1:7" ht="15" x14ac:dyDescent="0.2">
      <c r="A650" s="320" t="s">
        <v>849</v>
      </c>
      <c r="B650" s="336" t="s">
        <v>1515</v>
      </c>
      <c r="C650" s="337" t="s">
        <v>1614</v>
      </c>
      <c r="D650" s="338">
        <v>1509</v>
      </c>
      <c r="E650" s="339">
        <v>1850</v>
      </c>
      <c r="F650" s="171">
        <f>-SUMIF(CajaAcc!F:F,A650,CajaAcc!E:E)+G650</f>
        <v>0</v>
      </c>
      <c r="G650" s="328">
        <v>0</v>
      </c>
    </row>
    <row r="651" spans="1:7" ht="15" x14ac:dyDescent="0.2">
      <c r="A651" s="320" t="s">
        <v>850</v>
      </c>
      <c r="B651" s="336" t="s">
        <v>1515</v>
      </c>
      <c r="C651" s="337" t="s">
        <v>1615</v>
      </c>
      <c r="D651" s="338">
        <v>1509</v>
      </c>
      <c r="E651" s="339">
        <v>1850</v>
      </c>
      <c r="F651" s="171">
        <f>-SUMIF(CajaAcc!F:F,A651,CajaAcc!E:E)+G651</f>
        <v>0</v>
      </c>
      <c r="G651" s="328">
        <v>0</v>
      </c>
    </row>
    <row r="652" spans="1:7" ht="15" x14ac:dyDescent="0.2">
      <c r="A652" s="320" t="s">
        <v>851</v>
      </c>
      <c r="B652" s="336" t="s">
        <v>1515</v>
      </c>
      <c r="C652" s="337" t="s">
        <v>1616</v>
      </c>
      <c r="D652" s="338">
        <v>1509</v>
      </c>
      <c r="E652" s="339">
        <v>1850</v>
      </c>
      <c r="F652" s="171">
        <f>-SUMIF(CajaAcc!F:F,A652,CajaAcc!E:E)+G652</f>
        <v>0</v>
      </c>
      <c r="G652" s="328">
        <v>0</v>
      </c>
    </row>
    <row r="653" spans="1:7" ht="15" x14ac:dyDescent="0.2">
      <c r="A653" s="320" t="s">
        <v>325</v>
      </c>
      <c r="B653" s="336" t="s">
        <v>1515</v>
      </c>
      <c r="C653" s="337" t="s">
        <v>1820</v>
      </c>
      <c r="D653" s="338">
        <v>451</v>
      </c>
      <c r="E653" s="339">
        <v>550</v>
      </c>
      <c r="F653" s="171">
        <f>-SUMIF(CajaAcc!F:F,A653,CajaAcc!E:E)+G653</f>
        <v>0</v>
      </c>
      <c r="G653" s="328">
        <v>0</v>
      </c>
    </row>
    <row r="654" spans="1:7" ht="15" x14ac:dyDescent="0.2">
      <c r="A654" s="320" t="s">
        <v>410</v>
      </c>
      <c r="B654" s="336" t="s">
        <v>1515</v>
      </c>
      <c r="C654" s="337" t="s">
        <v>1821</v>
      </c>
      <c r="D654" s="338">
        <v>451</v>
      </c>
      <c r="E654" s="339">
        <v>550</v>
      </c>
      <c r="F654" s="171">
        <f>-SUMIF(CajaAcc!F:F,A654,CajaAcc!E:E)+G654</f>
        <v>0</v>
      </c>
      <c r="G654" s="328">
        <v>0</v>
      </c>
    </row>
    <row r="655" spans="1:7" ht="15" x14ac:dyDescent="0.2">
      <c r="A655" s="320" t="s">
        <v>960</v>
      </c>
      <c r="B655" s="336" t="s">
        <v>1515</v>
      </c>
      <c r="C655" s="337" t="s">
        <v>2302</v>
      </c>
      <c r="D655" s="338">
        <v>3240</v>
      </c>
      <c r="E655" s="339">
        <v>6350</v>
      </c>
      <c r="F655" s="171">
        <f>-SUMIF(CajaAcc!F:F,A655,CajaAcc!E:E)+G655</f>
        <v>0</v>
      </c>
      <c r="G655" s="328">
        <v>0</v>
      </c>
    </row>
    <row r="656" spans="1:7" ht="15" x14ac:dyDescent="0.2">
      <c r="A656" s="320" t="s">
        <v>961</v>
      </c>
      <c r="B656" s="336" t="s">
        <v>1515</v>
      </c>
      <c r="C656" s="337" t="s">
        <v>2303</v>
      </c>
      <c r="D656" s="338">
        <v>3240</v>
      </c>
      <c r="E656" s="339">
        <v>6350</v>
      </c>
      <c r="F656" s="171">
        <f>-SUMIF(CajaAcc!F:F,A656,CajaAcc!E:E)+G656</f>
        <v>1</v>
      </c>
      <c r="G656" s="328">
        <v>1</v>
      </c>
    </row>
    <row r="657" spans="1:7" ht="15" x14ac:dyDescent="0.2">
      <c r="A657" s="320" t="s">
        <v>962</v>
      </c>
      <c r="B657" s="336" t="s">
        <v>1515</v>
      </c>
      <c r="C657" s="337" t="s">
        <v>2304</v>
      </c>
      <c r="D657" s="338">
        <v>3240</v>
      </c>
      <c r="E657" s="339">
        <v>6350</v>
      </c>
      <c r="F657" s="171">
        <f>-SUMIF(CajaAcc!F:F,A657,CajaAcc!E:E)+G657</f>
        <v>0</v>
      </c>
      <c r="G657" s="328">
        <v>0</v>
      </c>
    </row>
    <row r="658" spans="1:7" ht="15" x14ac:dyDescent="0.2">
      <c r="A658" s="320" t="s">
        <v>852</v>
      </c>
      <c r="B658" s="336" t="s">
        <v>1515</v>
      </c>
      <c r="C658" s="337" t="s">
        <v>1822</v>
      </c>
      <c r="D658" s="338">
        <v>1509</v>
      </c>
      <c r="E658" s="339">
        <v>1850</v>
      </c>
      <c r="F658" s="171">
        <f>-SUMIF(CajaAcc!F:F,A658,CajaAcc!E:E)+G658</f>
        <v>0</v>
      </c>
      <c r="G658" s="328">
        <v>0</v>
      </c>
    </row>
    <row r="659" spans="1:7" ht="15" x14ac:dyDescent="0.2">
      <c r="A659" s="320" t="s">
        <v>853</v>
      </c>
      <c r="B659" s="336" t="s">
        <v>1515</v>
      </c>
      <c r="C659" s="337" t="s">
        <v>1823</v>
      </c>
      <c r="D659" s="338">
        <v>1509</v>
      </c>
      <c r="E659" s="339">
        <v>1850</v>
      </c>
      <c r="F659" s="171">
        <f>-SUMIF(CajaAcc!F:F,A659,CajaAcc!E:E)+G659</f>
        <v>0</v>
      </c>
      <c r="G659" s="328">
        <v>0</v>
      </c>
    </row>
    <row r="660" spans="1:7" ht="15" x14ac:dyDescent="0.2">
      <c r="A660" s="320" t="s">
        <v>854</v>
      </c>
      <c r="B660" s="336" t="s">
        <v>1515</v>
      </c>
      <c r="C660" s="337" t="s">
        <v>1824</v>
      </c>
      <c r="D660" s="338">
        <v>1509</v>
      </c>
      <c r="E660" s="339">
        <v>1850</v>
      </c>
      <c r="F660" s="171">
        <f>-SUMIF(CajaAcc!F:F,A660,CajaAcc!E:E)+G660</f>
        <v>0</v>
      </c>
      <c r="G660" s="328">
        <v>0</v>
      </c>
    </row>
    <row r="661" spans="1:7" ht="15" x14ac:dyDescent="0.2">
      <c r="A661" s="320" t="s">
        <v>855</v>
      </c>
      <c r="B661" s="336" t="s">
        <v>1515</v>
      </c>
      <c r="C661" s="337" t="s">
        <v>1825</v>
      </c>
      <c r="D661" s="338">
        <v>1509</v>
      </c>
      <c r="E661" s="339">
        <v>1850</v>
      </c>
      <c r="F661" s="171">
        <f>-SUMIF(CajaAcc!F:F,A661,CajaAcc!E:E)+G661</f>
        <v>0</v>
      </c>
      <c r="G661" s="328">
        <v>0</v>
      </c>
    </row>
    <row r="662" spans="1:7" ht="15" x14ac:dyDescent="0.2">
      <c r="A662" s="320" t="s">
        <v>856</v>
      </c>
      <c r="B662" s="336" t="s">
        <v>1515</v>
      </c>
      <c r="C662" s="337" t="s">
        <v>1826</v>
      </c>
      <c r="D662" s="338">
        <v>1509</v>
      </c>
      <c r="E662" s="339">
        <v>1850</v>
      </c>
      <c r="F662" s="171">
        <f>-SUMIF(CajaAcc!F:F,A662,CajaAcc!E:E)+G662</f>
        <v>0</v>
      </c>
      <c r="G662" s="328">
        <v>0</v>
      </c>
    </row>
    <row r="663" spans="1:7" ht="15" x14ac:dyDescent="0.2">
      <c r="A663" s="320" t="s">
        <v>857</v>
      </c>
      <c r="B663" s="336" t="s">
        <v>1515</v>
      </c>
      <c r="C663" s="337" t="s">
        <v>1827</v>
      </c>
      <c r="D663" s="338">
        <v>1509</v>
      </c>
      <c r="E663" s="339">
        <v>1850</v>
      </c>
      <c r="F663" s="171">
        <f>-SUMIF(CajaAcc!F:F,A663,CajaAcc!E:E)+G663</f>
        <v>0</v>
      </c>
      <c r="G663" s="328">
        <v>0</v>
      </c>
    </row>
    <row r="664" spans="1:7" ht="15" x14ac:dyDescent="0.2">
      <c r="A664" s="320" t="s">
        <v>858</v>
      </c>
      <c r="B664" s="336" t="s">
        <v>1515</v>
      </c>
      <c r="C664" s="337" t="s">
        <v>1828</v>
      </c>
      <c r="D664" s="338">
        <v>1509</v>
      </c>
      <c r="E664" s="339">
        <v>1850</v>
      </c>
      <c r="F664" s="171">
        <f>-SUMIF(CajaAcc!F:F,A664,CajaAcc!E:E)+G664</f>
        <v>0</v>
      </c>
      <c r="G664" s="328">
        <v>0</v>
      </c>
    </row>
    <row r="665" spans="1:7" ht="15" x14ac:dyDescent="0.2">
      <c r="A665" s="320" t="s">
        <v>859</v>
      </c>
      <c r="B665" s="336" t="s">
        <v>1515</v>
      </c>
      <c r="C665" s="337" t="s">
        <v>1829</v>
      </c>
      <c r="D665" s="338">
        <v>1509</v>
      </c>
      <c r="E665" s="339">
        <v>1850</v>
      </c>
      <c r="F665" s="171">
        <f>-SUMIF(CajaAcc!F:F,A665,CajaAcc!E:E)+G665</f>
        <v>0</v>
      </c>
      <c r="G665" s="328">
        <v>0</v>
      </c>
    </row>
    <row r="666" spans="1:7" ht="15" x14ac:dyDescent="0.2">
      <c r="A666" s="320" t="s">
        <v>860</v>
      </c>
      <c r="B666" s="336" t="s">
        <v>1515</v>
      </c>
      <c r="C666" s="337" t="s">
        <v>1830</v>
      </c>
      <c r="D666" s="338">
        <v>1509</v>
      </c>
      <c r="E666" s="339">
        <v>1850</v>
      </c>
      <c r="F666" s="171">
        <f>-SUMIF(CajaAcc!F:F,A666,CajaAcc!E:E)+G666</f>
        <v>0</v>
      </c>
      <c r="G666" s="328">
        <v>0</v>
      </c>
    </row>
    <row r="667" spans="1:7" ht="15" x14ac:dyDescent="0.2">
      <c r="A667" s="320" t="s">
        <v>963</v>
      </c>
      <c r="B667" s="336" t="s">
        <v>1515</v>
      </c>
      <c r="C667" s="337" t="s">
        <v>2305</v>
      </c>
      <c r="D667" s="338">
        <v>3240</v>
      </c>
      <c r="E667" s="339">
        <v>7500</v>
      </c>
      <c r="F667" s="171">
        <f>-SUMIF(CajaAcc!F:F,A667,CajaAcc!E:E)+G667</f>
        <v>0</v>
      </c>
      <c r="G667" s="328">
        <v>0</v>
      </c>
    </row>
    <row r="668" spans="1:7" ht="15" x14ac:dyDescent="0.2">
      <c r="A668" s="320" t="s">
        <v>1373</v>
      </c>
      <c r="B668" s="336" t="s">
        <v>1515</v>
      </c>
      <c r="C668" s="337" t="s">
        <v>2380</v>
      </c>
      <c r="D668" s="338">
        <v>1652</v>
      </c>
      <c r="E668" s="339">
        <v>3800</v>
      </c>
      <c r="F668" s="171">
        <f>-SUMIF(CajaAcc!F:F,A668,CajaAcc!E:E)+G668</f>
        <v>0</v>
      </c>
      <c r="G668" s="328">
        <v>0</v>
      </c>
    </row>
    <row r="669" spans="1:7" ht="15" x14ac:dyDescent="0.2">
      <c r="A669" s="320" t="s">
        <v>964</v>
      </c>
      <c r="B669" s="336" t="s">
        <v>1515</v>
      </c>
      <c r="C669" s="337" t="s">
        <v>2306</v>
      </c>
      <c r="D669" s="338">
        <v>3240</v>
      </c>
      <c r="E669" s="339">
        <v>7500</v>
      </c>
      <c r="F669" s="171">
        <f>-SUMIF(CajaAcc!F:F,A669,CajaAcc!E:E)+G669</f>
        <v>0</v>
      </c>
      <c r="G669" s="328">
        <v>1</v>
      </c>
    </row>
    <row r="670" spans="1:7" ht="15" x14ac:dyDescent="0.2">
      <c r="A670" s="320" t="s">
        <v>965</v>
      </c>
      <c r="B670" s="336" t="s">
        <v>1515</v>
      </c>
      <c r="C670" s="337" t="s">
        <v>2307</v>
      </c>
      <c r="D670" s="338">
        <v>3240</v>
      </c>
      <c r="E670" s="339">
        <v>7500</v>
      </c>
      <c r="F670" s="171">
        <f>-SUMIF(CajaAcc!F:F,A670,CajaAcc!E:E)+G670</f>
        <v>1</v>
      </c>
      <c r="G670" s="328">
        <v>1</v>
      </c>
    </row>
    <row r="671" spans="1:7" ht="15" x14ac:dyDescent="0.2">
      <c r="A671" s="320" t="s">
        <v>2197</v>
      </c>
      <c r="B671" s="336" t="s">
        <v>1515</v>
      </c>
      <c r="C671" s="337" t="s">
        <v>2308</v>
      </c>
      <c r="D671" s="338">
        <v>3240</v>
      </c>
      <c r="E671" s="339">
        <v>7500</v>
      </c>
      <c r="F671" s="171">
        <f>-SUMIF(CajaAcc!F:F,A671,CajaAcc!E:E)+G671</f>
        <v>1</v>
      </c>
      <c r="G671" s="328">
        <v>1</v>
      </c>
    </row>
    <row r="672" spans="1:7" ht="15" x14ac:dyDescent="0.2">
      <c r="A672" s="320" t="s">
        <v>2132</v>
      </c>
      <c r="B672" s="336" t="s">
        <v>1515</v>
      </c>
      <c r="C672" s="337" t="s">
        <v>2309</v>
      </c>
      <c r="D672" s="338">
        <v>3240</v>
      </c>
      <c r="E672" s="339">
        <v>7500</v>
      </c>
      <c r="F672" s="171">
        <f>-SUMIF(CajaAcc!F:F,A672,CajaAcc!E:E)+G672</f>
        <v>1</v>
      </c>
      <c r="G672" s="328">
        <v>1</v>
      </c>
    </row>
    <row r="673" spans="1:7" ht="15" x14ac:dyDescent="0.2">
      <c r="A673" s="320" t="s">
        <v>2133</v>
      </c>
      <c r="B673" s="336" t="s">
        <v>1515</v>
      </c>
      <c r="C673" s="337" t="s">
        <v>2310</v>
      </c>
      <c r="D673" s="338">
        <v>3240</v>
      </c>
      <c r="E673" s="339">
        <v>7500</v>
      </c>
      <c r="F673" s="171">
        <f>-SUMIF(CajaAcc!F:F,A673,CajaAcc!E:E)+G673</f>
        <v>2</v>
      </c>
      <c r="G673" s="328">
        <v>1</v>
      </c>
    </row>
    <row r="674" spans="1:7" ht="15" x14ac:dyDescent="0.2">
      <c r="A674" s="320" t="s">
        <v>5983</v>
      </c>
      <c r="B674" s="336" t="s">
        <v>1515</v>
      </c>
      <c r="C674" s="337" t="s">
        <v>5984</v>
      </c>
      <c r="D674" s="338">
        <v>3240</v>
      </c>
      <c r="E674" s="339">
        <v>7500</v>
      </c>
      <c r="F674" s="171">
        <f>-SUMIF(CajaAcc!F:F,A674,CajaAcc!E:E)+G674</f>
        <v>1</v>
      </c>
      <c r="G674" s="328">
        <v>1</v>
      </c>
    </row>
    <row r="675" spans="1:7" ht="15" x14ac:dyDescent="0.2">
      <c r="A675" s="320" t="s">
        <v>5985</v>
      </c>
      <c r="B675" s="336" t="s">
        <v>1515</v>
      </c>
      <c r="C675" s="337" t="s">
        <v>5986</v>
      </c>
      <c r="D675" s="338">
        <v>3240</v>
      </c>
      <c r="E675" s="339">
        <v>7500</v>
      </c>
      <c r="F675" s="171">
        <f>-SUMIF(CajaAcc!F:F,A675,CajaAcc!E:E)+G675</f>
        <v>0</v>
      </c>
      <c r="G675" s="328">
        <v>0</v>
      </c>
    </row>
    <row r="676" spans="1:7" ht="15" x14ac:dyDescent="0.2">
      <c r="A676" s="320" t="s">
        <v>327</v>
      </c>
      <c r="B676" s="336" t="s">
        <v>1515</v>
      </c>
      <c r="C676" s="337" t="s">
        <v>1617</v>
      </c>
      <c r="D676" s="338">
        <v>2359</v>
      </c>
      <c r="E676" s="339">
        <v>5450</v>
      </c>
      <c r="F676" s="171">
        <f>-SUMIF(CajaAcc!F:F,A676,CajaAcc!E:E)+G676</f>
        <v>0</v>
      </c>
      <c r="G676" s="328">
        <v>0</v>
      </c>
    </row>
    <row r="677" spans="1:7" ht="15" x14ac:dyDescent="0.2">
      <c r="A677" s="320" t="s">
        <v>984</v>
      </c>
      <c r="B677" s="336" t="s">
        <v>1515</v>
      </c>
      <c r="C677" s="337" t="s">
        <v>1617</v>
      </c>
      <c r="D677" s="338">
        <v>2774</v>
      </c>
      <c r="E677" s="339">
        <v>5350</v>
      </c>
      <c r="F677" s="171">
        <f>-SUMIF(CajaAcc!F:F,A677,CajaAcc!E:E)+G677</f>
        <v>0</v>
      </c>
      <c r="G677" s="328">
        <v>0</v>
      </c>
    </row>
    <row r="678" spans="1:7" ht="15" x14ac:dyDescent="0.2">
      <c r="A678" s="320" t="s">
        <v>460</v>
      </c>
      <c r="B678" s="336" t="s">
        <v>1515</v>
      </c>
      <c r="C678" s="337" t="s">
        <v>1617</v>
      </c>
      <c r="D678" s="338">
        <v>1758</v>
      </c>
      <c r="E678" s="339">
        <v>3400</v>
      </c>
      <c r="F678" s="171">
        <f>-SUMIF(CajaAcc!F:F,A678,CajaAcc!E:E)+G678</f>
        <v>0</v>
      </c>
      <c r="G678" s="328">
        <v>0</v>
      </c>
    </row>
    <row r="679" spans="1:7" ht="15" x14ac:dyDescent="0.2">
      <c r="A679" s="320" t="s">
        <v>1312</v>
      </c>
      <c r="B679" s="336" t="s">
        <v>1515</v>
      </c>
      <c r="C679" s="337" t="s">
        <v>1618</v>
      </c>
      <c r="D679" s="338">
        <v>3303</v>
      </c>
      <c r="E679" s="339">
        <v>6350</v>
      </c>
      <c r="F679" s="171">
        <f>-SUMIF(CajaAcc!F:F,A679,CajaAcc!E:E)+G679</f>
        <v>0</v>
      </c>
      <c r="G679" s="328">
        <v>0</v>
      </c>
    </row>
    <row r="680" spans="1:7" ht="15" x14ac:dyDescent="0.2">
      <c r="A680" s="320" t="s">
        <v>4687</v>
      </c>
      <c r="B680" s="336" t="s">
        <v>1515</v>
      </c>
      <c r="C680" s="337" t="s">
        <v>1618</v>
      </c>
      <c r="D680" s="338">
        <v>3303</v>
      </c>
      <c r="E680" s="339">
        <v>6350</v>
      </c>
      <c r="F680" s="171">
        <f>-SUMIF(CajaAcc!F:F,A680,CajaAcc!E:E)+G680</f>
        <v>0</v>
      </c>
      <c r="G680" s="328">
        <v>0</v>
      </c>
    </row>
    <row r="681" spans="1:7" ht="15" x14ac:dyDescent="0.2">
      <c r="A681" s="320" t="s">
        <v>4688</v>
      </c>
      <c r="B681" s="336" t="s">
        <v>1515</v>
      </c>
      <c r="C681" s="337" t="s">
        <v>1618</v>
      </c>
      <c r="D681" s="338">
        <v>3303</v>
      </c>
      <c r="E681" s="339">
        <v>6350</v>
      </c>
      <c r="F681" s="171">
        <f>-SUMIF(CajaAcc!F:F,A681,CajaAcc!E:E)+G681</f>
        <v>0</v>
      </c>
      <c r="G681" s="328">
        <v>0</v>
      </c>
    </row>
    <row r="682" spans="1:7" ht="15" x14ac:dyDescent="0.2">
      <c r="A682" s="320" t="s">
        <v>1311</v>
      </c>
      <c r="B682" s="336" t="s">
        <v>1515</v>
      </c>
      <c r="C682" s="337" t="s">
        <v>2381</v>
      </c>
      <c r="D682" s="338">
        <v>3303</v>
      </c>
      <c r="E682" s="339">
        <v>6350</v>
      </c>
      <c r="F682" s="171">
        <f>-SUMIF(CajaAcc!F:F,A682,CajaAcc!E:E)+G682</f>
        <v>0</v>
      </c>
      <c r="G682" s="328">
        <v>0</v>
      </c>
    </row>
    <row r="683" spans="1:7" ht="15" x14ac:dyDescent="0.2">
      <c r="A683" s="320" t="s">
        <v>1705</v>
      </c>
      <c r="B683" s="336" t="s">
        <v>1515</v>
      </c>
      <c r="C683" s="337" t="s">
        <v>2382</v>
      </c>
      <c r="D683" s="338">
        <v>3303</v>
      </c>
      <c r="E683" s="339">
        <v>6350</v>
      </c>
      <c r="F683" s="171">
        <f>-SUMIF(CajaAcc!F:F,A683,CajaAcc!E:E)+G683</f>
        <v>0</v>
      </c>
      <c r="G683" s="328">
        <v>0</v>
      </c>
    </row>
    <row r="684" spans="1:7" ht="15" x14ac:dyDescent="0.2">
      <c r="A684" s="320" t="s">
        <v>868</v>
      </c>
      <c r="B684" s="336" t="s">
        <v>1515</v>
      </c>
      <c r="C684" s="337" t="s">
        <v>4541</v>
      </c>
      <c r="D684" s="338">
        <v>5506</v>
      </c>
      <c r="E684" s="339">
        <v>10600</v>
      </c>
      <c r="F684" s="171">
        <f>-SUMIF(CajaAcc!F:F,A684,CajaAcc!E:E)+G684</f>
        <v>1</v>
      </c>
      <c r="G684" s="328">
        <v>1</v>
      </c>
    </row>
    <row r="685" spans="1:7" ht="15" x14ac:dyDescent="0.2">
      <c r="A685" s="320" t="s">
        <v>329</v>
      </c>
      <c r="B685" s="336" t="s">
        <v>1515</v>
      </c>
      <c r="C685" s="337" t="s">
        <v>2383</v>
      </c>
      <c r="D685" s="338">
        <v>945</v>
      </c>
      <c r="E685" s="339">
        <v>1800</v>
      </c>
      <c r="F685" s="171">
        <f>-SUMIF(CajaAcc!F:F,A685,CajaAcc!E:E)+G685</f>
        <v>2</v>
      </c>
      <c r="G685" s="328">
        <v>2</v>
      </c>
    </row>
    <row r="686" spans="1:7" ht="15" x14ac:dyDescent="0.2">
      <c r="A686" s="320" t="s">
        <v>1293</v>
      </c>
      <c r="B686" s="336" t="s">
        <v>1515</v>
      </c>
      <c r="C686" s="337" t="s">
        <v>2384</v>
      </c>
      <c r="D686" s="338">
        <v>2329</v>
      </c>
      <c r="E686" s="339">
        <v>4500</v>
      </c>
      <c r="F686" s="171">
        <f>-SUMIF(CajaAcc!F:F,A686,CajaAcc!E:E)+G686</f>
        <v>0</v>
      </c>
      <c r="G686" s="328">
        <v>0</v>
      </c>
    </row>
    <row r="687" spans="1:7" ht="15" x14ac:dyDescent="0.2">
      <c r="A687" s="320" t="s">
        <v>1132</v>
      </c>
      <c r="B687" s="336" t="s">
        <v>1515</v>
      </c>
      <c r="C687" s="337" t="s">
        <v>1619</v>
      </c>
      <c r="D687" s="338">
        <v>1313</v>
      </c>
      <c r="E687" s="339">
        <v>2450</v>
      </c>
      <c r="F687" s="171">
        <f>-SUMIF(CajaAcc!F:F,A687,CajaAcc!E:E)+G687</f>
        <v>0</v>
      </c>
      <c r="G687" s="328">
        <v>0</v>
      </c>
    </row>
    <row r="688" spans="1:7" ht="15" x14ac:dyDescent="0.2">
      <c r="A688" s="320" t="s">
        <v>526</v>
      </c>
      <c r="B688" s="336" t="s">
        <v>1515</v>
      </c>
      <c r="C688" s="337" t="s">
        <v>1620</v>
      </c>
      <c r="D688" s="338">
        <v>3303</v>
      </c>
      <c r="E688" s="339">
        <v>6350</v>
      </c>
      <c r="F688" s="171">
        <f>-SUMIF(CajaAcc!F:F,A688,CajaAcc!E:E)+G688</f>
        <v>0</v>
      </c>
      <c r="G688" s="328">
        <v>0</v>
      </c>
    </row>
    <row r="689" spans="1:7" ht="15" x14ac:dyDescent="0.2">
      <c r="A689" s="320" t="s">
        <v>983</v>
      </c>
      <c r="B689" s="336" t="s">
        <v>1515</v>
      </c>
      <c r="C689" s="337" t="s">
        <v>1621</v>
      </c>
      <c r="D689" s="338">
        <v>4799</v>
      </c>
      <c r="E689" s="339">
        <v>7950</v>
      </c>
      <c r="F689" s="171">
        <f>-SUMIF(CajaAcc!F:F,A689,CajaAcc!E:E)+G689</f>
        <v>0</v>
      </c>
      <c r="G689" s="328">
        <v>0</v>
      </c>
    </row>
    <row r="690" spans="1:7" ht="15" x14ac:dyDescent="0.2">
      <c r="A690" s="320" t="s">
        <v>1266</v>
      </c>
      <c r="B690" s="336" t="s">
        <v>1515</v>
      </c>
      <c r="C690" s="337" t="s">
        <v>1622</v>
      </c>
      <c r="D690" s="338">
        <v>2367</v>
      </c>
      <c r="E690" s="339">
        <v>4550</v>
      </c>
      <c r="F690" s="171">
        <f>-SUMIF(CajaAcc!F:F,A690,CajaAcc!E:E)+G690</f>
        <v>0</v>
      </c>
      <c r="G690" s="328">
        <v>0</v>
      </c>
    </row>
    <row r="691" spans="1:7" ht="15" x14ac:dyDescent="0.2">
      <c r="A691" s="320" t="s">
        <v>1267</v>
      </c>
      <c r="B691" s="336" t="s">
        <v>1515</v>
      </c>
      <c r="C691" s="337" t="s">
        <v>1622</v>
      </c>
      <c r="D691" s="338">
        <v>2367</v>
      </c>
      <c r="E691" s="339">
        <v>4550</v>
      </c>
      <c r="F691" s="171">
        <f>-SUMIF(CajaAcc!F:F,A691,CajaAcc!E:E)+G691</f>
        <v>0</v>
      </c>
      <c r="G691" s="328">
        <v>0</v>
      </c>
    </row>
    <row r="692" spans="1:7" ht="15" x14ac:dyDescent="0.2">
      <c r="A692" s="320" t="s">
        <v>809</v>
      </c>
      <c r="B692" s="336" t="s">
        <v>1515</v>
      </c>
      <c r="C692" s="337" t="s">
        <v>1623</v>
      </c>
      <c r="D692" s="338">
        <v>3303</v>
      </c>
      <c r="E692" s="339">
        <v>6350</v>
      </c>
      <c r="F692" s="171">
        <f>-SUMIF(CajaAcc!F:F,A692,CajaAcc!E:E)+G692</f>
        <v>0</v>
      </c>
      <c r="G692" s="328">
        <v>0</v>
      </c>
    </row>
    <row r="693" spans="1:7" ht="15" x14ac:dyDescent="0.2">
      <c r="A693" s="320" t="s">
        <v>837</v>
      </c>
      <c r="B693" s="336" t="s">
        <v>1515</v>
      </c>
      <c r="C693" s="337" t="s">
        <v>1624</v>
      </c>
      <c r="D693" s="338">
        <v>1307</v>
      </c>
      <c r="E693" s="339">
        <v>1600</v>
      </c>
      <c r="F693" s="171">
        <f>-SUMIF(CajaAcc!F:F,A693,CajaAcc!E:E)+G693</f>
        <v>0</v>
      </c>
      <c r="G693" s="328">
        <v>0</v>
      </c>
    </row>
    <row r="694" spans="1:7" ht="15" x14ac:dyDescent="0.2">
      <c r="A694" s="320" t="s">
        <v>371</v>
      </c>
      <c r="B694" s="336" t="s">
        <v>1515</v>
      </c>
      <c r="C694" s="337" t="s">
        <v>1831</v>
      </c>
      <c r="D694" s="338">
        <v>6072</v>
      </c>
      <c r="E694" s="339">
        <v>11200</v>
      </c>
      <c r="F694" s="171">
        <f>-SUMIF(CajaAcc!F:F,A694,CajaAcc!E:E)+G694</f>
        <v>0</v>
      </c>
      <c r="G694" s="328">
        <v>0</v>
      </c>
    </row>
    <row r="695" spans="1:7" ht="15" x14ac:dyDescent="0.2">
      <c r="A695" s="320" t="s">
        <v>1115</v>
      </c>
      <c r="B695" s="336" t="s">
        <v>1515</v>
      </c>
      <c r="C695" s="337" t="s">
        <v>2385</v>
      </c>
      <c r="D695" s="338">
        <v>1508</v>
      </c>
      <c r="E695" s="339">
        <v>2850</v>
      </c>
      <c r="F695" s="171">
        <f>-SUMIF(CajaAcc!F:F,A695,CajaAcc!E:E)+G695</f>
        <v>0</v>
      </c>
      <c r="G695" s="328">
        <v>0</v>
      </c>
    </row>
    <row r="696" spans="1:7" ht="15" x14ac:dyDescent="0.2">
      <c r="A696" s="320" t="s">
        <v>3014</v>
      </c>
      <c r="B696" s="336" t="s">
        <v>1515</v>
      </c>
      <c r="C696" s="337" t="s">
        <v>3015</v>
      </c>
      <c r="D696" s="338">
        <v>3303</v>
      </c>
      <c r="E696" s="339">
        <v>6350</v>
      </c>
      <c r="F696" s="171">
        <f>-SUMIF(CajaAcc!F:F,A696,CajaAcc!E:E)+G696</f>
        <v>0</v>
      </c>
      <c r="G696" s="328">
        <v>0</v>
      </c>
    </row>
    <row r="697" spans="1:7" ht="15" x14ac:dyDescent="0.2">
      <c r="A697" s="320" t="s">
        <v>3016</v>
      </c>
      <c r="B697" s="336" t="s">
        <v>1515</v>
      </c>
      <c r="C697" s="337" t="s">
        <v>3015</v>
      </c>
      <c r="D697" s="338">
        <v>3303</v>
      </c>
      <c r="E697" s="339">
        <v>6350</v>
      </c>
      <c r="F697" s="171">
        <f>-SUMIF(CajaAcc!F:F,A697,CajaAcc!E:E)+G697</f>
        <v>0</v>
      </c>
      <c r="G697" s="328">
        <v>0</v>
      </c>
    </row>
    <row r="698" spans="1:7" ht="15" x14ac:dyDescent="0.2">
      <c r="A698" s="320" t="s">
        <v>3017</v>
      </c>
      <c r="B698" s="336" t="s">
        <v>1515</v>
      </c>
      <c r="C698" s="337" t="s">
        <v>3015</v>
      </c>
      <c r="D698" s="338">
        <v>3303</v>
      </c>
      <c r="E698" s="339">
        <v>6350</v>
      </c>
      <c r="F698" s="171">
        <f>-SUMIF(CajaAcc!F:F,A698,CajaAcc!E:E)+G698</f>
        <v>0</v>
      </c>
      <c r="G698" s="328">
        <v>0</v>
      </c>
    </row>
    <row r="699" spans="1:7" ht="15" x14ac:dyDescent="0.2">
      <c r="A699" s="320" t="s">
        <v>808</v>
      </c>
      <c r="B699" s="336" t="s">
        <v>1515</v>
      </c>
      <c r="C699" s="337" t="s">
        <v>3015</v>
      </c>
      <c r="D699" s="338">
        <v>1508</v>
      </c>
      <c r="E699" s="339">
        <v>2900</v>
      </c>
      <c r="F699" s="171">
        <f>-SUMIF(CajaAcc!F:F,A699,CajaAcc!E:E)+G699</f>
        <v>0</v>
      </c>
      <c r="G699" s="328">
        <v>0</v>
      </c>
    </row>
    <row r="700" spans="1:7" ht="15" x14ac:dyDescent="0.2">
      <c r="A700" s="320" t="s">
        <v>211</v>
      </c>
      <c r="B700" s="336" t="s">
        <v>1516</v>
      </c>
      <c r="C700" s="337" t="s">
        <v>2798</v>
      </c>
      <c r="D700" s="338">
        <v>301</v>
      </c>
      <c r="E700" s="339">
        <v>600</v>
      </c>
      <c r="F700" s="171">
        <f>-SUMIF(CajaAcc!F:F,A700,CajaAcc!E:E)+G700</f>
        <v>0</v>
      </c>
      <c r="G700" s="328">
        <v>0</v>
      </c>
    </row>
    <row r="701" spans="1:7" ht="15" x14ac:dyDescent="0.2">
      <c r="A701" s="320" t="s">
        <v>567</v>
      </c>
      <c r="B701" s="336" t="s">
        <v>1516</v>
      </c>
      <c r="C701" s="337" t="s">
        <v>2807</v>
      </c>
      <c r="D701" s="338">
        <v>301</v>
      </c>
      <c r="E701" s="339">
        <v>700</v>
      </c>
      <c r="F701" s="171">
        <f>-SUMIF(CajaAcc!F:F,A701,CajaAcc!E:E)+G701</f>
        <v>0</v>
      </c>
      <c r="G701" s="328">
        <v>0</v>
      </c>
    </row>
    <row r="702" spans="1:7" ht="15" x14ac:dyDescent="0.2">
      <c r="A702" s="320" t="s">
        <v>277</v>
      </c>
      <c r="B702" s="336" t="s">
        <v>1516</v>
      </c>
      <c r="C702" s="337" t="s">
        <v>2810</v>
      </c>
      <c r="D702" s="338">
        <v>301</v>
      </c>
      <c r="E702" s="339">
        <v>650</v>
      </c>
      <c r="F702" s="171">
        <f>-SUMIF(CajaAcc!F:F,A702,CajaAcc!E:E)+G702</f>
        <v>0</v>
      </c>
      <c r="G702" s="328">
        <v>0</v>
      </c>
    </row>
    <row r="703" spans="1:7" ht="15" x14ac:dyDescent="0.2">
      <c r="A703" s="320" t="s">
        <v>566</v>
      </c>
      <c r="B703" s="336" t="s">
        <v>1516</v>
      </c>
      <c r="C703" s="337" t="s">
        <v>2811</v>
      </c>
      <c r="D703" s="338">
        <v>301</v>
      </c>
      <c r="E703" s="339">
        <v>700</v>
      </c>
      <c r="F703" s="171">
        <f>-SUMIF(CajaAcc!F:F,A703,CajaAcc!E:E)+G703</f>
        <v>0</v>
      </c>
      <c r="G703" s="328">
        <v>0</v>
      </c>
    </row>
    <row r="704" spans="1:7" ht="15" x14ac:dyDescent="0.2">
      <c r="A704" s="320" t="s">
        <v>278</v>
      </c>
      <c r="B704" s="336" t="s">
        <v>1516</v>
      </c>
      <c r="C704" s="337" t="s">
        <v>2790</v>
      </c>
      <c r="D704" s="338">
        <v>1267</v>
      </c>
      <c r="E704" s="339">
        <v>1600</v>
      </c>
      <c r="F704" s="171">
        <f>-SUMIF(CajaAcc!F:F,A704,CajaAcc!E:E)+G704</f>
        <v>0</v>
      </c>
      <c r="G704" s="328">
        <v>0</v>
      </c>
    </row>
    <row r="705" spans="1:7" ht="15" x14ac:dyDescent="0.2">
      <c r="A705" s="320" t="s">
        <v>279</v>
      </c>
      <c r="B705" s="336" t="s">
        <v>1516</v>
      </c>
      <c r="C705" s="337" t="s">
        <v>2791</v>
      </c>
      <c r="D705" s="338">
        <v>2646</v>
      </c>
      <c r="E705" s="339">
        <v>3350</v>
      </c>
      <c r="F705" s="171">
        <f>-SUMIF(CajaAcc!F:F,A705,CajaAcc!E:E)+G705</f>
        <v>0</v>
      </c>
      <c r="G705" s="328">
        <v>0</v>
      </c>
    </row>
    <row r="706" spans="1:7" ht="15" x14ac:dyDescent="0.2">
      <c r="A706" s="320" t="s">
        <v>619</v>
      </c>
      <c r="B706" s="336" t="s">
        <v>1516</v>
      </c>
      <c r="C706" s="337" t="s">
        <v>1503</v>
      </c>
      <c r="D706" s="338">
        <v>1267</v>
      </c>
      <c r="E706" s="339">
        <v>2100</v>
      </c>
      <c r="F706" s="171">
        <f>-SUMIF(CajaAcc!F:F,A706,CajaAcc!E:E)+G706</f>
        <v>0</v>
      </c>
      <c r="G706" s="328">
        <v>0</v>
      </c>
    </row>
    <row r="707" spans="1:7" ht="15" x14ac:dyDescent="0.2">
      <c r="A707" s="320" t="s">
        <v>589</v>
      </c>
      <c r="B707" s="336" t="s">
        <v>1516</v>
      </c>
      <c r="C707" s="337" t="s">
        <v>2792</v>
      </c>
      <c r="D707" s="338">
        <v>2646</v>
      </c>
      <c r="E707" s="339">
        <v>6300</v>
      </c>
      <c r="F707" s="171">
        <f>-SUMIF(CajaAcc!F:F,A707,CajaAcc!E:E)+G707</f>
        <v>0</v>
      </c>
      <c r="G707" s="328">
        <v>0</v>
      </c>
    </row>
    <row r="708" spans="1:7" ht="15" x14ac:dyDescent="0.2">
      <c r="A708" s="320" t="s">
        <v>224</v>
      </c>
      <c r="B708" s="336" t="s">
        <v>1516</v>
      </c>
      <c r="C708" s="337" t="s">
        <v>1832</v>
      </c>
      <c r="D708" s="338">
        <v>1267</v>
      </c>
      <c r="E708" s="339">
        <v>1600</v>
      </c>
      <c r="F708" s="171">
        <f>-SUMIF(CajaAcc!F:F,A708,CajaAcc!E:E)+G708</f>
        <v>0</v>
      </c>
      <c r="G708" s="328">
        <v>0</v>
      </c>
    </row>
    <row r="709" spans="1:7" ht="15" x14ac:dyDescent="0.2">
      <c r="A709" s="320" t="s">
        <v>1116</v>
      </c>
      <c r="B709" s="336" t="s">
        <v>1516</v>
      </c>
      <c r="C709" s="337" t="s">
        <v>2794</v>
      </c>
      <c r="D709" s="338">
        <v>1267</v>
      </c>
      <c r="E709" s="339">
        <v>2400</v>
      </c>
      <c r="F709" s="171">
        <f>-SUMIF(CajaAcc!F:F,A709,CajaAcc!E:E)+G709</f>
        <v>0</v>
      </c>
      <c r="G709" s="328">
        <v>0</v>
      </c>
    </row>
    <row r="710" spans="1:7" ht="15" x14ac:dyDescent="0.2">
      <c r="A710" s="320" t="s">
        <v>988</v>
      </c>
      <c r="B710" s="336" t="s">
        <v>1516</v>
      </c>
      <c r="C710" s="337" t="s">
        <v>1833</v>
      </c>
      <c r="D710" s="338">
        <v>2646</v>
      </c>
      <c r="E710" s="339">
        <v>7550</v>
      </c>
      <c r="F710" s="171">
        <f>-SUMIF(CajaAcc!F:F,A710,CajaAcc!E:E)+G710</f>
        <v>0</v>
      </c>
      <c r="G710" s="328">
        <v>0</v>
      </c>
    </row>
    <row r="711" spans="1:7" ht="15" x14ac:dyDescent="0.2">
      <c r="A711" s="320" t="s">
        <v>987</v>
      </c>
      <c r="B711" s="336" t="s">
        <v>1516</v>
      </c>
      <c r="C711" s="337" t="s">
        <v>1834</v>
      </c>
      <c r="D711" s="338">
        <v>2646</v>
      </c>
      <c r="E711" s="339">
        <v>7550</v>
      </c>
      <c r="F711" s="171">
        <f>-SUMIF(CajaAcc!F:F,A711,CajaAcc!E:E)+G711</f>
        <v>0</v>
      </c>
      <c r="G711" s="328">
        <v>0</v>
      </c>
    </row>
    <row r="712" spans="1:7" ht="15" x14ac:dyDescent="0.2">
      <c r="A712" s="320" t="s">
        <v>951</v>
      </c>
      <c r="B712" s="336" t="s">
        <v>1516</v>
      </c>
      <c r="C712" s="337" t="s">
        <v>2793</v>
      </c>
      <c r="D712" s="338">
        <v>2646</v>
      </c>
      <c r="E712" s="339">
        <v>7550</v>
      </c>
      <c r="F712" s="171">
        <f>-SUMIF(CajaAcc!F:F,A712,CajaAcc!E:E)+G712</f>
        <v>0</v>
      </c>
      <c r="G712" s="328">
        <v>0</v>
      </c>
    </row>
    <row r="713" spans="1:7" ht="15" x14ac:dyDescent="0.2">
      <c r="A713" s="320" t="s">
        <v>950</v>
      </c>
      <c r="B713" s="336" t="s">
        <v>1516</v>
      </c>
      <c r="C713" s="337" t="s">
        <v>2793</v>
      </c>
      <c r="D713" s="338">
        <v>2646</v>
      </c>
      <c r="E713" s="339">
        <v>7550</v>
      </c>
      <c r="F713" s="171">
        <f>-SUMIF(CajaAcc!F:F,A713,CajaAcc!E:E)+G713</f>
        <v>0</v>
      </c>
      <c r="G713" s="328">
        <v>0</v>
      </c>
    </row>
    <row r="714" spans="1:7" ht="15" x14ac:dyDescent="0.2">
      <c r="A714" s="320" t="s">
        <v>952</v>
      </c>
      <c r="B714" s="336" t="s">
        <v>1516</v>
      </c>
      <c r="C714" s="337" t="s">
        <v>2793</v>
      </c>
      <c r="D714" s="338">
        <v>2646</v>
      </c>
      <c r="E714" s="339">
        <v>7550</v>
      </c>
      <c r="F714" s="171">
        <f>-SUMIF(CajaAcc!F:F,A714,CajaAcc!E:E)+G714</f>
        <v>0</v>
      </c>
      <c r="G714" s="328">
        <v>0</v>
      </c>
    </row>
    <row r="715" spans="1:7" ht="15" x14ac:dyDescent="0.2">
      <c r="A715" s="320" t="s">
        <v>817</v>
      </c>
      <c r="B715" s="336" t="s">
        <v>1516</v>
      </c>
      <c r="C715" s="337" t="s">
        <v>1835</v>
      </c>
      <c r="D715" s="338">
        <v>2646</v>
      </c>
      <c r="E715" s="339">
        <v>7550</v>
      </c>
      <c r="F715" s="171">
        <f>-SUMIF(CajaAcc!F:F,A715,CajaAcc!E:E)+G715</f>
        <v>0</v>
      </c>
      <c r="G715" s="328">
        <v>0</v>
      </c>
    </row>
    <row r="716" spans="1:7" ht="15" x14ac:dyDescent="0.2">
      <c r="A716" s="320" t="s">
        <v>816</v>
      </c>
      <c r="B716" s="336" t="s">
        <v>1516</v>
      </c>
      <c r="C716" s="337" t="s">
        <v>2795</v>
      </c>
      <c r="D716" s="338">
        <v>2646</v>
      </c>
      <c r="E716" s="339">
        <v>7550</v>
      </c>
      <c r="F716" s="171">
        <f>-SUMIF(CajaAcc!F:F,A716,CajaAcc!E:E)+G716</f>
        <v>0</v>
      </c>
      <c r="G716" s="328">
        <v>0</v>
      </c>
    </row>
    <row r="717" spans="1:7" ht="15" x14ac:dyDescent="0.2">
      <c r="A717" s="320" t="s">
        <v>986</v>
      </c>
      <c r="B717" s="336" t="s">
        <v>1516</v>
      </c>
      <c r="C717" s="337" t="s">
        <v>2733</v>
      </c>
      <c r="D717" s="338">
        <v>3492</v>
      </c>
      <c r="E717" s="339">
        <v>5500</v>
      </c>
      <c r="F717" s="171">
        <f>-SUMIF(CajaAcc!F:F,A717,CajaAcc!E:E)+G717</f>
        <v>0</v>
      </c>
      <c r="G717" s="328">
        <v>0</v>
      </c>
    </row>
    <row r="718" spans="1:7" ht="15" x14ac:dyDescent="0.2">
      <c r="A718" s="320" t="s">
        <v>280</v>
      </c>
      <c r="B718" s="336" t="s">
        <v>1516</v>
      </c>
      <c r="C718" s="337" t="s">
        <v>1836</v>
      </c>
      <c r="D718" s="338">
        <v>3492</v>
      </c>
      <c r="E718" s="339">
        <v>5100</v>
      </c>
      <c r="F718" s="171">
        <f>-SUMIF(CajaAcc!F:F,A718,CajaAcc!E:E)+G718</f>
        <v>0</v>
      </c>
      <c r="G718" s="328">
        <v>0</v>
      </c>
    </row>
    <row r="719" spans="1:7" ht="15" x14ac:dyDescent="0.2">
      <c r="A719" s="320" t="s">
        <v>3575</v>
      </c>
      <c r="B719" s="336" t="s">
        <v>1516</v>
      </c>
      <c r="C719" s="337" t="s">
        <v>3601</v>
      </c>
      <c r="D719" s="338">
        <v>3492</v>
      </c>
      <c r="E719" s="339">
        <v>5500</v>
      </c>
      <c r="F719" s="171">
        <f>-SUMIF(CajaAcc!F:F,A719,CajaAcc!E:E)+G719</f>
        <v>2</v>
      </c>
      <c r="G719" s="328">
        <v>2</v>
      </c>
    </row>
    <row r="720" spans="1:7" ht="15" x14ac:dyDescent="0.2">
      <c r="A720" s="320" t="s">
        <v>985</v>
      </c>
      <c r="B720" s="336" t="s">
        <v>1516</v>
      </c>
      <c r="C720" s="337" t="s">
        <v>2796</v>
      </c>
      <c r="D720" s="338">
        <v>2646</v>
      </c>
      <c r="E720" s="339">
        <v>7550</v>
      </c>
      <c r="F720" s="171">
        <f>-SUMIF(CajaAcc!F:F,A720,CajaAcc!E:E)+G720</f>
        <v>0</v>
      </c>
      <c r="G720" s="328">
        <v>0</v>
      </c>
    </row>
    <row r="721" spans="1:7" ht="15" x14ac:dyDescent="0.2">
      <c r="A721" s="320" t="s">
        <v>568</v>
      </c>
      <c r="B721" s="336" t="s">
        <v>1516</v>
      </c>
      <c r="C721" s="337" t="s">
        <v>2805</v>
      </c>
      <c r="D721" s="338">
        <v>301</v>
      </c>
      <c r="E721" s="339">
        <v>700</v>
      </c>
      <c r="F721" s="171">
        <f>-SUMIF(CajaAcc!F:F,A721,CajaAcc!E:E)+G721</f>
        <v>0</v>
      </c>
      <c r="G721" s="328">
        <v>0</v>
      </c>
    </row>
    <row r="722" spans="1:7" ht="15" x14ac:dyDescent="0.2">
      <c r="A722" s="320" t="s">
        <v>1706</v>
      </c>
      <c r="B722" s="336" t="s">
        <v>1516</v>
      </c>
      <c r="C722" s="337" t="s">
        <v>1837</v>
      </c>
      <c r="D722" s="338">
        <v>40643</v>
      </c>
      <c r="E722" s="339">
        <v>53150</v>
      </c>
      <c r="F722" s="171">
        <f>-SUMIF(CajaAcc!F:F,A722,CajaAcc!E:E)+G722</f>
        <v>0</v>
      </c>
      <c r="G722" s="328">
        <v>0</v>
      </c>
    </row>
    <row r="723" spans="1:7" ht="15" x14ac:dyDescent="0.2">
      <c r="A723" s="320" t="s">
        <v>1707</v>
      </c>
      <c r="B723" s="336" t="s">
        <v>1516</v>
      </c>
      <c r="C723" s="337" t="s">
        <v>1838</v>
      </c>
      <c r="D723" s="338">
        <v>40643</v>
      </c>
      <c r="E723" s="339">
        <v>53150</v>
      </c>
      <c r="F723" s="171">
        <f>-SUMIF(CajaAcc!F:F,A723,CajaAcc!E:E)+G723</f>
        <v>0</v>
      </c>
      <c r="G723" s="328">
        <v>0</v>
      </c>
    </row>
    <row r="724" spans="1:7" ht="15" x14ac:dyDescent="0.2">
      <c r="A724" s="320" t="s">
        <v>375</v>
      </c>
      <c r="B724" s="336" t="s">
        <v>1516</v>
      </c>
      <c r="C724" s="337" t="s">
        <v>2638</v>
      </c>
      <c r="D724" s="338">
        <v>511</v>
      </c>
      <c r="E724" s="339">
        <v>950</v>
      </c>
      <c r="F724" s="171">
        <f>-SUMIF(CajaAcc!F:F,A724,CajaAcc!E:E)+G724</f>
        <v>0</v>
      </c>
      <c r="G724" s="328">
        <v>0</v>
      </c>
    </row>
    <row r="725" spans="1:7" ht="15" x14ac:dyDescent="0.2">
      <c r="A725" s="320" t="s">
        <v>447</v>
      </c>
      <c r="B725" s="336" t="s">
        <v>1516</v>
      </c>
      <c r="C725" s="337" t="s">
        <v>2639</v>
      </c>
      <c r="D725" s="338">
        <v>511</v>
      </c>
      <c r="E725" s="339">
        <v>1050</v>
      </c>
      <c r="F725" s="171">
        <f>-SUMIF(CajaAcc!F:F,A725,CajaAcc!E:E)+G725</f>
        <v>0</v>
      </c>
      <c r="G725" s="328">
        <v>0</v>
      </c>
    </row>
    <row r="726" spans="1:7" ht="15" x14ac:dyDescent="0.2">
      <c r="A726" s="320" t="s">
        <v>1131</v>
      </c>
      <c r="B726" s="336" t="s">
        <v>1516</v>
      </c>
      <c r="C726" s="337" t="s">
        <v>2640</v>
      </c>
      <c r="D726" s="338">
        <v>125</v>
      </c>
      <c r="E726" s="339">
        <v>200</v>
      </c>
      <c r="F726" s="171">
        <f>-SUMIF(CajaAcc!F:F,A726,CajaAcc!E:E)+G726</f>
        <v>0</v>
      </c>
      <c r="G726" s="328">
        <v>0</v>
      </c>
    </row>
    <row r="727" spans="1:7" ht="15" x14ac:dyDescent="0.2">
      <c r="A727" s="320" t="s">
        <v>1130</v>
      </c>
      <c r="B727" s="336" t="s">
        <v>1516</v>
      </c>
      <c r="C727" s="337" t="s">
        <v>2641</v>
      </c>
      <c r="D727" s="338">
        <v>125</v>
      </c>
      <c r="E727" s="339">
        <v>250</v>
      </c>
      <c r="F727" s="171">
        <f>-SUMIF(CajaAcc!F:F,A727,CajaAcc!E:E)+G727</f>
        <v>0</v>
      </c>
      <c r="G727" s="328">
        <v>0</v>
      </c>
    </row>
    <row r="728" spans="1:7" ht="15" x14ac:dyDescent="0.2">
      <c r="A728" s="320" t="s">
        <v>160</v>
      </c>
      <c r="B728" s="336" t="s">
        <v>1516</v>
      </c>
      <c r="C728" s="337" t="s">
        <v>2642</v>
      </c>
      <c r="D728" s="338">
        <v>125</v>
      </c>
      <c r="E728" s="339">
        <v>250</v>
      </c>
      <c r="F728" s="171">
        <f>-SUMIF(CajaAcc!F:F,A728,CajaAcc!E:E)+G728</f>
        <v>0</v>
      </c>
      <c r="G728" s="328">
        <v>0</v>
      </c>
    </row>
    <row r="729" spans="1:7" ht="15" x14ac:dyDescent="0.2">
      <c r="A729" s="320" t="s">
        <v>159</v>
      </c>
      <c r="B729" s="336" t="s">
        <v>1516</v>
      </c>
      <c r="C729" s="337" t="s">
        <v>2643</v>
      </c>
      <c r="D729" s="338">
        <v>125</v>
      </c>
      <c r="E729" s="339">
        <v>250</v>
      </c>
      <c r="F729" s="171">
        <f>-SUMIF(CajaAcc!F:F,A729,CajaAcc!E:E)+G729</f>
        <v>0</v>
      </c>
      <c r="G729" s="328">
        <v>0</v>
      </c>
    </row>
    <row r="730" spans="1:7" ht="15" x14ac:dyDescent="0.2">
      <c r="A730" s="320" t="s">
        <v>374</v>
      </c>
      <c r="B730" s="336" t="s">
        <v>1516</v>
      </c>
      <c r="C730" s="337" t="s">
        <v>2644</v>
      </c>
      <c r="D730" s="338">
        <v>125</v>
      </c>
      <c r="E730" s="339">
        <v>250</v>
      </c>
      <c r="F730" s="171">
        <f>-SUMIF(CajaAcc!F:F,A730,CajaAcc!E:E)+G730</f>
        <v>0</v>
      </c>
      <c r="G730" s="328">
        <v>0</v>
      </c>
    </row>
    <row r="731" spans="1:7" ht="15" x14ac:dyDescent="0.2">
      <c r="A731" s="320" t="s">
        <v>165</v>
      </c>
      <c r="B731" s="336" t="s">
        <v>1516</v>
      </c>
      <c r="C731" s="337" t="s">
        <v>2645</v>
      </c>
      <c r="D731" s="338">
        <v>125</v>
      </c>
      <c r="E731" s="339">
        <v>200</v>
      </c>
      <c r="F731" s="171">
        <f>-SUMIF(CajaAcc!F:F,A731,CajaAcc!E:E)+G731</f>
        <v>0</v>
      </c>
      <c r="G731" s="328">
        <v>0</v>
      </c>
    </row>
    <row r="732" spans="1:7" ht="15" x14ac:dyDescent="0.2">
      <c r="A732" s="320" t="s">
        <v>166</v>
      </c>
      <c r="B732" s="336" t="s">
        <v>1516</v>
      </c>
      <c r="C732" s="337" t="s">
        <v>2646</v>
      </c>
      <c r="D732" s="338">
        <v>125</v>
      </c>
      <c r="E732" s="339">
        <v>200</v>
      </c>
      <c r="F732" s="171">
        <f>-SUMIF(CajaAcc!F:F,A732,CajaAcc!E:E)+G732</f>
        <v>0</v>
      </c>
      <c r="G732" s="328">
        <v>0</v>
      </c>
    </row>
    <row r="733" spans="1:7" ht="15" x14ac:dyDescent="0.2">
      <c r="A733" s="320" t="s">
        <v>369</v>
      </c>
      <c r="B733" s="336" t="s">
        <v>1516</v>
      </c>
      <c r="C733" s="337" t="s">
        <v>2799</v>
      </c>
      <c r="D733" s="338">
        <v>301</v>
      </c>
      <c r="E733" s="339">
        <v>650</v>
      </c>
      <c r="F733" s="171">
        <f>-SUMIF(CajaAcc!F:F,A733,CajaAcc!E:E)+G733</f>
        <v>0</v>
      </c>
      <c r="G733" s="328">
        <v>0</v>
      </c>
    </row>
    <row r="734" spans="1:7" ht="15" x14ac:dyDescent="0.2">
      <c r="A734" s="320" t="s">
        <v>163</v>
      </c>
      <c r="B734" s="336" t="s">
        <v>1516</v>
      </c>
      <c r="C734" s="337" t="s">
        <v>2799</v>
      </c>
      <c r="D734" s="338">
        <v>301</v>
      </c>
      <c r="E734" s="339">
        <v>600</v>
      </c>
      <c r="F734" s="171">
        <f>-SUMIF(CajaAcc!F:F,A734,CajaAcc!E:E)+G734</f>
        <v>0</v>
      </c>
      <c r="G734" s="328">
        <v>0</v>
      </c>
    </row>
    <row r="735" spans="1:7" ht="15" x14ac:dyDescent="0.2">
      <c r="A735" s="320" t="s">
        <v>276</v>
      </c>
      <c r="B735" s="336" t="s">
        <v>1516</v>
      </c>
      <c r="C735" s="337" t="s">
        <v>2797</v>
      </c>
      <c r="D735" s="338">
        <v>301</v>
      </c>
      <c r="E735" s="339">
        <v>600</v>
      </c>
      <c r="F735" s="171">
        <f>-SUMIF(CajaAcc!F:F,A735,CajaAcc!E:E)+G735</f>
        <v>0</v>
      </c>
      <c r="G735" s="328">
        <v>0</v>
      </c>
    </row>
    <row r="736" spans="1:7" ht="15" x14ac:dyDescent="0.2">
      <c r="A736" s="320" t="s">
        <v>483</v>
      </c>
      <c r="B736" s="336" t="s">
        <v>1516</v>
      </c>
      <c r="C736" s="337" t="s">
        <v>2808</v>
      </c>
      <c r="D736" s="338">
        <v>301</v>
      </c>
      <c r="E736" s="339">
        <v>750</v>
      </c>
      <c r="F736" s="171">
        <f>-SUMIF(CajaAcc!F:F,A736,CajaAcc!E:E)+G736</f>
        <v>0</v>
      </c>
      <c r="G736" s="328">
        <v>0</v>
      </c>
    </row>
    <row r="737" spans="1:7" ht="15" x14ac:dyDescent="0.2">
      <c r="A737" s="320" t="s">
        <v>590</v>
      </c>
      <c r="B737" s="336" t="s">
        <v>1516</v>
      </c>
      <c r="C737" s="337" t="s">
        <v>2812</v>
      </c>
      <c r="D737" s="338">
        <v>301</v>
      </c>
      <c r="E737" s="339">
        <v>700</v>
      </c>
      <c r="F737" s="171">
        <f>-SUMIF(CajaAcc!F:F,A737,CajaAcc!E:E)+G737</f>
        <v>0</v>
      </c>
      <c r="G737" s="328">
        <v>0</v>
      </c>
    </row>
    <row r="738" spans="1:7" ht="15" x14ac:dyDescent="0.2">
      <c r="A738" s="320" t="s">
        <v>205</v>
      </c>
      <c r="B738" s="336" t="s">
        <v>1516</v>
      </c>
      <c r="C738" s="337" t="s">
        <v>2647</v>
      </c>
      <c r="D738" s="338">
        <v>1584</v>
      </c>
      <c r="E738" s="339">
        <v>2450</v>
      </c>
      <c r="F738" s="171">
        <f>-SUMIF(CajaAcc!F:F,A738,CajaAcc!E:E)+G738</f>
        <v>0</v>
      </c>
      <c r="G738" s="328">
        <v>0</v>
      </c>
    </row>
    <row r="739" spans="1:7" ht="15" x14ac:dyDescent="0.2">
      <c r="A739" s="320" t="s">
        <v>675</v>
      </c>
      <c r="B739" s="336" t="s">
        <v>1516</v>
      </c>
      <c r="C739" s="337" t="s">
        <v>2648</v>
      </c>
      <c r="D739" s="338">
        <v>1584</v>
      </c>
      <c r="E739" s="339">
        <v>2450</v>
      </c>
      <c r="F739" s="171">
        <f>-SUMIF(CajaAcc!F:F,A739,CajaAcc!E:E)+G739</f>
        <v>1</v>
      </c>
      <c r="G739" s="328">
        <v>1</v>
      </c>
    </row>
    <row r="740" spans="1:7" ht="15" x14ac:dyDescent="0.2">
      <c r="A740" s="320" t="s">
        <v>206</v>
      </c>
      <c r="B740" s="336" t="s">
        <v>1516</v>
      </c>
      <c r="C740" s="337" t="s">
        <v>2649</v>
      </c>
      <c r="D740" s="338">
        <v>2890</v>
      </c>
      <c r="E740" s="339">
        <v>4450</v>
      </c>
      <c r="F740" s="171">
        <f>-SUMIF(CajaAcc!F:F,A740,CajaAcc!E:E)+G740</f>
        <v>0</v>
      </c>
      <c r="G740" s="328">
        <v>0</v>
      </c>
    </row>
    <row r="741" spans="1:7" ht="15" x14ac:dyDescent="0.2">
      <c r="A741" s="320" t="s">
        <v>282</v>
      </c>
      <c r="B741" s="336" t="s">
        <v>1516</v>
      </c>
      <c r="C741" s="337" t="s">
        <v>2650</v>
      </c>
      <c r="D741" s="338">
        <v>2509</v>
      </c>
      <c r="E741" s="339">
        <v>3850</v>
      </c>
      <c r="F741" s="171">
        <f>-SUMIF(CajaAcc!F:F,A741,CajaAcc!E:E)+G741</f>
        <v>0</v>
      </c>
      <c r="G741" s="328">
        <v>0</v>
      </c>
    </row>
    <row r="742" spans="1:7" ht="15" x14ac:dyDescent="0.2">
      <c r="A742" s="320" t="s">
        <v>1129</v>
      </c>
      <c r="B742" s="336" t="s">
        <v>1516</v>
      </c>
      <c r="C742" s="337" t="s">
        <v>2165</v>
      </c>
      <c r="D742" s="338">
        <v>4139</v>
      </c>
      <c r="E742" s="339">
        <v>6550</v>
      </c>
      <c r="F742" s="171">
        <f>-SUMIF(CajaAcc!F:F,A742,CajaAcc!E:E)+G742</f>
        <v>0</v>
      </c>
      <c r="G742" s="328">
        <v>0</v>
      </c>
    </row>
    <row r="743" spans="1:7" ht="15" x14ac:dyDescent="0.2">
      <c r="A743" s="320" t="s">
        <v>208</v>
      </c>
      <c r="B743" s="336" t="s">
        <v>1516</v>
      </c>
      <c r="C743" s="337" t="s">
        <v>2386</v>
      </c>
      <c r="D743" s="338">
        <v>739</v>
      </c>
      <c r="E743" s="339">
        <v>1150</v>
      </c>
      <c r="F743" s="171">
        <f>-SUMIF(CajaAcc!F:F,A743,CajaAcc!E:E)+G743</f>
        <v>0</v>
      </c>
      <c r="G743" s="328">
        <v>0</v>
      </c>
    </row>
    <row r="744" spans="1:7" ht="15" x14ac:dyDescent="0.2">
      <c r="A744" s="320" t="s">
        <v>203</v>
      </c>
      <c r="B744" s="336" t="s">
        <v>1516</v>
      </c>
      <c r="C744" s="337" t="s">
        <v>2166</v>
      </c>
      <c r="D744" s="338">
        <v>2509</v>
      </c>
      <c r="E744" s="339">
        <v>3850</v>
      </c>
      <c r="F744" s="171">
        <f>-SUMIF(CajaAcc!F:F,A744,CajaAcc!E:E)+G744</f>
        <v>0</v>
      </c>
      <c r="G744" s="328">
        <v>0</v>
      </c>
    </row>
    <row r="745" spans="1:7" ht="15" x14ac:dyDescent="0.2">
      <c r="A745" s="320" t="s">
        <v>1483</v>
      </c>
      <c r="B745" s="336" t="s">
        <v>1516</v>
      </c>
      <c r="C745" s="337" t="s">
        <v>2167</v>
      </c>
      <c r="D745" s="338">
        <v>3380</v>
      </c>
      <c r="E745" s="339">
        <v>5350</v>
      </c>
      <c r="F745" s="171">
        <f>-SUMIF(CajaAcc!F:F,A745,CajaAcc!E:E)+G745</f>
        <v>0</v>
      </c>
      <c r="G745" s="328">
        <v>0</v>
      </c>
    </row>
    <row r="746" spans="1:7" ht="15" x14ac:dyDescent="0.2">
      <c r="A746" s="320" t="s">
        <v>3115</v>
      </c>
      <c r="B746" s="336" t="s">
        <v>1516</v>
      </c>
      <c r="C746" s="337" t="s">
        <v>3116</v>
      </c>
      <c r="D746" s="338">
        <v>13405</v>
      </c>
      <c r="E746" s="339">
        <v>20600</v>
      </c>
      <c r="F746" s="171">
        <f>-SUMIF(CajaAcc!F:F,A746,CajaAcc!E:E)+G746</f>
        <v>0</v>
      </c>
      <c r="G746" s="328">
        <v>0</v>
      </c>
    </row>
    <row r="747" spans="1:7" ht="15" x14ac:dyDescent="0.2">
      <c r="A747" s="320" t="s">
        <v>4336</v>
      </c>
      <c r="B747" s="336" t="s">
        <v>1516</v>
      </c>
      <c r="C747" s="337" t="s">
        <v>4434</v>
      </c>
      <c r="D747" s="338">
        <v>15320</v>
      </c>
      <c r="E747" s="339">
        <v>23550</v>
      </c>
      <c r="F747" s="171">
        <f>-SUMIF(CajaAcc!F:F,A747,CajaAcc!E:E)+G747</f>
        <v>0</v>
      </c>
      <c r="G747" s="328">
        <v>0</v>
      </c>
    </row>
    <row r="748" spans="1:7" ht="15" x14ac:dyDescent="0.2">
      <c r="A748" s="320" t="s">
        <v>3658</v>
      </c>
      <c r="B748" s="336" t="s">
        <v>1516</v>
      </c>
      <c r="C748" s="337" t="s">
        <v>3687</v>
      </c>
      <c r="D748" s="338">
        <v>13405</v>
      </c>
      <c r="E748" s="339">
        <v>20600</v>
      </c>
      <c r="F748" s="171">
        <f>-SUMIF(CajaAcc!F:F,A748,CajaAcc!E:E)+G748</f>
        <v>0</v>
      </c>
      <c r="G748" s="328">
        <v>0</v>
      </c>
    </row>
    <row r="749" spans="1:7" ht="15" x14ac:dyDescent="0.2">
      <c r="A749" s="320" t="s">
        <v>4337</v>
      </c>
      <c r="B749" s="336" t="s">
        <v>1516</v>
      </c>
      <c r="C749" s="337" t="s">
        <v>4435</v>
      </c>
      <c r="D749" s="338">
        <v>13405</v>
      </c>
      <c r="E749" s="339">
        <v>20600</v>
      </c>
      <c r="F749" s="171">
        <f>-SUMIF(CajaAcc!F:F,A749,CajaAcc!E:E)+G749</f>
        <v>0</v>
      </c>
      <c r="G749" s="328">
        <v>0</v>
      </c>
    </row>
    <row r="750" spans="1:7" ht="15" x14ac:dyDescent="0.2">
      <c r="A750" s="320" t="s">
        <v>975</v>
      </c>
      <c r="B750" s="336" t="s">
        <v>1516</v>
      </c>
      <c r="C750" s="337" t="s">
        <v>2651</v>
      </c>
      <c r="D750" s="338">
        <v>5807</v>
      </c>
      <c r="E750" s="339">
        <v>8950</v>
      </c>
      <c r="F750" s="171">
        <f>-SUMIF(CajaAcc!F:F,A750,CajaAcc!E:E)+G750</f>
        <v>0</v>
      </c>
      <c r="G750" s="328">
        <v>0</v>
      </c>
    </row>
    <row r="751" spans="1:7" ht="15" x14ac:dyDescent="0.2">
      <c r="A751" s="320" t="s">
        <v>2670</v>
      </c>
      <c r="B751" s="336" t="s">
        <v>1516</v>
      </c>
      <c r="C751" s="337" t="s">
        <v>2691</v>
      </c>
      <c r="D751" s="338">
        <v>11465</v>
      </c>
      <c r="E751" s="339">
        <v>17650</v>
      </c>
      <c r="F751" s="171">
        <f>-SUMIF(CajaAcc!F:F,A751,CajaAcc!E:E)+G751</f>
        <v>0</v>
      </c>
      <c r="G751" s="328">
        <v>0</v>
      </c>
    </row>
    <row r="752" spans="1:7" ht="15" x14ac:dyDescent="0.2">
      <c r="A752" s="320" t="s">
        <v>2671</v>
      </c>
      <c r="B752" s="336" t="s">
        <v>1516</v>
      </c>
      <c r="C752" s="337" t="s">
        <v>2692</v>
      </c>
      <c r="D752" s="338">
        <v>7708</v>
      </c>
      <c r="E752" s="339">
        <v>11850</v>
      </c>
      <c r="F752" s="171">
        <f>-SUMIF(CajaAcc!F:F,A752,CajaAcc!E:E)+G752</f>
        <v>0</v>
      </c>
      <c r="G752" s="328">
        <v>0</v>
      </c>
    </row>
    <row r="753" spans="1:7" ht="15" x14ac:dyDescent="0.2">
      <c r="A753" s="320" t="s">
        <v>3117</v>
      </c>
      <c r="B753" s="336" t="s">
        <v>1516</v>
      </c>
      <c r="C753" s="337" t="s">
        <v>3118</v>
      </c>
      <c r="D753" s="338">
        <v>8258</v>
      </c>
      <c r="E753" s="339">
        <v>12700</v>
      </c>
      <c r="F753" s="171">
        <f>-SUMIF(CajaAcc!F:F,A753,CajaAcc!E:E)+G753</f>
        <v>0</v>
      </c>
      <c r="G753" s="328">
        <v>0</v>
      </c>
    </row>
    <row r="754" spans="1:7" ht="15" x14ac:dyDescent="0.2">
      <c r="A754" s="320" t="s">
        <v>4457</v>
      </c>
      <c r="B754" s="336" t="s">
        <v>1516</v>
      </c>
      <c r="C754" s="337" t="s">
        <v>4547</v>
      </c>
      <c r="D754" s="338">
        <v>8258</v>
      </c>
      <c r="E754" s="339">
        <v>12700</v>
      </c>
      <c r="F754" s="171">
        <f>-SUMIF(CajaAcc!F:F,A754,CajaAcc!E:E)+G754</f>
        <v>0</v>
      </c>
      <c r="G754" s="328">
        <v>0</v>
      </c>
    </row>
    <row r="755" spans="1:7" ht="15" x14ac:dyDescent="0.2">
      <c r="A755" s="320" t="s">
        <v>4453</v>
      </c>
      <c r="B755" s="336" t="s">
        <v>1516</v>
      </c>
      <c r="C755" s="337" t="s">
        <v>4543</v>
      </c>
      <c r="D755" s="338">
        <v>8258</v>
      </c>
      <c r="E755" s="339">
        <v>12700</v>
      </c>
      <c r="F755" s="171">
        <f>-SUMIF(CajaAcc!F:F,A755,CajaAcc!E:E)+G755</f>
        <v>0</v>
      </c>
      <c r="G755" s="328">
        <v>0</v>
      </c>
    </row>
    <row r="756" spans="1:7" ht="15" x14ac:dyDescent="0.2">
      <c r="A756" s="320" t="s">
        <v>4456</v>
      </c>
      <c r="B756" s="336" t="s">
        <v>1516</v>
      </c>
      <c r="C756" s="337" t="s">
        <v>4546</v>
      </c>
      <c r="D756" s="338">
        <v>8258</v>
      </c>
      <c r="E756" s="339">
        <v>12700</v>
      </c>
      <c r="F756" s="171">
        <f>-SUMIF(CajaAcc!F:F,A756,CajaAcc!E:E)+G756</f>
        <v>0</v>
      </c>
      <c r="G756" s="328">
        <v>0</v>
      </c>
    </row>
    <row r="757" spans="1:7" ht="15" x14ac:dyDescent="0.2">
      <c r="A757" s="320" t="s">
        <v>4855</v>
      </c>
      <c r="B757" s="336" t="s">
        <v>1516</v>
      </c>
      <c r="C757" s="337" t="s">
        <v>4857</v>
      </c>
      <c r="D757" s="338">
        <v>8258</v>
      </c>
      <c r="E757" s="339">
        <v>12700</v>
      </c>
      <c r="F757" s="171">
        <f>-SUMIF(CajaAcc!F:F,A757,CajaAcc!E:E)+G757</f>
        <v>0</v>
      </c>
      <c r="G757" s="328">
        <v>0</v>
      </c>
    </row>
    <row r="758" spans="1:7" ht="15" x14ac:dyDescent="0.2">
      <c r="A758" s="320" t="s">
        <v>4458</v>
      </c>
      <c r="B758" s="336" t="s">
        <v>1516</v>
      </c>
      <c r="C758" s="337" t="s">
        <v>4548</v>
      </c>
      <c r="D758" s="338">
        <v>8258</v>
      </c>
      <c r="E758" s="339">
        <v>12700</v>
      </c>
      <c r="F758" s="171">
        <f>-SUMIF(CajaAcc!F:F,A758,CajaAcc!E:E)+G758</f>
        <v>0</v>
      </c>
      <c r="G758" s="328">
        <v>0</v>
      </c>
    </row>
    <row r="759" spans="1:7" ht="15" x14ac:dyDescent="0.2">
      <c r="A759" s="320" t="s">
        <v>4455</v>
      </c>
      <c r="B759" s="336" t="s">
        <v>1516</v>
      </c>
      <c r="C759" s="337" t="s">
        <v>4545</v>
      </c>
      <c r="D759" s="338">
        <v>8258</v>
      </c>
      <c r="E759" s="339">
        <v>12700</v>
      </c>
      <c r="F759" s="171">
        <f>-SUMIF(CajaAcc!F:F,A759,CajaAcc!E:E)+G759</f>
        <v>0</v>
      </c>
      <c r="G759" s="328">
        <v>0</v>
      </c>
    </row>
    <row r="760" spans="1:7" ht="15" x14ac:dyDescent="0.2">
      <c r="A760" s="320" t="s">
        <v>4856</v>
      </c>
      <c r="B760" s="336" t="s">
        <v>1516</v>
      </c>
      <c r="C760" s="337" t="s">
        <v>4858</v>
      </c>
      <c r="D760" s="338">
        <v>8258</v>
      </c>
      <c r="E760" s="339">
        <v>12700</v>
      </c>
      <c r="F760" s="171">
        <f>-SUMIF(CajaAcc!F:F,A760,CajaAcc!E:E)+G760</f>
        <v>0</v>
      </c>
      <c r="G760" s="328">
        <v>0</v>
      </c>
    </row>
    <row r="761" spans="1:7" ht="15" x14ac:dyDescent="0.2">
      <c r="A761" s="320" t="s">
        <v>4454</v>
      </c>
      <c r="B761" s="336" t="s">
        <v>1516</v>
      </c>
      <c r="C761" s="337" t="s">
        <v>4544</v>
      </c>
      <c r="D761" s="338">
        <v>8258</v>
      </c>
      <c r="E761" s="339">
        <v>12700</v>
      </c>
      <c r="F761" s="171">
        <f>-SUMIF(CajaAcc!F:F,A761,CajaAcc!E:E)+G761</f>
        <v>0</v>
      </c>
      <c r="G761" s="328">
        <v>0</v>
      </c>
    </row>
    <row r="762" spans="1:7" ht="15" x14ac:dyDescent="0.2">
      <c r="A762" s="320" t="s">
        <v>2672</v>
      </c>
      <c r="B762" s="336" t="s">
        <v>1516</v>
      </c>
      <c r="C762" s="337" t="s">
        <v>2693</v>
      </c>
      <c r="D762" s="338">
        <v>8864</v>
      </c>
      <c r="E762" s="339">
        <v>13650</v>
      </c>
      <c r="F762" s="171">
        <f>-SUMIF(CajaAcc!F:F,A762,CajaAcc!E:E)+G762</f>
        <v>0</v>
      </c>
      <c r="G762" s="328">
        <v>0</v>
      </c>
    </row>
    <row r="763" spans="1:7" ht="15" x14ac:dyDescent="0.2">
      <c r="A763" s="320" t="s">
        <v>3576</v>
      </c>
      <c r="B763" s="336" t="s">
        <v>1516</v>
      </c>
      <c r="C763" s="337" t="s">
        <v>3602</v>
      </c>
      <c r="D763" s="338">
        <v>7673</v>
      </c>
      <c r="E763" s="339">
        <v>12100</v>
      </c>
      <c r="F763" s="171">
        <f>-SUMIF(CajaAcc!F:F,A763,CajaAcc!E:E)+G763</f>
        <v>0</v>
      </c>
      <c r="G763" s="328">
        <v>0</v>
      </c>
    </row>
    <row r="764" spans="1:7" ht="15" x14ac:dyDescent="0.2">
      <c r="A764" s="320" t="s">
        <v>3577</v>
      </c>
      <c r="B764" s="336" t="s">
        <v>1516</v>
      </c>
      <c r="C764" s="337" t="s">
        <v>3603</v>
      </c>
      <c r="D764" s="338">
        <v>7673</v>
      </c>
      <c r="E764" s="339">
        <v>12100</v>
      </c>
      <c r="F764" s="171">
        <f>-SUMIF(CajaAcc!F:F,A764,CajaAcc!E:E)+G764</f>
        <v>0</v>
      </c>
      <c r="G764" s="328">
        <v>0</v>
      </c>
    </row>
    <row r="765" spans="1:7" ht="15" x14ac:dyDescent="0.2">
      <c r="A765" s="320" t="s">
        <v>3578</v>
      </c>
      <c r="B765" s="336" t="s">
        <v>1516</v>
      </c>
      <c r="C765" s="337" t="s">
        <v>3604</v>
      </c>
      <c r="D765" s="338">
        <v>7673</v>
      </c>
      <c r="E765" s="339">
        <v>12100</v>
      </c>
      <c r="F765" s="171">
        <f>-SUMIF(CajaAcc!F:F,A765,CajaAcc!E:E)+G765</f>
        <v>0</v>
      </c>
      <c r="G765" s="328">
        <v>0</v>
      </c>
    </row>
    <row r="766" spans="1:7" ht="15" x14ac:dyDescent="0.2">
      <c r="A766" s="320" t="s">
        <v>3579</v>
      </c>
      <c r="B766" s="336" t="s">
        <v>1516</v>
      </c>
      <c r="C766" s="337" t="s">
        <v>3605</v>
      </c>
      <c r="D766" s="338">
        <v>7673</v>
      </c>
      <c r="E766" s="339">
        <v>12100</v>
      </c>
      <c r="F766" s="171">
        <f>-SUMIF(CajaAcc!F:F,A766,CajaAcc!E:E)+G766</f>
        <v>0</v>
      </c>
      <c r="G766" s="328">
        <v>0</v>
      </c>
    </row>
    <row r="767" spans="1:7" ht="15" x14ac:dyDescent="0.2">
      <c r="A767" s="320" t="s">
        <v>3707</v>
      </c>
      <c r="B767" s="336" t="s">
        <v>1516</v>
      </c>
      <c r="C767" s="337" t="s">
        <v>3605</v>
      </c>
      <c r="D767" s="338">
        <v>7673</v>
      </c>
      <c r="E767" s="339">
        <v>12100</v>
      </c>
      <c r="F767" s="171">
        <f>-SUMIF(CajaAcc!F:F,A767,CajaAcc!E:E)+G767</f>
        <v>0</v>
      </c>
      <c r="G767" s="328">
        <v>0</v>
      </c>
    </row>
    <row r="768" spans="1:7" ht="15" x14ac:dyDescent="0.2">
      <c r="A768" s="320" t="s">
        <v>2698</v>
      </c>
      <c r="B768" s="336" t="s">
        <v>1516</v>
      </c>
      <c r="C768" s="337" t="s">
        <v>1504</v>
      </c>
      <c r="D768" s="338">
        <v>4052</v>
      </c>
      <c r="E768" s="339">
        <v>7650</v>
      </c>
      <c r="F768" s="171">
        <f>-SUMIF(CajaAcc!F:F,A768,CajaAcc!E:E)+G768</f>
        <v>0</v>
      </c>
      <c r="G768" s="328">
        <v>0</v>
      </c>
    </row>
    <row r="769" spans="1:7" ht="15" x14ac:dyDescent="0.2">
      <c r="A769" s="320" t="s">
        <v>3210</v>
      </c>
      <c r="B769" s="336" t="s">
        <v>1516</v>
      </c>
      <c r="C769" s="337" t="s">
        <v>1504</v>
      </c>
      <c r="D769" s="338">
        <v>4052</v>
      </c>
      <c r="E769" s="339">
        <v>7650</v>
      </c>
      <c r="F769" s="171">
        <f>-SUMIF(CajaAcc!F:F,A769,CajaAcc!E:E)+G769</f>
        <v>1</v>
      </c>
      <c r="G769" s="328">
        <v>1</v>
      </c>
    </row>
    <row r="770" spans="1:7" ht="15" x14ac:dyDescent="0.2">
      <c r="A770" s="320" t="s">
        <v>3211</v>
      </c>
      <c r="B770" s="336" t="s">
        <v>1516</v>
      </c>
      <c r="C770" s="337" t="s">
        <v>1504</v>
      </c>
      <c r="D770" s="338">
        <v>4052</v>
      </c>
      <c r="E770" s="339">
        <v>7650</v>
      </c>
      <c r="F770" s="171">
        <f>-SUMIF(CajaAcc!F:F,A770,CajaAcc!E:E)+G770</f>
        <v>1</v>
      </c>
      <c r="G770" s="328">
        <v>1</v>
      </c>
    </row>
    <row r="771" spans="1:7" ht="15" x14ac:dyDescent="0.2">
      <c r="A771" s="320" t="s">
        <v>563</v>
      </c>
      <c r="B771" s="336" t="s">
        <v>1516</v>
      </c>
      <c r="C771" s="337" t="s">
        <v>2813</v>
      </c>
      <c r="D771" s="338">
        <v>624</v>
      </c>
      <c r="E771" s="339">
        <v>1500</v>
      </c>
      <c r="F771" s="171">
        <f>-SUMIF(CajaAcc!F:F,A771,CajaAcc!E:E)+G771</f>
        <v>0</v>
      </c>
      <c r="G771" s="328">
        <v>0</v>
      </c>
    </row>
    <row r="772" spans="1:7" ht="15" x14ac:dyDescent="0.2">
      <c r="A772" s="320" t="s">
        <v>368</v>
      </c>
      <c r="B772" s="336" t="s">
        <v>1516</v>
      </c>
      <c r="C772" s="337" t="s">
        <v>2800</v>
      </c>
      <c r="D772" s="338">
        <v>301</v>
      </c>
      <c r="E772" s="339">
        <v>650</v>
      </c>
      <c r="F772" s="171">
        <f>-SUMIF(CajaAcc!F:F,A772,CajaAcc!E:E)+G772</f>
        <v>0</v>
      </c>
      <c r="G772" s="328">
        <v>0</v>
      </c>
    </row>
    <row r="773" spans="1:7" ht="15" x14ac:dyDescent="0.2">
      <c r="A773" s="320" t="s">
        <v>533</v>
      </c>
      <c r="B773" s="336" t="s">
        <v>1516</v>
      </c>
      <c r="C773" s="337" t="s">
        <v>2809</v>
      </c>
      <c r="D773" s="338">
        <v>301</v>
      </c>
      <c r="E773" s="339">
        <v>750</v>
      </c>
      <c r="F773" s="171">
        <f>-SUMIF(CajaAcc!F:F,A773,CajaAcc!E:E)+G773</f>
        <v>0</v>
      </c>
      <c r="G773" s="328">
        <v>0</v>
      </c>
    </row>
    <row r="774" spans="1:7" ht="15" x14ac:dyDescent="0.2">
      <c r="A774" s="320" t="s">
        <v>164</v>
      </c>
      <c r="B774" s="336" t="s">
        <v>1516</v>
      </c>
      <c r="C774" s="337" t="s">
        <v>2801</v>
      </c>
      <c r="D774" s="338">
        <v>301</v>
      </c>
      <c r="E774" s="339">
        <v>600</v>
      </c>
      <c r="F774" s="171">
        <f>-SUMIF(CajaAcc!F:F,A774,CajaAcc!E:E)+G774</f>
        <v>0</v>
      </c>
      <c r="G774" s="328">
        <v>0</v>
      </c>
    </row>
    <row r="775" spans="1:7" ht="15" x14ac:dyDescent="0.2">
      <c r="A775" s="320" t="s">
        <v>221</v>
      </c>
      <c r="B775" s="336" t="s">
        <v>1516</v>
      </c>
      <c r="C775" s="337" t="s">
        <v>2806</v>
      </c>
      <c r="D775" s="338">
        <v>301</v>
      </c>
      <c r="E775" s="339">
        <v>600</v>
      </c>
      <c r="F775" s="171">
        <f>-SUMIF(CajaAcc!F:F,A775,CajaAcc!E:E)+G775</f>
        <v>0</v>
      </c>
      <c r="G775" s="328">
        <v>0</v>
      </c>
    </row>
    <row r="776" spans="1:7" ht="15" x14ac:dyDescent="0.2">
      <c r="A776" s="320" t="s">
        <v>370</v>
      </c>
      <c r="B776" s="336" t="s">
        <v>1516</v>
      </c>
      <c r="C776" s="337" t="s">
        <v>2814</v>
      </c>
      <c r="D776" s="338">
        <v>301</v>
      </c>
      <c r="E776" s="339">
        <v>700</v>
      </c>
      <c r="F776" s="171">
        <f>-SUMIF(CajaAcc!F:F,A776,CajaAcc!E:E)+G776</f>
        <v>0</v>
      </c>
      <c r="G776" s="328">
        <v>0</v>
      </c>
    </row>
    <row r="777" spans="1:7" ht="15" x14ac:dyDescent="0.2">
      <c r="A777" s="320" t="s">
        <v>565</v>
      </c>
      <c r="B777" s="336" t="s">
        <v>1516</v>
      </c>
      <c r="C777" s="337" t="s">
        <v>2802</v>
      </c>
      <c r="D777" s="338">
        <v>301</v>
      </c>
      <c r="E777" s="339">
        <v>700</v>
      </c>
      <c r="F777" s="171">
        <f>-SUMIF(CajaAcc!F:F,A777,CajaAcc!E:E)+G777</f>
        <v>0</v>
      </c>
      <c r="G777" s="328">
        <v>0</v>
      </c>
    </row>
    <row r="778" spans="1:7" ht="15" x14ac:dyDescent="0.2">
      <c r="A778" s="320" t="s">
        <v>162</v>
      </c>
      <c r="B778" s="336" t="s">
        <v>1516</v>
      </c>
      <c r="C778" s="337" t="s">
        <v>2803</v>
      </c>
      <c r="D778" s="338">
        <v>301</v>
      </c>
      <c r="E778" s="339">
        <v>600</v>
      </c>
      <c r="F778" s="171">
        <f>-SUMIF(CajaAcc!F:F,A778,CajaAcc!E:E)+G778</f>
        <v>0</v>
      </c>
      <c r="G778" s="328">
        <v>0</v>
      </c>
    </row>
    <row r="779" spans="1:7" ht="15" x14ac:dyDescent="0.2">
      <c r="A779" s="320" t="s">
        <v>564</v>
      </c>
      <c r="B779" s="336" t="s">
        <v>1516</v>
      </c>
      <c r="C779" s="337" t="s">
        <v>2804</v>
      </c>
      <c r="D779" s="338">
        <v>301</v>
      </c>
      <c r="E779" s="339">
        <v>700</v>
      </c>
      <c r="F779" s="171">
        <f>-SUMIF(CajaAcc!F:F,A779,CajaAcc!E:E)+G779</f>
        <v>0</v>
      </c>
      <c r="G779" s="328">
        <v>0</v>
      </c>
    </row>
    <row r="780" spans="1:7" ht="15" x14ac:dyDescent="0.2">
      <c r="A780" s="320" t="s">
        <v>815</v>
      </c>
      <c r="B780" s="336" t="s">
        <v>1516</v>
      </c>
      <c r="C780" s="337" t="s">
        <v>1839</v>
      </c>
      <c r="D780" s="338">
        <v>1041</v>
      </c>
      <c r="E780" s="339">
        <v>2550</v>
      </c>
      <c r="F780" s="171">
        <f>-SUMIF(CajaAcc!F:F,A780,CajaAcc!E:E)+G780</f>
        <v>0</v>
      </c>
      <c r="G780" s="328">
        <v>0</v>
      </c>
    </row>
    <row r="781" spans="1:7" ht="15" x14ac:dyDescent="0.2">
      <c r="A781" s="320" t="s">
        <v>869</v>
      </c>
      <c r="B781" s="336" t="s">
        <v>1516</v>
      </c>
      <c r="C781" s="337" t="s">
        <v>2281</v>
      </c>
      <c r="D781" s="338">
        <v>1041</v>
      </c>
      <c r="E781" s="339">
        <v>2550</v>
      </c>
      <c r="F781" s="171">
        <f>-SUMIF(CajaAcc!F:F,A781,CajaAcc!E:E)+G781</f>
        <v>2</v>
      </c>
      <c r="G781" s="328">
        <v>2</v>
      </c>
    </row>
    <row r="782" spans="1:7" ht="15" x14ac:dyDescent="0.2">
      <c r="A782" s="320" t="s">
        <v>870</v>
      </c>
      <c r="B782" s="336" t="s">
        <v>1516</v>
      </c>
      <c r="C782" s="337" t="s">
        <v>2282</v>
      </c>
      <c r="D782" s="338">
        <v>1041</v>
      </c>
      <c r="E782" s="339">
        <v>2550</v>
      </c>
      <c r="F782" s="171">
        <f>-SUMIF(CajaAcc!F:F,A782,CajaAcc!E:E)+G782</f>
        <v>4</v>
      </c>
      <c r="G782" s="328">
        <v>4</v>
      </c>
    </row>
    <row r="783" spans="1:7" ht="15" x14ac:dyDescent="0.2">
      <c r="A783" s="320" t="s">
        <v>874</v>
      </c>
      <c r="B783" s="336" t="s">
        <v>1516</v>
      </c>
      <c r="C783" s="337" t="s">
        <v>1840</v>
      </c>
      <c r="D783" s="338">
        <v>1387</v>
      </c>
      <c r="E783" s="339">
        <v>3400</v>
      </c>
      <c r="F783" s="171">
        <f>-SUMIF(CajaAcc!F:F,A783,CajaAcc!E:E)+G783</f>
        <v>0</v>
      </c>
      <c r="G783" s="328">
        <v>0</v>
      </c>
    </row>
    <row r="784" spans="1:7" ht="15" x14ac:dyDescent="0.2">
      <c r="A784" s="320" t="s">
        <v>875</v>
      </c>
      <c r="B784" s="336" t="s">
        <v>1516</v>
      </c>
      <c r="C784" s="337" t="s">
        <v>1841</v>
      </c>
      <c r="D784" s="338">
        <v>1387</v>
      </c>
      <c r="E784" s="339">
        <v>3400</v>
      </c>
      <c r="F784" s="171">
        <f>-SUMIF(CajaAcc!F:F,A784,CajaAcc!E:E)+G784</f>
        <v>0</v>
      </c>
      <c r="G784" s="328">
        <v>0</v>
      </c>
    </row>
    <row r="785" spans="1:7" ht="15" x14ac:dyDescent="0.2">
      <c r="A785" s="320" t="s">
        <v>876</v>
      </c>
      <c r="B785" s="336" t="s">
        <v>1516</v>
      </c>
      <c r="C785" s="337" t="s">
        <v>1842</v>
      </c>
      <c r="D785" s="338">
        <v>1387</v>
      </c>
      <c r="E785" s="339">
        <v>3400</v>
      </c>
      <c r="F785" s="171">
        <f>-SUMIF(CajaAcc!F:F,A785,CajaAcc!E:E)+G785</f>
        <v>0</v>
      </c>
      <c r="G785" s="328">
        <v>0</v>
      </c>
    </row>
    <row r="786" spans="1:7" ht="15" x14ac:dyDescent="0.2">
      <c r="A786" s="320" t="s">
        <v>2701</v>
      </c>
      <c r="B786" s="336" t="s">
        <v>1516</v>
      </c>
      <c r="C786" s="337" t="s">
        <v>2702</v>
      </c>
      <c r="D786" s="338">
        <v>4093</v>
      </c>
      <c r="E786" s="339">
        <v>6300</v>
      </c>
      <c r="F786" s="171">
        <f>-SUMIF(CajaAcc!F:F,A786,CajaAcc!E:E)+G786</f>
        <v>0</v>
      </c>
      <c r="G786" s="328">
        <v>0</v>
      </c>
    </row>
    <row r="787" spans="1:7" ht="15" x14ac:dyDescent="0.2">
      <c r="A787" s="320" t="s">
        <v>2775</v>
      </c>
      <c r="B787" s="336" t="s">
        <v>1516</v>
      </c>
      <c r="C787" s="337" t="s">
        <v>2702</v>
      </c>
      <c r="D787" s="338">
        <v>4061</v>
      </c>
      <c r="E787" s="339">
        <v>6250</v>
      </c>
      <c r="F787" s="171">
        <f>-SUMIF(CajaAcc!F:F,A787,CajaAcc!E:E)+G787</f>
        <v>0</v>
      </c>
      <c r="G787" s="328">
        <v>0</v>
      </c>
    </row>
    <row r="788" spans="1:7" ht="15" x14ac:dyDescent="0.2">
      <c r="A788" s="320" t="s">
        <v>872</v>
      </c>
      <c r="B788" s="336" t="s">
        <v>1516</v>
      </c>
      <c r="C788" s="337" t="s">
        <v>2283</v>
      </c>
      <c r="D788" s="338">
        <v>1041</v>
      </c>
      <c r="E788" s="339">
        <v>2550</v>
      </c>
      <c r="F788" s="171">
        <f>-SUMIF(CajaAcc!F:F,A788,CajaAcc!E:E)+G788</f>
        <v>1</v>
      </c>
      <c r="G788" s="328">
        <v>1</v>
      </c>
    </row>
    <row r="789" spans="1:7" ht="15" x14ac:dyDescent="0.2">
      <c r="A789" s="320" t="s">
        <v>873</v>
      </c>
      <c r="B789" s="336" t="s">
        <v>1516</v>
      </c>
      <c r="C789" s="337" t="s">
        <v>2284</v>
      </c>
      <c r="D789" s="338">
        <v>1041</v>
      </c>
      <c r="E789" s="339">
        <v>2550</v>
      </c>
      <c r="F789" s="171">
        <f>-SUMIF(CajaAcc!F:F,A789,CajaAcc!E:E)+G789</f>
        <v>7</v>
      </c>
      <c r="G789" s="328">
        <v>7</v>
      </c>
    </row>
    <row r="790" spans="1:7" ht="15" x14ac:dyDescent="0.2">
      <c r="A790" s="320" t="s">
        <v>871</v>
      </c>
      <c r="B790" s="336" t="s">
        <v>1516</v>
      </c>
      <c r="C790" s="337" t="s">
        <v>2285</v>
      </c>
      <c r="D790" s="338">
        <v>1041</v>
      </c>
      <c r="E790" s="339">
        <v>2550</v>
      </c>
      <c r="F790" s="171">
        <f>-SUMIF(CajaAcc!F:F,A790,CajaAcc!E:E)+G790</f>
        <v>4</v>
      </c>
      <c r="G790" s="328">
        <v>4</v>
      </c>
    </row>
    <row r="791" spans="1:7" ht="15" x14ac:dyDescent="0.2">
      <c r="A791" s="320" t="s">
        <v>745</v>
      </c>
      <c r="B791" s="336" t="s">
        <v>1516</v>
      </c>
      <c r="C791" s="337" t="s">
        <v>2075</v>
      </c>
      <c r="D791" s="338">
        <v>748</v>
      </c>
      <c r="E791" s="339">
        <v>3400</v>
      </c>
      <c r="F791" s="171">
        <f>-SUMIF(CajaAcc!F:F,A791,CajaAcc!E:E)+G791</f>
        <v>0</v>
      </c>
      <c r="G791" s="328">
        <v>0</v>
      </c>
    </row>
    <row r="792" spans="1:7" ht="15" x14ac:dyDescent="0.2">
      <c r="A792" s="320" t="s">
        <v>207</v>
      </c>
      <c r="B792" s="336" t="s">
        <v>1516</v>
      </c>
      <c r="C792" s="337" t="s">
        <v>2652</v>
      </c>
      <c r="D792" s="338">
        <v>2509</v>
      </c>
      <c r="E792" s="339">
        <v>3650</v>
      </c>
      <c r="F792" s="171">
        <f>-SUMIF(CajaAcc!F:F,A792,CajaAcc!E:E)+G792</f>
        <v>0</v>
      </c>
      <c r="G792" s="328">
        <v>0</v>
      </c>
    </row>
    <row r="793" spans="1:7" ht="15" x14ac:dyDescent="0.2">
      <c r="A793" s="320" t="s">
        <v>1474</v>
      </c>
      <c r="B793" s="336" t="s">
        <v>1516</v>
      </c>
      <c r="C793" s="337" t="s">
        <v>1505</v>
      </c>
      <c r="D793" s="338">
        <v>2301</v>
      </c>
      <c r="E793" s="339">
        <v>5650</v>
      </c>
      <c r="F793" s="171">
        <f>-SUMIF(CajaAcc!F:F,A793,CajaAcc!E:E)+G793</f>
        <v>0</v>
      </c>
      <c r="G793" s="328">
        <v>0</v>
      </c>
    </row>
    <row r="794" spans="1:7" ht="15" x14ac:dyDescent="0.2">
      <c r="A794" s="320" t="s">
        <v>576</v>
      </c>
      <c r="B794" s="336" t="s">
        <v>1516</v>
      </c>
      <c r="C794" s="337" t="s">
        <v>2387</v>
      </c>
      <c r="D794" s="338">
        <v>700</v>
      </c>
      <c r="E794" s="339">
        <v>1300</v>
      </c>
      <c r="F794" s="171">
        <f>-SUMIF(CajaAcc!F:F,A794,CajaAcc!E:E)+G794</f>
        <v>0</v>
      </c>
      <c r="G794" s="328">
        <v>0</v>
      </c>
    </row>
    <row r="795" spans="1:7" ht="15" x14ac:dyDescent="0.2">
      <c r="A795" s="320" t="s">
        <v>577</v>
      </c>
      <c r="B795" s="336" t="s">
        <v>1516</v>
      </c>
      <c r="C795" s="337" t="s">
        <v>2388</v>
      </c>
      <c r="D795" s="338">
        <v>700</v>
      </c>
      <c r="E795" s="339">
        <v>1100</v>
      </c>
      <c r="F795" s="171">
        <f>-SUMIF(CajaAcc!F:F,A795,CajaAcc!E:E)+G795</f>
        <v>0</v>
      </c>
      <c r="G795" s="328">
        <v>0</v>
      </c>
    </row>
    <row r="796" spans="1:7" ht="15" x14ac:dyDescent="0.2">
      <c r="A796" s="320" t="s">
        <v>1475</v>
      </c>
      <c r="B796" s="336" t="s">
        <v>1516</v>
      </c>
      <c r="C796" s="337" t="s">
        <v>1506</v>
      </c>
      <c r="D796" s="338">
        <v>2301</v>
      </c>
      <c r="E796" s="339">
        <v>5650</v>
      </c>
      <c r="F796" s="171">
        <f>-SUMIF(CajaAcc!F:F,A796,CajaAcc!E:E)+G796</f>
        <v>0</v>
      </c>
      <c r="G796" s="328">
        <v>0</v>
      </c>
    </row>
    <row r="797" spans="1:7" ht="15" x14ac:dyDescent="0.2">
      <c r="A797" s="320" t="s">
        <v>674</v>
      </c>
      <c r="B797" s="336" t="s">
        <v>1516</v>
      </c>
      <c r="C797" s="337" t="s">
        <v>2653</v>
      </c>
      <c r="D797" s="338">
        <v>1584</v>
      </c>
      <c r="E797" s="339">
        <v>2450</v>
      </c>
      <c r="F797" s="171">
        <f>-SUMIF(CajaAcc!F:F,A797,CajaAcc!E:E)+G797</f>
        <v>1</v>
      </c>
      <c r="G797" s="328">
        <v>1</v>
      </c>
    </row>
    <row r="798" spans="1:7" ht="15" x14ac:dyDescent="0.2">
      <c r="A798" s="320" t="s">
        <v>167</v>
      </c>
      <c r="B798" s="336" t="s">
        <v>1516</v>
      </c>
      <c r="C798" s="337" t="s">
        <v>2286</v>
      </c>
      <c r="D798" s="338">
        <v>2291</v>
      </c>
      <c r="E798" s="339">
        <v>3600</v>
      </c>
      <c r="F798" s="171">
        <f>-SUMIF(CajaAcc!F:F,A798,CajaAcc!E:E)+G798</f>
        <v>0</v>
      </c>
      <c r="G798" s="328">
        <v>0</v>
      </c>
    </row>
    <row r="799" spans="1:7" ht="15" x14ac:dyDescent="0.2">
      <c r="A799" s="320" t="s">
        <v>204</v>
      </c>
      <c r="B799" s="336" t="s">
        <v>1516</v>
      </c>
      <c r="C799" s="337" t="s">
        <v>2654</v>
      </c>
      <c r="D799" s="338">
        <v>2291</v>
      </c>
      <c r="E799" s="339">
        <v>3600</v>
      </c>
      <c r="F799" s="171">
        <f>-SUMIF(CajaAcc!F:F,A799,CajaAcc!E:E)+G799</f>
        <v>0</v>
      </c>
      <c r="G799" s="328">
        <v>0</v>
      </c>
    </row>
    <row r="800" spans="1:7" ht="15" x14ac:dyDescent="0.2">
      <c r="A800" s="320" t="s">
        <v>210</v>
      </c>
      <c r="B800" s="336" t="s">
        <v>1516</v>
      </c>
      <c r="C800" s="337" t="s">
        <v>2389</v>
      </c>
      <c r="D800" s="338">
        <v>570</v>
      </c>
      <c r="E800" s="339">
        <v>1400</v>
      </c>
      <c r="F800" s="171">
        <f>-SUMIF(CajaAcc!F:F,A800,CajaAcc!E:E)+G800</f>
        <v>2</v>
      </c>
      <c r="G800" s="328">
        <v>2</v>
      </c>
    </row>
    <row r="801" spans="1:7" ht="15" x14ac:dyDescent="0.2">
      <c r="A801" s="320" t="s">
        <v>209</v>
      </c>
      <c r="B801" s="336" t="s">
        <v>1516</v>
      </c>
      <c r="C801" s="337" t="s">
        <v>2390</v>
      </c>
      <c r="D801" s="338">
        <v>570</v>
      </c>
      <c r="E801" s="339">
        <v>1400</v>
      </c>
      <c r="F801" s="171">
        <f>-SUMIF(CajaAcc!F:F,A801,CajaAcc!E:E)+G801</f>
        <v>0</v>
      </c>
      <c r="G801" s="328">
        <v>0</v>
      </c>
    </row>
    <row r="802" spans="1:7" ht="15" x14ac:dyDescent="0.2">
      <c r="A802" s="320" t="s">
        <v>281</v>
      </c>
      <c r="B802" s="336" t="s">
        <v>1516</v>
      </c>
      <c r="C802" s="337" t="s">
        <v>2655</v>
      </c>
      <c r="D802" s="338">
        <v>2291</v>
      </c>
      <c r="E802" s="339">
        <v>3600</v>
      </c>
      <c r="F802" s="171">
        <f>-SUMIF(CajaAcc!F:F,A802,CajaAcc!E:E)+G802</f>
        <v>0</v>
      </c>
      <c r="G802" s="328">
        <v>0</v>
      </c>
    </row>
    <row r="803" spans="1:7" ht="15" x14ac:dyDescent="0.2">
      <c r="A803" s="320" t="s">
        <v>499</v>
      </c>
      <c r="B803" s="336" t="s">
        <v>1517</v>
      </c>
      <c r="C803" s="337" t="s">
        <v>1843</v>
      </c>
      <c r="D803" s="338">
        <v>231</v>
      </c>
      <c r="E803" s="339">
        <v>1150</v>
      </c>
      <c r="F803" s="171">
        <f>-SUMIF(CajaAcc!F:F,A803,CajaAcc!E:E)+G803</f>
        <v>0</v>
      </c>
      <c r="G803" s="328">
        <v>0</v>
      </c>
    </row>
    <row r="804" spans="1:7" ht="15" x14ac:dyDescent="0.2">
      <c r="A804" s="320" t="s">
        <v>655</v>
      </c>
      <c r="B804" s="336" t="s">
        <v>1517</v>
      </c>
      <c r="C804" s="337" t="s">
        <v>1844</v>
      </c>
      <c r="D804" s="338">
        <v>231</v>
      </c>
      <c r="E804" s="339">
        <v>1150</v>
      </c>
      <c r="F804" s="171">
        <f>-SUMIF(CajaAcc!F:F,A804,CajaAcc!E:E)+G804</f>
        <v>0</v>
      </c>
      <c r="G804" s="328">
        <v>0</v>
      </c>
    </row>
    <row r="805" spans="1:7" ht="15" x14ac:dyDescent="0.2">
      <c r="A805" s="320" t="s">
        <v>421</v>
      </c>
      <c r="B805" s="336" t="s">
        <v>1517</v>
      </c>
      <c r="C805" s="337" t="s">
        <v>1845</v>
      </c>
      <c r="D805" s="338">
        <v>231</v>
      </c>
      <c r="E805" s="339">
        <v>750</v>
      </c>
      <c r="F805" s="171">
        <f>-SUMIF(CajaAcc!F:F,A805,CajaAcc!E:E)+G805</f>
        <v>0</v>
      </c>
      <c r="G805" s="328">
        <v>0</v>
      </c>
    </row>
    <row r="806" spans="1:7" ht="15" x14ac:dyDescent="0.2">
      <c r="A806" s="320" t="s">
        <v>422</v>
      </c>
      <c r="B806" s="336" t="s">
        <v>1517</v>
      </c>
      <c r="C806" s="337" t="s">
        <v>1846</v>
      </c>
      <c r="D806" s="338">
        <v>231</v>
      </c>
      <c r="E806" s="339">
        <v>450</v>
      </c>
      <c r="F806" s="171">
        <f>-SUMIF(CajaAcc!F:F,A806,CajaAcc!E:E)+G806</f>
        <v>0</v>
      </c>
      <c r="G806" s="328">
        <v>0</v>
      </c>
    </row>
    <row r="807" spans="1:7" ht="15" x14ac:dyDescent="0.2">
      <c r="A807" s="320" t="s">
        <v>423</v>
      </c>
      <c r="B807" s="336" t="s">
        <v>1517</v>
      </c>
      <c r="C807" s="337" t="s">
        <v>1847</v>
      </c>
      <c r="D807" s="338">
        <v>231</v>
      </c>
      <c r="E807" s="339">
        <v>450</v>
      </c>
      <c r="F807" s="171">
        <f>-SUMIF(CajaAcc!F:F,A807,CajaAcc!E:E)+G807</f>
        <v>0</v>
      </c>
      <c r="G807" s="328">
        <v>0</v>
      </c>
    </row>
    <row r="808" spans="1:7" ht="15" x14ac:dyDescent="0.2">
      <c r="A808" s="320" t="s">
        <v>508</v>
      </c>
      <c r="B808" s="336" t="s">
        <v>1517</v>
      </c>
      <c r="C808" s="337" t="s">
        <v>1848</v>
      </c>
      <c r="D808" s="338">
        <v>231</v>
      </c>
      <c r="E808" s="339">
        <v>750</v>
      </c>
      <c r="F808" s="171">
        <f>-SUMIF(CajaAcc!F:F,A808,CajaAcc!E:E)+G808</f>
        <v>0</v>
      </c>
      <c r="G808" s="328">
        <v>0</v>
      </c>
    </row>
    <row r="809" spans="1:7" ht="15" x14ac:dyDescent="0.2">
      <c r="A809" s="320" t="s">
        <v>454</v>
      </c>
      <c r="B809" s="336" t="s">
        <v>1517</v>
      </c>
      <c r="C809" s="337" t="s">
        <v>1849</v>
      </c>
      <c r="D809" s="338">
        <v>231</v>
      </c>
      <c r="E809" s="339">
        <v>450</v>
      </c>
      <c r="F809" s="171">
        <f>-SUMIF(CajaAcc!F:F,A809,CajaAcc!E:E)+G809</f>
        <v>0</v>
      </c>
      <c r="G809" s="328">
        <v>0</v>
      </c>
    </row>
    <row r="810" spans="1:7" ht="15" x14ac:dyDescent="0.2">
      <c r="A810" s="320" t="s">
        <v>778</v>
      </c>
      <c r="B810" s="336" t="s">
        <v>1517</v>
      </c>
      <c r="C810" s="337" t="s">
        <v>1850</v>
      </c>
      <c r="D810" s="338">
        <v>231</v>
      </c>
      <c r="E810" s="339">
        <v>750</v>
      </c>
      <c r="F810" s="171">
        <f>-SUMIF(CajaAcc!F:F,A810,CajaAcc!E:E)+G810</f>
        <v>0</v>
      </c>
      <c r="G810" s="328">
        <v>0</v>
      </c>
    </row>
    <row r="811" spans="1:7" ht="15" x14ac:dyDescent="0.2">
      <c r="A811" s="320" t="s">
        <v>424</v>
      </c>
      <c r="B811" s="336" t="s">
        <v>1517</v>
      </c>
      <c r="C811" s="337" t="s">
        <v>1851</v>
      </c>
      <c r="D811" s="338">
        <v>231</v>
      </c>
      <c r="E811" s="339">
        <v>450</v>
      </c>
      <c r="F811" s="171">
        <f>-SUMIF(CajaAcc!F:F,A811,CajaAcc!E:E)+G811</f>
        <v>0</v>
      </c>
      <c r="G811" s="328">
        <v>0</v>
      </c>
    </row>
    <row r="812" spans="1:7" ht="15" x14ac:dyDescent="0.2">
      <c r="A812" s="320" t="s">
        <v>5462</v>
      </c>
      <c r="B812" s="336" t="s">
        <v>1517</v>
      </c>
      <c r="C812" s="337" t="s">
        <v>5486</v>
      </c>
      <c r="D812" s="338">
        <v>1550</v>
      </c>
      <c r="E812" s="339">
        <v>4750</v>
      </c>
      <c r="F812" s="171">
        <f>-SUMIF(CajaAcc!F:F,A812,CajaAcc!E:E)+G812</f>
        <v>2</v>
      </c>
      <c r="G812" s="328">
        <v>2</v>
      </c>
    </row>
    <row r="813" spans="1:7" ht="15" x14ac:dyDescent="0.2">
      <c r="A813" s="320" t="s">
        <v>5459</v>
      </c>
      <c r="B813" s="336" t="s">
        <v>1517</v>
      </c>
      <c r="C813" s="337" t="s">
        <v>5483</v>
      </c>
      <c r="D813" s="338">
        <v>1550</v>
      </c>
      <c r="E813" s="339">
        <v>4750</v>
      </c>
      <c r="F813" s="171">
        <f>-SUMIF(CajaAcc!F:F,A813,CajaAcc!E:E)+G813</f>
        <v>2</v>
      </c>
      <c r="G813" s="328">
        <v>2</v>
      </c>
    </row>
    <row r="814" spans="1:7" ht="15" x14ac:dyDescent="0.2">
      <c r="A814" s="320" t="s">
        <v>5460</v>
      </c>
      <c r="B814" s="336" t="s">
        <v>1517</v>
      </c>
      <c r="C814" s="337" t="s">
        <v>5484</v>
      </c>
      <c r="D814" s="338">
        <v>1550</v>
      </c>
      <c r="E814" s="339">
        <v>4750</v>
      </c>
      <c r="F814" s="171">
        <f>-SUMIF(CajaAcc!F:F,A814,CajaAcc!E:E)+G814</f>
        <v>2</v>
      </c>
      <c r="G814" s="328">
        <v>2</v>
      </c>
    </row>
    <row r="815" spans="1:7" ht="15" x14ac:dyDescent="0.2">
      <c r="A815" s="320" t="s">
        <v>5461</v>
      </c>
      <c r="B815" s="336" t="s">
        <v>1517</v>
      </c>
      <c r="C815" s="337" t="s">
        <v>5485</v>
      </c>
      <c r="D815" s="338">
        <v>1550</v>
      </c>
      <c r="E815" s="339">
        <v>4750</v>
      </c>
      <c r="F815" s="171">
        <f>-SUMIF(CajaAcc!F:F,A815,CajaAcc!E:E)+G815</f>
        <v>1</v>
      </c>
      <c r="G815" s="328">
        <v>1</v>
      </c>
    </row>
    <row r="816" spans="1:7" ht="15" x14ac:dyDescent="0.2">
      <c r="A816" s="320" t="s">
        <v>5463</v>
      </c>
      <c r="B816" s="336" t="s">
        <v>1517</v>
      </c>
      <c r="C816" s="337" t="s">
        <v>5487</v>
      </c>
      <c r="D816" s="338">
        <v>1107</v>
      </c>
      <c r="E816" s="339">
        <v>4450</v>
      </c>
      <c r="F816" s="171">
        <f>-SUMIF(CajaAcc!F:F,A816,CajaAcc!E:E)+G816</f>
        <v>2</v>
      </c>
      <c r="G816" s="328">
        <v>2</v>
      </c>
    </row>
    <row r="817" spans="1:7" ht="15" x14ac:dyDescent="0.2">
      <c r="A817" s="320" t="s">
        <v>5987</v>
      </c>
      <c r="B817" s="336" t="s">
        <v>1517</v>
      </c>
      <c r="C817" s="337" t="s">
        <v>5988</v>
      </c>
      <c r="D817" s="338">
        <v>1107</v>
      </c>
      <c r="E817" s="339">
        <v>4450</v>
      </c>
      <c r="F817" s="171">
        <f>-SUMIF(CajaAcc!F:F,A817,CajaAcc!E:E)+G817</f>
        <v>0</v>
      </c>
      <c r="G817" s="328">
        <v>0</v>
      </c>
    </row>
    <row r="818" spans="1:7" ht="15" x14ac:dyDescent="0.2">
      <c r="A818" s="320" t="s">
        <v>5989</v>
      </c>
      <c r="B818" s="336" t="s">
        <v>1517</v>
      </c>
      <c r="C818" s="337" t="s">
        <v>5990</v>
      </c>
      <c r="D818" s="338">
        <v>1107</v>
      </c>
      <c r="E818" s="339">
        <v>4450</v>
      </c>
      <c r="F818" s="171">
        <f>-SUMIF(CajaAcc!F:F,A818,CajaAcc!E:E)+G818</f>
        <v>0</v>
      </c>
      <c r="G818" s="328">
        <v>0</v>
      </c>
    </row>
    <row r="819" spans="1:7" ht="15" x14ac:dyDescent="0.2">
      <c r="A819" s="320" t="s">
        <v>5464</v>
      </c>
      <c r="B819" s="336" t="s">
        <v>1517</v>
      </c>
      <c r="C819" s="337" t="s">
        <v>5488</v>
      </c>
      <c r="D819" s="338">
        <v>1107</v>
      </c>
      <c r="E819" s="339">
        <v>4450</v>
      </c>
      <c r="F819" s="171">
        <f>-SUMIF(CajaAcc!F:F,A819,CajaAcc!E:E)+G819</f>
        <v>0</v>
      </c>
      <c r="G819" s="328">
        <v>0</v>
      </c>
    </row>
    <row r="820" spans="1:7" ht="15" x14ac:dyDescent="0.2">
      <c r="A820" s="320" t="s">
        <v>5465</v>
      </c>
      <c r="B820" s="336" t="s">
        <v>1517</v>
      </c>
      <c r="C820" s="337" t="s">
        <v>5535</v>
      </c>
      <c r="D820" s="338">
        <v>1107</v>
      </c>
      <c r="E820" s="339">
        <v>4450</v>
      </c>
      <c r="F820" s="171">
        <f>-SUMIF(CajaAcc!F:F,A820,CajaAcc!E:E)+G820</f>
        <v>-1</v>
      </c>
      <c r="G820" s="328">
        <v>0</v>
      </c>
    </row>
    <row r="821" spans="1:7" ht="15" x14ac:dyDescent="0.2">
      <c r="A821" s="320" t="s">
        <v>5466</v>
      </c>
      <c r="B821" s="336" t="s">
        <v>1517</v>
      </c>
      <c r="C821" s="337" t="s">
        <v>5489</v>
      </c>
      <c r="D821" s="338">
        <v>1107</v>
      </c>
      <c r="E821" s="339">
        <v>4450</v>
      </c>
      <c r="F821" s="171">
        <f>-SUMIF(CajaAcc!F:F,A821,CajaAcc!E:E)+G821</f>
        <v>7</v>
      </c>
      <c r="G821" s="328">
        <v>7</v>
      </c>
    </row>
    <row r="822" spans="1:7" ht="15" x14ac:dyDescent="0.2">
      <c r="A822" s="320" t="s">
        <v>5467</v>
      </c>
      <c r="B822" s="336" t="s">
        <v>1517</v>
      </c>
      <c r="C822" s="337" t="s">
        <v>5490</v>
      </c>
      <c r="D822" s="338">
        <v>1107</v>
      </c>
      <c r="E822" s="339">
        <v>4450</v>
      </c>
      <c r="F822" s="171">
        <f>-SUMIF(CajaAcc!F:F,A822,CajaAcc!E:E)+G822</f>
        <v>0</v>
      </c>
      <c r="G822" s="328">
        <v>1</v>
      </c>
    </row>
    <row r="823" spans="1:7" ht="15" x14ac:dyDescent="0.2">
      <c r="A823" s="320" t="s">
        <v>5468</v>
      </c>
      <c r="B823" s="336" t="s">
        <v>1517</v>
      </c>
      <c r="C823" s="337" t="s">
        <v>5491</v>
      </c>
      <c r="D823" s="338">
        <v>1107</v>
      </c>
      <c r="E823" s="339">
        <v>4450</v>
      </c>
      <c r="F823" s="171">
        <f>-SUMIF(CajaAcc!F:F,A823,CajaAcc!E:E)+G823</f>
        <v>0</v>
      </c>
      <c r="G823" s="328">
        <v>1</v>
      </c>
    </row>
    <row r="824" spans="1:7" ht="15" x14ac:dyDescent="0.2">
      <c r="A824" s="320" t="s">
        <v>5469</v>
      </c>
      <c r="B824" s="336" t="s">
        <v>1517</v>
      </c>
      <c r="C824" s="337" t="s">
        <v>5492</v>
      </c>
      <c r="D824" s="338">
        <v>1107</v>
      </c>
      <c r="E824" s="339">
        <v>4450</v>
      </c>
      <c r="F824" s="171">
        <f>-SUMIF(CajaAcc!F:F,A824,CajaAcc!E:E)+G824</f>
        <v>0</v>
      </c>
      <c r="G824" s="328">
        <v>0</v>
      </c>
    </row>
    <row r="825" spans="1:7" ht="15" x14ac:dyDescent="0.2">
      <c r="A825" s="320" t="s">
        <v>5470</v>
      </c>
      <c r="B825" s="336" t="s">
        <v>1517</v>
      </c>
      <c r="C825" s="337" t="s">
        <v>5493</v>
      </c>
      <c r="D825" s="338">
        <v>1107</v>
      </c>
      <c r="E825" s="339">
        <v>4450</v>
      </c>
      <c r="F825" s="171">
        <f>-SUMIF(CajaAcc!F:F,A825,CajaAcc!E:E)+G825</f>
        <v>5</v>
      </c>
      <c r="G825" s="328">
        <v>6</v>
      </c>
    </row>
    <row r="826" spans="1:7" ht="15" x14ac:dyDescent="0.2">
      <c r="A826" s="320" t="s">
        <v>3018</v>
      </c>
      <c r="B826" s="336" t="s">
        <v>1517</v>
      </c>
      <c r="C826" s="337" t="s">
        <v>3019</v>
      </c>
      <c r="D826" s="338">
        <v>1156</v>
      </c>
      <c r="E826" s="339">
        <v>3100</v>
      </c>
      <c r="F826" s="171">
        <f>-SUMIF(CajaAcc!F:F,A826,CajaAcc!E:E)+G826</f>
        <v>0</v>
      </c>
      <c r="G826" s="328">
        <v>0</v>
      </c>
    </row>
    <row r="827" spans="1:7" ht="15" x14ac:dyDescent="0.2">
      <c r="A827" s="320" t="s">
        <v>2903</v>
      </c>
      <c r="B827" s="336" t="s">
        <v>1517</v>
      </c>
      <c r="C827" s="337" t="s">
        <v>2915</v>
      </c>
      <c r="D827" s="338">
        <v>1156</v>
      </c>
      <c r="E827" s="339">
        <v>3100</v>
      </c>
      <c r="F827" s="171">
        <f>-SUMIF(CajaAcc!F:F,A827,CajaAcc!E:E)+G827</f>
        <v>0</v>
      </c>
      <c r="G827" s="328">
        <v>0</v>
      </c>
    </row>
    <row r="828" spans="1:7" ht="15" x14ac:dyDescent="0.2">
      <c r="A828" s="320" t="s">
        <v>3580</v>
      </c>
      <c r="B828" s="336" t="s">
        <v>1517</v>
      </c>
      <c r="C828" s="337" t="s">
        <v>3606</v>
      </c>
      <c r="D828" s="338">
        <v>1156</v>
      </c>
      <c r="E828" s="339">
        <v>3100</v>
      </c>
      <c r="F828" s="171">
        <f>-SUMIF(CajaAcc!F:F,A828,CajaAcc!E:E)+G828</f>
        <v>0</v>
      </c>
      <c r="G828" s="328">
        <v>0</v>
      </c>
    </row>
    <row r="829" spans="1:7" ht="15" x14ac:dyDescent="0.2">
      <c r="A829" s="320" t="s">
        <v>3880</v>
      </c>
      <c r="B829" s="336" t="s">
        <v>1517</v>
      </c>
      <c r="C829" s="337" t="s">
        <v>3912</v>
      </c>
      <c r="D829" s="338">
        <v>1156</v>
      </c>
      <c r="E829" s="339">
        <v>3100</v>
      </c>
      <c r="F829" s="171">
        <f>-SUMIF(CajaAcc!F:F,A829,CajaAcc!E:E)+G829</f>
        <v>0</v>
      </c>
      <c r="G829" s="328">
        <v>0</v>
      </c>
    </row>
    <row r="830" spans="1:7" ht="15" x14ac:dyDescent="0.2">
      <c r="A830" s="320" t="s">
        <v>4338</v>
      </c>
      <c r="B830" s="336" t="s">
        <v>1517</v>
      </c>
      <c r="C830" s="337" t="s">
        <v>3912</v>
      </c>
      <c r="D830" s="338">
        <v>1156</v>
      </c>
      <c r="E830" s="339">
        <v>3100</v>
      </c>
      <c r="F830" s="171">
        <f>-SUMIF(CajaAcc!F:F,A830,CajaAcc!E:E)+G830</f>
        <v>0</v>
      </c>
      <c r="G830" s="328">
        <v>0</v>
      </c>
    </row>
    <row r="831" spans="1:7" ht="15" x14ac:dyDescent="0.2">
      <c r="A831" s="320" t="s">
        <v>4339</v>
      </c>
      <c r="B831" s="336" t="s">
        <v>1517</v>
      </c>
      <c r="C831" s="337" t="s">
        <v>4436</v>
      </c>
      <c r="D831" s="338">
        <v>1156</v>
      </c>
      <c r="E831" s="339">
        <v>3100</v>
      </c>
      <c r="F831" s="171">
        <f>-SUMIF(CajaAcc!F:F,A831,CajaAcc!E:E)+G831</f>
        <v>4</v>
      </c>
      <c r="G831" s="328">
        <v>4</v>
      </c>
    </row>
    <row r="832" spans="1:7" ht="15" x14ac:dyDescent="0.2">
      <c r="A832" s="320" t="s">
        <v>4470</v>
      </c>
      <c r="B832" s="336" t="s">
        <v>1517</v>
      </c>
      <c r="C832" s="337" t="s">
        <v>4559</v>
      </c>
      <c r="D832" s="338">
        <v>1156</v>
      </c>
      <c r="E832" s="339">
        <v>3100</v>
      </c>
      <c r="F832" s="171">
        <f>-SUMIF(CajaAcc!F:F,A832,CajaAcc!E:E)+G832</f>
        <v>1</v>
      </c>
      <c r="G832" s="328">
        <v>1</v>
      </c>
    </row>
    <row r="833" spans="1:7" ht="15" x14ac:dyDescent="0.2">
      <c r="A833" s="320" t="s">
        <v>4469</v>
      </c>
      <c r="B833" s="336" t="s">
        <v>1517</v>
      </c>
      <c r="C833" s="337" t="s">
        <v>4558</v>
      </c>
      <c r="D833" s="338">
        <v>1156</v>
      </c>
      <c r="E833" s="339">
        <v>3100</v>
      </c>
      <c r="F833" s="171">
        <f>-SUMIF(CajaAcc!F:F,A833,CajaAcc!E:E)+G833</f>
        <v>3</v>
      </c>
      <c r="G833" s="328">
        <v>3</v>
      </c>
    </row>
    <row r="834" spans="1:7" ht="15" x14ac:dyDescent="0.2">
      <c r="A834" s="320" t="s">
        <v>5135</v>
      </c>
      <c r="B834" s="336" t="s">
        <v>1517</v>
      </c>
      <c r="C834" s="337" t="s">
        <v>5136</v>
      </c>
      <c r="D834" s="338">
        <v>1239</v>
      </c>
      <c r="E834" s="339">
        <v>3350</v>
      </c>
      <c r="F834" s="171">
        <f>-SUMIF(CajaAcc!F:F,A834,CajaAcc!E:E)+G834</f>
        <v>1</v>
      </c>
      <c r="G834" s="328">
        <v>1</v>
      </c>
    </row>
    <row r="835" spans="1:7" ht="15" x14ac:dyDescent="0.2">
      <c r="A835" s="320" t="s">
        <v>4468</v>
      </c>
      <c r="B835" s="336" t="s">
        <v>1517</v>
      </c>
      <c r="C835" s="337" t="s">
        <v>4557</v>
      </c>
      <c r="D835" s="338">
        <v>1156</v>
      </c>
      <c r="E835" s="339">
        <v>3100</v>
      </c>
      <c r="F835" s="171">
        <f>-SUMIF(CajaAcc!F:F,A835,CajaAcc!E:E)+G835</f>
        <v>0</v>
      </c>
      <c r="G835" s="328">
        <v>0</v>
      </c>
    </row>
    <row r="836" spans="1:7" ht="15" x14ac:dyDescent="0.2">
      <c r="A836" s="320" t="s">
        <v>5137</v>
      </c>
      <c r="B836" s="336" t="s">
        <v>1517</v>
      </c>
      <c r="C836" s="337" t="s">
        <v>5138</v>
      </c>
      <c r="D836" s="338">
        <v>1156</v>
      </c>
      <c r="E836" s="339">
        <v>3100</v>
      </c>
      <c r="F836" s="171">
        <f>-SUMIF(CajaAcc!F:F,A836,CajaAcc!E:E)+G836</f>
        <v>3</v>
      </c>
      <c r="G836" s="328">
        <v>3</v>
      </c>
    </row>
    <row r="837" spans="1:7" ht="15" x14ac:dyDescent="0.2">
      <c r="A837" s="320" t="s">
        <v>5139</v>
      </c>
      <c r="B837" s="336" t="s">
        <v>1517</v>
      </c>
      <c r="C837" s="337" t="s">
        <v>5140</v>
      </c>
      <c r="D837" s="338">
        <v>1239</v>
      </c>
      <c r="E837" s="339">
        <v>3350</v>
      </c>
      <c r="F837" s="171">
        <f>-SUMIF(CajaAcc!F:F,A837,CajaAcc!E:E)+G837</f>
        <v>1</v>
      </c>
      <c r="G837" s="328">
        <v>1</v>
      </c>
    </row>
    <row r="838" spans="1:7" ht="15" x14ac:dyDescent="0.2">
      <c r="A838" s="320" t="s">
        <v>5850</v>
      </c>
      <c r="B838" s="336" t="s">
        <v>1517</v>
      </c>
      <c r="C838" s="337" t="s">
        <v>5851</v>
      </c>
      <c r="D838" s="338">
        <v>1156</v>
      </c>
      <c r="E838" s="339">
        <v>3100</v>
      </c>
      <c r="F838" s="171">
        <f>-SUMIF(CajaAcc!F:F,A838,CajaAcc!E:E)+G838</f>
        <v>0</v>
      </c>
      <c r="G838" s="328">
        <v>0</v>
      </c>
    </row>
    <row r="839" spans="1:7" ht="15" x14ac:dyDescent="0.2">
      <c r="A839" s="320" t="s">
        <v>5141</v>
      </c>
      <c r="B839" s="336" t="s">
        <v>1517</v>
      </c>
      <c r="C839" s="337" t="s">
        <v>5142</v>
      </c>
      <c r="D839" s="338">
        <v>1239</v>
      </c>
      <c r="E839" s="339">
        <v>3350</v>
      </c>
      <c r="F839" s="171">
        <f>-SUMIF(CajaAcc!F:F,A839,CajaAcc!E:E)+G839</f>
        <v>1</v>
      </c>
      <c r="G839" s="328">
        <v>1</v>
      </c>
    </row>
    <row r="840" spans="1:7" ht="15" x14ac:dyDescent="0.2">
      <c r="A840" s="320" t="s">
        <v>5143</v>
      </c>
      <c r="B840" s="336" t="s">
        <v>1517</v>
      </c>
      <c r="C840" s="337" t="s">
        <v>5144</v>
      </c>
      <c r="D840" s="338">
        <v>1156</v>
      </c>
      <c r="E840" s="339">
        <v>3100</v>
      </c>
      <c r="F840" s="171">
        <f>-SUMIF(CajaAcc!F:F,A840,CajaAcc!E:E)+G840</f>
        <v>0</v>
      </c>
      <c r="G840" s="328">
        <v>0</v>
      </c>
    </row>
    <row r="841" spans="1:7" ht="15" x14ac:dyDescent="0.2">
      <c r="A841" s="320" t="s">
        <v>2339</v>
      </c>
      <c r="B841" s="336" t="s">
        <v>1517</v>
      </c>
      <c r="C841" s="337" t="s">
        <v>2815</v>
      </c>
      <c r="D841" s="338">
        <v>1156</v>
      </c>
      <c r="E841" s="339">
        <v>3100</v>
      </c>
      <c r="F841" s="171">
        <f>-SUMIF(CajaAcc!F:F,A841,CajaAcc!E:E)+G841</f>
        <v>0</v>
      </c>
      <c r="G841" s="328">
        <v>0</v>
      </c>
    </row>
    <row r="842" spans="1:7" ht="15" x14ac:dyDescent="0.2">
      <c r="A842" s="320" t="s">
        <v>2710</v>
      </c>
      <c r="B842" s="336" t="s">
        <v>1517</v>
      </c>
      <c r="C842" s="337" t="s">
        <v>2832</v>
      </c>
      <c r="D842" s="338">
        <v>1156</v>
      </c>
      <c r="E842" s="339">
        <v>3100</v>
      </c>
      <c r="F842" s="171">
        <f>-SUMIF(CajaAcc!F:F,A842,CajaAcc!E:E)+G842</f>
        <v>0</v>
      </c>
      <c r="G842" s="328">
        <v>0</v>
      </c>
    </row>
    <row r="843" spans="1:7" ht="15" x14ac:dyDescent="0.2">
      <c r="A843" s="320" t="s">
        <v>3774</v>
      </c>
      <c r="B843" s="336" t="s">
        <v>1517</v>
      </c>
      <c r="C843" s="337" t="s">
        <v>3820</v>
      </c>
      <c r="D843" s="338">
        <v>1156</v>
      </c>
      <c r="E843" s="339">
        <v>3100</v>
      </c>
      <c r="F843" s="171">
        <f>-SUMIF(CajaAcc!F:F,A843,CajaAcc!E:E)+G843</f>
        <v>2</v>
      </c>
      <c r="G843" s="328">
        <v>2</v>
      </c>
    </row>
    <row r="844" spans="1:7" ht="15" x14ac:dyDescent="0.2">
      <c r="A844" s="320" t="s">
        <v>3415</v>
      </c>
      <c r="B844" s="336" t="s">
        <v>1517</v>
      </c>
      <c r="C844" s="337" t="s">
        <v>3416</v>
      </c>
      <c r="D844" s="338">
        <v>1156</v>
      </c>
      <c r="E844" s="339">
        <v>3100</v>
      </c>
      <c r="F844" s="171">
        <f>-SUMIF(CajaAcc!F:F,A844,CajaAcc!E:E)+G844</f>
        <v>0</v>
      </c>
      <c r="G844" s="328">
        <v>0</v>
      </c>
    </row>
    <row r="845" spans="1:7" ht="15" x14ac:dyDescent="0.2">
      <c r="A845" s="320" t="s">
        <v>2311</v>
      </c>
      <c r="B845" s="336" t="s">
        <v>1517</v>
      </c>
      <c r="C845" s="337" t="s">
        <v>2816</v>
      </c>
      <c r="D845" s="338">
        <v>1156</v>
      </c>
      <c r="E845" s="339">
        <v>3100</v>
      </c>
      <c r="F845" s="171">
        <f>-SUMIF(CajaAcc!F:F,A845,CajaAcc!E:E)+G845</f>
        <v>0</v>
      </c>
      <c r="G845" s="328">
        <v>0</v>
      </c>
    </row>
    <row r="846" spans="1:7" ht="15" x14ac:dyDescent="0.2">
      <c r="A846" s="320" t="s">
        <v>2340</v>
      </c>
      <c r="B846" s="336" t="s">
        <v>1517</v>
      </c>
      <c r="C846" s="337" t="s">
        <v>2817</v>
      </c>
      <c r="D846" s="338">
        <v>1156</v>
      </c>
      <c r="E846" s="339">
        <v>3100</v>
      </c>
      <c r="F846" s="171">
        <f>-SUMIF(CajaAcc!F:F,A846,CajaAcc!E:E)+G846</f>
        <v>0</v>
      </c>
      <c r="G846" s="328">
        <v>0</v>
      </c>
    </row>
    <row r="847" spans="1:7" ht="15" x14ac:dyDescent="0.2">
      <c r="A847" s="320" t="s">
        <v>2711</v>
      </c>
      <c r="B847" s="336" t="s">
        <v>1517</v>
      </c>
      <c r="C847" s="337" t="s">
        <v>2833</v>
      </c>
      <c r="D847" s="338">
        <v>1156</v>
      </c>
      <c r="E847" s="339">
        <v>3100</v>
      </c>
      <c r="F847" s="171">
        <f>-SUMIF(CajaAcc!F:F,A847,CajaAcc!E:E)+G847</f>
        <v>0</v>
      </c>
      <c r="G847" s="328">
        <v>0</v>
      </c>
    </row>
    <row r="848" spans="1:7" ht="15" x14ac:dyDescent="0.2">
      <c r="A848" s="320" t="s">
        <v>2312</v>
      </c>
      <c r="B848" s="336" t="s">
        <v>1517</v>
      </c>
      <c r="C848" s="337" t="s">
        <v>2818</v>
      </c>
      <c r="D848" s="338">
        <v>1156</v>
      </c>
      <c r="E848" s="339">
        <v>3100</v>
      </c>
      <c r="F848" s="171">
        <f>-SUMIF(CajaAcc!F:F,A848,CajaAcc!E:E)+G848</f>
        <v>0</v>
      </c>
      <c r="G848" s="328">
        <v>0</v>
      </c>
    </row>
    <row r="849" spans="1:7" ht="15" x14ac:dyDescent="0.2">
      <c r="A849" s="320" t="s">
        <v>2313</v>
      </c>
      <c r="B849" s="336" t="s">
        <v>1517</v>
      </c>
      <c r="C849" s="337" t="s">
        <v>2819</v>
      </c>
      <c r="D849" s="338">
        <v>1156</v>
      </c>
      <c r="E849" s="339">
        <v>3100</v>
      </c>
      <c r="F849" s="171">
        <f>-SUMIF(CajaAcc!F:F,A849,CajaAcc!E:E)+G849</f>
        <v>0</v>
      </c>
      <c r="G849" s="328">
        <v>0</v>
      </c>
    </row>
    <row r="850" spans="1:7" ht="15" x14ac:dyDescent="0.2">
      <c r="A850" s="320" t="s">
        <v>4659</v>
      </c>
      <c r="B850" s="336" t="s">
        <v>1517</v>
      </c>
      <c r="C850" s="337" t="s">
        <v>2819</v>
      </c>
      <c r="D850" s="338">
        <v>1156</v>
      </c>
      <c r="E850" s="339">
        <v>3100</v>
      </c>
      <c r="F850" s="171">
        <f>-SUMIF(CajaAcc!F:F,A850,CajaAcc!E:E)+G850</f>
        <v>0</v>
      </c>
      <c r="G850" s="328">
        <v>0</v>
      </c>
    </row>
    <row r="851" spans="1:7" ht="15" x14ac:dyDescent="0.2">
      <c r="A851" s="320" t="s">
        <v>2712</v>
      </c>
      <c r="B851" s="336" t="s">
        <v>1517</v>
      </c>
      <c r="C851" s="337" t="s">
        <v>2834</v>
      </c>
      <c r="D851" s="338">
        <v>1156</v>
      </c>
      <c r="E851" s="339">
        <v>3100</v>
      </c>
      <c r="F851" s="171">
        <f>-SUMIF(CajaAcc!F:F,A851,CajaAcc!E:E)+G851</f>
        <v>0</v>
      </c>
      <c r="G851" s="328">
        <v>0</v>
      </c>
    </row>
    <row r="852" spans="1:7" ht="15" x14ac:dyDescent="0.2">
      <c r="A852" s="320" t="s">
        <v>4340</v>
      </c>
      <c r="B852" s="336" t="s">
        <v>1517</v>
      </c>
      <c r="C852" s="337" t="s">
        <v>4437</v>
      </c>
      <c r="D852" s="338">
        <v>1156</v>
      </c>
      <c r="E852" s="339">
        <v>3100</v>
      </c>
      <c r="F852" s="171">
        <f>-SUMIF(CajaAcc!F:F,A852,CajaAcc!E:E)+G852</f>
        <v>0</v>
      </c>
      <c r="G852" s="328">
        <v>0</v>
      </c>
    </row>
    <row r="853" spans="1:7" ht="15" x14ac:dyDescent="0.2">
      <c r="A853" s="320" t="s">
        <v>4341</v>
      </c>
      <c r="B853" s="336" t="s">
        <v>1517</v>
      </c>
      <c r="C853" s="337" t="s">
        <v>4438</v>
      </c>
      <c r="D853" s="338">
        <v>1156</v>
      </c>
      <c r="E853" s="339">
        <v>3100</v>
      </c>
      <c r="F853" s="171">
        <f>-SUMIF(CajaAcc!F:F,A853,CajaAcc!E:E)+G853</f>
        <v>0</v>
      </c>
      <c r="G853" s="328">
        <v>0</v>
      </c>
    </row>
    <row r="854" spans="1:7" ht="15" x14ac:dyDescent="0.2">
      <c r="A854" s="320" t="s">
        <v>2314</v>
      </c>
      <c r="B854" s="336" t="s">
        <v>1517</v>
      </c>
      <c r="C854" s="337" t="s">
        <v>2820</v>
      </c>
      <c r="D854" s="338">
        <v>1156</v>
      </c>
      <c r="E854" s="339">
        <v>3100</v>
      </c>
      <c r="F854" s="171">
        <f>-SUMIF(CajaAcc!F:F,A854,CajaAcc!E:E)+G854</f>
        <v>0</v>
      </c>
      <c r="G854" s="328">
        <v>0</v>
      </c>
    </row>
    <row r="855" spans="1:7" ht="15" x14ac:dyDescent="0.2">
      <c r="A855" s="320" t="s">
        <v>4342</v>
      </c>
      <c r="B855" s="336" t="s">
        <v>1517</v>
      </c>
      <c r="C855" s="337" t="s">
        <v>2820</v>
      </c>
      <c r="D855" s="338">
        <v>1156</v>
      </c>
      <c r="E855" s="339">
        <v>3100</v>
      </c>
      <c r="F855" s="171">
        <f>-SUMIF(CajaAcc!F:F,A855,CajaAcc!E:E)+G855</f>
        <v>1</v>
      </c>
      <c r="G855" s="328">
        <v>1</v>
      </c>
    </row>
    <row r="856" spans="1:7" ht="15" x14ac:dyDescent="0.2">
      <c r="A856" s="320" t="s">
        <v>2713</v>
      </c>
      <c r="B856" s="336" t="s">
        <v>1517</v>
      </c>
      <c r="C856" s="337" t="s">
        <v>2835</v>
      </c>
      <c r="D856" s="338">
        <v>1156</v>
      </c>
      <c r="E856" s="339">
        <v>3100</v>
      </c>
      <c r="F856" s="171">
        <f>-SUMIF(CajaAcc!F:F,A856,CajaAcc!E:E)+G856</f>
        <v>1</v>
      </c>
      <c r="G856" s="328">
        <v>1</v>
      </c>
    </row>
    <row r="857" spans="1:7" ht="15" x14ac:dyDescent="0.2">
      <c r="A857" s="320" t="s">
        <v>3708</v>
      </c>
      <c r="B857" s="336" t="s">
        <v>1517</v>
      </c>
      <c r="C857" s="337" t="s">
        <v>3607</v>
      </c>
      <c r="D857" s="338">
        <v>1156</v>
      </c>
      <c r="E857" s="339">
        <v>3100</v>
      </c>
      <c r="F857" s="171">
        <f>-SUMIF(CajaAcc!F:F,A857,CajaAcc!E:E)+G857</f>
        <v>0</v>
      </c>
      <c r="G857" s="328">
        <v>0</v>
      </c>
    </row>
    <row r="858" spans="1:7" ht="15" x14ac:dyDescent="0.2">
      <c r="A858" s="320" t="s">
        <v>3775</v>
      </c>
      <c r="B858" s="336" t="s">
        <v>1517</v>
      </c>
      <c r="C858" s="337" t="s">
        <v>3821</v>
      </c>
      <c r="D858" s="338">
        <v>1156</v>
      </c>
      <c r="E858" s="339">
        <v>3100</v>
      </c>
      <c r="F858" s="171">
        <f>-SUMIF(CajaAcc!F:F,A858,CajaAcc!E:E)+G858</f>
        <v>1</v>
      </c>
      <c r="G858" s="328">
        <v>1</v>
      </c>
    </row>
    <row r="859" spans="1:7" ht="15" x14ac:dyDescent="0.2">
      <c r="A859" s="320" t="s">
        <v>2714</v>
      </c>
      <c r="B859" s="336" t="s">
        <v>1517</v>
      </c>
      <c r="C859" s="337" t="s">
        <v>2836</v>
      </c>
      <c r="D859" s="338">
        <v>1156</v>
      </c>
      <c r="E859" s="339">
        <v>3100</v>
      </c>
      <c r="F859" s="171">
        <f>-SUMIF(CajaAcc!F:F,A859,CajaAcc!E:E)+G859</f>
        <v>0</v>
      </c>
      <c r="G859" s="328">
        <v>0</v>
      </c>
    </row>
    <row r="860" spans="1:7" ht="15" x14ac:dyDescent="0.2">
      <c r="A860" s="320" t="s">
        <v>2954</v>
      </c>
      <c r="B860" s="336" t="s">
        <v>1517</v>
      </c>
      <c r="C860" s="337" t="s">
        <v>2963</v>
      </c>
      <c r="D860" s="338">
        <v>1156</v>
      </c>
      <c r="E860" s="339">
        <v>3100</v>
      </c>
      <c r="F860" s="171">
        <f>-SUMIF(CajaAcc!F:F,A860,CajaAcc!E:E)+G860</f>
        <v>3</v>
      </c>
      <c r="G860" s="328">
        <v>3</v>
      </c>
    </row>
    <row r="861" spans="1:7" ht="15" x14ac:dyDescent="0.2">
      <c r="A861" s="320" t="s">
        <v>3299</v>
      </c>
      <c r="B861" s="336" t="s">
        <v>1517</v>
      </c>
      <c r="C861" s="337" t="s">
        <v>3688</v>
      </c>
      <c r="D861" s="338">
        <v>1156</v>
      </c>
      <c r="E861" s="339">
        <v>3100</v>
      </c>
      <c r="F861" s="171">
        <f>-SUMIF(CajaAcc!F:F,A861,CajaAcc!E:E)+G861</f>
        <v>0</v>
      </c>
      <c r="G861" s="328">
        <v>0</v>
      </c>
    </row>
    <row r="862" spans="1:7" ht="15" x14ac:dyDescent="0.2">
      <c r="A862" s="320" t="s">
        <v>2955</v>
      </c>
      <c r="B862" s="336" t="s">
        <v>1517</v>
      </c>
      <c r="C862" s="337" t="s">
        <v>2964</v>
      </c>
      <c r="D862" s="338">
        <v>1156</v>
      </c>
      <c r="E862" s="339">
        <v>3100</v>
      </c>
      <c r="F862" s="171">
        <f>-SUMIF(CajaAcc!F:F,A862,CajaAcc!E:E)+G862</f>
        <v>0</v>
      </c>
      <c r="G862" s="328">
        <v>0</v>
      </c>
    </row>
    <row r="863" spans="1:7" ht="15" x14ac:dyDescent="0.2">
      <c r="A863" s="320" t="s">
        <v>2715</v>
      </c>
      <c r="B863" s="336" t="s">
        <v>1517</v>
      </c>
      <c r="C863" s="337" t="s">
        <v>2837</v>
      </c>
      <c r="D863" s="338">
        <v>1156</v>
      </c>
      <c r="E863" s="339">
        <v>3100</v>
      </c>
      <c r="F863" s="171">
        <f>-SUMIF(CajaAcc!F:F,A863,CajaAcc!E:E)+G863</f>
        <v>1</v>
      </c>
      <c r="G863" s="328">
        <v>1</v>
      </c>
    </row>
    <row r="864" spans="1:7" ht="15" x14ac:dyDescent="0.2">
      <c r="A864" s="320" t="s">
        <v>2956</v>
      </c>
      <c r="B864" s="336" t="s">
        <v>1517</v>
      </c>
      <c r="C864" s="337" t="s">
        <v>2965</v>
      </c>
      <c r="D864" s="338">
        <v>1156</v>
      </c>
      <c r="E864" s="339">
        <v>3100</v>
      </c>
      <c r="F864" s="171">
        <f>-SUMIF(CajaAcc!F:F,A864,CajaAcc!E:E)+G864</f>
        <v>0</v>
      </c>
      <c r="G864" s="328">
        <v>0</v>
      </c>
    </row>
    <row r="865" spans="1:7" ht="15" x14ac:dyDescent="0.2">
      <c r="A865" s="320" t="s">
        <v>4343</v>
      </c>
      <c r="B865" s="336" t="s">
        <v>1517</v>
      </c>
      <c r="C865" s="337" t="s">
        <v>4439</v>
      </c>
      <c r="D865" s="338">
        <v>1045</v>
      </c>
      <c r="E865" s="339">
        <v>2800</v>
      </c>
      <c r="F865" s="171">
        <f>-SUMIF(CajaAcc!F:F,A865,CajaAcc!E:E)+G865</f>
        <v>1</v>
      </c>
      <c r="G865" s="328">
        <v>1</v>
      </c>
    </row>
    <row r="866" spans="1:7" ht="15" x14ac:dyDescent="0.2">
      <c r="A866" s="320" t="s">
        <v>3776</v>
      </c>
      <c r="B866" s="336" t="s">
        <v>1517</v>
      </c>
      <c r="C866" s="337" t="s">
        <v>3822</v>
      </c>
      <c r="D866" s="338">
        <v>1156</v>
      </c>
      <c r="E866" s="339">
        <v>3100</v>
      </c>
      <c r="F866" s="171">
        <f>-SUMIF(CajaAcc!F:F,A866,CajaAcc!E:E)+G866</f>
        <v>0</v>
      </c>
      <c r="G866" s="328">
        <v>0</v>
      </c>
    </row>
    <row r="867" spans="1:7" ht="15" x14ac:dyDescent="0.2">
      <c r="A867" s="320" t="s">
        <v>2957</v>
      </c>
      <c r="B867" s="336" t="s">
        <v>1517</v>
      </c>
      <c r="C867" s="337" t="s">
        <v>2966</v>
      </c>
      <c r="D867" s="338">
        <v>1156</v>
      </c>
      <c r="E867" s="339">
        <v>3100</v>
      </c>
      <c r="F867" s="171">
        <f>-SUMIF(CajaAcc!F:F,A867,CajaAcc!E:E)+G867</f>
        <v>0</v>
      </c>
      <c r="G867" s="328">
        <v>0</v>
      </c>
    </row>
    <row r="868" spans="1:7" ht="15" x14ac:dyDescent="0.2">
      <c r="A868" s="320" t="s">
        <v>2716</v>
      </c>
      <c r="B868" s="336" t="s">
        <v>1517</v>
      </c>
      <c r="C868" s="337" t="s">
        <v>2838</v>
      </c>
      <c r="D868" s="338">
        <v>1156</v>
      </c>
      <c r="E868" s="339">
        <v>3100</v>
      </c>
      <c r="F868" s="171">
        <f>-SUMIF(CajaAcc!F:F,A868,CajaAcc!E:E)+G868</f>
        <v>0</v>
      </c>
      <c r="G868" s="328">
        <v>0</v>
      </c>
    </row>
    <row r="869" spans="1:7" ht="15" x14ac:dyDescent="0.2">
      <c r="A869" s="320" t="s">
        <v>2958</v>
      </c>
      <c r="B869" s="336" t="s">
        <v>1517</v>
      </c>
      <c r="C869" s="337" t="s">
        <v>2967</v>
      </c>
      <c r="D869" s="338">
        <v>1156</v>
      </c>
      <c r="E869" s="339">
        <v>3100</v>
      </c>
      <c r="F869" s="171">
        <f>-SUMIF(CajaAcc!F:F,A869,CajaAcc!E:E)+G869</f>
        <v>0</v>
      </c>
      <c r="G869" s="328">
        <v>0</v>
      </c>
    </row>
    <row r="870" spans="1:7" ht="15" x14ac:dyDescent="0.2">
      <c r="A870" s="320" t="s">
        <v>2717</v>
      </c>
      <c r="B870" s="336" t="s">
        <v>1517</v>
      </c>
      <c r="C870" s="337" t="s">
        <v>2839</v>
      </c>
      <c r="D870" s="338">
        <v>1156</v>
      </c>
      <c r="E870" s="339">
        <v>3100</v>
      </c>
      <c r="F870" s="171">
        <f>-SUMIF(CajaAcc!F:F,A870,CajaAcc!E:E)+G870</f>
        <v>0</v>
      </c>
      <c r="G870" s="328">
        <v>0</v>
      </c>
    </row>
    <row r="871" spans="1:7" ht="15" x14ac:dyDescent="0.2">
      <c r="A871" s="320" t="s">
        <v>5991</v>
      </c>
      <c r="B871" s="336" t="s">
        <v>1517</v>
      </c>
      <c r="C871" s="337" t="s">
        <v>5992</v>
      </c>
      <c r="D871" s="338">
        <v>1156</v>
      </c>
      <c r="E871" s="339">
        <v>3100</v>
      </c>
      <c r="F871" s="171">
        <f>-SUMIF(CajaAcc!F:F,A871,CajaAcc!E:E)+G871</f>
        <v>0</v>
      </c>
      <c r="G871" s="328">
        <v>0</v>
      </c>
    </row>
    <row r="872" spans="1:7" ht="15" x14ac:dyDescent="0.2">
      <c r="A872" s="320" t="s">
        <v>4471</v>
      </c>
      <c r="B872" s="336" t="s">
        <v>1517</v>
      </c>
      <c r="C872" s="337" t="s">
        <v>5035</v>
      </c>
      <c r="D872" s="338">
        <v>1156</v>
      </c>
      <c r="E872" s="339">
        <v>3100</v>
      </c>
      <c r="F872" s="171">
        <f>-SUMIF(CajaAcc!F:F,A872,CajaAcc!E:E)+G872</f>
        <v>0</v>
      </c>
      <c r="G872" s="328">
        <v>0</v>
      </c>
    </row>
    <row r="873" spans="1:7" ht="15" x14ac:dyDescent="0.2">
      <c r="A873" s="320" t="s">
        <v>4472</v>
      </c>
      <c r="B873" s="336" t="s">
        <v>1517</v>
      </c>
      <c r="C873" s="337" t="s">
        <v>5035</v>
      </c>
      <c r="D873" s="338">
        <v>1156</v>
      </c>
      <c r="E873" s="339">
        <v>3100</v>
      </c>
      <c r="F873" s="171">
        <f>-SUMIF(CajaAcc!F:F,A873,CajaAcc!E:E)+G873</f>
        <v>0</v>
      </c>
      <c r="G873" s="328">
        <v>4</v>
      </c>
    </row>
    <row r="874" spans="1:7" ht="15" x14ac:dyDescent="0.2">
      <c r="A874" s="320" t="s">
        <v>5852</v>
      </c>
      <c r="B874" s="336" t="s">
        <v>1517</v>
      </c>
      <c r="C874" s="337" t="s">
        <v>5035</v>
      </c>
      <c r="D874" s="338">
        <v>1156</v>
      </c>
      <c r="E874" s="339">
        <v>3100</v>
      </c>
      <c r="F874" s="171">
        <f>-SUMIF(CajaAcc!F:F,A874,CajaAcc!E:E)+G874</f>
        <v>2</v>
      </c>
      <c r="G874" s="328">
        <v>3</v>
      </c>
    </row>
    <row r="875" spans="1:7" ht="15" x14ac:dyDescent="0.2">
      <c r="A875" s="320" t="s">
        <v>5145</v>
      </c>
      <c r="B875" s="336" t="s">
        <v>1517</v>
      </c>
      <c r="C875" s="337" t="s">
        <v>5146</v>
      </c>
      <c r="D875" s="338">
        <v>1156</v>
      </c>
      <c r="E875" s="339">
        <v>3100</v>
      </c>
      <c r="F875" s="171">
        <f>-SUMIF(CajaAcc!F:F,A875,CajaAcc!E:E)+G875</f>
        <v>0</v>
      </c>
      <c r="G875" s="328">
        <v>0</v>
      </c>
    </row>
    <row r="876" spans="1:7" ht="15" x14ac:dyDescent="0.2">
      <c r="A876" s="320" t="s">
        <v>5853</v>
      </c>
      <c r="B876" s="336" t="s">
        <v>1517</v>
      </c>
      <c r="C876" s="337" t="s">
        <v>5146</v>
      </c>
      <c r="D876" s="338">
        <v>1156</v>
      </c>
      <c r="E876" s="339">
        <v>3100</v>
      </c>
      <c r="F876" s="171">
        <f>-SUMIF(CajaAcc!F:F,A876,CajaAcc!E:E)+G876</f>
        <v>0</v>
      </c>
      <c r="G876" s="328">
        <v>1</v>
      </c>
    </row>
    <row r="877" spans="1:7" ht="15" x14ac:dyDescent="0.2">
      <c r="A877" s="320" t="s">
        <v>2776</v>
      </c>
      <c r="B877" s="336" t="s">
        <v>1517</v>
      </c>
      <c r="C877" s="337" t="s">
        <v>4012</v>
      </c>
      <c r="D877" s="338">
        <v>1156</v>
      </c>
      <c r="E877" s="339">
        <v>3100</v>
      </c>
      <c r="F877" s="171">
        <f>-SUMIF(CajaAcc!F:F,A877,CajaAcc!E:E)+G877</f>
        <v>1</v>
      </c>
      <c r="G877" s="328">
        <v>1</v>
      </c>
    </row>
    <row r="878" spans="1:7" ht="15" x14ac:dyDescent="0.2">
      <c r="A878" s="320" t="s">
        <v>2872</v>
      </c>
      <c r="B878" s="336" t="s">
        <v>1517</v>
      </c>
      <c r="C878" s="337" t="s">
        <v>4013</v>
      </c>
      <c r="D878" s="338">
        <v>1156</v>
      </c>
      <c r="E878" s="339">
        <v>3100</v>
      </c>
      <c r="F878" s="171">
        <f>-SUMIF(CajaAcc!F:F,A878,CajaAcc!E:E)+G878</f>
        <v>0</v>
      </c>
      <c r="G878" s="328">
        <v>0</v>
      </c>
    </row>
    <row r="879" spans="1:7" ht="15" x14ac:dyDescent="0.2">
      <c r="A879" s="320" t="s">
        <v>2928</v>
      </c>
      <c r="B879" s="336" t="s">
        <v>1517</v>
      </c>
      <c r="C879" s="337" t="s">
        <v>4013</v>
      </c>
      <c r="D879" s="338">
        <v>1156</v>
      </c>
      <c r="E879" s="339">
        <v>3100</v>
      </c>
      <c r="F879" s="171">
        <f>-SUMIF(CajaAcc!F:F,A879,CajaAcc!E:E)+G879</f>
        <v>4</v>
      </c>
      <c r="G879" s="328">
        <v>4</v>
      </c>
    </row>
    <row r="880" spans="1:7" ht="15" x14ac:dyDescent="0.2">
      <c r="A880" s="320" t="s">
        <v>2777</v>
      </c>
      <c r="B880" s="336" t="s">
        <v>1517</v>
      </c>
      <c r="C880" s="337" t="s">
        <v>4014</v>
      </c>
      <c r="D880" s="338">
        <v>1156</v>
      </c>
      <c r="E880" s="339">
        <v>3100</v>
      </c>
      <c r="F880" s="171">
        <f>-SUMIF(CajaAcc!F:F,A880,CajaAcc!E:E)+G880</f>
        <v>0</v>
      </c>
      <c r="G880" s="328">
        <v>0</v>
      </c>
    </row>
    <row r="881" spans="1:7" ht="15" x14ac:dyDescent="0.2">
      <c r="A881" s="320" t="s">
        <v>2929</v>
      </c>
      <c r="B881" s="336" t="s">
        <v>1517</v>
      </c>
      <c r="C881" s="337" t="s">
        <v>4014</v>
      </c>
      <c r="D881" s="338">
        <v>1156</v>
      </c>
      <c r="E881" s="339">
        <v>3100</v>
      </c>
      <c r="F881" s="171">
        <f>-SUMIF(CajaAcc!F:F,A881,CajaAcc!E:E)+G881</f>
        <v>0</v>
      </c>
      <c r="G881" s="328">
        <v>0</v>
      </c>
    </row>
    <row r="882" spans="1:7" ht="15" x14ac:dyDescent="0.2">
      <c r="A882" s="320" t="s">
        <v>3417</v>
      </c>
      <c r="B882" s="336" t="s">
        <v>1517</v>
      </c>
      <c r="C882" s="337" t="s">
        <v>4015</v>
      </c>
      <c r="D882" s="338">
        <v>1156</v>
      </c>
      <c r="E882" s="339">
        <v>3100</v>
      </c>
      <c r="F882" s="171">
        <f>-SUMIF(CajaAcc!F:F,A882,CajaAcc!E:E)+G882</f>
        <v>0</v>
      </c>
      <c r="G882" s="328">
        <v>0</v>
      </c>
    </row>
    <row r="883" spans="1:7" ht="15" x14ac:dyDescent="0.2">
      <c r="A883" s="320" t="s">
        <v>3777</v>
      </c>
      <c r="B883" s="336" t="s">
        <v>1517</v>
      </c>
      <c r="C883" s="337" t="s">
        <v>4016</v>
      </c>
      <c r="D883" s="338">
        <v>1156</v>
      </c>
      <c r="E883" s="339">
        <v>3100</v>
      </c>
      <c r="F883" s="171">
        <f>-SUMIF(CajaAcc!F:F,A883,CajaAcc!E:E)+G883</f>
        <v>0</v>
      </c>
      <c r="G883" s="328">
        <v>0</v>
      </c>
    </row>
    <row r="884" spans="1:7" ht="15" x14ac:dyDescent="0.2">
      <c r="A884" s="320" t="s">
        <v>3524</v>
      </c>
      <c r="B884" s="336" t="s">
        <v>1517</v>
      </c>
      <c r="C884" s="337" t="s">
        <v>5111</v>
      </c>
      <c r="D884" s="338">
        <v>1156</v>
      </c>
      <c r="E884" s="339">
        <v>3100</v>
      </c>
      <c r="F884" s="171">
        <f>-SUMIF(CajaAcc!F:F,A884,CajaAcc!E:E)+G884</f>
        <v>0</v>
      </c>
      <c r="G884" s="328">
        <v>0</v>
      </c>
    </row>
    <row r="885" spans="1:7" ht="15" x14ac:dyDescent="0.2">
      <c r="A885" s="320" t="s">
        <v>3778</v>
      </c>
      <c r="B885" s="336" t="s">
        <v>1517</v>
      </c>
      <c r="C885" s="337" t="s">
        <v>5111</v>
      </c>
      <c r="D885" s="338">
        <v>1156</v>
      </c>
      <c r="E885" s="339">
        <v>3100</v>
      </c>
      <c r="F885" s="171">
        <f>-SUMIF(CajaAcc!F:F,A885,CajaAcc!E:E)+G885</f>
        <v>0</v>
      </c>
      <c r="G885" s="328">
        <v>0</v>
      </c>
    </row>
    <row r="886" spans="1:7" ht="15" x14ac:dyDescent="0.2">
      <c r="A886" s="320" t="s">
        <v>3659</v>
      </c>
      <c r="B886" s="336" t="s">
        <v>1517</v>
      </c>
      <c r="C886" s="337" t="s">
        <v>4017</v>
      </c>
      <c r="D886" s="338">
        <v>1156</v>
      </c>
      <c r="E886" s="339">
        <v>3100</v>
      </c>
      <c r="F886" s="171">
        <f>-SUMIF(CajaAcc!F:F,A886,CajaAcc!E:E)+G886</f>
        <v>0</v>
      </c>
      <c r="G886" s="328">
        <v>0</v>
      </c>
    </row>
    <row r="887" spans="1:7" ht="15" x14ac:dyDescent="0.2">
      <c r="A887" s="320" t="s">
        <v>3779</v>
      </c>
      <c r="B887" s="336" t="s">
        <v>1517</v>
      </c>
      <c r="C887" s="337" t="s">
        <v>4017</v>
      </c>
      <c r="D887" s="338">
        <v>1156</v>
      </c>
      <c r="E887" s="339">
        <v>3100</v>
      </c>
      <c r="F887" s="171">
        <f>-SUMIF(CajaAcc!F:F,A887,CajaAcc!E:E)+G887</f>
        <v>0</v>
      </c>
      <c r="G887" s="328">
        <v>0</v>
      </c>
    </row>
    <row r="888" spans="1:7" ht="15" x14ac:dyDescent="0.2">
      <c r="A888" s="320" t="s">
        <v>5052</v>
      </c>
      <c r="B888" s="336" t="s">
        <v>1517</v>
      </c>
      <c r="C888" s="337" t="s">
        <v>5076</v>
      </c>
      <c r="D888" s="338">
        <v>1156</v>
      </c>
      <c r="E888" s="339">
        <v>3100</v>
      </c>
      <c r="F888" s="171">
        <f>-SUMIF(CajaAcc!F:F,A888,CajaAcc!E:E)+G888</f>
        <v>0</v>
      </c>
      <c r="G888" s="328">
        <v>0</v>
      </c>
    </row>
    <row r="889" spans="1:7" ht="15" x14ac:dyDescent="0.2">
      <c r="A889" s="320" t="s">
        <v>3660</v>
      </c>
      <c r="B889" s="336" t="s">
        <v>1517</v>
      </c>
      <c r="C889" s="337" t="s">
        <v>4018</v>
      </c>
      <c r="D889" s="338">
        <v>1156</v>
      </c>
      <c r="E889" s="339">
        <v>3100</v>
      </c>
      <c r="F889" s="171">
        <f>-SUMIF(CajaAcc!F:F,A889,CajaAcc!E:E)+G889</f>
        <v>0</v>
      </c>
      <c r="G889" s="328">
        <v>0</v>
      </c>
    </row>
    <row r="890" spans="1:7" ht="15" x14ac:dyDescent="0.2">
      <c r="A890" s="320" t="s">
        <v>3780</v>
      </c>
      <c r="B890" s="336" t="s">
        <v>1517</v>
      </c>
      <c r="C890" s="337" t="s">
        <v>4019</v>
      </c>
      <c r="D890" s="338">
        <v>1156</v>
      </c>
      <c r="E890" s="339">
        <v>3100</v>
      </c>
      <c r="F890" s="171">
        <f>-SUMIF(CajaAcc!F:F,A890,CajaAcc!E:E)+G890</f>
        <v>2</v>
      </c>
      <c r="G890" s="328">
        <v>2</v>
      </c>
    </row>
    <row r="891" spans="1:7" ht="15" x14ac:dyDescent="0.2">
      <c r="A891" s="320" t="s">
        <v>3934</v>
      </c>
      <c r="B891" s="336" t="s">
        <v>1517</v>
      </c>
      <c r="C891" s="337" t="s">
        <v>4020</v>
      </c>
      <c r="D891" s="338">
        <v>1156</v>
      </c>
      <c r="E891" s="339">
        <v>3100</v>
      </c>
      <c r="F891" s="171">
        <f>-SUMIF(CajaAcc!F:F,A891,CajaAcc!E:E)+G891</f>
        <v>0</v>
      </c>
      <c r="G891" s="328">
        <v>0</v>
      </c>
    </row>
    <row r="892" spans="1:7" ht="15" x14ac:dyDescent="0.2">
      <c r="A892" s="320" t="s">
        <v>4689</v>
      </c>
      <c r="B892" s="336" t="s">
        <v>1517</v>
      </c>
      <c r="C892" s="337" t="s">
        <v>4894</v>
      </c>
      <c r="D892" s="338">
        <v>1156</v>
      </c>
      <c r="E892" s="339">
        <v>3100</v>
      </c>
      <c r="F892" s="171">
        <f>-SUMIF(CajaAcc!F:F,A892,CajaAcc!E:E)+G892</f>
        <v>1</v>
      </c>
      <c r="G892" s="328">
        <v>1</v>
      </c>
    </row>
    <row r="893" spans="1:7" ht="15" x14ac:dyDescent="0.2">
      <c r="A893" s="320" t="s">
        <v>5854</v>
      </c>
      <c r="B893" s="336" t="s">
        <v>1517</v>
      </c>
      <c r="C893" s="337" t="s">
        <v>4894</v>
      </c>
      <c r="D893" s="338">
        <v>1156</v>
      </c>
      <c r="E893" s="339">
        <v>3100</v>
      </c>
      <c r="F893" s="171">
        <f>-SUMIF(CajaAcc!F:F,A893,CajaAcc!E:E)+G893</f>
        <v>1</v>
      </c>
      <c r="G893" s="328">
        <v>2</v>
      </c>
    </row>
    <row r="894" spans="1:7" ht="15" x14ac:dyDescent="0.2">
      <c r="A894" s="320" t="s">
        <v>5147</v>
      </c>
      <c r="B894" s="336" t="s">
        <v>1517</v>
      </c>
      <c r="C894" s="337" t="s">
        <v>5148</v>
      </c>
      <c r="D894" s="338">
        <v>1239</v>
      </c>
      <c r="E894" s="339">
        <v>3350</v>
      </c>
      <c r="F894" s="171">
        <f>-SUMIF(CajaAcc!F:F,A894,CajaAcc!E:E)+G894</f>
        <v>0</v>
      </c>
      <c r="G894" s="328">
        <v>0</v>
      </c>
    </row>
    <row r="895" spans="1:7" ht="15" x14ac:dyDescent="0.2">
      <c r="A895" s="320" t="s">
        <v>4690</v>
      </c>
      <c r="B895" s="336" t="s">
        <v>1517</v>
      </c>
      <c r="C895" s="337" t="s">
        <v>4778</v>
      </c>
      <c r="D895" s="338">
        <v>1156</v>
      </c>
      <c r="E895" s="339">
        <v>3100</v>
      </c>
      <c r="F895" s="171">
        <f>-SUMIF(CajaAcc!F:F,A895,CajaAcc!E:E)+G895</f>
        <v>0</v>
      </c>
      <c r="G895" s="328">
        <v>0</v>
      </c>
    </row>
    <row r="896" spans="1:7" ht="15" x14ac:dyDescent="0.2">
      <c r="A896" s="320" t="s">
        <v>5149</v>
      </c>
      <c r="B896" s="336" t="s">
        <v>1517</v>
      </c>
      <c r="C896" s="337" t="s">
        <v>5150</v>
      </c>
      <c r="D896" s="338">
        <v>1156</v>
      </c>
      <c r="E896" s="339">
        <v>3100</v>
      </c>
      <c r="F896" s="171">
        <f>-SUMIF(CajaAcc!F:F,A896,CajaAcc!E:E)+G896</f>
        <v>0</v>
      </c>
      <c r="G896" s="328">
        <v>0</v>
      </c>
    </row>
    <row r="897" spans="1:7" ht="15" x14ac:dyDescent="0.2">
      <c r="A897" s="320" t="s">
        <v>5151</v>
      </c>
      <c r="B897" s="336" t="s">
        <v>1517</v>
      </c>
      <c r="C897" s="337" t="s">
        <v>5152</v>
      </c>
      <c r="D897" s="338">
        <v>1239</v>
      </c>
      <c r="E897" s="339">
        <v>3350</v>
      </c>
      <c r="F897" s="171">
        <f>-SUMIF(CajaAcc!F:F,A897,CajaAcc!E:E)+G897</f>
        <v>0</v>
      </c>
      <c r="G897" s="328">
        <v>0</v>
      </c>
    </row>
    <row r="898" spans="1:7" ht="15" x14ac:dyDescent="0.2">
      <c r="A898" s="320" t="s">
        <v>5027</v>
      </c>
      <c r="B898" s="336" t="s">
        <v>1517</v>
      </c>
      <c r="C898" s="337" t="s">
        <v>5036</v>
      </c>
      <c r="D898" s="338">
        <v>1156</v>
      </c>
      <c r="E898" s="339">
        <v>3100</v>
      </c>
      <c r="F898" s="171">
        <f>-SUMIF(CajaAcc!F:F,A898,CajaAcc!E:E)+G898</f>
        <v>0</v>
      </c>
      <c r="G898" s="328">
        <v>0</v>
      </c>
    </row>
    <row r="899" spans="1:7" ht="15" x14ac:dyDescent="0.2">
      <c r="A899" s="320" t="s">
        <v>5153</v>
      </c>
      <c r="B899" s="336" t="s">
        <v>1517</v>
      </c>
      <c r="C899" s="337" t="s">
        <v>5154</v>
      </c>
      <c r="D899" s="338">
        <v>1156</v>
      </c>
      <c r="E899" s="339">
        <v>3100</v>
      </c>
      <c r="F899" s="171">
        <f>-SUMIF(CajaAcc!F:F,A899,CajaAcc!E:E)+G899</f>
        <v>0</v>
      </c>
      <c r="G899" s="328">
        <v>1</v>
      </c>
    </row>
    <row r="900" spans="1:7" ht="15" x14ac:dyDescent="0.2">
      <c r="A900" s="320" t="s">
        <v>4691</v>
      </c>
      <c r="B900" s="336" t="s">
        <v>1517</v>
      </c>
      <c r="C900" s="337" t="s">
        <v>4779</v>
      </c>
      <c r="D900" s="338">
        <v>1156</v>
      </c>
      <c r="E900" s="339">
        <v>3100</v>
      </c>
      <c r="F900" s="171">
        <f>-SUMIF(CajaAcc!F:F,A900,CajaAcc!E:E)+G900</f>
        <v>0</v>
      </c>
      <c r="G900" s="328">
        <v>0</v>
      </c>
    </row>
    <row r="901" spans="1:7" ht="15" x14ac:dyDescent="0.2">
      <c r="A901" s="320" t="s">
        <v>5028</v>
      </c>
      <c r="B901" s="336" t="s">
        <v>1517</v>
      </c>
      <c r="C901" s="337" t="s">
        <v>5112</v>
      </c>
      <c r="D901" s="338">
        <v>1156</v>
      </c>
      <c r="E901" s="339">
        <v>3100</v>
      </c>
      <c r="F901" s="171">
        <f>-SUMIF(CajaAcc!F:F,A901,CajaAcc!E:E)+G901</f>
        <v>0</v>
      </c>
      <c r="G901" s="328">
        <v>0</v>
      </c>
    </row>
    <row r="902" spans="1:7" ht="15" x14ac:dyDescent="0.2">
      <c r="A902" s="320" t="s">
        <v>5155</v>
      </c>
      <c r="B902" s="336" t="s">
        <v>1517</v>
      </c>
      <c r="C902" s="337" t="s">
        <v>5156</v>
      </c>
      <c r="D902" s="338">
        <v>1239</v>
      </c>
      <c r="E902" s="339">
        <v>3350</v>
      </c>
      <c r="F902" s="171">
        <f>-SUMIF(CajaAcc!F:F,A902,CajaAcc!E:E)+G902</f>
        <v>0</v>
      </c>
      <c r="G902" s="328">
        <v>0</v>
      </c>
    </row>
    <row r="903" spans="1:7" ht="15" x14ac:dyDescent="0.2">
      <c r="A903" s="320" t="s">
        <v>2904</v>
      </c>
      <c r="B903" s="336" t="s">
        <v>1517</v>
      </c>
      <c r="C903" s="337" t="s">
        <v>4021</v>
      </c>
      <c r="D903" s="338">
        <v>1156</v>
      </c>
      <c r="E903" s="339">
        <v>3100</v>
      </c>
      <c r="F903" s="171">
        <f>-SUMIF(CajaAcc!F:F,A903,CajaAcc!E:E)+G903</f>
        <v>0</v>
      </c>
      <c r="G903" s="328">
        <v>0</v>
      </c>
    </row>
    <row r="904" spans="1:7" ht="15" x14ac:dyDescent="0.2">
      <c r="A904" s="320" t="s">
        <v>3881</v>
      </c>
      <c r="B904" s="336" t="s">
        <v>1517</v>
      </c>
      <c r="C904" s="337" t="s">
        <v>4022</v>
      </c>
      <c r="D904" s="338">
        <v>1045</v>
      </c>
      <c r="E904" s="339">
        <v>2800</v>
      </c>
      <c r="F904" s="171">
        <f>-SUMIF(CajaAcc!F:F,A904,CajaAcc!E:E)+G904</f>
        <v>0</v>
      </c>
      <c r="G904" s="328">
        <v>0</v>
      </c>
    </row>
    <row r="905" spans="1:7" ht="15" x14ac:dyDescent="0.2">
      <c r="A905" s="320" t="s">
        <v>4344</v>
      </c>
      <c r="B905" s="336" t="s">
        <v>1517</v>
      </c>
      <c r="C905" s="337" t="s">
        <v>4022</v>
      </c>
      <c r="D905" s="338">
        <v>1045</v>
      </c>
      <c r="E905" s="339">
        <v>2800</v>
      </c>
      <c r="F905" s="171">
        <f>-SUMIF(CajaAcc!F:F,A905,CajaAcc!E:E)+G905</f>
        <v>0</v>
      </c>
      <c r="G905" s="328">
        <v>0</v>
      </c>
    </row>
    <row r="906" spans="1:7" ht="15" x14ac:dyDescent="0.2">
      <c r="A906" s="320" t="s">
        <v>2315</v>
      </c>
      <c r="B906" s="336" t="s">
        <v>1517</v>
      </c>
      <c r="C906" s="337" t="s">
        <v>4023</v>
      </c>
      <c r="D906" s="338">
        <v>1156</v>
      </c>
      <c r="E906" s="339">
        <v>3100</v>
      </c>
      <c r="F906" s="171">
        <f>-SUMIF(CajaAcc!F:F,A906,CajaAcc!E:E)+G906</f>
        <v>0</v>
      </c>
      <c r="G906" s="328">
        <v>0</v>
      </c>
    </row>
    <row r="907" spans="1:7" ht="15" x14ac:dyDescent="0.2">
      <c r="A907" s="320" t="s">
        <v>2718</v>
      </c>
      <c r="B907" s="336" t="s">
        <v>1517</v>
      </c>
      <c r="C907" s="337" t="s">
        <v>4024</v>
      </c>
      <c r="D907" s="338">
        <v>1156</v>
      </c>
      <c r="E907" s="339">
        <v>3100</v>
      </c>
      <c r="F907" s="171">
        <f>-SUMIF(CajaAcc!F:F,A907,CajaAcc!E:E)+G907</f>
        <v>0</v>
      </c>
      <c r="G907" s="328">
        <v>0</v>
      </c>
    </row>
    <row r="908" spans="1:7" ht="15" x14ac:dyDescent="0.2">
      <c r="A908" s="320" t="s">
        <v>2316</v>
      </c>
      <c r="B908" s="336" t="s">
        <v>1517</v>
      </c>
      <c r="C908" s="337" t="s">
        <v>4025</v>
      </c>
      <c r="D908" s="338">
        <v>1156</v>
      </c>
      <c r="E908" s="339">
        <v>3100</v>
      </c>
      <c r="F908" s="171">
        <f>-SUMIF(CajaAcc!F:F,A908,CajaAcc!E:E)+G908</f>
        <v>2</v>
      </c>
      <c r="G908" s="328">
        <v>2</v>
      </c>
    </row>
    <row r="909" spans="1:7" ht="15" x14ac:dyDescent="0.2">
      <c r="A909" s="320" t="s">
        <v>2719</v>
      </c>
      <c r="B909" s="336" t="s">
        <v>1517</v>
      </c>
      <c r="C909" s="337" t="s">
        <v>4026</v>
      </c>
      <c r="D909" s="338">
        <v>1156</v>
      </c>
      <c r="E909" s="339">
        <v>3100</v>
      </c>
      <c r="F909" s="171">
        <f>-SUMIF(CajaAcc!F:F,A909,CajaAcc!E:E)+G909</f>
        <v>0</v>
      </c>
      <c r="G909" s="328">
        <v>0</v>
      </c>
    </row>
    <row r="910" spans="1:7" ht="15" x14ac:dyDescent="0.2">
      <c r="A910" s="320" t="s">
        <v>2341</v>
      </c>
      <c r="B910" s="336" t="s">
        <v>1517</v>
      </c>
      <c r="C910" s="337" t="s">
        <v>4027</v>
      </c>
      <c r="D910" s="338">
        <v>1156</v>
      </c>
      <c r="E910" s="339">
        <v>3100</v>
      </c>
      <c r="F910" s="171">
        <f>-SUMIF(CajaAcc!F:F,A910,CajaAcc!E:E)+G910</f>
        <v>0</v>
      </c>
      <c r="G910" s="328">
        <v>0</v>
      </c>
    </row>
    <row r="911" spans="1:7" ht="15" x14ac:dyDescent="0.2">
      <c r="A911" s="320" t="s">
        <v>2317</v>
      </c>
      <c r="B911" s="336" t="s">
        <v>1517</v>
      </c>
      <c r="C911" s="337" t="s">
        <v>4028</v>
      </c>
      <c r="D911" s="338">
        <v>1156</v>
      </c>
      <c r="E911" s="339">
        <v>3100</v>
      </c>
      <c r="F911" s="171">
        <f>-SUMIF(CajaAcc!F:F,A911,CajaAcc!E:E)+G911</f>
        <v>0</v>
      </c>
      <c r="G911" s="328">
        <v>0</v>
      </c>
    </row>
    <row r="912" spans="1:7" ht="15" x14ac:dyDescent="0.2">
      <c r="A912" s="320" t="s">
        <v>2720</v>
      </c>
      <c r="B912" s="336" t="s">
        <v>1517</v>
      </c>
      <c r="C912" s="337" t="s">
        <v>4029</v>
      </c>
      <c r="D912" s="338">
        <v>1156</v>
      </c>
      <c r="E912" s="339">
        <v>3100</v>
      </c>
      <c r="F912" s="171">
        <f>-SUMIF(CajaAcc!F:F,A912,CajaAcc!E:E)+G912</f>
        <v>0</v>
      </c>
      <c r="G912" s="328">
        <v>0</v>
      </c>
    </row>
    <row r="913" spans="1:7" ht="15" x14ac:dyDescent="0.2">
      <c r="A913" s="320" t="s">
        <v>2873</v>
      </c>
      <c r="B913" s="336" t="s">
        <v>1517</v>
      </c>
      <c r="C913" s="337" t="s">
        <v>4030</v>
      </c>
      <c r="D913" s="338">
        <v>1156</v>
      </c>
      <c r="E913" s="339">
        <v>3100</v>
      </c>
      <c r="F913" s="171">
        <f>-SUMIF(CajaAcc!F:F,A913,CajaAcc!E:E)+G913</f>
        <v>2</v>
      </c>
      <c r="G913" s="328">
        <v>2</v>
      </c>
    </row>
    <row r="914" spans="1:7" ht="15" x14ac:dyDescent="0.2">
      <c r="A914" s="320" t="s">
        <v>3020</v>
      </c>
      <c r="B914" s="336" t="s">
        <v>1517</v>
      </c>
      <c r="C914" s="337" t="s">
        <v>4030</v>
      </c>
      <c r="D914" s="338">
        <v>1156</v>
      </c>
      <c r="E914" s="339">
        <v>3100</v>
      </c>
      <c r="F914" s="171">
        <f>-SUMIF(CajaAcc!F:F,A914,CajaAcc!E:E)+G914</f>
        <v>1</v>
      </c>
      <c r="G914" s="328">
        <v>1</v>
      </c>
    </row>
    <row r="915" spans="1:7" ht="15" x14ac:dyDescent="0.2">
      <c r="A915" s="320" t="s">
        <v>3661</v>
      </c>
      <c r="B915" s="336" t="s">
        <v>1517</v>
      </c>
      <c r="C915" s="337" t="s">
        <v>4031</v>
      </c>
      <c r="D915" s="338">
        <v>1156</v>
      </c>
      <c r="E915" s="339">
        <v>3100</v>
      </c>
      <c r="F915" s="171">
        <f>-SUMIF(CajaAcc!F:F,A915,CajaAcc!E:E)+G915</f>
        <v>0</v>
      </c>
      <c r="G915" s="328">
        <v>0</v>
      </c>
    </row>
    <row r="916" spans="1:7" ht="15" x14ac:dyDescent="0.2">
      <c r="A916" s="320" t="s">
        <v>3709</v>
      </c>
      <c r="B916" s="336" t="s">
        <v>1517</v>
      </c>
      <c r="C916" s="337" t="s">
        <v>4032</v>
      </c>
      <c r="D916" s="338">
        <v>1156</v>
      </c>
      <c r="E916" s="339">
        <v>3100</v>
      </c>
      <c r="F916" s="171">
        <f>-SUMIF(CajaAcc!F:F,A916,CajaAcc!E:E)+G916</f>
        <v>0</v>
      </c>
      <c r="G916" s="328">
        <v>0</v>
      </c>
    </row>
    <row r="917" spans="1:7" ht="15" x14ac:dyDescent="0.2">
      <c r="A917" s="320" t="s">
        <v>2721</v>
      </c>
      <c r="B917" s="336" t="s">
        <v>1517</v>
      </c>
      <c r="C917" s="337" t="s">
        <v>4033</v>
      </c>
      <c r="D917" s="338">
        <v>1156</v>
      </c>
      <c r="E917" s="339">
        <v>3100</v>
      </c>
      <c r="F917" s="171">
        <f>-SUMIF(CajaAcc!F:F,A917,CajaAcc!E:E)+G917</f>
        <v>0</v>
      </c>
      <c r="G917" s="328">
        <v>0</v>
      </c>
    </row>
    <row r="918" spans="1:7" ht="15" x14ac:dyDescent="0.2">
      <c r="A918" s="320" t="s">
        <v>2318</v>
      </c>
      <c r="B918" s="336" t="s">
        <v>1517</v>
      </c>
      <c r="C918" s="337" t="s">
        <v>4034</v>
      </c>
      <c r="D918" s="338">
        <v>1156</v>
      </c>
      <c r="E918" s="339">
        <v>3100</v>
      </c>
      <c r="F918" s="171">
        <f>-SUMIF(CajaAcc!F:F,A918,CajaAcc!E:E)+G918</f>
        <v>0</v>
      </c>
      <c r="G918" s="328">
        <v>0</v>
      </c>
    </row>
    <row r="919" spans="1:7" ht="15" x14ac:dyDescent="0.2">
      <c r="A919" s="320" t="s">
        <v>2722</v>
      </c>
      <c r="B919" s="336" t="s">
        <v>1517</v>
      </c>
      <c r="C919" s="337" t="s">
        <v>4035</v>
      </c>
      <c r="D919" s="338">
        <v>1156</v>
      </c>
      <c r="E919" s="339">
        <v>3100</v>
      </c>
      <c r="F919" s="171">
        <f>-SUMIF(CajaAcc!F:F,A919,CajaAcc!E:E)+G919</f>
        <v>0</v>
      </c>
      <c r="G919" s="328">
        <v>0</v>
      </c>
    </row>
    <row r="920" spans="1:7" ht="15" x14ac:dyDescent="0.2">
      <c r="A920" s="320" t="s">
        <v>2723</v>
      </c>
      <c r="B920" s="336" t="s">
        <v>1517</v>
      </c>
      <c r="C920" s="337" t="s">
        <v>4036</v>
      </c>
      <c r="D920" s="338">
        <v>1156</v>
      </c>
      <c r="E920" s="339">
        <v>3100</v>
      </c>
      <c r="F920" s="171">
        <f>-SUMIF(CajaAcc!F:F,A920,CajaAcc!E:E)+G920</f>
        <v>0</v>
      </c>
      <c r="G920" s="328">
        <v>0</v>
      </c>
    </row>
    <row r="921" spans="1:7" ht="15" x14ac:dyDescent="0.2">
      <c r="A921" s="320" t="s">
        <v>2874</v>
      </c>
      <c r="B921" s="336" t="s">
        <v>1517</v>
      </c>
      <c r="C921" s="337" t="s">
        <v>4037</v>
      </c>
      <c r="D921" s="338">
        <v>1156</v>
      </c>
      <c r="E921" s="339">
        <v>3100</v>
      </c>
      <c r="F921" s="171">
        <f>-SUMIF(CajaAcc!F:F,A921,CajaAcc!E:E)+G921</f>
        <v>1</v>
      </c>
      <c r="G921" s="328">
        <v>1</v>
      </c>
    </row>
    <row r="922" spans="1:7" ht="15" x14ac:dyDescent="0.2">
      <c r="A922" s="320" t="s">
        <v>3525</v>
      </c>
      <c r="B922" s="336" t="s">
        <v>1517</v>
      </c>
      <c r="C922" s="337" t="s">
        <v>3526</v>
      </c>
      <c r="D922" s="338">
        <v>1156</v>
      </c>
      <c r="E922" s="339">
        <v>3100</v>
      </c>
      <c r="F922" s="171">
        <f>-SUMIF(CajaAcc!F:F,A922,CajaAcc!E:E)+G922</f>
        <v>0</v>
      </c>
      <c r="G922" s="328">
        <v>0</v>
      </c>
    </row>
    <row r="923" spans="1:7" ht="15" x14ac:dyDescent="0.2">
      <c r="A923" s="320" t="s">
        <v>3710</v>
      </c>
      <c r="B923" s="336" t="s">
        <v>1517</v>
      </c>
      <c r="C923" s="337" t="s">
        <v>3526</v>
      </c>
      <c r="D923" s="338">
        <v>1156</v>
      </c>
      <c r="E923" s="339">
        <v>3100</v>
      </c>
      <c r="F923" s="171">
        <f>-SUMIF(CajaAcc!F:F,A923,CajaAcc!E:E)+G923</f>
        <v>0</v>
      </c>
      <c r="G923" s="328">
        <v>0</v>
      </c>
    </row>
    <row r="924" spans="1:7" ht="15" x14ac:dyDescent="0.2">
      <c r="A924" s="320" t="s">
        <v>3021</v>
      </c>
      <c r="B924" s="336" t="s">
        <v>1517</v>
      </c>
      <c r="C924" s="337" t="s">
        <v>3022</v>
      </c>
      <c r="D924" s="338">
        <v>1156</v>
      </c>
      <c r="E924" s="339">
        <v>3100</v>
      </c>
      <c r="F924" s="171">
        <f>-SUMIF(CajaAcc!F:F,A924,CajaAcc!E:E)+G924</f>
        <v>0</v>
      </c>
      <c r="G924" s="328">
        <v>0</v>
      </c>
    </row>
    <row r="925" spans="1:7" ht="15" x14ac:dyDescent="0.2">
      <c r="A925" s="320" t="s">
        <v>3711</v>
      </c>
      <c r="B925" s="336" t="s">
        <v>1517</v>
      </c>
      <c r="C925" s="337" t="s">
        <v>3752</v>
      </c>
      <c r="D925" s="338">
        <v>1156</v>
      </c>
      <c r="E925" s="339">
        <v>3100</v>
      </c>
      <c r="F925" s="171">
        <f>-SUMIF(CajaAcc!F:F,A925,CajaAcc!E:E)+G925</f>
        <v>1</v>
      </c>
      <c r="G925" s="328">
        <v>0</v>
      </c>
    </row>
    <row r="926" spans="1:7" ht="15" x14ac:dyDescent="0.2">
      <c r="A926" s="320" t="s">
        <v>3662</v>
      </c>
      <c r="B926" s="336" t="s">
        <v>1517</v>
      </c>
      <c r="C926" s="337" t="s">
        <v>3689</v>
      </c>
      <c r="D926" s="338">
        <v>1156</v>
      </c>
      <c r="E926" s="339">
        <v>3100</v>
      </c>
      <c r="F926" s="171">
        <f>-SUMIF(CajaAcc!F:F,A926,CajaAcc!E:E)+G926</f>
        <v>0</v>
      </c>
      <c r="G926" s="328">
        <v>0</v>
      </c>
    </row>
    <row r="927" spans="1:7" ht="15" x14ac:dyDescent="0.2">
      <c r="A927" s="320" t="s">
        <v>4868</v>
      </c>
      <c r="B927" s="336" t="s">
        <v>1517</v>
      </c>
      <c r="C927" s="337" t="s">
        <v>4895</v>
      </c>
      <c r="D927" s="338">
        <v>1156</v>
      </c>
      <c r="E927" s="339">
        <v>3100</v>
      </c>
      <c r="F927" s="171">
        <f>-SUMIF(CajaAcc!F:F,A927,CajaAcc!E:E)+G927</f>
        <v>0</v>
      </c>
      <c r="G927" s="328">
        <v>0</v>
      </c>
    </row>
    <row r="928" spans="1:7" ht="15" x14ac:dyDescent="0.2">
      <c r="A928" s="320" t="s">
        <v>5107</v>
      </c>
      <c r="B928" s="336" t="s">
        <v>1517</v>
      </c>
      <c r="C928" s="337" t="s">
        <v>4895</v>
      </c>
      <c r="D928" s="338">
        <v>1156</v>
      </c>
      <c r="E928" s="339">
        <v>3100</v>
      </c>
      <c r="F928" s="171">
        <f>-SUMIF(CajaAcc!F:F,A928,CajaAcc!E:E)+G928</f>
        <v>0</v>
      </c>
      <c r="G928" s="328">
        <v>0</v>
      </c>
    </row>
    <row r="929" spans="1:7" ht="15" x14ac:dyDescent="0.2">
      <c r="A929" s="320" t="s">
        <v>4692</v>
      </c>
      <c r="B929" s="336" t="s">
        <v>1517</v>
      </c>
      <c r="C929" s="337" t="s">
        <v>4780</v>
      </c>
      <c r="D929" s="338">
        <v>1156</v>
      </c>
      <c r="E929" s="339">
        <v>3100</v>
      </c>
      <c r="F929" s="171">
        <f>-SUMIF(CajaAcc!F:F,A929,CajaAcc!E:E)+G929</f>
        <v>0</v>
      </c>
      <c r="G929" s="328">
        <v>0</v>
      </c>
    </row>
    <row r="930" spans="1:7" ht="15" x14ac:dyDescent="0.2">
      <c r="A930" s="320" t="s">
        <v>5106</v>
      </c>
      <c r="B930" s="336" t="s">
        <v>1517</v>
      </c>
      <c r="C930" s="337" t="s">
        <v>4780</v>
      </c>
      <c r="D930" s="338">
        <v>1156</v>
      </c>
      <c r="E930" s="339">
        <v>3100</v>
      </c>
      <c r="F930" s="171">
        <f>-SUMIF(CajaAcc!F:F,A930,CajaAcc!E:E)+G930</f>
        <v>0</v>
      </c>
      <c r="G930" s="328">
        <v>0</v>
      </c>
    </row>
    <row r="931" spans="1:7" ht="15" x14ac:dyDescent="0.2">
      <c r="A931" s="320" t="s">
        <v>5157</v>
      </c>
      <c r="B931" s="336" t="s">
        <v>1517</v>
      </c>
      <c r="C931" s="337" t="s">
        <v>5158</v>
      </c>
      <c r="D931" s="338">
        <v>1239</v>
      </c>
      <c r="E931" s="339">
        <v>3350</v>
      </c>
      <c r="F931" s="171">
        <f>-SUMIF(CajaAcc!F:F,A931,CajaAcc!E:E)+G931</f>
        <v>0</v>
      </c>
      <c r="G931" s="328">
        <v>0</v>
      </c>
    </row>
    <row r="932" spans="1:7" ht="15" x14ac:dyDescent="0.2">
      <c r="A932" s="320" t="s">
        <v>4473</v>
      </c>
      <c r="B932" s="336" t="s">
        <v>1517</v>
      </c>
      <c r="C932" s="337" t="s">
        <v>4560</v>
      </c>
      <c r="D932" s="338">
        <v>1156</v>
      </c>
      <c r="E932" s="339">
        <v>3100</v>
      </c>
      <c r="F932" s="171">
        <f>-SUMIF(CajaAcc!F:F,A932,CajaAcc!E:E)+G932</f>
        <v>0</v>
      </c>
      <c r="G932" s="328">
        <v>0</v>
      </c>
    </row>
    <row r="933" spans="1:7" ht="15" x14ac:dyDescent="0.2">
      <c r="A933" s="320" t="s">
        <v>5105</v>
      </c>
      <c r="B933" s="336" t="s">
        <v>1517</v>
      </c>
      <c r="C933" s="337" t="s">
        <v>6096</v>
      </c>
      <c r="D933" s="338">
        <v>1156</v>
      </c>
      <c r="E933" s="339">
        <v>3100</v>
      </c>
      <c r="F933" s="171">
        <f>-SUMIF(CajaAcc!F:F,A933,CajaAcc!E:E)+G933</f>
        <v>2</v>
      </c>
      <c r="G933" s="328">
        <v>1</v>
      </c>
    </row>
    <row r="934" spans="1:7" ht="15" x14ac:dyDescent="0.2">
      <c r="A934" s="320" t="s">
        <v>5993</v>
      </c>
      <c r="B934" s="336" t="s">
        <v>1517</v>
      </c>
      <c r="C934" s="337" t="s">
        <v>6096</v>
      </c>
      <c r="D934" s="338">
        <v>1156</v>
      </c>
      <c r="E934" s="339">
        <v>3100</v>
      </c>
      <c r="F934" s="171">
        <f>-SUMIF(CajaAcc!F:F,A934,CajaAcc!E:E)+G934</f>
        <v>0</v>
      </c>
      <c r="G934" s="328">
        <v>0</v>
      </c>
    </row>
    <row r="935" spans="1:7" ht="15" x14ac:dyDescent="0.2">
      <c r="A935" s="320" t="s">
        <v>5159</v>
      </c>
      <c r="B935" s="336" t="s">
        <v>1517</v>
      </c>
      <c r="C935" s="337" t="s">
        <v>6097</v>
      </c>
      <c r="D935" s="338">
        <v>1239</v>
      </c>
      <c r="E935" s="339">
        <v>3350</v>
      </c>
      <c r="F935" s="171">
        <f>-SUMIF(CajaAcc!F:F,A935,CajaAcc!E:E)+G935</f>
        <v>0</v>
      </c>
      <c r="G935" s="328">
        <v>0</v>
      </c>
    </row>
    <row r="936" spans="1:7" ht="15" x14ac:dyDescent="0.2">
      <c r="A936" s="320" t="s">
        <v>5855</v>
      </c>
      <c r="B936" s="336" t="s">
        <v>1517</v>
      </c>
      <c r="C936" s="337" t="s">
        <v>5856</v>
      </c>
      <c r="D936" s="338">
        <v>1156</v>
      </c>
      <c r="E936" s="339">
        <v>3100</v>
      </c>
      <c r="F936" s="171">
        <f>-SUMIF(CajaAcc!F:F,A936,CajaAcc!E:E)+G936</f>
        <v>0</v>
      </c>
      <c r="G936" s="328">
        <v>1</v>
      </c>
    </row>
    <row r="937" spans="1:7" ht="15" x14ac:dyDescent="0.2">
      <c r="A937" s="320" t="s">
        <v>2319</v>
      </c>
      <c r="B937" s="336" t="s">
        <v>1517</v>
      </c>
      <c r="C937" s="337" t="s">
        <v>2821</v>
      </c>
      <c r="D937" s="338">
        <v>1156</v>
      </c>
      <c r="E937" s="339">
        <v>3100</v>
      </c>
      <c r="F937" s="171">
        <f>-SUMIF(CajaAcc!F:F,A937,CajaAcc!E:E)+G937</f>
        <v>2</v>
      </c>
      <c r="G937" s="328">
        <v>4</v>
      </c>
    </row>
    <row r="938" spans="1:7" ht="15" x14ac:dyDescent="0.2">
      <c r="A938" s="320" t="s">
        <v>2724</v>
      </c>
      <c r="B938" s="336" t="s">
        <v>1517</v>
      </c>
      <c r="C938" s="337" t="s">
        <v>2840</v>
      </c>
      <c r="D938" s="338">
        <v>1156</v>
      </c>
      <c r="E938" s="339">
        <v>3100</v>
      </c>
      <c r="F938" s="171">
        <f>-SUMIF(CajaAcc!F:F,A938,CajaAcc!E:E)+G938</f>
        <v>0</v>
      </c>
      <c r="G938" s="328">
        <v>0</v>
      </c>
    </row>
    <row r="939" spans="1:7" ht="15" x14ac:dyDescent="0.2">
      <c r="A939" s="320" t="s">
        <v>2959</v>
      </c>
      <c r="B939" s="336" t="s">
        <v>1517</v>
      </c>
      <c r="C939" s="337" t="s">
        <v>2968</v>
      </c>
      <c r="D939" s="338">
        <v>1156</v>
      </c>
      <c r="E939" s="339">
        <v>3100</v>
      </c>
      <c r="F939" s="171">
        <f>-SUMIF(CajaAcc!F:F,A939,CajaAcc!E:E)+G939</f>
        <v>0</v>
      </c>
      <c r="G939" s="328">
        <v>0</v>
      </c>
    </row>
    <row r="940" spans="1:7" ht="15" x14ac:dyDescent="0.2">
      <c r="A940" s="320" t="s">
        <v>2855</v>
      </c>
      <c r="B940" s="336" t="s">
        <v>1517</v>
      </c>
      <c r="C940" s="337" t="s">
        <v>2856</v>
      </c>
      <c r="D940" s="338">
        <v>1156</v>
      </c>
      <c r="E940" s="339">
        <v>3100</v>
      </c>
      <c r="F940" s="171">
        <f>-SUMIF(CajaAcc!F:F,A940,CajaAcc!E:E)+G940</f>
        <v>0</v>
      </c>
      <c r="G940" s="328">
        <v>0</v>
      </c>
    </row>
    <row r="941" spans="1:7" ht="15" x14ac:dyDescent="0.2">
      <c r="A941" s="320" t="s">
        <v>3781</v>
      </c>
      <c r="B941" s="336" t="s">
        <v>1517</v>
      </c>
      <c r="C941" s="337" t="s">
        <v>3823</v>
      </c>
      <c r="D941" s="338">
        <v>1156</v>
      </c>
      <c r="E941" s="339">
        <v>3100</v>
      </c>
      <c r="F941" s="171">
        <f>-SUMIF(CajaAcc!F:F,A941,CajaAcc!E:E)+G941</f>
        <v>0</v>
      </c>
      <c r="G941" s="328">
        <v>0</v>
      </c>
    </row>
    <row r="942" spans="1:7" ht="15" x14ac:dyDescent="0.2">
      <c r="A942" s="320" t="s">
        <v>3581</v>
      </c>
      <c r="B942" s="336" t="s">
        <v>1517</v>
      </c>
      <c r="C942" s="337" t="s">
        <v>3608</v>
      </c>
      <c r="D942" s="338">
        <v>1156</v>
      </c>
      <c r="E942" s="339">
        <v>3100</v>
      </c>
      <c r="F942" s="171">
        <f>-SUMIF(CajaAcc!F:F,A942,CajaAcc!E:E)+G942</f>
        <v>0</v>
      </c>
      <c r="G942" s="328">
        <v>0</v>
      </c>
    </row>
    <row r="943" spans="1:7" ht="15" x14ac:dyDescent="0.2">
      <c r="A943" s="320" t="s">
        <v>3663</v>
      </c>
      <c r="B943" s="336" t="s">
        <v>1517</v>
      </c>
      <c r="C943" s="337" t="s">
        <v>3690</v>
      </c>
      <c r="D943" s="338">
        <v>1156</v>
      </c>
      <c r="E943" s="339">
        <v>3100</v>
      </c>
      <c r="F943" s="171">
        <f>-SUMIF(CajaAcc!F:F,A943,CajaAcc!E:E)+G943</f>
        <v>0</v>
      </c>
      <c r="G943" s="328">
        <v>0</v>
      </c>
    </row>
    <row r="944" spans="1:7" ht="15" x14ac:dyDescent="0.2">
      <c r="A944" s="320" t="s">
        <v>4812</v>
      </c>
      <c r="B944" s="336" t="s">
        <v>1517</v>
      </c>
      <c r="C944" s="337" t="s">
        <v>4823</v>
      </c>
      <c r="D944" s="338">
        <v>1156</v>
      </c>
      <c r="E944" s="339">
        <v>3100</v>
      </c>
      <c r="F944" s="171">
        <f>-SUMIF(CajaAcc!F:F,A944,CajaAcc!E:E)+G944</f>
        <v>0</v>
      </c>
      <c r="G944" s="328">
        <v>1</v>
      </c>
    </row>
    <row r="945" spans="1:7" ht="15" x14ac:dyDescent="0.2">
      <c r="A945" s="320" t="s">
        <v>5104</v>
      </c>
      <c r="B945" s="336" t="s">
        <v>1517</v>
      </c>
      <c r="C945" s="337" t="s">
        <v>4823</v>
      </c>
      <c r="D945" s="338">
        <v>1156</v>
      </c>
      <c r="E945" s="339">
        <v>3100</v>
      </c>
      <c r="F945" s="171">
        <f>-SUMIF(CajaAcc!F:F,A945,CajaAcc!E:E)+G945</f>
        <v>0</v>
      </c>
      <c r="G945" s="328">
        <v>0</v>
      </c>
    </row>
    <row r="946" spans="1:7" ht="15" x14ac:dyDescent="0.2">
      <c r="A946" s="320" t="s">
        <v>5857</v>
      </c>
      <c r="B946" s="336" t="s">
        <v>1517</v>
      </c>
      <c r="C946" s="337" t="s">
        <v>5858</v>
      </c>
      <c r="D946" s="338">
        <v>1156</v>
      </c>
      <c r="E946" s="339">
        <v>3100</v>
      </c>
      <c r="F946" s="171">
        <f>-SUMIF(CajaAcc!F:F,A946,CajaAcc!E:E)+G946</f>
        <v>0</v>
      </c>
      <c r="G946" s="328">
        <v>3</v>
      </c>
    </row>
    <row r="947" spans="1:7" ht="15" x14ac:dyDescent="0.2">
      <c r="A947" s="320" t="s">
        <v>6098</v>
      </c>
      <c r="B947" s="336" t="s">
        <v>1517</v>
      </c>
      <c r="C947" s="337" t="s">
        <v>6099</v>
      </c>
      <c r="D947" s="338">
        <v>1239</v>
      </c>
      <c r="E947" s="339">
        <v>3350</v>
      </c>
      <c r="F947" s="171">
        <f>-SUMIF(CajaAcc!F:F,A947,CajaAcc!E:E)+G947</f>
        <v>0</v>
      </c>
      <c r="G947" s="328">
        <v>0</v>
      </c>
    </row>
    <row r="948" spans="1:7" ht="15" x14ac:dyDescent="0.2">
      <c r="A948" s="320" t="s">
        <v>2320</v>
      </c>
      <c r="B948" s="336" t="s">
        <v>1517</v>
      </c>
      <c r="C948" s="337" t="s">
        <v>2822</v>
      </c>
      <c r="D948" s="338">
        <v>1156</v>
      </c>
      <c r="E948" s="339">
        <v>3100</v>
      </c>
      <c r="F948" s="171">
        <f>-SUMIF(CajaAcc!F:F,A948,CajaAcc!E:E)+G948</f>
        <v>2</v>
      </c>
      <c r="G948" s="328">
        <v>2</v>
      </c>
    </row>
    <row r="949" spans="1:7" ht="15" x14ac:dyDescent="0.2">
      <c r="A949" s="320" t="s">
        <v>2725</v>
      </c>
      <c r="B949" s="336" t="s">
        <v>1517</v>
      </c>
      <c r="C949" s="337" t="s">
        <v>2841</v>
      </c>
      <c r="D949" s="338">
        <v>1156</v>
      </c>
      <c r="E949" s="339">
        <v>3100</v>
      </c>
      <c r="F949" s="171">
        <f>-SUMIF(CajaAcc!F:F,A949,CajaAcc!E:E)+G949</f>
        <v>11</v>
      </c>
      <c r="G949" s="328">
        <v>11</v>
      </c>
    </row>
    <row r="950" spans="1:7" ht="15" x14ac:dyDescent="0.2">
      <c r="A950" s="320" t="s">
        <v>2857</v>
      </c>
      <c r="B950" s="336" t="s">
        <v>1517</v>
      </c>
      <c r="C950" s="337" t="s">
        <v>2858</v>
      </c>
      <c r="D950" s="338">
        <v>1156</v>
      </c>
      <c r="E950" s="339">
        <v>3100</v>
      </c>
      <c r="F950" s="171">
        <f>-SUMIF(CajaAcc!F:F,A950,CajaAcc!E:E)+G950</f>
        <v>7</v>
      </c>
      <c r="G950" s="328">
        <v>9</v>
      </c>
    </row>
    <row r="951" spans="1:7" ht="15" x14ac:dyDescent="0.2">
      <c r="A951" s="320" t="s">
        <v>3023</v>
      </c>
      <c r="B951" s="336" t="s">
        <v>1517</v>
      </c>
      <c r="C951" s="337" t="s">
        <v>3024</v>
      </c>
      <c r="D951" s="338">
        <v>1156</v>
      </c>
      <c r="E951" s="339">
        <v>3100</v>
      </c>
      <c r="F951" s="171">
        <f>-SUMIF(CajaAcc!F:F,A951,CajaAcc!E:E)+G951</f>
        <v>8</v>
      </c>
      <c r="G951" s="328">
        <v>8</v>
      </c>
    </row>
    <row r="952" spans="1:7" ht="15" x14ac:dyDescent="0.2">
      <c r="A952" s="320" t="s">
        <v>3527</v>
      </c>
      <c r="B952" s="336" t="s">
        <v>1517</v>
      </c>
      <c r="C952" s="337" t="s">
        <v>3528</v>
      </c>
      <c r="D952" s="338">
        <v>1156</v>
      </c>
      <c r="E952" s="339">
        <v>3100</v>
      </c>
      <c r="F952" s="171">
        <f>-SUMIF(CajaAcc!F:F,A952,CajaAcc!E:E)+G952</f>
        <v>0</v>
      </c>
      <c r="G952" s="328">
        <v>0</v>
      </c>
    </row>
    <row r="953" spans="1:7" ht="15" x14ac:dyDescent="0.2">
      <c r="A953" s="320" t="s">
        <v>4660</v>
      </c>
      <c r="B953" s="336" t="s">
        <v>1517</v>
      </c>
      <c r="C953" s="337" t="s">
        <v>3528</v>
      </c>
      <c r="D953" s="338">
        <v>1156</v>
      </c>
      <c r="E953" s="339">
        <v>3100</v>
      </c>
      <c r="F953" s="171">
        <f>-SUMIF(CajaAcc!F:F,A953,CajaAcc!E:E)+G953</f>
        <v>0</v>
      </c>
      <c r="G953" s="328">
        <v>0</v>
      </c>
    </row>
    <row r="954" spans="1:7" ht="15" x14ac:dyDescent="0.2">
      <c r="A954" s="320" t="s">
        <v>3882</v>
      </c>
      <c r="B954" s="336" t="s">
        <v>1517</v>
      </c>
      <c r="C954" s="337" t="s">
        <v>4635</v>
      </c>
      <c r="D954" s="338">
        <v>1156</v>
      </c>
      <c r="E954" s="339">
        <v>3100</v>
      </c>
      <c r="F954" s="171">
        <f>-SUMIF(CajaAcc!F:F,A954,CajaAcc!E:E)+G954</f>
        <v>0</v>
      </c>
      <c r="G954" s="328">
        <v>0</v>
      </c>
    </row>
    <row r="955" spans="1:7" ht="15" x14ac:dyDescent="0.2">
      <c r="A955" s="320" t="s">
        <v>4693</v>
      </c>
      <c r="B955" s="336" t="s">
        <v>1517</v>
      </c>
      <c r="C955" s="337" t="s">
        <v>4781</v>
      </c>
      <c r="D955" s="338">
        <v>1156</v>
      </c>
      <c r="E955" s="339">
        <v>3100</v>
      </c>
      <c r="F955" s="171">
        <f>-SUMIF(CajaAcc!F:F,A955,CajaAcc!E:E)+G955</f>
        <v>0</v>
      </c>
      <c r="G955" s="328">
        <v>0</v>
      </c>
    </row>
    <row r="956" spans="1:7" ht="15" x14ac:dyDescent="0.2">
      <c r="A956" s="320" t="s">
        <v>5103</v>
      </c>
      <c r="B956" s="336" t="s">
        <v>1517</v>
      </c>
      <c r="C956" s="337" t="s">
        <v>4781</v>
      </c>
      <c r="D956" s="338">
        <v>1156</v>
      </c>
      <c r="E956" s="339">
        <v>3100</v>
      </c>
      <c r="F956" s="171">
        <f>-SUMIF(CajaAcc!F:F,A956,CajaAcc!E:E)+G956</f>
        <v>0</v>
      </c>
      <c r="G956" s="328">
        <v>0</v>
      </c>
    </row>
    <row r="957" spans="1:7" ht="15" x14ac:dyDescent="0.2">
      <c r="A957" s="320" t="s">
        <v>4813</v>
      </c>
      <c r="B957" s="336" t="s">
        <v>1517</v>
      </c>
      <c r="C957" s="337" t="s">
        <v>4824</v>
      </c>
      <c r="D957" s="338">
        <v>1156</v>
      </c>
      <c r="E957" s="339">
        <v>3100</v>
      </c>
      <c r="F957" s="171">
        <f>-SUMIF(CajaAcc!F:F,A957,CajaAcc!E:E)+G957</f>
        <v>1</v>
      </c>
      <c r="G957" s="328">
        <v>1</v>
      </c>
    </row>
    <row r="958" spans="1:7" ht="15" x14ac:dyDescent="0.2">
      <c r="A958" s="320" t="s">
        <v>5102</v>
      </c>
      <c r="B958" s="336" t="s">
        <v>1517</v>
      </c>
      <c r="C958" s="337" t="s">
        <v>4824</v>
      </c>
      <c r="D958" s="338">
        <v>1156</v>
      </c>
      <c r="E958" s="339">
        <v>3100</v>
      </c>
      <c r="F958" s="171">
        <f>-SUMIF(CajaAcc!F:F,A958,CajaAcc!E:E)+G958</f>
        <v>0</v>
      </c>
      <c r="G958" s="328">
        <v>0</v>
      </c>
    </row>
    <row r="959" spans="1:7" ht="15" x14ac:dyDescent="0.2">
      <c r="A959" s="320" t="s">
        <v>5859</v>
      </c>
      <c r="B959" s="336" t="s">
        <v>1517</v>
      </c>
      <c r="C959" s="337" t="s">
        <v>5860</v>
      </c>
      <c r="D959" s="338">
        <v>1156</v>
      </c>
      <c r="E959" s="339">
        <v>3100</v>
      </c>
      <c r="F959" s="171">
        <f>-SUMIF(CajaAcc!F:F,A959,CajaAcc!E:E)+G959</f>
        <v>1</v>
      </c>
      <c r="G959" s="328">
        <v>1</v>
      </c>
    </row>
    <row r="960" spans="1:7" ht="15" x14ac:dyDescent="0.2">
      <c r="A960" s="320" t="s">
        <v>2321</v>
      </c>
      <c r="B960" s="336" t="s">
        <v>1517</v>
      </c>
      <c r="C960" s="337" t="s">
        <v>2823</v>
      </c>
      <c r="D960" s="338">
        <v>1156</v>
      </c>
      <c r="E960" s="339">
        <v>3100</v>
      </c>
      <c r="F960" s="171">
        <f>-SUMIF(CajaAcc!F:F,A960,CajaAcc!E:E)+G960</f>
        <v>0</v>
      </c>
      <c r="G960" s="328">
        <v>0</v>
      </c>
    </row>
    <row r="961" spans="1:7" ht="15" x14ac:dyDescent="0.2">
      <c r="A961" s="320" t="s">
        <v>2726</v>
      </c>
      <c r="B961" s="336" t="s">
        <v>1517</v>
      </c>
      <c r="C961" s="337" t="s">
        <v>2842</v>
      </c>
      <c r="D961" s="338">
        <v>1156</v>
      </c>
      <c r="E961" s="339">
        <v>3100</v>
      </c>
      <c r="F961" s="171">
        <f>-SUMIF(CajaAcc!F:F,A961,CajaAcc!E:E)+G961</f>
        <v>0</v>
      </c>
      <c r="G961" s="328">
        <v>0</v>
      </c>
    </row>
    <row r="962" spans="1:7" ht="15" x14ac:dyDescent="0.2">
      <c r="A962" s="320" t="s">
        <v>3025</v>
      </c>
      <c r="B962" s="336" t="s">
        <v>1517</v>
      </c>
      <c r="C962" s="337" t="s">
        <v>3026</v>
      </c>
      <c r="D962" s="338">
        <v>593</v>
      </c>
      <c r="E962" s="339">
        <v>1600</v>
      </c>
      <c r="F962" s="171">
        <f>-SUMIF(CajaAcc!F:F,A962,CajaAcc!E:E)+G962</f>
        <v>0</v>
      </c>
      <c r="G962" s="328">
        <v>0</v>
      </c>
    </row>
    <row r="963" spans="1:7" ht="15" x14ac:dyDescent="0.2">
      <c r="A963" s="320" t="s">
        <v>3153</v>
      </c>
      <c r="B963" s="336" t="s">
        <v>1517</v>
      </c>
      <c r="C963" s="337" t="s">
        <v>3154</v>
      </c>
      <c r="D963" s="338">
        <v>1156</v>
      </c>
      <c r="E963" s="339">
        <v>3100</v>
      </c>
      <c r="F963" s="171">
        <f>-SUMIF(CajaAcc!F:F,A963,CajaAcc!E:E)+G963</f>
        <v>0</v>
      </c>
      <c r="G963" s="328">
        <v>0</v>
      </c>
    </row>
    <row r="964" spans="1:7" ht="15" x14ac:dyDescent="0.2">
      <c r="A964" s="320" t="s">
        <v>3782</v>
      </c>
      <c r="B964" s="336" t="s">
        <v>1517</v>
      </c>
      <c r="C964" s="337" t="s">
        <v>3824</v>
      </c>
      <c r="D964" s="338">
        <v>1156</v>
      </c>
      <c r="E964" s="339">
        <v>3100</v>
      </c>
      <c r="F964" s="171">
        <f>-SUMIF(CajaAcc!F:F,A964,CajaAcc!E:E)+G964</f>
        <v>0</v>
      </c>
      <c r="G964" s="328">
        <v>0</v>
      </c>
    </row>
    <row r="965" spans="1:7" ht="15" x14ac:dyDescent="0.2">
      <c r="A965" s="320" t="s">
        <v>3712</v>
      </c>
      <c r="B965" s="336" t="s">
        <v>1517</v>
      </c>
      <c r="C965" s="337" t="s">
        <v>3753</v>
      </c>
      <c r="D965" s="338">
        <v>1156</v>
      </c>
      <c r="E965" s="339">
        <v>3100</v>
      </c>
      <c r="F965" s="171">
        <f>-SUMIF(CajaAcc!F:F,A965,CajaAcc!E:E)+G965</f>
        <v>0</v>
      </c>
      <c r="G965" s="328">
        <v>0</v>
      </c>
    </row>
    <row r="966" spans="1:7" ht="15" x14ac:dyDescent="0.2">
      <c r="A966" s="320" t="s">
        <v>4869</v>
      </c>
      <c r="B966" s="336" t="s">
        <v>1517</v>
      </c>
      <c r="C966" s="337" t="s">
        <v>4896</v>
      </c>
      <c r="D966" s="338">
        <v>1156</v>
      </c>
      <c r="E966" s="339">
        <v>3100</v>
      </c>
      <c r="F966" s="171">
        <f>-SUMIF(CajaAcc!F:F,A966,CajaAcc!E:E)+G966</f>
        <v>2</v>
      </c>
      <c r="G966" s="328">
        <v>3</v>
      </c>
    </row>
    <row r="967" spans="1:7" ht="15" x14ac:dyDescent="0.2">
      <c r="A967" s="320" t="s">
        <v>5101</v>
      </c>
      <c r="B967" s="336" t="s">
        <v>1517</v>
      </c>
      <c r="C967" s="337" t="s">
        <v>4896</v>
      </c>
      <c r="D967" s="338">
        <v>1156</v>
      </c>
      <c r="E967" s="339">
        <v>3100</v>
      </c>
      <c r="F967" s="171">
        <f>-SUMIF(CajaAcc!F:F,A967,CajaAcc!E:E)+G967</f>
        <v>0</v>
      </c>
      <c r="G967" s="328">
        <v>0</v>
      </c>
    </row>
    <row r="968" spans="1:7" ht="15" x14ac:dyDescent="0.2">
      <c r="A968" s="320" t="s">
        <v>5861</v>
      </c>
      <c r="B968" s="336" t="s">
        <v>1517</v>
      </c>
      <c r="C968" s="337" t="s">
        <v>5862</v>
      </c>
      <c r="D968" s="338">
        <v>1156</v>
      </c>
      <c r="E968" s="339">
        <v>3100</v>
      </c>
      <c r="F968" s="171">
        <f>-SUMIF(CajaAcc!F:F,A968,CajaAcc!E:E)+G968</f>
        <v>2</v>
      </c>
      <c r="G968" s="328">
        <v>2</v>
      </c>
    </row>
    <row r="969" spans="1:7" ht="15" x14ac:dyDescent="0.2">
      <c r="A969" s="320" t="s">
        <v>6100</v>
      </c>
      <c r="B969" s="336" t="s">
        <v>1517</v>
      </c>
      <c r="C969" s="337" t="s">
        <v>6101</v>
      </c>
      <c r="D969" s="338">
        <v>1239</v>
      </c>
      <c r="E969" s="339">
        <v>3350</v>
      </c>
      <c r="F969" s="171">
        <f>-SUMIF(CajaAcc!F:F,A969,CajaAcc!E:E)+G969</f>
        <v>0</v>
      </c>
      <c r="G969" s="328">
        <v>1</v>
      </c>
    </row>
    <row r="970" spans="1:7" ht="15" x14ac:dyDescent="0.2">
      <c r="A970" s="320" t="s">
        <v>3155</v>
      </c>
      <c r="B970" s="336" t="s">
        <v>1517</v>
      </c>
      <c r="C970" s="337" t="s">
        <v>3156</v>
      </c>
      <c r="D970" s="338">
        <v>1156</v>
      </c>
      <c r="E970" s="339">
        <v>3100</v>
      </c>
      <c r="F970" s="171">
        <f>-SUMIF(CajaAcc!F:F,A970,CajaAcc!E:E)+G970</f>
        <v>0</v>
      </c>
      <c r="G970" s="328">
        <v>0</v>
      </c>
    </row>
    <row r="971" spans="1:7" ht="15" x14ac:dyDescent="0.2">
      <c r="A971" s="320" t="s">
        <v>3713</v>
      </c>
      <c r="B971" s="336" t="s">
        <v>1517</v>
      </c>
      <c r="C971" s="337" t="s">
        <v>5536</v>
      </c>
      <c r="D971" s="338">
        <v>1156</v>
      </c>
      <c r="E971" s="339">
        <v>3100</v>
      </c>
      <c r="F971" s="171">
        <f>-SUMIF(CajaAcc!F:F,A971,CajaAcc!E:E)+G971</f>
        <v>0</v>
      </c>
      <c r="G971" s="328">
        <v>0</v>
      </c>
    </row>
    <row r="972" spans="1:7" ht="15" x14ac:dyDescent="0.2">
      <c r="A972" s="320" t="s">
        <v>4474</v>
      </c>
      <c r="B972" s="336" t="s">
        <v>1517</v>
      </c>
      <c r="C972" s="337" t="s">
        <v>5536</v>
      </c>
      <c r="D972" s="338">
        <v>1156</v>
      </c>
      <c r="E972" s="339">
        <v>3100</v>
      </c>
      <c r="F972" s="171">
        <f>-SUMIF(CajaAcc!F:F,A972,CajaAcc!E:E)+G972</f>
        <v>0</v>
      </c>
      <c r="G972" s="328">
        <v>0</v>
      </c>
    </row>
    <row r="973" spans="1:7" ht="15" x14ac:dyDescent="0.2">
      <c r="A973" s="320" t="s">
        <v>4814</v>
      </c>
      <c r="B973" s="336" t="s">
        <v>1517</v>
      </c>
      <c r="C973" s="337" t="s">
        <v>4825</v>
      </c>
      <c r="D973" s="338">
        <v>1156</v>
      </c>
      <c r="E973" s="339">
        <v>3100</v>
      </c>
      <c r="F973" s="171">
        <f>-SUMIF(CajaAcc!F:F,A973,CajaAcc!E:E)+G973</f>
        <v>0</v>
      </c>
      <c r="G973" s="328">
        <v>0</v>
      </c>
    </row>
    <row r="974" spans="1:7" ht="15" x14ac:dyDescent="0.2">
      <c r="A974" s="320" t="s">
        <v>2727</v>
      </c>
      <c r="B974" s="336" t="s">
        <v>1517</v>
      </c>
      <c r="C974" s="337" t="s">
        <v>2843</v>
      </c>
      <c r="D974" s="338">
        <v>1156</v>
      </c>
      <c r="E974" s="339">
        <v>3100</v>
      </c>
      <c r="F974" s="171">
        <f>-SUMIF(CajaAcc!F:F,A974,CajaAcc!E:E)+G974</f>
        <v>0</v>
      </c>
      <c r="G974" s="328">
        <v>0</v>
      </c>
    </row>
    <row r="975" spans="1:7" ht="15" x14ac:dyDescent="0.2">
      <c r="A975" s="320" t="s">
        <v>3243</v>
      </c>
      <c r="B975" s="336" t="s">
        <v>1517</v>
      </c>
      <c r="C975" s="337" t="s">
        <v>3244</v>
      </c>
      <c r="D975" s="338">
        <v>1156</v>
      </c>
      <c r="E975" s="339">
        <v>3100</v>
      </c>
      <c r="F975" s="171">
        <f>-SUMIF(CajaAcc!F:F,A975,CajaAcc!E:E)+G975</f>
        <v>3</v>
      </c>
      <c r="G975" s="328">
        <v>3</v>
      </c>
    </row>
    <row r="976" spans="1:7" ht="15" x14ac:dyDescent="0.2">
      <c r="A976" s="320" t="s">
        <v>3714</v>
      </c>
      <c r="B976" s="336" t="s">
        <v>1517</v>
      </c>
      <c r="C976" s="337" t="s">
        <v>3754</v>
      </c>
      <c r="D976" s="338">
        <v>1156</v>
      </c>
      <c r="E976" s="339">
        <v>3100</v>
      </c>
      <c r="F976" s="171">
        <f>-SUMIF(CajaAcc!F:F,A976,CajaAcc!E:E)+G976</f>
        <v>0</v>
      </c>
      <c r="G976" s="328">
        <v>0</v>
      </c>
    </row>
    <row r="977" spans="1:7" ht="15" x14ac:dyDescent="0.2">
      <c r="A977" s="320" t="s">
        <v>3783</v>
      </c>
      <c r="B977" s="336" t="s">
        <v>1517</v>
      </c>
      <c r="C977" s="337" t="s">
        <v>3754</v>
      </c>
      <c r="D977" s="338">
        <v>1156</v>
      </c>
      <c r="E977" s="339">
        <v>3100</v>
      </c>
      <c r="F977" s="171">
        <f>-SUMIF(CajaAcc!F:F,A977,CajaAcc!E:E)+G977</f>
        <v>0</v>
      </c>
      <c r="G977" s="328">
        <v>0</v>
      </c>
    </row>
    <row r="978" spans="1:7" ht="15" x14ac:dyDescent="0.2">
      <c r="A978" s="320" t="s">
        <v>3836</v>
      </c>
      <c r="B978" s="336" t="s">
        <v>1517</v>
      </c>
      <c r="C978" s="337" t="s">
        <v>3754</v>
      </c>
      <c r="D978" s="338">
        <v>1156</v>
      </c>
      <c r="E978" s="339">
        <v>3100</v>
      </c>
      <c r="F978" s="171">
        <f>-SUMIF(CajaAcc!F:F,A978,CajaAcc!E:E)+G978</f>
        <v>0</v>
      </c>
      <c r="G978" s="328">
        <v>0</v>
      </c>
    </row>
    <row r="979" spans="1:7" ht="15" x14ac:dyDescent="0.2">
      <c r="A979" s="320" t="s">
        <v>2875</v>
      </c>
      <c r="B979" s="336" t="s">
        <v>1517</v>
      </c>
      <c r="C979" s="337" t="s">
        <v>2876</v>
      </c>
      <c r="D979" s="338">
        <v>1156</v>
      </c>
      <c r="E979" s="339">
        <v>3100</v>
      </c>
      <c r="F979" s="171">
        <f>-SUMIF(CajaAcc!F:F,A979,CajaAcc!E:E)+G979</f>
        <v>0</v>
      </c>
      <c r="G979" s="328">
        <v>0</v>
      </c>
    </row>
    <row r="980" spans="1:7" ht="15" x14ac:dyDescent="0.2">
      <c r="A980" s="320" t="s">
        <v>2728</v>
      </c>
      <c r="B980" s="336" t="s">
        <v>1517</v>
      </c>
      <c r="C980" s="337" t="s">
        <v>2844</v>
      </c>
      <c r="D980" s="338">
        <v>1156</v>
      </c>
      <c r="E980" s="339">
        <v>3100</v>
      </c>
      <c r="F980" s="171">
        <f>-SUMIF(CajaAcc!F:F,A980,CajaAcc!E:E)+G980</f>
        <v>1</v>
      </c>
      <c r="G980" s="328">
        <v>1</v>
      </c>
    </row>
    <row r="981" spans="1:7" ht="15" x14ac:dyDescent="0.2">
      <c r="A981" s="320" t="s">
        <v>2322</v>
      </c>
      <c r="B981" s="336" t="s">
        <v>1517</v>
      </c>
      <c r="C981" s="337" t="s">
        <v>2824</v>
      </c>
      <c r="D981" s="338">
        <v>1156</v>
      </c>
      <c r="E981" s="339">
        <v>3100</v>
      </c>
      <c r="F981" s="171">
        <f>-SUMIF(CajaAcc!F:F,A981,CajaAcc!E:E)+G981</f>
        <v>0</v>
      </c>
      <c r="G981" s="328">
        <v>0</v>
      </c>
    </row>
    <row r="982" spans="1:7" ht="15" x14ac:dyDescent="0.2">
      <c r="A982" s="320" t="s">
        <v>2729</v>
      </c>
      <c r="B982" s="336" t="s">
        <v>1517</v>
      </c>
      <c r="C982" s="337" t="s">
        <v>2845</v>
      </c>
      <c r="D982" s="338">
        <v>1156</v>
      </c>
      <c r="E982" s="339">
        <v>3100</v>
      </c>
      <c r="F982" s="171">
        <f>-SUMIF(CajaAcc!F:F,A982,CajaAcc!E:E)+G982</f>
        <v>0</v>
      </c>
      <c r="G982" s="328">
        <v>0</v>
      </c>
    </row>
    <row r="983" spans="1:7" ht="15" x14ac:dyDescent="0.2">
      <c r="A983" s="320" t="s">
        <v>2730</v>
      </c>
      <c r="B983" s="336" t="s">
        <v>1517</v>
      </c>
      <c r="C983" s="337" t="s">
        <v>2846</v>
      </c>
      <c r="D983" s="338">
        <v>1156</v>
      </c>
      <c r="E983" s="339">
        <v>3100</v>
      </c>
      <c r="F983" s="171">
        <f>-SUMIF(CajaAcc!F:F,A983,CajaAcc!E:E)+G983</f>
        <v>0</v>
      </c>
      <c r="G983" s="328">
        <v>0</v>
      </c>
    </row>
    <row r="984" spans="1:7" ht="15" x14ac:dyDescent="0.2">
      <c r="A984" s="320" t="s">
        <v>2778</v>
      </c>
      <c r="B984" s="336" t="s">
        <v>1517</v>
      </c>
      <c r="C984" s="337" t="s">
        <v>2850</v>
      </c>
      <c r="D984" s="338">
        <v>1156</v>
      </c>
      <c r="E984" s="339">
        <v>3100</v>
      </c>
      <c r="F984" s="171">
        <f>-SUMIF(CajaAcc!F:F,A984,CajaAcc!E:E)+G984</f>
        <v>0</v>
      </c>
      <c r="G984" s="328">
        <v>0</v>
      </c>
    </row>
    <row r="985" spans="1:7" ht="15" x14ac:dyDescent="0.2">
      <c r="A985" s="320" t="s">
        <v>3418</v>
      </c>
      <c r="B985" s="336" t="s">
        <v>1517</v>
      </c>
      <c r="C985" s="337" t="s">
        <v>3419</v>
      </c>
      <c r="D985" s="338">
        <v>1156</v>
      </c>
      <c r="E985" s="339">
        <v>3100</v>
      </c>
      <c r="F985" s="171">
        <f>-SUMIF(CajaAcc!F:F,A985,CajaAcc!E:E)+G985</f>
        <v>1</v>
      </c>
      <c r="G985" s="328">
        <v>1</v>
      </c>
    </row>
    <row r="986" spans="1:7" ht="15" x14ac:dyDescent="0.2">
      <c r="A986" s="320" t="s">
        <v>2323</v>
      </c>
      <c r="B986" s="336" t="s">
        <v>1517</v>
      </c>
      <c r="C986" s="337" t="s">
        <v>2825</v>
      </c>
      <c r="D986" s="338">
        <v>1156</v>
      </c>
      <c r="E986" s="339">
        <v>3100</v>
      </c>
      <c r="F986" s="171">
        <f>-SUMIF(CajaAcc!F:F,A986,CajaAcc!E:E)+G986</f>
        <v>0</v>
      </c>
      <c r="G986" s="328">
        <v>0</v>
      </c>
    </row>
    <row r="987" spans="1:7" ht="15" x14ac:dyDescent="0.2">
      <c r="A987" s="320" t="s">
        <v>3420</v>
      </c>
      <c r="B987" s="336" t="s">
        <v>1517</v>
      </c>
      <c r="C987" s="337" t="s">
        <v>3421</v>
      </c>
      <c r="D987" s="338">
        <v>1156</v>
      </c>
      <c r="E987" s="339">
        <v>3100</v>
      </c>
      <c r="F987" s="171">
        <f>-SUMIF(CajaAcc!F:F,A987,CajaAcc!E:E)+G987</f>
        <v>1</v>
      </c>
      <c r="G987" s="328">
        <v>1</v>
      </c>
    </row>
    <row r="988" spans="1:7" ht="15" x14ac:dyDescent="0.2">
      <c r="A988" s="320" t="s">
        <v>2324</v>
      </c>
      <c r="B988" s="336" t="s">
        <v>1517</v>
      </c>
      <c r="C988" s="337" t="s">
        <v>2877</v>
      </c>
      <c r="D988" s="338">
        <v>1156</v>
      </c>
      <c r="E988" s="339">
        <v>3100</v>
      </c>
      <c r="F988" s="171">
        <f>-SUMIF(CajaAcc!F:F,A988,CajaAcc!E:E)+G988</f>
        <v>1</v>
      </c>
      <c r="G988" s="328">
        <v>1</v>
      </c>
    </row>
    <row r="989" spans="1:7" ht="15" x14ac:dyDescent="0.2">
      <c r="A989" s="320" t="s">
        <v>2325</v>
      </c>
      <c r="B989" s="336" t="s">
        <v>1517</v>
      </c>
      <c r="C989" s="337" t="s">
        <v>2826</v>
      </c>
      <c r="D989" s="338">
        <v>1156</v>
      </c>
      <c r="E989" s="339">
        <v>3100</v>
      </c>
      <c r="F989" s="171">
        <f>-SUMIF(CajaAcc!F:F,A989,CajaAcc!E:E)+G989</f>
        <v>2</v>
      </c>
      <c r="G989" s="328">
        <v>2</v>
      </c>
    </row>
    <row r="990" spans="1:7" ht="15" x14ac:dyDescent="0.2">
      <c r="A990" s="320" t="s">
        <v>3784</v>
      </c>
      <c r="B990" s="336" t="s">
        <v>1517</v>
      </c>
      <c r="C990" s="337" t="s">
        <v>3825</v>
      </c>
      <c r="D990" s="338">
        <v>1156</v>
      </c>
      <c r="E990" s="339">
        <v>3100</v>
      </c>
      <c r="F990" s="171">
        <f>-SUMIF(CajaAcc!F:F,A990,CajaAcc!E:E)+G990</f>
        <v>1</v>
      </c>
      <c r="G990" s="328">
        <v>1</v>
      </c>
    </row>
    <row r="991" spans="1:7" ht="15" x14ac:dyDescent="0.2">
      <c r="A991" s="320" t="s">
        <v>3422</v>
      </c>
      <c r="B991" s="336" t="s">
        <v>1517</v>
      </c>
      <c r="C991" s="337" t="s">
        <v>3423</v>
      </c>
      <c r="D991" s="338">
        <v>1156</v>
      </c>
      <c r="E991" s="339">
        <v>3100</v>
      </c>
      <c r="F991" s="171">
        <f>-SUMIF(CajaAcc!F:F,A991,CajaAcc!E:E)+G991</f>
        <v>5</v>
      </c>
      <c r="G991" s="328">
        <v>5</v>
      </c>
    </row>
    <row r="992" spans="1:7" ht="15" x14ac:dyDescent="0.2">
      <c r="A992" s="320" t="s">
        <v>3424</v>
      </c>
      <c r="B992" s="336" t="s">
        <v>1517</v>
      </c>
      <c r="C992" s="337" t="s">
        <v>3425</v>
      </c>
      <c r="D992" s="338">
        <v>1156</v>
      </c>
      <c r="E992" s="339">
        <v>3100</v>
      </c>
      <c r="F992" s="171">
        <f>-SUMIF(CajaAcc!F:F,A992,CajaAcc!E:E)+G992</f>
        <v>0</v>
      </c>
      <c r="G992" s="328">
        <v>0</v>
      </c>
    </row>
    <row r="993" spans="1:7" ht="15" x14ac:dyDescent="0.2">
      <c r="A993" s="320" t="s">
        <v>3245</v>
      </c>
      <c r="B993" s="336" t="s">
        <v>1517</v>
      </c>
      <c r="C993" s="337" t="s">
        <v>3246</v>
      </c>
      <c r="D993" s="338">
        <v>1156</v>
      </c>
      <c r="E993" s="339">
        <v>3100</v>
      </c>
      <c r="F993" s="171">
        <f>-SUMIF(CajaAcc!F:F,A993,CajaAcc!E:E)+G993</f>
        <v>1</v>
      </c>
      <c r="G993" s="328">
        <v>1</v>
      </c>
    </row>
    <row r="994" spans="1:7" ht="15" x14ac:dyDescent="0.2">
      <c r="A994" s="320" t="s">
        <v>3715</v>
      </c>
      <c r="B994" s="336" t="s">
        <v>1517</v>
      </c>
      <c r="C994" s="337" t="s">
        <v>3755</v>
      </c>
      <c r="D994" s="338">
        <v>1156</v>
      </c>
      <c r="E994" s="339">
        <v>3100</v>
      </c>
      <c r="F994" s="171">
        <f>-SUMIF(CajaAcc!F:F,A994,CajaAcc!E:E)+G994</f>
        <v>1</v>
      </c>
      <c r="G994" s="328">
        <v>1</v>
      </c>
    </row>
    <row r="995" spans="1:7" ht="15" x14ac:dyDescent="0.2">
      <c r="A995" s="320" t="s">
        <v>3716</v>
      </c>
      <c r="B995" s="336" t="s">
        <v>1517</v>
      </c>
      <c r="C995" s="337" t="s">
        <v>3756</v>
      </c>
      <c r="D995" s="338">
        <v>1156</v>
      </c>
      <c r="E995" s="339">
        <v>3100</v>
      </c>
      <c r="F995" s="171">
        <f>-SUMIF(CajaAcc!F:F,A995,CajaAcc!E:E)+G995</f>
        <v>1</v>
      </c>
      <c r="G995" s="328">
        <v>1</v>
      </c>
    </row>
    <row r="996" spans="1:7" ht="15" x14ac:dyDescent="0.2">
      <c r="A996" s="320" t="s">
        <v>3717</v>
      </c>
      <c r="B996" s="336" t="s">
        <v>1517</v>
      </c>
      <c r="C996" s="337" t="s">
        <v>3757</v>
      </c>
      <c r="D996" s="338">
        <v>1156</v>
      </c>
      <c r="E996" s="339">
        <v>3100</v>
      </c>
      <c r="F996" s="171">
        <f>-SUMIF(CajaAcc!F:F,A996,CajaAcc!E:E)+G996</f>
        <v>0</v>
      </c>
      <c r="G996" s="328">
        <v>0</v>
      </c>
    </row>
    <row r="997" spans="1:7" ht="15" x14ac:dyDescent="0.2">
      <c r="A997" s="320" t="s">
        <v>1275</v>
      </c>
      <c r="B997" s="336" t="s">
        <v>1517</v>
      </c>
      <c r="C997" s="337" t="s">
        <v>2827</v>
      </c>
      <c r="D997" s="338">
        <v>1156</v>
      </c>
      <c r="E997" s="339">
        <v>3100</v>
      </c>
      <c r="F997" s="171">
        <f>-SUMIF(CajaAcc!F:F,A997,CajaAcc!E:E)+G997</f>
        <v>0</v>
      </c>
      <c r="G997" s="328">
        <v>0</v>
      </c>
    </row>
    <row r="998" spans="1:7" ht="15" x14ac:dyDescent="0.2">
      <c r="A998" s="320" t="s">
        <v>2244</v>
      </c>
      <c r="B998" s="336" t="s">
        <v>1517</v>
      </c>
      <c r="C998" s="337" t="s">
        <v>2828</v>
      </c>
      <c r="D998" s="338">
        <v>1156</v>
      </c>
      <c r="E998" s="339">
        <v>3100</v>
      </c>
      <c r="F998" s="171">
        <f>-SUMIF(CajaAcc!F:F,A998,CajaAcc!E:E)+G998</f>
        <v>0</v>
      </c>
      <c r="G998" s="328">
        <v>0</v>
      </c>
    </row>
    <row r="999" spans="1:7" ht="15" x14ac:dyDescent="0.2">
      <c r="A999" s="320" t="s">
        <v>2342</v>
      </c>
      <c r="B999" s="336" t="s">
        <v>1517</v>
      </c>
      <c r="C999" s="337" t="s">
        <v>2829</v>
      </c>
      <c r="D999" s="338">
        <v>1156</v>
      </c>
      <c r="E999" s="339">
        <v>3100</v>
      </c>
      <c r="F999" s="171">
        <f>-SUMIF(CajaAcc!F:F,A999,CajaAcc!E:E)+G999</f>
        <v>0</v>
      </c>
      <c r="G999" s="328">
        <v>0</v>
      </c>
    </row>
    <row r="1000" spans="1:7" ht="15" x14ac:dyDescent="0.2">
      <c r="A1000" s="320" t="s">
        <v>1631</v>
      </c>
      <c r="B1000" s="336" t="s">
        <v>1517</v>
      </c>
      <c r="C1000" s="337" t="s">
        <v>2830</v>
      </c>
      <c r="D1000" s="338">
        <v>1156</v>
      </c>
      <c r="E1000" s="339">
        <v>3100</v>
      </c>
      <c r="F1000" s="171">
        <f>-SUMIF(CajaAcc!F:F,A1000,CajaAcc!E:E)+G1000</f>
        <v>0</v>
      </c>
      <c r="G1000" s="328">
        <v>0</v>
      </c>
    </row>
    <row r="1001" spans="1:7" ht="15" x14ac:dyDescent="0.2">
      <c r="A1001" s="320" t="s">
        <v>1976</v>
      </c>
      <c r="B1001" s="336" t="s">
        <v>1517</v>
      </c>
      <c r="C1001" s="337" t="s">
        <v>2831</v>
      </c>
      <c r="D1001" s="338">
        <v>1156</v>
      </c>
      <c r="E1001" s="339">
        <v>3100</v>
      </c>
      <c r="F1001" s="171">
        <f>-SUMIF(CajaAcc!F:F,A1001,CajaAcc!E:E)+G1001</f>
        <v>0</v>
      </c>
      <c r="G1001" s="328">
        <v>0</v>
      </c>
    </row>
    <row r="1002" spans="1:7" ht="15" x14ac:dyDescent="0.2">
      <c r="A1002" s="320" t="s">
        <v>2737</v>
      </c>
      <c r="B1002" s="336" t="s">
        <v>1517</v>
      </c>
      <c r="C1002" s="337" t="s">
        <v>2847</v>
      </c>
      <c r="D1002" s="338">
        <v>1156</v>
      </c>
      <c r="E1002" s="339">
        <v>3100</v>
      </c>
      <c r="F1002" s="171">
        <f>-SUMIF(CajaAcc!F:F,A1002,CajaAcc!E:E)+G1002</f>
        <v>1</v>
      </c>
      <c r="G1002" s="328">
        <v>1</v>
      </c>
    </row>
    <row r="1003" spans="1:7" ht="15" x14ac:dyDescent="0.2">
      <c r="A1003" s="320" t="s">
        <v>2249</v>
      </c>
      <c r="B1003" s="336" t="s">
        <v>1517</v>
      </c>
      <c r="C1003" s="337" t="s">
        <v>3119</v>
      </c>
      <c r="D1003" s="338">
        <v>1156</v>
      </c>
      <c r="E1003" s="339">
        <v>3100</v>
      </c>
      <c r="F1003" s="171">
        <f>-SUMIF(CajaAcc!F:F,A1003,CajaAcc!E:E)+G1003</f>
        <v>0</v>
      </c>
      <c r="G1003" s="328">
        <v>0</v>
      </c>
    </row>
    <row r="1004" spans="1:7" ht="15" x14ac:dyDescent="0.2">
      <c r="A1004" s="320" t="s">
        <v>2738</v>
      </c>
      <c r="B1004" s="336" t="s">
        <v>1517</v>
      </c>
      <c r="C1004" s="337" t="s">
        <v>2848</v>
      </c>
      <c r="D1004" s="338">
        <v>1156</v>
      </c>
      <c r="E1004" s="339">
        <v>3100</v>
      </c>
      <c r="F1004" s="171">
        <f>-SUMIF(CajaAcc!F:F,A1004,CajaAcc!E:E)+G1004</f>
        <v>1</v>
      </c>
      <c r="G1004" s="328">
        <v>1</v>
      </c>
    </row>
    <row r="1005" spans="1:7" ht="15" x14ac:dyDescent="0.2">
      <c r="A1005" s="320" t="s">
        <v>2739</v>
      </c>
      <c r="B1005" s="336" t="s">
        <v>1517</v>
      </c>
      <c r="C1005" s="337" t="s">
        <v>2849</v>
      </c>
      <c r="D1005" s="338">
        <v>1156</v>
      </c>
      <c r="E1005" s="339">
        <v>3100</v>
      </c>
      <c r="F1005" s="171">
        <f>-SUMIF(CajaAcc!F:F,A1005,CajaAcc!E:E)+G1005</f>
        <v>0</v>
      </c>
      <c r="G1005" s="328">
        <v>0</v>
      </c>
    </row>
    <row r="1006" spans="1:7" ht="15" x14ac:dyDescent="0.2">
      <c r="A1006" s="320" t="s">
        <v>3027</v>
      </c>
      <c r="B1006" s="336" t="s">
        <v>1517</v>
      </c>
      <c r="C1006" s="337" t="s">
        <v>3028</v>
      </c>
      <c r="D1006" s="338">
        <v>1156</v>
      </c>
      <c r="E1006" s="339">
        <v>3100</v>
      </c>
      <c r="F1006" s="171">
        <f>-SUMIF(CajaAcc!F:F,A1006,CajaAcc!E:E)+G1006</f>
        <v>1</v>
      </c>
      <c r="G1006" s="328">
        <v>1</v>
      </c>
    </row>
    <row r="1007" spans="1:7" ht="15" x14ac:dyDescent="0.2">
      <c r="A1007" s="320" t="s">
        <v>599</v>
      </c>
      <c r="B1007" s="336" t="s">
        <v>1517</v>
      </c>
      <c r="C1007" s="337" t="s">
        <v>1852</v>
      </c>
      <c r="D1007" s="338">
        <v>231</v>
      </c>
      <c r="E1007" s="339">
        <v>1150</v>
      </c>
      <c r="F1007" s="171">
        <f>-SUMIF(CajaAcc!F:F,A1007,CajaAcc!E:E)+G1007</f>
        <v>0</v>
      </c>
      <c r="G1007" s="328">
        <v>0</v>
      </c>
    </row>
    <row r="1008" spans="1:7" ht="15" x14ac:dyDescent="0.2">
      <c r="A1008" s="320" t="s">
        <v>505</v>
      </c>
      <c r="B1008" s="336" t="s">
        <v>1517</v>
      </c>
      <c r="C1008" s="337" t="s">
        <v>2878</v>
      </c>
      <c r="D1008" s="338">
        <v>231</v>
      </c>
      <c r="E1008" s="339">
        <v>1150</v>
      </c>
      <c r="F1008" s="171">
        <f>-SUMIF(CajaAcc!F:F,A1008,CajaAcc!E:E)+G1008</f>
        <v>0</v>
      </c>
      <c r="G1008" s="328">
        <v>0</v>
      </c>
    </row>
    <row r="1009" spans="1:7" ht="15" x14ac:dyDescent="0.2">
      <c r="A1009" s="320" t="s">
        <v>862</v>
      </c>
      <c r="B1009" s="336" t="s">
        <v>1517</v>
      </c>
      <c r="C1009" s="337" t="s">
        <v>1853</v>
      </c>
      <c r="D1009" s="338">
        <v>231</v>
      </c>
      <c r="E1009" s="339">
        <v>450</v>
      </c>
      <c r="F1009" s="171">
        <f>-SUMIF(CajaAcc!F:F,A1009,CajaAcc!E:E)+G1009</f>
        <v>0</v>
      </c>
      <c r="G1009" s="328">
        <v>0</v>
      </c>
    </row>
    <row r="1010" spans="1:7" ht="15" x14ac:dyDescent="0.2">
      <c r="A1010" s="320" t="s">
        <v>863</v>
      </c>
      <c r="B1010" s="336" t="s">
        <v>1517</v>
      </c>
      <c r="C1010" s="337" t="s">
        <v>1854</v>
      </c>
      <c r="D1010" s="338">
        <v>231</v>
      </c>
      <c r="E1010" s="339">
        <v>450</v>
      </c>
      <c r="F1010" s="171">
        <f>-SUMIF(CajaAcc!F:F,A1010,CajaAcc!E:E)+G1010</f>
        <v>0</v>
      </c>
      <c r="G1010" s="328">
        <v>0</v>
      </c>
    </row>
    <row r="1011" spans="1:7" ht="15" x14ac:dyDescent="0.2">
      <c r="A1011" s="320" t="s">
        <v>1194</v>
      </c>
      <c r="B1011" s="336" t="s">
        <v>1517</v>
      </c>
      <c r="C1011" s="337" t="s">
        <v>1855</v>
      </c>
      <c r="D1011" s="338">
        <v>358</v>
      </c>
      <c r="E1011" s="339">
        <v>1650</v>
      </c>
      <c r="F1011" s="171">
        <f>-SUMIF(CajaAcc!F:F,A1011,CajaAcc!E:E)+G1011</f>
        <v>0</v>
      </c>
      <c r="G1011" s="328">
        <v>0</v>
      </c>
    </row>
    <row r="1012" spans="1:7" ht="15" x14ac:dyDescent="0.2">
      <c r="A1012" s="320" t="s">
        <v>1179</v>
      </c>
      <c r="B1012" s="336" t="s">
        <v>1517</v>
      </c>
      <c r="C1012" s="337" t="s">
        <v>1855</v>
      </c>
      <c r="D1012" s="338">
        <v>358</v>
      </c>
      <c r="E1012" s="339">
        <v>1650</v>
      </c>
      <c r="F1012" s="171">
        <f>-SUMIF(CajaAcc!F:F,A1012,CajaAcc!E:E)+G1012</f>
        <v>0</v>
      </c>
      <c r="G1012" s="328">
        <v>0</v>
      </c>
    </row>
    <row r="1013" spans="1:7" ht="15" x14ac:dyDescent="0.2">
      <c r="A1013" s="320" t="s">
        <v>1963</v>
      </c>
      <c r="B1013" s="336" t="s">
        <v>1517</v>
      </c>
      <c r="C1013" s="337" t="s">
        <v>1964</v>
      </c>
      <c r="D1013" s="338">
        <v>407</v>
      </c>
      <c r="E1013" s="339">
        <v>1850</v>
      </c>
      <c r="F1013" s="171">
        <f>-SUMIF(CajaAcc!F:F,A1013,CajaAcc!E:E)+G1013</f>
        <v>0</v>
      </c>
      <c r="G1013" s="328">
        <v>0</v>
      </c>
    </row>
    <row r="1014" spans="1:7" ht="15" x14ac:dyDescent="0.2">
      <c r="A1014" s="320" t="s">
        <v>547</v>
      </c>
      <c r="B1014" s="336" t="s">
        <v>1517</v>
      </c>
      <c r="C1014" s="337" t="s">
        <v>1856</v>
      </c>
      <c r="D1014" s="338">
        <v>231</v>
      </c>
      <c r="E1014" s="339">
        <v>450</v>
      </c>
      <c r="F1014" s="171">
        <f>-SUMIF(CajaAcc!F:F,A1014,CajaAcc!E:E)+G1014</f>
        <v>0</v>
      </c>
      <c r="G1014" s="328">
        <v>0</v>
      </c>
    </row>
    <row r="1015" spans="1:7" ht="15" x14ac:dyDescent="0.2">
      <c r="A1015" s="320" t="s">
        <v>1965</v>
      </c>
      <c r="B1015" s="336" t="s">
        <v>1517</v>
      </c>
      <c r="C1015" s="337" t="s">
        <v>1966</v>
      </c>
      <c r="D1015" s="338">
        <v>347</v>
      </c>
      <c r="E1015" s="339">
        <v>1550</v>
      </c>
      <c r="F1015" s="171">
        <f>-SUMIF(CajaAcc!F:F,A1015,CajaAcc!E:E)+G1015</f>
        <v>0</v>
      </c>
      <c r="G1015" s="328">
        <v>0</v>
      </c>
    </row>
    <row r="1016" spans="1:7" ht="15" x14ac:dyDescent="0.2">
      <c r="A1016" s="320" t="s">
        <v>625</v>
      </c>
      <c r="B1016" s="336" t="s">
        <v>1517</v>
      </c>
      <c r="C1016" s="337" t="s">
        <v>1857</v>
      </c>
      <c r="D1016" s="338">
        <v>231</v>
      </c>
      <c r="E1016" s="339">
        <v>1150</v>
      </c>
      <c r="F1016" s="171">
        <f>-SUMIF(CajaAcc!F:F,A1016,CajaAcc!E:E)+G1016</f>
        <v>0</v>
      </c>
      <c r="G1016" s="328">
        <v>0</v>
      </c>
    </row>
    <row r="1017" spans="1:7" ht="15" x14ac:dyDescent="0.2">
      <c r="A1017" s="320" t="s">
        <v>904</v>
      </c>
      <c r="B1017" s="336" t="s">
        <v>1517</v>
      </c>
      <c r="C1017" s="337" t="s">
        <v>1858</v>
      </c>
      <c r="D1017" s="338">
        <v>231</v>
      </c>
      <c r="E1017" s="339">
        <v>1150</v>
      </c>
      <c r="F1017" s="171">
        <f>-SUMIF(CajaAcc!F:F,A1017,CajaAcc!E:E)+G1017</f>
        <v>0</v>
      </c>
      <c r="G1017" s="328">
        <v>0</v>
      </c>
    </row>
    <row r="1018" spans="1:7" ht="15" x14ac:dyDescent="0.2">
      <c r="A1018" s="320" t="s">
        <v>725</v>
      </c>
      <c r="B1018" s="336" t="s">
        <v>1517</v>
      </c>
      <c r="C1018" s="337" t="s">
        <v>1859</v>
      </c>
      <c r="D1018" s="338">
        <v>231</v>
      </c>
      <c r="E1018" s="339">
        <v>1150</v>
      </c>
      <c r="F1018" s="171">
        <f>-SUMIF(CajaAcc!F:F,A1018,CajaAcc!E:E)+G1018</f>
        <v>0</v>
      </c>
      <c r="G1018" s="328">
        <v>0</v>
      </c>
    </row>
    <row r="1019" spans="1:7" ht="15" x14ac:dyDescent="0.2">
      <c r="A1019" s="320" t="s">
        <v>724</v>
      </c>
      <c r="B1019" s="336" t="s">
        <v>1517</v>
      </c>
      <c r="C1019" s="337" t="s">
        <v>1860</v>
      </c>
      <c r="D1019" s="338">
        <v>231</v>
      </c>
      <c r="E1019" s="339">
        <v>450</v>
      </c>
      <c r="F1019" s="171">
        <f>-SUMIF(CajaAcc!F:F,A1019,CajaAcc!E:E)+G1019</f>
        <v>0</v>
      </c>
      <c r="G1019" s="328">
        <v>0</v>
      </c>
    </row>
    <row r="1020" spans="1:7" ht="15" x14ac:dyDescent="0.2">
      <c r="A1020" s="320" t="s">
        <v>548</v>
      </c>
      <c r="B1020" s="336" t="s">
        <v>1517</v>
      </c>
      <c r="C1020" s="337" t="s">
        <v>1861</v>
      </c>
      <c r="D1020" s="338">
        <v>231</v>
      </c>
      <c r="E1020" s="339">
        <v>1150</v>
      </c>
      <c r="F1020" s="171">
        <f>-SUMIF(CajaAcc!F:F,A1020,CajaAcc!E:E)+G1020</f>
        <v>0</v>
      </c>
      <c r="G1020" s="328">
        <v>0</v>
      </c>
    </row>
    <row r="1021" spans="1:7" ht="15" x14ac:dyDescent="0.2">
      <c r="A1021" s="320" t="s">
        <v>1193</v>
      </c>
      <c r="B1021" s="336" t="s">
        <v>1517</v>
      </c>
      <c r="C1021" s="337" t="s">
        <v>1862</v>
      </c>
      <c r="D1021" s="338">
        <v>231</v>
      </c>
      <c r="E1021" s="339">
        <v>1150</v>
      </c>
      <c r="F1021" s="171">
        <f>-SUMIF(CajaAcc!F:F,A1021,CajaAcc!E:E)+G1021</f>
        <v>0</v>
      </c>
      <c r="G1021" s="328">
        <v>0</v>
      </c>
    </row>
    <row r="1022" spans="1:7" ht="15" x14ac:dyDescent="0.2">
      <c r="A1022" s="320" t="s">
        <v>1445</v>
      </c>
      <c r="B1022" s="336" t="s">
        <v>1517</v>
      </c>
      <c r="C1022" s="337" t="s">
        <v>1863</v>
      </c>
      <c r="D1022" s="338">
        <v>231</v>
      </c>
      <c r="E1022" s="339">
        <v>450</v>
      </c>
      <c r="F1022" s="171">
        <f>-SUMIF(CajaAcc!F:F,A1022,CajaAcc!E:E)+G1022</f>
        <v>0</v>
      </c>
      <c r="G1022" s="328">
        <v>0</v>
      </c>
    </row>
    <row r="1023" spans="1:7" ht="15" x14ac:dyDescent="0.2">
      <c r="A1023" s="320" t="s">
        <v>613</v>
      </c>
      <c r="B1023" s="336" t="s">
        <v>1517</v>
      </c>
      <c r="C1023" s="337" t="s">
        <v>1864</v>
      </c>
      <c r="D1023" s="338">
        <v>231</v>
      </c>
      <c r="E1023" s="339">
        <v>1150</v>
      </c>
      <c r="F1023" s="171">
        <f>-SUMIF(CajaAcc!F:F,A1023,CajaAcc!E:E)+G1023</f>
        <v>0</v>
      </c>
      <c r="G1023" s="328">
        <v>0</v>
      </c>
    </row>
    <row r="1024" spans="1:7" ht="15" x14ac:dyDescent="0.2">
      <c r="A1024" s="320" t="s">
        <v>726</v>
      </c>
      <c r="B1024" s="336" t="s">
        <v>1517</v>
      </c>
      <c r="C1024" s="337" t="s">
        <v>1864</v>
      </c>
      <c r="D1024" s="338">
        <v>231</v>
      </c>
      <c r="E1024" s="339">
        <v>1150</v>
      </c>
      <c r="F1024" s="171">
        <f>-SUMIF(CajaAcc!F:F,A1024,CajaAcc!E:E)+G1024</f>
        <v>0</v>
      </c>
      <c r="G1024" s="328">
        <v>0</v>
      </c>
    </row>
    <row r="1025" spans="1:7" ht="15" x14ac:dyDescent="0.2">
      <c r="A1025" s="320" t="s">
        <v>624</v>
      </c>
      <c r="B1025" s="336" t="s">
        <v>1517</v>
      </c>
      <c r="C1025" s="337" t="s">
        <v>1865</v>
      </c>
      <c r="D1025" s="338">
        <v>231</v>
      </c>
      <c r="E1025" s="339">
        <v>1150</v>
      </c>
      <c r="F1025" s="171">
        <f>-SUMIF(CajaAcc!F:F,A1025,CajaAcc!E:E)+G1025</f>
        <v>0</v>
      </c>
      <c r="G1025" s="328">
        <v>0</v>
      </c>
    </row>
    <row r="1026" spans="1:7" ht="15" x14ac:dyDescent="0.2">
      <c r="A1026" s="320" t="s">
        <v>656</v>
      </c>
      <c r="B1026" s="336" t="s">
        <v>1517</v>
      </c>
      <c r="C1026" s="337" t="s">
        <v>1865</v>
      </c>
      <c r="D1026" s="338">
        <v>231</v>
      </c>
      <c r="E1026" s="339">
        <v>1150</v>
      </c>
      <c r="F1026" s="171">
        <f>-SUMIF(CajaAcc!F:F,A1026,CajaAcc!E:E)+G1026</f>
        <v>0</v>
      </c>
      <c r="G1026" s="328">
        <v>0</v>
      </c>
    </row>
    <row r="1027" spans="1:7" ht="15" x14ac:dyDescent="0.2">
      <c r="A1027" s="320" t="s">
        <v>1133</v>
      </c>
      <c r="B1027" s="336" t="s">
        <v>1517</v>
      </c>
      <c r="C1027" s="337" t="s">
        <v>1866</v>
      </c>
      <c r="D1027" s="338">
        <v>231</v>
      </c>
      <c r="E1027" s="339">
        <v>450</v>
      </c>
      <c r="F1027" s="171">
        <f>-SUMIF(CajaAcc!F:F,A1027,CajaAcc!E:E)+G1027</f>
        <v>0</v>
      </c>
      <c r="G1027" s="328">
        <v>0</v>
      </c>
    </row>
    <row r="1028" spans="1:7" ht="15" x14ac:dyDescent="0.2">
      <c r="A1028" s="320" t="s">
        <v>386</v>
      </c>
      <c r="B1028" s="336" t="s">
        <v>1517</v>
      </c>
      <c r="C1028" s="337" t="s">
        <v>1866</v>
      </c>
      <c r="D1028" s="338">
        <v>231</v>
      </c>
      <c r="E1028" s="339">
        <v>450</v>
      </c>
      <c r="F1028" s="171">
        <f>-SUMIF(CajaAcc!F:F,A1028,CajaAcc!E:E)+G1028</f>
        <v>0</v>
      </c>
      <c r="G1028" s="328">
        <v>0</v>
      </c>
    </row>
    <row r="1029" spans="1:7" ht="15" x14ac:dyDescent="0.2">
      <c r="A1029" s="320" t="s">
        <v>777</v>
      </c>
      <c r="B1029" s="336" t="s">
        <v>1517</v>
      </c>
      <c r="C1029" s="337" t="s">
        <v>1867</v>
      </c>
      <c r="D1029" s="338">
        <v>231</v>
      </c>
      <c r="E1029" s="339">
        <v>1150</v>
      </c>
      <c r="F1029" s="171">
        <f>-SUMIF(CajaAcc!F:F,A1029,CajaAcc!E:E)+G1029</f>
        <v>0</v>
      </c>
      <c r="G1029" s="328">
        <v>0</v>
      </c>
    </row>
    <row r="1030" spans="1:7" ht="15" x14ac:dyDescent="0.2">
      <c r="A1030" s="320" t="s">
        <v>3029</v>
      </c>
      <c r="B1030" s="336" t="s">
        <v>1517</v>
      </c>
      <c r="C1030" s="337" t="s">
        <v>3030</v>
      </c>
      <c r="D1030" s="338">
        <v>507</v>
      </c>
      <c r="E1030" s="339">
        <v>2300</v>
      </c>
      <c r="F1030" s="171">
        <f>-SUMIF(CajaAcc!F:F,A1030,CajaAcc!E:E)+G1030</f>
        <v>0</v>
      </c>
      <c r="G1030" s="328">
        <v>0</v>
      </c>
    </row>
    <row r="1031" spans="1:7" ht="15" x14ac:dyDescent="0.2">
      <c r="A1031" s="320" t="s">
        <v>3031</v>
      </c>
      <c r="B1031" s="336" t="s">
        <v>1517</v>
      </c>
      <c r="C1031" s="337" t="s">
        <v>3032</v>
      </c>
      <c r="D1031" s="338">
        <v>507</v>
      </c>
      <c r="E1031" s="339">
        <v>2300</v>
      </c>
      <c r="F1031" s="171">
        <f>-SUMIF(CajaAcc!F:F,A1031,CajaAcc!E:E)+G1031</f>
        <v>1</v>
      </c>
      <c r="G1031" s="328">
        <v>1</v>
      </c>
    </row>
    <row r="1032" spans="1:7" ht="15" x14ac:dyDescent="0.2">
      <c r="A1032" s="320" t="s">
        <v>3837</v>
      </c>
      <c r="B1032" s="336" t="s">
        <v>1517</v>
      </c>
      <c r="C1032" s="337" t="s">
        <v>3838</v>
      </c>
      <c r="D1032" s="338">
        <v>507</v>
      </c>
      <c r="E1032" s="339">
        <v>2350</v>
      </c>
      <c r="F1032" s="171">
        <f>-SUMIF(CajaAcc!F:F,A1032,CajaAcc!E:E)+G1032</f>
        <v>0</v>
      </c>
      <c r="G1032" s="328">
        <v>0</v>
      </c>
    </row>
    <row r="1033" spans="1:7" ht="15" x14ac:dyDescent="0.2">
      <c r="A1033" s="320" t="s">
        <v>4476</v>
      </c>
      <c r="B1033" s="336" t="s">
        <v>1517</v>
      </c>
      <c r="C1033" s="337" t="s">
        <v>4562</v>
      </c>
      <c r="D1033" s="338">
        <v>495</v>
      </c>
      <c r="E1033" s="339">
        <v>2650</v>
      </c>
      <c r="F1033" s="171">
        <f>-SUMIF(CajaAcc!F:F,A1033,CajaAcc!E:E)+G1033</f>
        <v>1</v>
      </c>
      <c r="G1033" s="328">
        <v>1</v>
      </c>
    </row>
    <row r="1034" spans="1:7" ht="15" x14ac:dyDescent="0.2">
      <c r="A1034" s="320" t="s">
        <v>4477</v>
      </c>
      <c r="B1034" s="336" t="s">
        <v>1517</v>
      </c>
      <c r="C1034" s="337" t="s">
        <v>4563</v>
      </c>
      <c r="D1034" s="338">
        <v>495</v>
      </c>
      <c r="E1034" s="339">
        <v>2650</v>
      </c>
      <c r="F1034" s="171">
        <f>-SUMIF(CajaAcc!F:F,A1034,CajaAcc!E:E)+G1034</f>
        <v>0</v>
      </c>
      <c r="G1034" s="328">
        <v>0</v>
      </c>
    </row>
    <row r="1035" spans="1:7" ht="15" x14ac:dyDescent="0.2">
      <c r="A1035" s="320" t="s">
        <v>4475</v>
      </c>
      <c r="B1035" s="336" t="s">
        <v>1517</v>
      </c>
      <c r="C1035" s="337" t="s">
        <v>4561</v>
      </c>
      <c r="D1035" s="338">
        <v>495</v>
      </c>
      <c r="E1035" s="339">
        <v>2650</v>
      </c>
      <c r="F1035" s="171">
        <f>-SUMIF(CajaAcc!F:F,A1035,CajaAcc!E:E)+G1035</f>
        <v>1</v>
      </c>
      <c r="G1035" s="328">
        <v>1</v>
      </c>
    </row>
    <row r="1036" spans="1:7" ht="15" x14ac:dyDescent="0.2">
      <c r="A1036" s="320" t="s">
        <v>425</v>
      </c>
      <c r="B1036" s="336" t="s">
        <v>1517</v>
      </c>
      <c r="C1036" s="337" t="s">
        <v>1868</v>
      </c>
      <c r="D1036" s="338">
        <v>231</v>
      </c>
      <c r="E1036" s="339">
        <v>450</v>
      </c>
      <c r="F1036" s="171">
        <f>-SUMIF(CajaAcc!F:F,A1036,CajaAcc!E:E)+G1036</f>
        <v>0</v>
      </c>
      <c r="G1036" s="328">
        <v>0</v>
      </c>
    </row>
    <row r="1037" spans="1:7" ht="15" x14ac:dyDescent="0.2">
      <c r="A1037" s="320" t="s">
        <v>570</v>
      </c>
      <c r="B1037" s="336" t="s">
        <v>1517</v>
      </c>
      <c r="C1037" s="337" t="s">
        <v>1869</v>
      </c>
      <c r="D1037" s="338">
        <v>358</v>
      </c>
      <c r="E1037" s="339">
        <v>1650</v>
      </c>
      <c r="F1037" s="171">
        <f>-SUMIF(CajaAcc!F:F,A1037,CajaAcc!E:E)+G1037</f>
        <v>0</v>
      </c>
      <c r="G1037" s="328">
        <v>0</v>
      </c>
    </row>
    <row r="1038" spans="1:7" ht="15" x14ac:dyDescent="0.2">
      <c r="A1038" s="320" t="s">
        <v>408</v>
      </c>
      <c r="B1038" s="336" t="s">
        <v>1517</v>
      </c>
      <c r="C1038" s="337" t="s">
        <v>2326</v>
      </c>
      <c r="D1038" s="338">
        <v>507</v>
      </c>
      <c r="E1038" s="339">
        <v>2300</v>
      </c>
      <c r="F1038" s="171">
        <f>-SUMIF(CajaAcc!F:F,A1038,CajaAcc!E:E)+G1038</f>
        <v>0</v>
      </c>
      <c r="G1038" s="328">
        <v>0</v>
      </c>
    </row>
    <row r="1039" spans="1:7" ht="15" x14ac:dyDescent="0.2">
      <c r="A1039" s="320" t="s">
        <v>254</v>
      </c>
      <c r="B1039" s="336" t="s">
        <v>1517</v>
      </c>
      <c r="C1039" s="337" t="s">
        <v>2326</v>
      </c>
      <c r="D1039" s="338">
        <v>507</v>
      </c>
      <c r="E1039" s="339">
        <v>2300</v>
      </c>
      <c r="F1039" s="171">
        <f>-SUMIF(CajaAcc!F:F,A1039,CajaAcc!E:E)+G1039</f>
        <v>0</v>
      </c>
      <c r="G1039" s="328">
        <v>0</v>
      </c>
    </row>
    <row r="1040" spans="1:7" ht="15" x14ac:dyDescent="0.2">
      <c r="A1040" s="320" t="s">
        <v>430</v>
      </c>
      <c r="B1040" s="336" t="s">
        <v>1517</v>
      </c>
      <c r="C1040" s="337" t="s">
        <v>2327</v>
      </c>
      <c r="D1040" s="338">
        <v>507</v>
      </c>
      <c r="E1040" s="339">
        <v>2300</v>
      </c>
      <c r="F1040" s="171">
        <f>-SUMIF(CajaAcc!F:F,A1040,CajaAcc!E:E)+G1040</f>
        <v>0</v>
      </c>
      <c r="G1040" s="328">
        <v>0</v>
      </c>
    </row>
    <row r="1041" spans="1:7" ht="15" x14ac:dyDescent="0.2">
      <c r="A1041" s="320" t="s">
        <v>1134</v>
      </c>
      <c r="B1041" s="336" t="s">
        <v>1517</v>
      </c>
      <c r="C1041" s="337" t="s">
        <v>2327</v>
      </c>
      <c r="D1041" s="338">
        <v>507</v>
      </c>
      <c r="E1041" s="339">
        <v>2300</v>
      </c>
      <c r="F1041" s="171">
        <f>-SUMIF(CajaAcc!F:F,A1041,CajaAcc!E:E)+G1041</f>
        <v>0</v>
      </c>
      <c r="G1041" s="328">
        <v>0</v>
      </c>
    </row>
    <row r="1042" spans="1:7" ht="15" x14ac:dyDescent="0.2">
      <c r="A1042" s="320" t="s">
        <v>255</v>
      </c>
      <c r="B1042" s="336" t="s">
        <v>1517</v>
      </c>
      <c r="C1042" s="337" t="s">
        <v>2327</v>
      </c>
      <c r="D1042" s="338">
        <v>507</v>
      </c>
      <c r="E1042" s="339">
        <v>2300</v>
      </c>
      <c r="F1042" s="171">
        <f>-SUMIF(CajaAcc!F:F,A1042,CajaAcc!E:E)+G1042</f>
        <v>2</v>
      </c>
      <c r="G1042" s="328">
        <v>2</v>
      </c>
    </row>
    <row r="1043" spans="1:7" ht="15" x14ac:dyDescent="0.2">
      <c r="A1043" s="320" t="s">
        <v>1441</v>
      </c>
      <c r="B1043" s="336" t="s">
        <v>1517</v>
      </c>
      <c r="C1043" s="337" t="s">
        <v>1870</v>
      </c>
      <c r="D1043" s="338">
        <v>507</v>
      </c>
      <c r="E1043" s="339">
        <v>2300</v>
      </c>
      <c r="F1043" s="171">
        <f>-SUMIF(CajaAcc!F:F,A1043,CajaAcc!E:E)+G1043</f>
        <v>0</v>
      </c>
      <c r="G1043" s="328">
        <v>0</v>
      </c>
    </row>
    <row r="1044" spans="1:7" ht="15" x14ac:dyDescent="0.2">
      <c r="A1044" s="320" t="s">
        <v>818</v>
      </c>
      <c r="B1044" s="336" t="s">
        <v>1517</v>
      </c>
      <c r="C1044" s="337" t="s">
        <v>1871</v>
      </c>
      <c r="D1044" s="338">
        <v>507</v>
      </c>
      <c r="E1044" s="339">
        <v>2300</v>
      </c>
      <c r="F1044" s="171">
        <f>-SUMIF(CajaAcc!F:F,A1044,CajaAcc!E:E)+G1044</f>
        <v>2</v>
      </c>
      <c r="G1044" s="328">
        <v>2</v>
      </c>
    </row>
    <row r="1045" spans="1:7" ht="15" x14ac:dyDescent="0.2">
      <c r="A1045" s="320" t="s">
        <v>1442</v>
      </c>
      <c r="B1045" s="336" t="s">
        <v>1517</v>
      </c>
      <c r="C1045" s="337" t="s">
        <v>1871</v>
      </c>
      <c r="D1045" s="338">
        <v>507</v>
      </c>
      <c r="E1045" s="339">
        <v>2300</v>
      </c>
      <c r="F1045" s="171">
        <f>-SUMIF(CajaAcc!F:F,A1045,CajaAcc!E:E)+G1045</f>
        <v>0</v>
      </c>
      <c r="G1045" s="328">
        <v>0</v>
      </c>
    </row>
    <row r="1046" spans="1:7" ht="15" x14ac:dyDescent="0.2">
      <c r="A1046" s="320" t="s">
        <v>1440</v>
      </c>
      <c r="B1046" s="336" t="s">
        <v>1517</v>
      </c>
      <c r="C1046" s="337" t="s">
        <v>1872</v>
      </c>
      <c r="D1046" s="338">
        <v>507</v>
      </c>
      <c r="E1046" s="339">
        <v>2300</v>
      </c>
      <c r="F1046" s="171">
        <f>-SUMIF(CajaAcc!F:F,A1046,CajaAcc!E:E)+G1046</f>
        <v>0</v>
      </c>
      <c r="G1046" s="328">
        <v>0</v>
      </c>
    </row>
    <row r="1047" spans="1:7" ht="15" x14ac:dyDescent="0.2">
      <c r="A1047" s="320" t="s">
        <v>2134</v>
      </c>
      <c r="B1047" s="336" t="s">
        <v>1517</v>
      </c>
      <c r="C1047" s="337" t="s">
        <v>2135</v>
      </c>
      <c r="D1047" s="338">
        <v>507</v>
      </c>
      <c r="E1047" s="339">
        <v>2300</v>
      </c>
      <c r="F1047" s="171">
        <f>-SUMIF(CajaAcc!F:F,A1047,CajaAcc!E:E)+G1047</f>
        <v>0</v>
      </c>
      <c r="G1047" s="328">
        <v>0</v>
      </c>
    </row>
    <row r="1048" spans="1:7" ht="15" x14ac:dyDescent="0.2">
      <c r="A1048" s="320" t="s">
        <v>2136</v>
      </c>
      <c r="B1048" s="336" t="s">
        <v>1517</v>
      </c>
      <c r="C1048" s="337" t="s">
        <v>2137</v>
      </c>
      <c r="D1048" s="338">
        <v>507</v>
      </c>
      <c r="E1048" s="339">
        <v>2300</v>
      </c>
      <c r="F1048" s="171">
        <f>-SUMIF(CajaAcc!F:F,A1048,CajaAcc!E:E)+G1048</f>
        <v>0</v>
      </c>
      <c r="G1048" s="328">
        <v>0</v>
      </c>
    </row>
    <row r="1049" spans="1:7" ht="15" x14ac:dyDescent="0.2">
      <c r="A1049" s="320" t="s">
        <v>2138</v>
      </c>
      <c r="B1049" s="336" t="s">
        <v>1517</v>
      </c>
      <c r="C1049" s="337" t="s">
        <v>2139</v>
      </c>
      <c r="D1049" s="338">
        <v>507</v>
      </c>
      <c r="E1049" s="339">
        <v>2300</v>
      </c>
      <c r="F1049" s="171">
        <f>-SUMIF(CajaAcc!F:F,A1049,CajaAcc!E:E)+G1049</f>
        <v>0</v>
      </c>
      <c r="G1049" s="328">
        <v>0</v>
      </c>
    </row>
    <row r="1050" spans="1:7" ht="15" x14ac:dyDescent="0.2">
      <c r="A1050" s="320" t="s">
        <v>486</v>
      </c>
      <c r="B1050" s="336" t="s">
        <v>1517</v>
      </c>
      <c r="C1050" s="337" t="s">
        <v>1322</v>
      </c>
      <c r="D1050" s="338">
        <v>231</v>
      </c>
      <c r="E1050" s="339">
        <v>450</v>
      </c>
      <c r="F1050" s="171">
        <f>-SUMIF(CajaAcc!F:F,A1050,CajaAcc!E:E)+G1050</f>
        <v>0</v>
      </c>
      <c r="G1050" s="328">
        <v>0</v>
      </c>
    </row>
    <row r="1051" spans="1:7" ht="15" x14ac:dyDescent="0.2">
      <c r="A1051" s="320" t="s">
        <v>967</v>
      </c>
      <c r="B1051" s="336" t="s">
        <v>1517</v>
      </c>
      <c r="C1051" s="337" t="s">
        <v>1323</v>
      </c>
      <c r="D1051" s="338">
        <v>231</v>
      </c>
      <c r="E1051" s="339">
        <v>650</v>
      </c>
      <c r="F1051" s="171">
        <f>-SUMIF(CajaAcc!F:F,A1051,CajaAcc!E:E)+G1051</f>
        <v>0</v>
      </c>
      <c r="G1051" s="328">
        <v>0</v>
      </c>
    </row>
    <row r="1052" spans="1:7" ht="15" x14ac:dyDescent="0.2">
      <c r="A1052" s="320" t="s">
        <v>528</v>
      </c>
      <c r="B1052" s="336" t="s">
        <v>1517</v>
      </c>
      <c r="C1052" s="337" t="s">
        <v>1324</v>
      </c>
      <c r="D1052" s="338">
        <v>231</v>
      </c>
      <c r="E1052" s="339">
        <v>650</v>
      </c>
      <c r="F1052" s="171">
        <f>-SUMIF(CajaAcc!F:F,A1052,CajaAcc!E:E)+G1052</f>
        <v>0</v>
      </c>
      <c r="G1052" s="328">
        <v>0</v>
      </c>
    </row>
    <row r="1053" spans="1:7" ht="15" x14ac:dyDescent="0.2">
      <c r="A1053" s="320" t="s">
        <v>426</v>
      </c>
      <c r="B1053" s="336" t="s">
        <v>1517</v>
      </c>
      <c r="C1053" s="337" t="s">
        <v>978</v>
      </c>
      <c r="D1053" s="338">
        <v>231</v>
      </c>
      <c r="E1053" s="339">
        <v>650</v>
      </c>
      <c r="F1053" s="171">
        <f>-SUMIF(CajaAcc!F:F,A1053,CajaAcc!E:E)+G1053</f>
        <v>0</v>
      </c>
      <c r="G1053" s="328">
        <v>0</v>
      </c>
    </row>
    <row r="1054" spans="1:7" ht="15" x14ac:dyDescent="0.2">
      <c r="A1054" s="320" t="s">
        <v>500</v>
      </c>
      <c r="B1054" s="336" t="s">
        <v>1517</v>
      </c>
      <c r="C1054" s="337" t="s">
        <v>1325</v>
      </c>
      <c r="D1054" s="338">
        <v>231</v>
      </c>
      <c r="E1054" s="339">
        <v>650</v>
      </c>
      <c r="F1054" s="171">
        <f>-SUMIF(CajaAcc!F:F,A1054,CajaAcc!E:E)+G1054</f>
        <v>0</v>
      </c>
      <c r="G1054" s="328">
        <v>0</v>
      </c>
    </row>
    <row r="1055" spans="1:7" ht="15" x14ac:dyDescent="0.2">
      <c r="A1055" s="320" t="s">
        <v>571</v>
      </c>
      <c r="B1055" s="336" t="s">
        <v>1517</v>
      </c>
      <c r="C1055" s="337" t="s">
        <v>1326</v>
      </c>
      <c r="D1055" s="338">
        <v>231</v>
      </c>
      <c r="E1055" s="339">
        <v>650</v>
      </c>
      <c r="F1055" s="171">
        <f>-SUMIF(CajaAcc!F:F,A1055,CajaAcc!E:E)+G1055</f>
        <v>0</v>
      </c>
      <c r="G1055" s="328">
        <v>0</v>
      </c>
    </row>
    <row r="1056" spans="1:7" ht="15" x14ac:dyDescent="0.2">
      <c r="A1056" s="320" t="s">
        <v>595</v>
      </c>
      <c r="B1056" s="336" t="s">
        <v>1517</v>
      </c>
      <c r="C1056" s="337" t="s">
        <v>1326</v>
      </c>
      <c r="D1056" s="338">
        <v>231</v>
      </c>
      <c r="E1056" s="339">
        <v>650</v>
      </c>
      <c r="F1056" s="171">
        <f>-SUMIF(CajaAcc!F:F,A1056,CajaAcc!E:E)+G1056</f>
        <v>0</v>
      </c>
      <c r="G1056" s="328">
        <v>0</v>
      </c>
    </row>
    <row r="1057" spans="1:7" ht="15" x14ac:dyDescent="0.2">
      <c r="A1057" s="320" t="s">
        <v>444</v>
      </c>
      <c r="B1057" s="336" t="s">
        <v>1517</v>
      </c>
      <c r="C1057" s="337" t="s">
        <v>1298</v>
      </c>
      <c r="D1057" s="338">
        <v>231</v>
      </c>
      <c r="E1057" s="339">
        <v>650</v>
      </c>
      <c r="F1057" s="171">
        <f>-SUMIF(CajaAcc!F:F,A1057,CajaAcc!E:E)+G1057</f>
        <v>0</v>
      </c>
      <c r="G1057" s="328">
        <v>0</v>
      </c>
    </row>
    <row r="1058" spans="1:7" ht="15" x14ac:dyDescent="0.2">
      <c r="A1058" s="320" t="s">
        <v>501</v>
      </c>
      <c r="B1058" s="336" t="s">
        <v>1517</v>
      </c>
      <c r="C1058" s="337" t="s">
        <v>1298</v>
      </c>
      <c r="D1058" s="338">
        <v>231</v>
      </c>
      <c r="E1058" s="339">
        <v>650</v>
      </c>
      <c r="F1058" s="171">
        <f>-SUMIF(CajaAcc!F:F,A1058,CajaAcc!E:E)+G1058</f>
        <v>0</v>
      </c>
      <c r="G1058" s="328">
        <v>0</v>
      </c>
    </row>
    <row r="1059" spans="1:7" ht="15" x14ac:dyDescent="0.2">
      <c r="A1059" s="320" t="s">
        <v>831</v>
      </c>
      <c r="B1059" s="336" t="s">
        <v>1517</v>
      </c>
      <c r="C1059" s="337" t="s">
        <v>1327</v>
      </c>
      <c r="D1059" s="338">
        <v>220</v>
      </c>
      <c r="E1059" s="339">
        <v>650</v>
      </c>
      <c r="F1059" s="171">
        <f>-SUMIF(CajaAcc!F:F,A1059,CajaAcc!E:E)+G1059</f>
        <v>0</v>
      </c>
      <c r="G1059" s="328">
        <v>0</v>
      </c>
    </row>
    <row r="1060" spans="1:7" ht="15" x14ac:dyDescent="0.2">
      <c r="A1060" s="320" t="s">
        <v>3157</v>
      </c>
      <c r="B1060" s="336" t="s">
        <v>1517</v>
      </c>
      <c r="C1060" s="337" t="s">
        <v>3158</v>
      </c>
      <c r="D1060" s="338">
        <v>434</v>
      </c>
      <c r="E1060" s="339">
        <v>1950</v>
      </c>
      <c r="F1060" s="171">
        <f>-SUMIF(CajaAcc!F:F,A1060,CajaAcc!E:E)+G1060</f>
        <v>0</v>
      </c>
      <c r="G1060" s="328">
        <v>0</v>
      </c>
    </row>
    <row r="1061" spans="1:7" ht="15" x14ac:dyDescent="0.2">
      <c r="A1061" s="320" t="s">
        <v>502</v>
      </c>
      <c r="B1061" s="336" t="s">
        <v>1517</v>
      </c>
      <c r="C1061" s="337" t="s">
        <v>1006</v>
      </c>
      <c r="D1061" s="338">
        <v>231</v>
      </c>
      <c r="E1061" s="339">
        <v>450</v>
      </c>
      <c r="F1061" s="171">
        <f>-SUMIF(CajaAcc!F:F,A1061,CajaAcc!E:E)+G1061</f>
        <v>0</v>
      </c>
      <c r="G1061" s="328">
        <v>0</v>
      </c>
    </row>
    <row r="1062" spans="1:7" ht="15" x14ac:dyDescent="0.2">
      <c r="A1062" s="320" t="s">
        <v>503</v>
      </c>
      <c r="B1062" s="336" t="s">
        <v>1517</v>
      </c>
      <c r="C1062" s="337" t="s">
        <v>1007</v>
      </c>
      <c r="D1062" s="338">
        <v>231</v>
      </c>
      <c r="E1062" s="339">
        <v>450</v>
      </c>
      <c r="F1062" s="171">
        <f>-SUMIF(CajaAcc!F:F,A1062,CajaAcc!E:E)+G1062</f>
        <v>0</v>
      </c>
      <c r="G1062" s="328">
        <v>0</v>
      </c>
    </row>
    <row r="1063" spans="1:7" ht="15" x14ac:dyDescent="0.2">
      <c r="A1063" s="320" t="s">
        <v>775</v>
      </c>
      <c r="B1063" s="336" t="s">
        <v>1517</v>
      </c>
      <c r="C1063" s="337" t="s">
        <v>1328</v>
      </c>
      <c r="D1063" s="338">
        <v>231</v>
      </c>
      <c r="E1063" s="339">
        <v>1150</v>
      </c>
      <c r="F1063" s="171">
        <f>-SUMIF(CajaAcc!F:F,A1063,CajaAcc!E:E)+G1063</f>
        <v>0</v>
      </c>
      <c r="G1063" s="328">
        <v>0</v>
      </c>
    </row>
    <row r="1064" spans="1:7" ht="15" x14ac:dyDescent="0.2">
      <c r="A1064" s="320" t="s">
        <v>727</v>
      </c>
      <c r="B1064" s="336" t="s">
        <v>1517</v>
      </c>
      <c r="C1064" s="337" t="s">
        <v>1328</v>
      </c>
      <c r="D1064" s="338">
        <v>231</v>
      </c>
      <c r="E1064" s="339">
        <v>1150</v>
      </c>
      <c r="F1064" s="171">
        <f>-SUMIF(CajaAcc!F:F,A1064,CajaAcc!E:E)+G1064</f>
        <v>0</v>
      </c>
      <c r="G1064" s="328">
        <v>0</v>
      </c>
    </row>
    <row r="1065" spans="1:7" ht="15" x14ac:dyDescent="0.2">
      <c r="A1065" s="320" t="s">
        <v>1271</v>
      </c>
      <c r="B1065" s="336" t="s">
        <v>1517</v>
      </c>
      <c r="C1065" s="337" t="s">
        <v>1329</v>
      </c>
      <c r="D1065" s="338">
        <v>407</v>
      </c>
      <c r="E1065" s="339">
        <v>1850</v>
      </c>
      <c r="F1065" s="171">
        <f>-SUMIF(CajaAcc!F:F,A1065,CajaAcc!E:E)+G1065</f>
        <v>0</v>
      </c>
      <c r="G1065" s="328">
        <v>0</v>
      </c>
    </row>
    <row r="1066" spans="1:7" ht="15" x14ac:dyDescent="0.2">
      <c r="A1066" s="320" t="s">
        <v>2673</v>
      </c>
      <c r="B1066" s="336" t="s">
        <v>1517</v>
      </c>
      <c r="C1066" s="337" t="s">
        <v>2694</v>
      </c>
      <c r="D1066" s="338">
        <v>407</v>
      </c>
      <c r="E1066" s="339">
        <v>1850</v>
      </c>
      <c r="F1066" s="171">
        <f>-SUMIF(CajaAcc!F:F,A1066,CajaAcc!E:E)+G1066</f>
        <v>0</v>
      </c>
      <c r="G1066" s="328">
        <v>0</v>
      </c>
    </row>
    <row r="1067" spans="1:7" ht="15" x14ac:dyDescent="0.2">
      <c r="A1067" s="320" t="s">
        <v>3629</v>
      </c>
      <c r="B1067" s="336" t="s">
        <v>1517</v>
      </c>
      <c r="C1067" s="337" t="s">
        <v>3648</v>
      </c>
      <c r="D1067" s="338">
        <v>507</v>
      </c>
      <c r="E1067" s="339">
        <v>2300</v>
      </c>
      <c r="F1067" s="171">
        <f>-SUMIF(CajaAcc!F:F,A1067,CajaAcc!E:E)+G1067</f>
        <v>3</v>
      </c>
      <c r="G1067" s="328">
        <v>3</v>
      </c>
    </row>
    <row r="1068" spans="1:7" ht="15" x14ac:dyDescent="0.2">
      <c r="A1068" s="320" t="s">
        <v>1270</v>
      </c>
      <c r="B1068" s="336" t="s">
        <v>1517</v>
      </c>
      <c r="C1068" s="337" t="s">
        <v>1330</v>
      </c>
      <c r="D1068" s="338">
        <v>507</v>
      </c>
      <c r="E1068" s="339">
        <v>2300</v>
      </c>
      <c r="F1068" s="171">
        <f>-SUMIF(CajaAcc!F:F,A1068,CajaAcc!E:E)+G1068</f>
        <v>0</v>
      </c>
      <c r="G1068" s="328">
        <v>0</v>
      </c>
    </row>
    <row r="1069" spans="1:7" ht="15" x14ac:dyDescent="0.2">
      <c r="A1069" s="320" t="s">
        <v>2740</v>
      </c>
      <c r="B1069" s="336" t="s">
        <v>1517</v>
      </c>
      <c r="C1069" s="337" t="s">
        <v>2765</v>
      </c>
      <c r="D1069" s="338">
        <v>391</v>
      </c>
      <c r="E1069" s="339">
        <v>1750</v>
      </c>
      <c r="F1069" s="171">
        <f>-SUMIF(CajaAcc!F:F,A1069,CajaAcc!E:E)+G1069</f>
        <v>0</v>
      </c>
      <c r="G1069" s="328">
        <v>0</v>
      </c>
    </row>
    <row r="1070" spans="1:7" ht="15" x14ac:dyDescent="0.2">
      <c r="A1070" s="320" t="s">
        <v>3300</v>
      </c>
      <c r="B1070" s="336" t="s">
        <v>1517</v>
      </c>
      <c r="C1070" s="337" t="s">
        <v>3649</v>
      </c>
      <c r="D1070" s="338">
        <v>507</v>
      </c>
      <c r="E1070" s="339">
        <v>2300</v>
      </c>
      <c r="F1070" s="171">
        <f>-SUMIF(CajaAcc!F:F,A1070,CajaAcc!E:E)+G1070</f>
        <v>3</v>
      </c>
      <c r="G1070" s="328">
        <v>3</v>
      </c>
    </row>
    <row r="1071" spans="1:7" ht="15" x14ac:dyDescent="0.2">
      <c r="A1071" s="320" t="s">
        <v>3630</v>
      </c>
      <c r="B1071" s="336" t="s">
        <v>1517</v>
      </c>
      <c r="C1071" s="337" t="s">
        <v>3650</v>
      </c>
      <c r="D1071" s="338">
        <v>507</v>
      </c>
      <c r="E1071" s="339">
        <v>2300</v>
      </c>
      <c r="F1071" s="171">
        <f>-SUMIF(CajaAcc!F:F,A1071,CajaAcc!E:E)+G1071</f>
        <v>4</v>
      </c>
      <c r="G1071" s="328">
        <v>4</v>
      </c>
    </row>
    <row r="1072" spans="1:7" ht="15" x14ac:dyDescent="0.2">
      <c r="A1072" s="320" t="s">
        <v>3935</v>
      </c>
      <c r="B1072" s="336" t="s">
        <v>1517</v>
      </c>
      <c r="C1072" s="337" t="s">
        <v>3936</v>
      </c>
      <c r="D1072" s="338">
        <v>79</v>
      </c>
      <c r="E1072" s="339">
        <v>350</v>
      </c>
      <c r="F1072" s="171">
        <f>-SUMIF(CajaAcc!F:F,A1072,CajaAcc!E:E)+G1072</f>
        <v>3</v>
      </c>
      <c r="G1072" s="328">
        <v>3</v>
      </c>
    </row>
    <row r="1073" spans="1:7" ht="15" x14ac:dyDescent="0.2">
      <c r="A1073" s="320" t="s">
        <v>948</v>
      </c>
      <c r="B1073" s="336" t="s">
        <v>1517</v>
      </c>
      <c r="C1073" s="337" t="s">
        <v>1331</v>
      </c>
      <c r="D1073" s="338">
        <v>231</v>
      </c>
      <c r="E1073" s="339">
        <v>650</v>
      </c>
      <c r="F1073" s="171">
        <f>-SUMIF(CajaAcc!F:F,A1073,CajaAcc!E:E)+G1073</f>
        <v>0</v>
      </c>
      <c r="G1073" s="328">
        <v>0</v>
      </c>
    </row>
    <row r="1074" spans="1:7" ht="15" x14ac:dyDescent="0.2">
      <c r="A1074" s="320" t="s">
        <v>2741</v>
      </c>
      <c r="B1074" s="336" t="s">
        <v>1517</v>
      </c>
      <c r="C1074" s="337" t="s">
        <v>2766</v>
      </c>
      <c r="D1074" s="338">
        <v>407</v>
      </c>
      <c r="E1074" s="339">
        <v>1850</v>
      </c>
      <c r="F1074" s="171">
        <f>-SUMIF(CajaAcc!F:F,A1074,CajaAcc!E:E)+G1074</f>
        <v>0</v>
      </c>
      <c r="G1074" s="328">
        <v>0</v>
      </c>
    </row>
    <row r="1075" spans="1:7" ht="15" x14ac:dyDescent="0.2">
      <c r="A1075" s="320" t="s">
        <v>3033</v>
      </c>
      <c r="B1075" s="336" t="s">
        <v>1517</v>
      </c>
      <c r="C1075" s="337" t="s">
        <v>3034</v>
      </c>
      <c r="D1075" s="338">
        <v>507</v>
      </c>
      <c r="E1075" s="339">
        <v>2400</v>
      </c>
      <c r="F1075" s="171">
        <f>-SUMIF(CajaAcc!F:F,A1075,CajaAcc!E:E)+G1075</f>
        <v>0</v>
      </c>
      <c r="G1075" s="328">
        <v>0</v>
      </c>
    </row>
    <row r="1076" spans="1:7" ht="15" x14ac:dyDescent="0.2">
      <c r="A1076" s="320" t="s">
        <v>3159</v>
      </c>
      <c r="B1076" s="336" t="s">
        <v>1517</v>
      </c>
      <c r="C1076" s="337" t="s">
        <v>3034</v>
      </c>
      <c r="D1076" s="338">
        <v>507</v>
      </c>
      <c r="E1076" s="339">
        <v>2400</v>
      </c>
      <c r="F1076" s="171">
        <f>-SUMIF(CajaAcc!F:F,A1076,CajaAcc!E:E)+G1076</f>
        <v>4</v>
      </c>
      <c r="G1076" s="328">
        <v>4</v>
      </c>
    </row>
    <row r="1077" spans="1:7" ht="15" x14ac:dyDescent="0.2">
      <c r="A1077" s="320" t="s">
        <v>3631</v>
      </c>
      <c r="B1077" s="336" t="s">
        <v>1517</v>
      </c>
      <c r="C1077" s="337" t="s">
        <v>3651</v>
      </c>
      <c r="D1077" s="338">
        <v>507</v>
      </c>
      <c r="E1077" s="339">
        <v>2300</v>
      </c>
      <c r="F1077" s="171">
        <f>-SUMIF(CajaAcc!F:F,A1077,CajaAcc!E:E)+G1077</f>
        <v>0</v>
      </c>
      <c r="G1077" s="328">
        <v>0</v>
      </c>
    </row>
    <row r="1078" spans="1:7" ht="15" x14ac:dyDescent="0.2">
      <c r="A1078" s="320" t="s">
        <v>3785</v>
      </c>
      <c r="B1078" s="336" t="s">
        <v>1517</v>
      </c>
      <c r="C1078" s="337" t="s">
        <v>3826</v>
      </c>
      <c r="D1078" s="338">
        <v>507</v>
      </c>
      <c r="E1078" s="339">
        <v>2500</v>
      </c>
      <c r="F1078" s="171">
        <f>-SUMIF(CajaAcc!F:F,A1078,CajaAcc!E:E)+G1078</f>
        <v>0</v>
      </c>
      <c r="G1078" s="328">
        <v>0</v>
      </c>
    </row>
    <row r="1079" spans="1:7" ht="15" x14ac:dyDescent="0.2">
      <c r="A1079" s="320" t="s">
        <v>728</v>
      </c>
      <c r="B1079" s="336" t="s">
        <v>1517</v>
      </c>
      <c r="C1079" s="337" t="s">
        <v>1332</v>
      </c>
      <c r="D1079" s="338">
        <v>231</v>
      </c>
      <c r="E1079" s="339">
        <v>650</v>
      </c>
      <c r="F1079" s="171">
        <f>-SUMIF(CajaAcc!F:F,A1079,CajaAcc!E:E)+G1079</f>
        <v>0</v>
      </c>
      <c r="G1079" s="328">
        <v>0</v>
      </c>
    </row>
    <row r="1080" spans="1:7" ht="15" x14ac:dyDescent="0.2">
      <c r="A1080" s="320" t="s">
        <v>1374</v>
      </c>
      <c r="B1080" s="336" t="s">
        <v>1517</v>
      </c>
      <c r="C1080" s="337" t="s">
        <v>1376</v>
      </c>
      <c r="D1080" s="338">
        <v>358</v>
      </c>
      <c r="E1080" s="339">
        <v>1650</v>
      </c>
      <c r="F1080" s="171">
        <f>-SUMIF(CajaAcc!F:F,A1080,CajaAcc!E:E)+G1080</f>
        <v>0</v>
      </c>
      <c r="G1080" s="328">
        <v>0</v>
      </c>
    </row>
    <row r="1081" spans="1:7" ht="15" x14ac:dyDescent="0.2">
      <c r="A1081" s="320" t="s">
        <v>1107</v>
      </c>
      <c r="B1081" s="336" t="s">
        <v>1517</v>
      </c>
      <c r="C1081" s="337" t="s">
        <v>2287</v>
      </c>
      <c r="D1081" s="338">
        <v>407</v>
      </c>
      <c r="E1081" s="339">
        <v>1850</v>
      </c>
      <c r="F1081" s="171">
        <f>-SUMIF(CajaAcc!F:F,A1081,CajaAcc!E:E)+G1081</f>
        <v>0</v>
      </c>
      <c r="G1081" s="328">
        <v>0</v>
      </c>
    </row>
    <row r="1082" spans="1:7" ht="15" x14ac:dyDescent="0.2">
      <c r="A1082" s="320" t="s">
        <v>446</v>
      </c>
      <c r="B1082" s="336" t="s">
        <v>1517</v>
      </c>
      <c r="C1082" s="337" t="s">
        <v>979</v>
      </c>
      <c r="D1082" s="338">
        <v>231</v>
      </c>
      <c r="E1082" s="339">
        <v>650</v>
      </c>
      <c r="F1082" s="171">
        <f>-SUMIF(CajaAcc!F:F,A1082,CajaAcc!E:E)+G1082</f>
        <v>0</v>
      </c>
      <c r="G1082" s="328">
        <v>0</v>
      </c>
    </row>
    <row r="1083" spans="1:7" ht="15" x14ac:dyDescent="0.2">
      <c r="A1083" s="320" t="s">
        <v>556</v>
      </c>
      <c r="B1083" s="336" t="s">
        <v>1517</v>
      </c>
      <c r="C1083" s="337" t="s">
        <v>979</v>
      </c>
      <c r="D1083" s="338">
        <v>231</v>
      </c>
      <c r="E1083" s="339">
        <v>650</v>
      </c>
      <c r="F1083" s="171">
        <f>-SUMIF(CajaAcc!F:F,A1083,CajaAcc!E:E)+G1083</f>
        <v>0</v>
      </c>
      <c r="G1083" s="328">
        <v>0</v>
      </c>
    </row>
    <row r="1084" spans="1:7" ht="15" x14ac:dyDescent="0.2">
      <c r="A1084" s="320" t="s">
        <v>390</v>
      </c>
      <c r="B1084" s="336" t="s">
        <v>1517</v>
      </c>
      <c r="C1084" s="337" t="s">
        <v>1333</v>
      </c>
      <c r="D1084" s="338">
        <v>231</v>
      </c>
      <c r="E1084" s="339">
        <v>650</v>
      </c>
      <c r="F1084" s="171">
        <f>-SUMIF(CajaAcc!F:F,A1084,CajaAcc!E:E)+G1084</f>
        <v>0</v>
      </c>
      <c r="G1084" s="328">
        <v>0</v>
      </c>
    </row>
    <row r="1085" spans="1:7" ht="15" x14ac:dyDescent="0.2">
      <c r="A1085" s="320" t="s">
        <v>676</v>
      </c>
      <c r="B1085" s="336" t="s">
        <v>1517</v>
      </c>
      <c r="C1085" s="337" t="s">
        <v>1334</v>
      </c>
      <c r="D1085" s="338">
        <v>231</v>
      </c>
      <c r="E1085" s="339">
        <v>650</v>
      </c>
      <c r="F1085" s="171">
        <f>-SUMIF(CajaAcc!F:F,A1085,CajaAcc!E:E)+G1085</f>
        <v>0</v>
      </c>
      <c r="G1085" s="328">
        <v>0</v>
      </c>
    </row>
    <row r="1086" spans="1:7" ht="15" x14ac:dyDescent="0.2">
      <c r="A1086" s="320" t="s">
        <v>439</v>
      </c>
      <c r="B1086" s="336" t="s">
        <v>1517</v>
      </c>
      <c r="C1086" s="337" t="s">
        <v>980</v>
      </c>
      <c r="D1086" s="338">
        <v>231</v>
      </c>
      <c r="E1086" s="339">
        <v>650</v>
      </c>
      <c r="F1086" s="171">
        <f>-SUMIF(CajaAcc!F:F,A1086,CajaAcc!E:E)+G1086</f>
        <v>0</v>
      </c>
      <c r="G1086" s="328">
        <v>0</v>
      </c>
    </row>
    <row r="1087" spans="1:7" ht="15" x14ac:dyDescent="0.2">
      <c r="A1087" s="320" t="s">
        <v>1180</v>
      </c>
      <c r="B1087" s="336" t="s">
        <v>1517</v>
      </c>
      <c r="C1087" s="337" t="s">
        <v>1609</v>
      </c>
      <c r="D1087" s="338">
        <v>231</v>
      </c>
      <c r="E1087" s="339">
        <v>650</v>
      </c>
      <c r="F1087" s="171">
        <f>-SUMIF(CajaAcc!F:F,A1087,CajaAcc!E:E)+G1087</f>
        <v>0</v>
      </c>
      <c r="G1087" s="328">
        <v>0</v>
      </c>
    </row>
    <row r="1088" spans="1:7" ht="15" x14ac:dyDescent="0.2">
      <c r="A1088" s="320" t="s">
        <v>2742</v>
      </c>
      <c r="B1088" s="336" t="s">
        <v>1517</v>
      </c>
      <c r="C1088" s="337" t="s">
        <v>2767</v>
      </c>
      <c r="D1088" s="338">
        <v>407</v>
      </c>
      <c r="E1088" s="339">
        <v>1850</v>
      </c>
      <c r="F1088" s="171">
        <f>-SUMIF(CajaAcc!F:F,A1088,CajaAcc!E:E)+G1088</f>
        <v>0</v>
      </c>
      <c r="G1088" s="328">
        <v>0</v>
      </c>
    </row>
    <row r="1089" spans="1:7" ht="15" x14ac:dyDescent="0.2">
      <c r="A1089" s="320" t="s">
        <v>445</v>
      </c>
      <c r="B1089" s="336" t="s">
        <v>1517</v>
      </c>
      <c r="C1089" s="337" t="s">
        <v>1335</v>
      </c>
      <c r="D1089" s="338">
        <v>231</v>
      </c>
      <c r="E1089" s="339">
        <v>650</v>
      </c>
      <c r="F1089" s="171">
        <f>-SUMIF(CajaAcc!F:F,A1089,CajaAcc!E:E)+G1089</f>
        <v>0</v>
      </c>
      <c r="G1089" s="328">
        <v>0</v>
      </c>
    </row>
    <row r="1090" spans="1:7" ht="15" x14ac:dyDescent="0.2">
      <c r="A1090" s="320" t="s">
        <v>529</v>
      </c>
      <c r="B1090" s="336" t="s">
        <v>1517</v>
      </c>
      <c r="C1090" s="337" t="s">
        <v>1335</v>
      </c>
      <c r="D1090" s="338">
        <v>231</v>
      </c>
      <c r="E1090" s="339">
        <v>650</v>
      </c>
      <c r="F1090" s="171">
        <f>-SUMIF(CajaAcc!F:F,A1090,CajaAcc!E:E)+G1090</f>
        <v>0</v>
      </c>
      <c r="G1090" s="328">
        <v>0</v>
      </c>
    </row>
    <row r="1091" spans="1:7" ht="15" x14ac:dyDescent="0.2">
      <c r="A1091" s="320" t="s">
        <v>1108</v>
      </c>
      <c r="B1091" s="336" t="s">
        <v>1517</v>
      </c>
      <c r="C1091" s="337" t="s">
        <v>1109</v>
      </c>
      <c r="D1091" s="338">
        <v>231</v>
      </c>
      <c r="E1091" s="339">
        <v>650</v>
      </c>
      <c r="F1091" s="171">
        <f>-SUMIF(CajaAcc!F:F,A1091,CajaAcc!E:E)+G1091</f>
        <v>0</v>
      </c>
      <c r="G1091" s="328">
        <v>0</v>
      </c>
    </row>
    <row r="1092" spans="1:7" ht="15" x14ac:dyDescent="0.2">
      <c r="A1092" s="320" t="s">
        <v>776</v>
      </c>
      <c r="B1092" s="336" t="s">
        <v>1517</v>
      </c>
      <c r="C1092" s="337" t="s">
        <v>1008</v>
      </c>
      <c r="D1092" s="338">
        <v>231</v>
      </c>
      <c r="E1092" s="339">
        <v>650</v>
      </c>
      <c r="F1092" s="171">
        <f>-SUMIF(CajaAcc!F:F,A1092,CajaAcc!E:E)+G1092</f>
        <v>0</v>
      </c>
      <c r="G1092" s="328">
        <v>0</v>
      </c>
    </row>
    <row r="1093" spans="1:7" ht="15" x14ac:dyDescent="0.2">
      <c r="A1093" s="320" t="s">
        <v>1627</v>
      </c>
      <c r="B1093" s="336" t="s">
        <v>1517</v>
      </c>
      <c r="C1093" s="337" t="s">
        <v>2219</v>
      </c>
      <c r="D1093" s="338">
        <v>1503</v>
      </c>
      <c r="E1093" s="339">
        <v>4500</v>
      </c>
      <c r="F1093" s="171">
        <f>-SUMIF(CajaAcc!F:F,A1093,CajaAcc!E:E)+G1093</f>
        <v>0</v>
      </c>
      <c r="G1093" s="328">
        <v>0</v>
      </c>
    </row>
    <row r="1094" spans="1:7" ht="15" x14ac:dyDescent="0.2">
      <c r="A1094" s="320" t="s">
        <v>427</v>
      </c>
      <c r="B1094" s="336" t="s">
        <v>1517</v>
      </c>
      <c r="C1094" s="337" t="s">
        <v>4038</v>
      </c>
      <c r="D1094" s="338">
        <v>231</v>
      </c>
      <c r="E1094" s="339">
        <v>450</v>
      </c>
      <c r="F1094" s="171">
        <f>-SUMIF(CajaAcc!F:F,A1094,CajaAcc!E:E)+G1094</f>
        <v>0</v>
      </c>
      <c r="G1094" s="328">
        <v>0</v>
      </c>
    </row>
    <row r="1095" spans="1:7" ht="15" x14ac:dyDescent="0.2">
      <c r="A1095" s="320" t="s">
        <v>252</v>
      </c>
      <c r="B1095" s="336" t="s">
        <v>1517</v>
      </c>
      <c r="C1095" s="337" t="s">
        <v>4038</v>
      </c>
      <c r="D1095" s="338">
        <v>231</v>
      </c>
      <c r="E1095" s="339">
        <v>450</v>
      </c>
      <c r="F1095" s="171">
        <f>-SUMIF(CajaAcc!F:F,A1095,CajaAcc!E:E)+G1095</f>
        <v>0</v>
      </c>
      <c r="G1095" s="328">
        <v>0</v>
      </c>
    </row>
    <row r="1096" spans="1:7" ht="15" x14ac:dyDescent="0.2">
      <c r="A1096" s="320" t="s">
        <v>351</v>
      </c>
      <c r="B1096" s="336" t="s">
        <v>1517</v>
      </c>
      <c r="C1096" s="337" t="s">
        <v>4038</v>
      </c>
      <c r="D1096" s="338">
        <v>231</v>
      </c>
      <c r="E1096" s="339">
        <v>450</v>
      </c>
      <c r="F1096" s="171">
        <f>-SUMIF(CajaAcc!F:F,A1096,CajaAcc!E:E)+G1096</f>
        <v>0</v>
      </c>
      <c r="G1096" s="328">
        <v>0</v>
      </c>
    </row>
    <row r="1097" spans="1:7" ht="15" x14ac:dyDescent="0.2">
      <c r="A1097" s="320" t="s">
        <v>5863</v>
      </c>
      <c r="B1097" s="336" t="s">
        <v>1517</v>
      </c>
      <c r="C1097" s="337" t="s">
        <v>5864</v>
      </c>
      <c r="D1097" s="338">
        <v>523</v>
      </c>
      <c r="E1097" s="339">
        <v>2400</v>
      </c>
      <c r="F1097" s="171">
        <f>-SUMIF(CajaAcc!F:F,A1097,CajaAcc!E:E)+G1097</f>
        <v>0</v>
      </c>
      <c r="G1097" s="328">
        <v>4</v>
      </c>
    </row>
    <row r="1098" spans="1:7" ht="15" x14ac:dyDescent="0.2">
      <c r="A1098" s="320" t="s">
        <v>498</v>
      </c>
      <c r="B1098" s="336" t="s">
        <v>1517</v>
      </c>
      <c r="C1098" s="337" t="s">
        <v>4039</v>
      </c>
      <c r="D1098" s="338">
        <v>231</v>
      </c>
      <c r="E1098" s="339">
        <v>450</v>
      </c>
      <c r="F1098" s="171">
        <f>-SUMIF(CajaAcc!F:F,A1098,CajaAcc!E:E)+G1098</f>
        <v>0</v>
      </c>
      <c r="G1098" s="328">
        <v>0</v>
      </c>
    </row>
    <row r="1099" spans="1:7" ht="15" x14ac:dyDescent="0.2">
      <c r="A1099" s="320" t="s">
        <v>4272</v>
      </c>
      <c r="B1099" s="336" t="s">
        <v>1517</v>
      </c>
      <c r="C1099" s="337" t="s">
        <v>5037</v>
      </c>
      <c r="D1099" s="338">
        <v>507</v>
      </c>
      <c r="E1099" s="339">
        <v>2150</v>
      </c>
      <c r="F1099" s="171">
        <f>-SUMIF(CajaAcc!F:F,A1099,CajaAcc!E:E)+G1099</f>
        <v>0</v>
      </c>
      <c r="G1099" s="328">
        <v>0</v>
      </c>
    </row>
    <row r="1100" spans="1:7" ht="15" x14ac:dyDescent="0.2">
      <c r="A1100" s="320" t="s">
        <v>4273</v>
      </c>
      <c r="B1100" s="336" t="s">
        <v>1517</v>
      </c>
      <c r="C1100" s="337" t="s">
        <v>5037</v>
      </c>
      <c r="D1100" s="338">
        <v>507</v>
      </c>
      <c r="E1100" s="339">
        <v>2150</v>
      </c>
      <c r="F1100" s="171">
        <f>-SUMIF(CajaAcc!F:F,A1100,CajaAcc!E:E)+G1100</f>
        <v>0</v>
      </c>
      <c r="G1100" s="328">
        <v>0</v>
      </c>
    </row>
    <row r="1101" spans="1:7" ht="15" x14ac:dyDescent="0.2">
      <c r="A1101" s="320" t="s">
        <v>5100</v>
      </c>
      <c r="B1101" s="336" t="s">
        <v>1517</v>
      </c>
      <c r="C1101" s="337" t="s">
        <v>5037</v>
      </c>
      <c r="D1101" s="338">
        <v>507</v>
      </c>
      <c r="E1101" s="339">
        <v>2150</v>
      </c>
      <c r="F1101" s="171">
        <f>-SUMIF(CajaAcc!F:F,A1101,CajaAcc!E:E)+G1101</f>
        <v>0</v>
      </c>
      <c r="G1101" s="328">
        <v>0</v>
      </c>
    </row>
    <row r="1102" spans="1:7" ht="15" x14ac:dyDescent="0.2">
      <c r="A1102" s="320" t="s">
        <v>5160</v>
      </c>
      <c r="B1102" s="336" t="s">
        <v>1517</v>
      </c>
      <c r="C1102" s="337" t="s">
        <v>5161</v>
      </c>
      <c r="D1102" s="338">
        <v>507</v>
      </c>
      <c r="E1102" s="339">
        <v>2150</v>
      </c>
      <c r="F1102" s="171">
        <f>-SUMIF(CajaAcc!F:F,A1102,CajaAcc!E:E)+G1102</f>
        <v>3</v>
      </c>
      <c r="G1102" s="328">
        <v>0</v>
      </c>
    </row>
    <row r="1103" spans="1:7" ht="15" x14ac:dyDescent="0.2">
      <c r="A1103" s="320" t="s">
        <v>5865</v>
      </c>
      <c r="B1103" s="336" t="s">
        <v>1517</v>
      </c>
      <c r="C1103" s="337" t="s">
        <v>5161</v>
      </c>
      <c r="D1103" s="338">
        <v>576</v>
      </c>
      <c r="E1103" s="339">
        <v>2650</v>
      </c>
      <c r="F1103" s="171">
        <f>-SUMIF(CajaAcc!F:F,A1103,CajaAcc!E:E)+G1103</f>
        <v>1</v>
      </c>
      <c r="G1103" s="328">
        <v>1</v>
      </c>
    </row>
    <row r="1104" spans="1:7" ht="15" x14ac:dyDescent="0.2">
      <c r="A1104" s="320" t="s">
        <v>1336</v>
      </c>
      <c r="B1104" s="336" t="s">
        <v>1517</v>
      </c>
      <c r="C1104" s="337" t="s">
        <v>4040</v>
      </c>
      <c r="D1104" s="338">
        <v>231</v>
      </c>
      <c r="E1104" s="339">
        <v>1150</v>
      </c>
      <c r="F1104" s="171">
        <f>-SUMIF(CajaAcc!F:F,A1104,CajaAcc!E:E)+G1104</f>
        <v>0</v>
      </c>
      <c r="G1104" s="328">
        <v>0</v>
      </c>
    </row>
    <row r="1105" spans="1:7" ht="15" x14ac:dyDescent="0.2">
      <c r="A1105" s="320" t="s">
        <v>1967</v>
      </c>
      <c r="B1105" s="336" t="s">
        <v>1517</v>
      </c>
      <c r="C1105" s="337" t="s">
        <v>4041</v>
      </c>
      <c r="D1105" s="338">
        <v>507</v>
      </c>
      <c r="E1105" s="339">
        <v>2300</v>
      </c>
      <c r="F1105" s="171">
        <f>-SUMIF(CajaAcc!F:F,A1105,CajaAcc!E:E)+G1105</f>
        <v>0</v>
      </c>
      <c r="G1105" s="328">
        <v>0</v>
      </c>
    </row>
    <row r="1106" spans="1:7" ht="15" x14ac:dyDescent="0.2">
      <c r="A1106" s="320" t="s">
        <v>1926</v>
      </c>
      <c r="B1106" s="336" t="s">
        <v>1517</v>
      </c>
      <c r="C1106" s="337" t="s">
        <v>4041</v>
      </c>
      <c r="D1106" s="338">
        <v>507</v>
      </c>
      <c r="E1106" s="339">
        <v>2050</v>
      </c>
      <c r="F1106" s="171">
        <f>-SUMIF(CajaAcc!F:F,A1106,CajaAcc!E:E)+G1106</f>
        <v>0</v>
      </c>
      <c r="G1106" s="328">
        <v>0</v>
      </c>
    </row>
    <row r="1107" spans="1:7" ht="15" x14ac:dyDescent="0.2">
      <c r="A1107" s="320" t="s">
        <v>1970</v>
      </c>
      <c r="B1107" s="336" t="s">
        <v>1517</v>
      </c>
      <c r="C1107" s="337" t="s">
        <v>4041</v>
      </c>
      <c r="D1107" s="338">
        <v>507</v>
      </c>
      <c r="E1107" s="339">
        <v>2650</v>
      </c>
      <c r="F1107" s="171">
        <f>-SUMIF(CajaAcc!F:F,A1107,CajaAcc!E:E)+G1107</f>
        <v>0</v>
      </c>
      <c r="G1107" s="328">
        <v>0</v>
      </c>
    </row>
    <row r="1108" spans="1:7" ht="15" x14ac:dyDescent="0.2">
      <c r="A1108" s="320" t="s">
        <v>2000</v>
      </c>
      <c r="B1108" s="336" t="s">
        <v>1517</v>
      </c>
      <c r="C1108" s="337" t="s">
        <v>4042</v>
      </c>
      <c r="D1108" s="338">
        <v>407</v>
      </c>
      <c r="E1108" s="339">
        <v>1850</v>
      </c>
      <c r="F1108" s="171">
        <f>-SUMIF(CajaAcc!F:F,A1108,CajaAcc!E:E)+G1108</f>
        <v>0</v>
      </c>
      <c r="G1108" s="328">
        <v>0</v>
      </c>
    </row>
    <row r="1109" spans="1:7" ht="15" x14ac:dyDescent="0.2">
      <c r="A1109" s="320" t="s">
        <v>2930</v>
      </c>
      <c r="B1109" s="336" t="s">
        <v>1517</v>
      </c>
      <c r="C1109" s="337" t="s">
        <v>4042</v>
      </c>
      <c r="D1109" s="338">
        <v>407</v>
      </c>
      <c r="E1109" s="339">
        <v>1850</v>
      </c>
      <c r="F1109" s="171">
        <f>-SUMIF(CajaAcc!F:F,A1109,CajaAcc!E:E)+G1109</f>
        <v>0</v>
      </c>
      <c r="G1109" s="328">
        <v>0</v>
      </c>
    </row>
    <row r="1110" spans="1:7" ht="15" x14ac:dyDescent="0.2">
      <c r="A1110" s="320" t="s">
        <v>1968</v>
      </c>
      <c r="B1110" s="336" t="s">
        <v>1517</v>
      </c>
      <c r="C1110" s="337" t="s">
        <v>4043</v>
      </c>
      <c r="D1110" s="338">
        <v>358</v>
      </c>
      <c r="E1110" s="339">
        <v>1650</v>
      </c>
      <c r="F1110" s="171">
        <f>-SUMIF(CajaAcc!F:F,A1110,CajaAcc!E:E)+G1110</f>
        <v>0</v>
      </c>
      <c r="G1110" s="328">
        <v>0</v>
      </c>
    </row>
    <row r="1111" spans="1:7" ht="15" x14ac:dyDescent="0.2">
      <c r="A1111" s="320" t="s">
        <v>2905</v>
      </c>
      <c r="B1111" s="336" t="s">
        <v>1517</v>
      </c>
      <c r="C1111" s="337" t="s">
        <v>4044</v>
      </c>
      <c r="D1111" s="338">
        <v>407</v>
      </c>
      <c r="E1111" s="339">
        <v>1850</v>
      </c>
      <c r="F1111" s="171">
        <f>-SUMIF(CajaAcc!F:F,A1111,CajaAcc!E:E)+G1111</f>
        <v>0</v>
      </c>
      <c r="G1111" s="328">
        <v>0</v>
      </c>
    </row>
    <row r="1112" spans="1:7" ht="15" x14ac:dyDescent="0.2">
      <c r="A1112" s="320" t="s">
        <v>2743</v>
      </c>
      <c r="B1112" s="336" t="s">
        <v>1517</v>
      </c>
      <c r="C1112" s="337" t="s">
        <v>4045</v>
      </c>
      <c r="D1112" s="338">
        <v>407</v>
      </c>
      <c r="E1112" s="339">
        <v>2000</v>
      </c>
      <c r="F1112" s="171">
        <f>-SUMIF(CajaAcc!F:F,A1112,CajaAcc!E:E)+G1112</f>
        <v>0</v>
      </c>
      <c r="G1112" s="328">
        <v>0</v>
      </c>
    </row>
    <row r="1113" spans="1:7" ht="15" x14ac:dyDescent="0.2">
      <c r="A1113" s="320" t="s">
        <v>3301</v>
      </c>
      <c r="B1113" s="336" t="s">
        <v>1517</v>
      </c>
      <c r="C1113" s="337" t="s">
        <v>4046</v>
      </c>
      <c r="D1113" s="338">
        <v>507</v>
      </c>
      <c r="E1113" s="339">
        <v>2500</v>
      </c>
      <c r="F1113" s="171">
        <f>-SUMIF(CajaAcc!F:F,A1113,CajaAcc!E:E)+G1113</f>
        <v>0</v>
      </c>
      <c r="G1113" s="328">
        <v>0</v>
      </c>
    </row>
    <row r="1114" spans="1:7" ht="15" x14ac:dyDescent="0.2">
      <c r="A1114" s="320" t="s">
        <v>3786</v>
      </c>
      <c r="B1114" s="336" t="s">
        <v>1517</v>
      </c>
      <c r="C1114" s="337" t="s">
        <v>4047</v>
      </c>
      <c r="D1114" s="338">
        <v>507</v>
      </c>
      <c r="E1114" s="339">
        <v>2150</v>
      </c>
      <c r="F1114" s="171">
        <f>-SUMIF(CajaAcc!F:F,A1114,CajaAcc!E:E)+G1114</f>
        <v>0</v>
      </c>
      <c r="G1114" s="328">
        <v>0</v>
      </c>
    </row>
    <row r="1115" spans="1:7" ht="15" x14ac:dyDescent="0.2">
      <c r="A1115" s="320" t="s">
        <v>3529</v>
      </c>
      <c r="B1115" s="336" t="s">
        <v>1517</v>
      </c>
      <c r="C1115" s="337" t="s">
        <v>4048</v>
      </c>
      <c r="D1115" s="338">
        <v>507</v>
      </c>
      <c r="E1115" s="339">
        <v>2500</v>
      </c>
      <c r="F1115" s="171">
        <f>-SUMIF(CajaAcc!F:F,A1115,CajaAcc!E:E)+G1115</f>
        <v>0</v>
      </c>
      <c r="G1115" s="328">
        <v>0</v>
      </c>
    </row>
    <row r="1116" spans="1:7" ht="15" x14ac:dyDescent="0.2">
      <c r="A1116" s="320" t="s">
        <v>3718</v>
      </c>
      <c r="B1116" s="336" t="s">
        <v>1517</v>
      </c>
      <c r="C1116" s="337" t="s">
        <v>4048</v>
      </c>
      <c r="D1116" s="338">
        <v>507</v>
      </c>
      <c r="E1116" s="339">
        <v>2350</v>
      </c>
      <c r="F1116" s="171">
        <f>-SUMIF(CajaAcc!F:F,A1116,CajaAcc!E:E)+G1116</f>
        <v>0</v>
      </c>
      <c r="G1116" s="328">
        <v>0</v>
      </c>
    </row>
    <row r="1117" spans="1:7" ht="15" x14ac:dyDescent="0.2">
      <c r="A1117" s="320" t="s">
        <v>3787</v>
      </c>
      <c r="B1117" s="336" t="s">
        <v>1517</v>
      </c>
      <c r="C1117" s="337" t="s">
        <v>4049</v>
      </c>
      <c r="D1117" s="338">
        <v>507</v>
      </c>
      <c r="E1117" s="339">
        <v>2150</v>
      </c>
      <c r="F1117" s="171">
        <f>-SUMIF(CajaAcc!F:F,A1117,CajaAcc!E:E)+G1117</f>
        <v>0</v>
      </c>
      <c r="G1117" s="328">
        <v>0</v>
      </c>
    </row>
    <row r="1118" spans="1:7" ht="15" x14ac:dyDescent="0.2">
      <c r="A1118" s="320" t="s">
        <v>4530</v>
      </c>
      <c r="B1118" s="336" t="s">
        <v>1517</v>
      </c>
      <c r="C1118" s="337" t="s">
        <v>4595</v>
      </c>
      <c r="D1118" s="338">
        <v>507</v>
      </c>
      <c r="E1118" s="339">
        <v>2150</v>
      </c>
      <c r="F1118" s="171">
        <f>-SUMIF(CajaAcc!F:F,A1118,CajaAcc!E:E)+G1118</f>
        <v>0</v>
      </c>
      <c r="G1118" s="328">
        <v>0</v>
      </c>
    </row>
    <row r="1119" spans="1:7" ht="15" x14ac:dyDescent="0.2">
      <c r="A1119" s="320" t="s">
        <v>4531</v>
      </c>
      <c r="B1119" s="336" t="s">
        <v>1517</v>
      </c>
      <c r="C1119" s="337" t="s">
        <v>4596</v>
      </c>
      <c r="D1119" s="338">
        <v>507</v>
      </c>
      <c r="E1119" s="339">
        <v>2150</v>
      </c>
      <c r="F1119" s="171">
        <f>-SUMIF(CajaAcc!F:F,A1119,CajaAcc!E:E)+G1119</f>
        <v>0</v>
      </c>
      <c r="G1119" s="328">
        <v>0</v>
      </c>
    </row>
    <row r="1120" spans="1:7" ht="15" x14ac:dyDescent="0.2">
      <c r="A1120" s="320" t="s">
        <v>3788</v>
      </c>
      <c r="B1120" s="336" t="s">
        <v>1517</v>
      </c>
      <c r="C1120" s="337" t="s">
        <v>5537</v>
      </c>
      <c r="D1120" s="338">
        <v>507</v>
      </c>
      <c r="E1120" s="339">
        <v>2150</v>
      </c>
      <c r="F1120" s="171">
        <f>-SUMIF(CajaAcc!F:F,A1120,CajaAcc!E:E)+G1120</f>
        <v>0</v>
      </c>
      <c r="G1120" s="328">
        <v>0</v>
      </c>
    </row>
    <row r="1121" spans="1:7" ht="15" x14ac:dyDescent="0.2">
      <c r="A1121" s="320" t="s">
        <v>3789</v>
      </c>
      <c r="B1121" s="336" t="s">
        <v>1517</v>
      </c>
      <c r="C1121" s="337" t="s">
        <v>5537</v>
      </c>
      <c r="D1121" s="338">
        <v>507</v>
      </c>
      <c r="E1121" s="339">
        <v>2150</v>
      </c>
      <c r="F1121" s="171">
        <f>-SUMIF(CajaAcc!F:F,A1121,CajaAcc!E:E)+G1121</f>
        <v>0</v>
      </c>
      <c r="G1121" s="328">
        <v>0</v>
      </c>
    </row>
    <row r="1122" spans="1:7" ht="15" x14ac:dyDescent="0.2">
      <c r="A1122" s="320" t="s">
        <v>3790</v>
      </c>
      <c r="B1122" s="336" t="s">
        <v>1517</v>
      </c>
      <c r="C1122" s="337" t="s">
        <v>4050</v>
      </c>
      <c r="D1122" s="338">
        <v>507</v>
      </c>
      <c r="E1122" s="339">
        <v>2500</v>
      </c>
      <c r="F1122" s="171">
        <f>-SUMIF(CajaAcc!F:F,A1122,CajaAcc!E:E)+G1122</f>
        <v>1</v>
      </c>
      <c r="G1122" s="328">
        <v>1</v>
      </c>
    </row>
    <row r="1123" spans="1:7" ht="15" x14ac:dyDescent="0.2">
      <c r="A1123" s="320" t="s">
        <v>3791</v>
      </c>
      <c r="B1123" s="336" t="s">
        <v>1517</v>
      </c>
      <c r="C1123" s="337" t="s">
        <v>4050</v>
      </c>
      <c r="D1123" s="338">
        <v>507</v>
      </c>
      <c r="E1123" s="339">
        <v>2150</v>
      </c>
      <c r="F1123" s="171">
        <f>-SUMIF(CajaAcc!F:F,A1123,CajaAcc!E:E)+G1123</f>
        <v>0</v>
      </c>
      <c r="G1123" s="328">
        <v>0</v>
      </c>
    </row>
    <row r="1124" spans="1:7" ht="15" x14ac:dyDescent="0.2">
      <c r="A1124" s="320" t="s">
        <v>5866</v>
      </c>
      <c r="B1124" s="336" t="s">
        <v>1517</v>
      </c>
      <c r="C1124" s="337" t="s">
        <v>5867</v>
      </c>
      <c r="D1124" s="338">
        <v>523</v>
      </c>
      <c r="E1124" s="339">
        <v>2400</v>
      </c>
      <c r="F1124" s="171">
        <f>-SUMIF(CajaAcc!F:F,A1124,CajaAcc!E:E)+G1124</f>
        <v>2</v>
      </c>
      <c r="G1124" s="328">
        <v>3</v>
      </c>
    </row>
    <row r="1125" spans="1:7" ht="15" x14ac:dyDescent="0.2">
      <c r="A1125" s="320" t="s">
        <v>4870</v>
      </c>
      <c r="B1125" s="336" t="s">
        <v>1517</v>
      </c>
      <c r="C1125" s="337" t="s">
        <v>4897</v>
      </c>
      <c r="D1125" s="338">
        <v>523</v>
      </c>
      <c r="E1125" s="339">
        <v>2350</v>
      </c>
      <c r="F1125" s="171">
        <f>-SUMIF(CajaAcc!F:F,A1125,CajaAcc!E:E)+G1125</f>
        <v>5</v>
      </c>
      <c r="G1125" s="328">
        <v>5</v>
      </c>
    </row>
    <row r="1126" spans="1:7" ht="15" x14ac:dyDescent="0.2">
      <c r="A1126" s="320" t="s">
        <v>4974</v>
      </c>
      <c r="B1126" s="336" t="s">
        <v>1517</v>
      </c>
      <c r="C1126" s="337" t="s">
        <v>4975</v>
      </c>
      <c r="D1126" s="338">
        <v>523</v>
      </c>
      <c r="E1126" s="339">
        <v>2350</v>
      </c>
      <c r="F1126" s="171">
        <f>-SUMIF(CajaAcc!F:F,A1126,CajaAcc!E:E)+G1126</f>
        <v>0</v>
      </c>
      <c r="G1126" s="328">
        <v>1</v>
      </c>
    </row>
    <row r="1127" spans="1:7" ht="15" x14ac:dyDescent="0.2">
      <c r="A1127" s="320" t="s">
        <v>5099</v>
      </c>
      <c r="B1127" s="336" t="s">
        <v>1517</v>
      </c>
      <c r="C1127" s="337" t="s">
        <v>4975</v>
      </c>
      <c r="D1127" s="338">
        <v>523</v>
      </c>
      <c r="E1127" s="339">
        <v>2350</v>
      </c>
      <c r="F1127" s="171">
        <f>-SUMIF(CajaAcc!F:F,A1127,CajaAcc!E:E)+G1127</f>
        <v>1</v>
      </c>
      <c r="G1127" s="328">
        <v>1</v>
      </c>
    </row>
    <row r="1128" spans="1:7" ht="15" x14ac:dyDescent="0.2">
      <c r="A1128" s="320" t="s">
        <v>5657</v>
      </c>
      <c r="B1128" s="336" t="s">
        <v>1517</v>
      </c>
      <c r="C1128" s="337" t="s">
        <v>4975</v>
      </c>
      <c r="D1128" s="338">
        <v>523</v>
      </c>
      <c r="E1128" s="339">
        <v>2350</v>
      </c>
      <c r="F1128" s="171">
        <f>-SUMIF(CajaAcc!F:F,A1128,CajaAcc!E:E)+G1128</f>
        <v>0</v>
      </c>
      <c r="G1128" s="328">
        <v>0</v>
      </c>
    </row>
    <row r="1129" spans="1:7" ht="15" x14ac:dyDescent="0.2">
      <c r="A1129" s="320" t="s">
        <v>4274</v>
      </c>
      <c r="B1129" s="336" t="s">
        <v>1517</v>
      </c>
      <c r="C1129" s="337" t="s">
        <v>4308</v>
      </c>
      <c r="D1129" s="338">
        <v>507</v>
      </c>
      <c r="E1129" s="339">
        <v>2150</v>
      </c>
      <c r="F1129" s="171">
        <f>-SUMIF(CajaAcc!F:F,A1129,CajaAcc!E:E)+G1129</f>
        <v>0</v>
      </c>
      <c r="G1129" s="328">
        <v>0</v>
      </c>
    </row>
    <row r="1130" spans="1:7" ht="15" x14ac:dyDescent="0.2">
      <c r="A1130" s="320" t="s">
        <v>5162</v>
      </c>
      <c r="B1130" s="336" t="s">
        <v>1517</v>
      </c>
      <c r="C1130" s="337" t="s">
        <v>5163</v>
      </c>
      <c r="D1130" s="338">
        <v>534</v>
      </c>
      <c r="E1130" s="339">
        <v>2250</v>
      </c>
      <c r="F1130" s="171">
        <f>-SUMIF(CajaAcc!F:F,A1130,CajaAcc!E:E)+G1130</f>
        <v>2</v>
      </c>
      <c r="G1130" s="328">
        <v>1</v>
      </c>
    </row>
    <row r="1131" spans="1:7" ht="15" x14ac:dyDescent="0.2">
      <c r="A1131" s="320" t="s">
        <v>1243</v>
      </c>
      <c r="B1131" s="336" t="s">
        <v>1517</v>
      </c>
      <c r="C1131" s="337" t="s">
        <v>4051</v>
      </c>
      <c r="D1131" s="338">
        <v>231</v>
      </c>
      <c r="E1131" s="339">
        <v>1150</v>
      </c>
      <c r="F1131" s="171">
        <f>-SUMIF(CajaAcc!F:F,A1131,CajaAcc!E:E)+G1131</f>
        <v>0</v>
      </c>
      <c r="G1131" s="328">
        <v>0</v>
      </c>
    </row>
    <row r="1132" spans="1:7" ht="15" x14ac:dyDescent="0.2">
      <c r="A1132" s="320" t="s">
        <v>732</v>
      </c>
      <c r="B1132" s="336" t="s">
        <v>1517</v>
      </c>
      <c r="C1132" s="337" t="s">
        <v>4051</v>
      </c>
      <c r="D1132" s="338">
        <v>231</v>
      </c>
      <c r="E1132" s="339">
        <v>1150</v>
      </c>
      <c r="F1132" s="171">
        <f>-SUMIF(CajaAcc!F:F,A1132,CajaAcc!E:E)+G1132</f>
        <v>0</v>
      </c>
      <c r="G1132" s="328">
        <v>0</v>
      </c>
    </row>
    <row r="1133" spans="1:7" ht="15" x14ac:dyDescent="0.2">
      <c r="A1133" s="320" t="s">
        <v>861</v>
      </c>
      <c r="B1133" s="336" t="s">
        <v>1517</v>
      </c>
      <c r="C1133" s="337" t="s">
        <v>4052</v>
      </c>
      <c r="D1133" s="338">
        <v>231</v>
      </c>
      <c r="E1133" s="339">
        <v>1150</v>
      </c>
      <c r="F1133" s="171">
        <f>-SUMIF(CajaAcc!F:F,A1133,CajaAcc!E:E)+G1133</f>
        <v>0</v>
      </c>
      <c r="G1133" s="328">
        <v>0</v>
      </c>
    </row>
    <row r="1134" spans="1:7" ht="15" x14ac:dyDescent="0.2">
      <c r="A1134" s="320" t="s">
        <v>905</v>
      </c>
      <c r="B1134" s="336" t="s">
        <v>1517</v>
      </c>
      <c r="C1134" s="337" t="s">
        <v>4053</v>
      </c>
      <c r="D1134" s="338">
        <v>231</v>
      </c>
      <c r="E1134" s="339">
        <v>1150</v>
      </c>
      <c r="F1134" s="171">
        <f>-SUMIF(CajaAcc!F:F,A1134,CajaAcc!E:E)+G1134</f>
        <v>0</v>
      </c>
      <c r="G1134" s="328">
        <v>0</v>
      </c>
    </row>
    <row r="1135" spans="1:7" ht="15" x14ac:dyDescent="0.2">
      <c r="A1135" s="320" t="s">
        <v>731</v>
      </c>
      <c r="B1135" s="336" t="s">
        <v>1517</v>
      </c>
      <c r="C1135" s="337" t="s">
        <v>4053</v>
      </c>
      <c r="D1135" s="338">
        <v>231</v>
      </c>
      <c r="E1135" s="339">
        <v>1150</v>
      </c>
      <c r="F1135" s="171">
        <f>-SUMIF(CajaAcc!F:F,A1135,CajaAcc!E:E)+G1135</f>
        <v>0</v>
      </c>
      <c r="G1135" s="328">
        <v>0</v>
      </c>
    </row>
    <row r="1136" spans="1:7" ht="15" x14ac:dyDescent="0.2">
      <c r="A1136" s="320" t="s">
        <v>4815</v>
      </c>
      <c r="B1136" s="336" t="s">
        <v>1517</v>
      </c>
      <c r="C1136" s="337" t="s">
        <v>4826</v>
      </c>
      <c r="D1136" s="338">
        <v>523</v>
      </c>
      <c r="E1136" s="339">
        <v>2350</v>
      </c>
      <c r="F1136" s="171">
        <f>-SUMIF(CajaAcc!F:F,A1136,CajaAcc!E:E)+G1136</f>
        <v>1</v>
      </c>
      <c r="G1136" s="328">
        <v>1</v>
      </c>
    </row>
    <row r="1137" spans="1:7" ht="15" x14ac:dyDescent="0.2">
      <c r="A1137" s="320" t="s">
        <v>5006</v>
      </c>
      <c r="B1137" s="336" t="s">
        <v>1517</v>
      </c>
      <c r="C1137" s="337" t="s">
        <v>5007</v>
      </c>
      <c r="D1137" s="338">
        <v>507</v>
      </c>
      <c r="E1137" s="339">
        <v>2150</v>
      </c>
      <c r="F1137" s="171">
        <f>-SUMIF(CajaAcc!F:F,A1137,CajaAcc!E:E)+G1137</f>
        <v>1</v>
      </c>
      <c r="G1137" s="328">
        <v>0</v>
      </c>
    </row>
    <row r="1138" spans="1:7" ht="15" x14ac:dyDescent="0.2">
      <c r="A1138" s="320" t="s">
        <v>5658</v>
      </c>
      <c r="B1138" s="336" t="s">
        <v>1517</v>
      </c>
      <c r="C1138" s="337" t="s">
        <v>5007</v>
      </c>
      <c r="D1138" s="338">
        <v>507</v>
      </c>
      <c r="E1138" s="339">
        <v>2150</v>
      </c>
      <c r="F1138" s="171">
        <f>-SUMIF(CajaAcc!F:F,A1138,CajaAcc!E:E)+G1138</f>
        <v>0</v>
      </c>
      <c r="G1138" s="328">
        <v>0</v>
      </c>
    </row>
    <row r="1139" spans="1:7" ht="15" x14ac:dyDescent="0.2">
      <c r="A1139" s="320" t="s">
        <v>4694</v>
      </c>
      <c r="B1139" s="336" t="s">
        <v>1517</v>
      </c>
      <c r="C1139" s="337" t="s">
        <v>4782</v>
      </c>
      <c r="D1139" s="338">
        <v>383</v>
      </c>
      <c r="E1139" s="339">
        <v>1600</v>
      </c>
      <c r="F1139" s="171">
        <f>-SUMIF(CajaAcc!F:F,A1139,CajaAcc!E:E)+G1139</f>
        <v>2</v>
      </c>
      <c r="G1139" s="328">
        <v>2</v>
      </c>
    </row>
    <row r="1140" spans="1:7" ht="15" x14ac:dyDescent="0.2">
      <c r="A1140" s="320" t="s">
        <v>4816</v>
      </c>
      <c r="B1140" s="336" t="s">
        <v>1517</v>
      </c>
      <c r="C1140" s="337" t="s">
        <v>5077</v>
      </c>
      <c r="D1140" s="338">
        <v>523</v>
      </c>
      <c r="E1140" s="339">
        <v>2350</v>
      </c>
      <c r="F1140" s="171">
        <f>-SUMIF(CajaAcc!F:F,A1140,CajaAcc!E:E)+G1140</f>
        <v>0</v>
      </c>
      <c r="G1140" s="328">
        <v>0</v>
      </c>
    </row>
    <row r="1141" spans="1:7" ht="15" x14ac:dyDescent="0.2">
      <c r="A1141" s="320" t="s">
        <v>4969</v>
      </c>
      <c r="B1141" s="336" t="s">
        <v>1517</v>
      </c>
      <c r="C1141" s="337" t="s">
        <v>5078</v>
      </c>
      <c r="D1141" s="338">
        <v>523</v>
      </c>
      <c r="E1141" s="339">
        <v>2350</v>
      </c>
      <c r="F1141" s="171">
        <f>-SUMIF(CajaAcc!F:F,A1141,CajaAcc!E:E)+G1141</f>
        <v>0</v>
      </c>
      <c r="G1141" s="328">
        <v>0</v>
      </c>
    </row>
    <row r="1142" spans="1:7" ht="15" x14ac:dyDescent="0.2">
      <c r="A1142" s="320" t="s">
        <v>1625</v>
      </c>
      <c r="B1142" s="336" t="s">
        <v>1517</v>
      </c>
      <c r="C1142" s="337" t="s">
        <v>4054</v>
      </c>
      <c r="D1142" s="338">
        <v>358</v>
      </c>
      <c r="E1142" s="339">
        <v>1000</v>
      </c>
      <c r="F1142" s="171">
        <f>-SUMIF(CajaAcc!F:F,A1142,CajaAcc!E:E)+G1142</f>
        <v>0</v>
      </c>
      <c r="G1142" s="328">
        <v>0</v>
      </c>
    </row>
    <row r="1143" spans="1:7" ht="15" x14ac:dyDescent="0.2">
      <c r="A1143" s="320" t="s">
        <v>1969</v>
      </c>
      <c r="B1143" s="336" t="s">
        <v>1517</v>
      </c>
      <c r="C1143" s="337" t="s">
        <v>4054</v>
      </c>
      <c r="D1143" s="338">
        <v>358</v>
      </c>
      <c r="E1143" s="339">
        <v>900</v>
      </c>
      <c r="F1143" s="171">
        <f>-SUMIF(CajaAcc!F:F,A1143,CajaAcc!E:E)+G1143</f>
        <v>0</v>
      </c>
      <c r="G1143" s="328">
        <v>0</v>
      </c>
    </row>
    <row r="1144" spans="1:7" ht="15" x14ac:dyDescent="0.2">
      <c r="A1144" s="320" t="s">
        <v>1626</v>
      </c>
      <c r="B1144" s="336" t="s">
        <v>1517</v>
      </c>
      <c r="C1144" s="337" t="s">
        <v>4055</v>
      </c>
      <c r="D1144" s="338">
        <v>358</v>
      </c>
      <c r="E1144" s="339">
        <v>1000</v>
      </c>
      <c r="F1144" s="171">
        <f>-SUMIF(CajaAcc!F:F,A1144,CajaAcc!E:E)+G1144</f>
        <v>0</v>
      </c>
      <c r="G1144" s="328">
        <v>0</v>
      </c>
    </row>
    <row r="1145" spans="1:7" ht="15" x14ac:dyDescent="0.2">
      <c r="A1145" s="320" t="s">
        <v>1971</v>
      </c>
      <c r="B1145" s="336" t="s">
        <v>1517</v>
      </c>
      <c r="C1145" s="337" t="s">
        <v>4055</v>
      </c>
      <c r="D1145" s="338">
        <v>358</v>
      </c>
      <c r="E1145" s="339">
        <v>900</v>
      </c>
      <c r="F1145" s="171">
        <f>-SUMIF(CajaAcc!F:F,A1145,CajaAcc!E:E)+G1145</f>
        <v>0</v>
      </c>
      <c r="G1145" s="328">
        <v>0</v>
      </c>
    </row>
    <row r="1146" spans="1:7" ht="15" x14ac:dyDescent="0.2">
      <c r="A1146" s="320" t="s">
        <v>5053</v>
      </c>
      <c r="B1146" s="336" t="s">
        <v>1517</v>
      </c>
      <c r="C1146" s="337" t="s">
        <v>5079</v>
      </c>
      <c r="D1146" s="338">
        <v>523</v>
      </c>
      <c r="E1146" s="339">
        <v>2350</v>
      </c>
      <c r="F1146" s="171">
        <f>-SUMIF(CajaAcc!F:F,A1146,CajaAcc!E:E)+G1146</f>
        <v>0</v>
      </c>
      <c r="G1146" s="328">
        <v>0</v>
      </c>
    </row>
    <row r="1147" spans="1:7" ht="15" x14ac:dyDescent="0.2">
      <c r="A1147" s="320" t="s">
        <v>4275</v>
      </c>
      <c r="B1147" s="336" t="s">
        <v>1517</v>
      </c>
      <c r="C1147" s="337" t="s">
        <v>4309</v>
      </c>
      <c r="D1147" s="338">
        <v>507</v>
      </c>
      <c r="E1147" s="339">
        <v>2150</v>
      </c>
      <c r="F1147" s="171">
        <f>-SUMIF(CajaAcc!F:F,A1147,CajaAcc!E:E)+G1147</f>
        <v>0</v>
      </c>
      <c r="G1147" s="328">
        <v>0</v>
      </c>
    </row>
    <row r="1148" spans="1:7" ht="15" x14ac:dyDescent="0.2">
      <c r="A1148" s="320" t="s">
        <v>2239</v>
      </c>
      <c r="B1148" s="336" t="s">
        <v>1517</v>
      </c>
      <c r="C1148" s="337" t="s">
        <v>4056</v>
      </c>
      <c r="D1148" s="338">
        <v>507</v>
      </c>
      <c r="E1148" s="339">
        <v>2300</v>
      </c>
      <c r="F1148" s="171">
        <f>-SUMIF(CajaAcc!F:F,A1148,CajaAcc!E:E)+G1148</f>
        <v>0</v>
      </c>
      <c r="G1148" s="328">
        <v>0</v>
      </c>
    </row>
    <row r="1149" spans="1:7" ht="15" x14ac:dyDescent="0.2">
      <c r="A1149" s="320" t="s">
        <v>2343</v>
      </c>
      <c r="B1149" s="336" t="s">
        <v>1517</v>
      </c>
      <c r="C1149" s="337" t="s">
        <v>4056</v>
      </c>
      <c r="D1149" s="338">
        <v>507</v>
      </c>
      <c r="E1149" s="339">
        <v>2300</v>
      </c>
      <c r="F1149" s="171">
        <f>-SUMIF(CajaAcc!F:F,A1149,CajaAcc!E:E)+G1149</f>
        <v>0</v>
      </c>
      <c r="G1149" s="328">
        <v>0</v>
      </c>
    </row>
    <row r="1150" spans="1:7" ht="15" x14ac:dyDescent="0.2">
      <c r="A1150" s="320" t="s">
        <v>2240</v>
      </c>
      <c r="B1150" s="336" t="s">
        <v>1517</v>
      </c>
      <c r="C1150" s="337" t="s">
        <v>4057</v>
      </c>
      <c r="D1150" s="338">
        <v>507</v>
      </c>
      <c r="E1150" s="339">
        <v>2300</v>
      </c>
      <c r="F1150" s="171">
        <f>-SUMIF(CajaAcc!F:F,A1150,CajaAcc!E:E)+G1150</f>
        <v>0</v>
      </c>
      <c r="G1150" s="328">
        <v>0</v>
      </c>
    </row>
    <row r="1151" spans="1:7" ht="15" x14ac:dyDescent="0.2">
      <c r="A1151" s="320" t="s">
        <v>2344</v>
      </c>
      <c r="B1151" s="336" t="s">
        <v>1517</v>
      </c>
      <c r="C1151" s="337" t="s">
        <v>4057</v>
      </c>
      <c r="D1151" s="338">
        <v>507</v>
      </c>
      <c r="E1151" s="339">
        <v>2300</v>
      </c>
      <c r="F1151" s="171">
        <f>-SUMIF(CajaAcc!F:F,A1151,CajaAcc!E:E)+G1151</f>
        <v>0</v>
      </c>
      <c r="G1151" s="328">
        <v>0</v>
      </c>
    </row>
    <row r="1152" spans="1:7" ht="15" x14ac:dyDescent="0.2">
      <c r="A1152" s="320" t="s">
        <v>2241</v>
      </c>
      <c r="B1152" s="336" t="s">
        <v>1517</v>
      </c>
      <c r="C1152" s="337" t="s">
        <v>4058</v>
      </c>
      <c r="D1152" s="338">
        <v>507</v>
      </c>
      <c r="E1152" s="339">
        <v>2300</v>
      </c>
      <c r="F1152" s="171">
        <f>-SUMIF(CajaAcc!F:F,A1152,CajaAcc!E:E)+G1152</f>
        <v>0</v>
      </c>
      <c r="G1152" s="328">
        <v>0</v>
      </c>
    </row>
    <row r="1153" spans="1:7" ht="15" x14ac:dyDescent="0.2">
      <c r="A1153" s="320" t="s">
        <v>2345</v>
      </c>
      <c r="B1153" s="336" t="s">
        <v>1517</v>
      </c>
      <c r="C1153" s="337" t="s">
        <v>4058</v>
      </c>
      <c r="D1153" s="338">
        <v>507</v>
      </c>
      <c r="E1153" s="339">
        <v>2300</v>
      </c>
      <c r="F1153" s="171">
        <f>-SUMIF(CajaAcc!F:F,A1153,CajaAcc!E:E)+G1153</f>
        <v>1</v>
      </c>
      <c r="G1153" s="328">
        <v>2</v>
      </c>
    </row>
    <row r="1154" spans="1:7" ht="15" x14ac:dyDescent="0.2">
      <c r="A1154" s="320" t="s">
        <v>2852</v>
      </c>
      <c r="B1154" s="336" t="s">
        <v>1517</v>
      </c>
      <c r="C1154" s="337" t="s">
        <v>4058</v>
      </c>
      <c r="D1154" s="338">
        <v>507</v>
      </c>
      <c r="E1154" s="339">
        <v>2300</v>
      </c>
      <c r="F1154" s="171">
        <f>-SUMIF(CajaAcc!F:F,A1154,CajaAcc!E:E)+G1154</f>
        <v>0</v>
      </c>
      <c r="G1154" s="328">
        <v>0</v>
      </c>
    </row>
    <row r="1155" spans="1:7" ht="15" x14ac:dyDescent="0.2">
      <c r="A1155" s="320" t="s">
        <v>2242</v>
      </c>
      <c r="B1155" s="336" t="s">
        <v>1517</v>
      </c>
      <c r="C1155" s="337" t="s">
        <v>4059</v>
      </c>
      <c r="D1155" s="338">
        <v>507</v>
      </c>
      <c r="E1155" s="339">
        <v>2300</v>
      </c>
      <c r="F1155" s="171">
        <f>-SUMIF(CajaAcc!F:F,A1155,CajaAcc!E:E)+G1155</f>
        <v>1</v>
      </c>
      <c r="G1155" s="328">
        <v>1</v>
      </c>
    </row>
    <row r="1156" spans="1:7" ht="15" x14ac:dyDescent="0.2">
      <c r="A1156" s="320" t="s">
        <v>2346</v>
      </c>
      <c r="B1156" s="336" t="s">
        <v>1517</v>
      </c>
      <c r="C1156" s="337" t="s">
        <v>4059</v>
      </c>
      <c r="D1156" s="338">
        <v>507</v>
      </c>
      <c r="E1156" s="339">
        <v>2300</v>
      </c>
      <c r="F1156" s="171">
        <f>-SUMIF(CajaAcc!F:F,A1156,CajaAcc!E:E)+G1156</f>
        <v>0</v>
      </c>
      <c r="G1156" s="328">
        <v>0</v>
      </c>
    </row>
    <row r="1157" spans="1:7" ht="15" x14ac:dyDescent="0.2">
      <c r="A1157" s="320" t="s">
        <v>4871</v>
      </c>
      <c r="B1157" s="336" t="s">
        <v>1517</v>
      </c>
      <c r="C1157" s="337" t="s">
        <v>4898</v>
      </c>
      <c r="D1157" s="338">
        <v>523</v>
      </c>
      <c r="E1157" s="339">
        <v>2350</v>
      </c>
      <c r="F1157" s="171">
        <f>-SUMIF(CajaAcc!F:F,A1157,CajaAcc!E:E)+G1157</f>
        <v>0</v>
      </c>
      <c r="G1157" s="328">
        <v>0</v>
      </c>
    </row>
    <row r="1158" spans="1:7" ht="15" x14ac:dyDescent="0.2">
      <c r="A1158" s="320" t="s">
        <v>5868</v>
      </c>
      <c r="B1158" s="336" t="s">
        <v>1517</v>
      </c>
      <c r="C1158" s="337" t="s">
        <v>5869</v>
      </c>
      <c r="D1158" s="338">
        <v>523</v>
      </c>
      <c r="E1158" s="339">
        <v>2400</v>
      </c>
      <c r="F1158" s="171">
        <f>-SUMIF(CajaAcc!F:F,A1158,CajaAcc!E:E)+G1158</f>
        <v>1</v>
      </c>
      <c r="G1158" s="328">
        <v>0</v>
      </c>
    </row>
    <row r="1159" spans="1:7" ht="15" x14ac:dyDescent="0.2">
      <c r="A1159" s="320" t="s">
        <v>3160</v>
      </c>
      <c r="B1159" s="336" t="s">
        <v>1517</v>
      </c>
      <c r="C1159" s="337" t="s">
        <v>4060</v>
      </c>
      <c r="D1159" s="338">
        <v>317</v>
      </c>
      <c r="E1159" s="339">
        <v>1650</v>
      </c>
      <c r="F1159" s="171">
        <f>-SUMIF(CajaAcc!F:F,A1159,CajaAcc!E:E)+G1159</f>
        <v>0</v>
      </c>
      <c r="G1159" s="328">
        <v>0</v>
      </c>
    </row>
    <row r="1160" spans="1:7" ht="15" x14ac:dyDescent="0.2">
      <c r="A1160" s="320" t="s">
        <v>2851</v>
      </c>
      <c r="B1160" s="336" t="s">
        <v>1517</v>
      </c>
      <c r="C1160" s="337" t="s">
        <v>4061</v>
      </c>
      <c r="D1160" s="338">
        <v>507</v>
      </c>
      <c r="E1160" s="339">
        <v>2300</v>
      </c>
      <c r="F1160" s="171">
        <f>-SUMIF(CajaAcc!F:F,A1160,CajaAcc!E:E)+G1160</f>
        <v>0</v>
      </c>
      <c r="G1160" s="328">
        <v>0</v>
      </c>
    </row>
    <row r="1161" spans="1:7" ht="15" x14ac:dyDescent="0.2">
      <c r="A1161" s="320" t="s">
        <v>3664</v>
      </c>
      <c r="B1161" s="336" t="s">
        <v>1517</v>
      </c>
      <c r="C1161" s="337" t="s">
        <v>4062</v>
      </c>
      <c r="D1161" s="338">
        <v>507</v>
      </c>
      <c r="E1161" s="339">
        <v>2400</v>
      </c>
      <c r="F1161" s="171">
        <f>-SUMIF(CajaAcc!F:F,A1161,CajaAcc!E:E)+G1161</f>
        <v>4</v>
      </c>
      <c r="G1161" s="328">
        <v>4</v>
      </c>
    </row>
    <row r="1162" spans="1:7" ht="15" x14ac:dyDescent="0.2">
      <c r="A1162" s="320" t="s">
        <v>3792</v>
      </c>
      <c r="B1162" s="336" t="s">
        <v>1517</v>
      </c>
      <c r="C1162" s="337" t="s">
        <v>4062</v>
      </c>
      <c r="D1162" s="338">
        <v>507</v>
      </c>
      <c r="E1162" s="339">
        <v>2150</v>
      </c>
      <c r="F1162" s="171">
        <f>-SUMIF(CajaAcc!F:F,A1162,CajaAcc!E:E)+G1162</f>
        <v>0</v>
      </c>
      <c r="G1162" s="328">
        <v>0</v>
      </c>
    </row>
    <row r="1163" spans="1:7" ht="15" x14ac:dyDescent="0.2">
      <c r="A1163" s="320" t="s">
        <v>3665</v>
      </c>
      <c r="B1163" s="336" t="s">
        <v>1517</v>
      </c>
      <c r="C1163" s="337" t="s">
        <v>4063</v>
      </c>
      <c r="D1163" s="338">
        <v>507</v>
      </c>
      <c r="E1163" s="339">
        <v>2400</v>
      </c>
      <c r="F1163" s="171">
        <f>-SUMIF(CajaAcc!F:F,A1163,CajaAcc!E:E)+G1163</f>
        <v>0</v>
      </c>
      <c r="G1163" s="328">
        <v>0</v>
      </c>
    </row>
    <row r="1164" spans="1:7" ht="15" x14ac:dyDescent="0.2">
      <c r="A1164" s="320" t="s">
        <v>3719</v>
      </c>
      <c r="B1164" s="336" t="s">
        <v>1517</v>
      </c>
      <c r="C1164" s="337" t="s">
        <v>4063</v>
      </c>
      <c r="D1164" s="338">
        <v>507</v>
      </c>
      <c r="E1164" s="339">
        <v>2150</v>
      </c>
      <c r="F1164" s="171">
        <f>-SUMIF(CajaAcc!F:F,A1164,CajaAcc!E:E)+G1164</f>
        <v>0</v>
      </c>
      <c r="G1164" s="328">
        <v>0</v>
      </c>
    </row>
    <row r="1165" spans="1:7" ht="15" x14ac:dyDescent="0.2">
      <c r="A1165" s="320" t="s">
        <v>729</v>
      </c>
      <c r="B1165" s="336" t="s">
        <v>1517</v>
      </c>
      <c r="C1165" s="337" t="s">
        <v>2391</v>
      </c>
      <c r="D1165" s="338">
        <v>231</v>
      </c>
      <c r="E1165" s="339">
        <v>450</v>
      </c>
      <c r="F1165" s="171">
        <f>-SUMIF(CajaAcc!F:F,A1165,CajaAcc!E:E)+G1165</f>
        <v>0</v>
      </c>
      <c r="G1165" s="328">
        <v>0</v>
      </c>
    </row>
    <row r="1166" spans="1:7" ht="15" x14ac:dyDescent="0.2">
      <c r="A1166" s="320" t="s">
        <v>2744</v>
      </c>
      <c r="B1166" s="336" t="s">
        <v>1517</v>
      </c>
      <c r="C1166" s="337" t="s">
        <v>4064</v>
      </c>
      <c r="D1166" s="338">
        <v>507</v>
      </c>
      <c r="E1166" s="339">
        <v>2300</v>
      </c>
      <c r="F1166" s="171">
        <f>-SUMIF(CajaAcc!F:F,A1166,CajaAcc!E:E)+G1166</f>
        <v>0</v>
      </c>
      <c r="G1166" s="328">
        <v>0</v>
      </c>
    </row>
    <row r="1167" spans="1:7" ht="15" x14ac:dyDescent="0.2">
      <c r="A1167" s="320" t="s">
        <v>3720</v>
      </c>
      <c r="B1167" s="336" t="s">
        <v>1517</v>
      </c>
      <c r="C1167" s="337" t="s">
        <v>4065</v>
      </c>
      <c r="D1167" s="338">
        <v>507</v>
      </c>
      <c r="E1167" s="339">
        <v>2350</v>
      </c>
      <c r="F1167" s="171">
        <f>-SUMIF(CajaAcc!F:F,A1167,CajaAcc!E:E)+G1167</f>
        <v>0</v>
      </c>
      <c r="G1167" s="328">
        <v>0</v>
      </c>
    </row>
    <row r="1168" spans="1:7" ht="15" x14ac:dyDescent="0.2">
      <c r="A1168" s="320" t="s">
        <v>3247</v>
      </c>
      <c r="B1168" s="336" t="s">
        <v>1517</v>
      </c>
      <c r="C1168" s="337" t="s">
        <v>4066</v>
      </c>
      <c r="D1168" s="338">
        <v>507</v>
      </c>
      <c r="E1168" s="339">
        <v>2300</v>
      </c>
      <c r="F1168" s="171">
        <f>-SUMIF(CajaAcc!F:F,A1168,CajaAcc!E:E)+G1168</f>
        <v>0</v>
      </c>
      <c r="G1168" s="328">
        <v>0</v>
      </c>
    </row>
    <row r="1169" spans="1:7" ht="15" x14ac:dyDescent="0.2">
      <c r="A1169" s="320" t="s">
        <v>3426</v>
      </c>
      <c r="B1169" s="336" t="s">
        <v>1517</v>
      </c>
      <c r="C1169" s="337" t="s">
        <v>4066</v>
      </c>
      <c r="D1169" s="338">
        <v>507</v>
      </c>
      <c r="E1169" s="339">
        <v>2050</v>
      </c>
      <c r="F1169" s="171">
        <f>-SUMIF(CajaAcc!F:F,A1169,CajaAcc!E:E)+G1169</f>
        <v>0</v>
      </c>
      <c r="G1169" s="328">
        <v>0</v>
      </c>
    </row>
    <row r="1170" spans="1:7" ht="15" x14ac:dyDescent="0.2">
      <c r="A1170" s="320" t="s">
        <v>3161</v>
      </c>
      <c r="B1170" s="336" t="s">
        <v>1517</v>
      </c>
      <c r="C1170" s="337" t="s">
        <v>4067</v>
      </c>
      <c r="D1170" s="338">
        <v>507</v>
      </c>
      <c r="E1170" s="339">
        <v>2300</v>
      </c>
      <c r="F1170" s="171">
        <f>-SUMIF(CajaAcc!F:F,A1170,CajaAcc!E:E)+G1170</f>
        <v>0</v>
      </c>
      <c r="G1170" s="328">
        <v>0</v>
      </c>
    </row>
    <row r="1171" spans="1:7" ht="15" x14ac:dyDescent="0.2">
      <c r="A1171" s="320" t="s">
        <v>2745</v>
      </c>
      <c r="B1171" s="336" t="s">
        <v>1517</v>
      </c>
      <c r="C1171" s="337" t="s">
        <v>4068</v>
      </c>
      <c r="D1171" s="338">
        <v>507</v>
      </c>
      <c r="E1171" s="339">
        <v>2300</v>
      </c>
      <c r="F1171" s="171">
        <f>-SUMIF(CajaAcc!F:F,A1171,CajaAcc!E:E)+G1171</f>
        <v>0</v>
      </c>
      <c r="G1171" s="328">
        <v>0</v>
      </c>
    </row>
    <row r="1172" spans="1:7" ht="15" x14ac:dyDescent="0.2">
      <c r="A1172" s="320" t="s">
        <v>2746</v>
      </c>
      <c r="B1172" s="336" t="s">
        <v>1517</v>
      </c>
      <c r="C1172" s="337" t="s">
        <v>4069</v>
      </c>
      <c r="D1172" s="338">
        <v>507</v>
      </c>
      <c r="E1172" s="339">
        <v>2300</v>
      </c>
      <c r="F1172" s="171">
        <f>-SUMIF(CajaAcc!F:F,A1172,CajaAcc!E:E)+G1172</f>
        <v>0</v>
      </c>
      <c r="G1172" s="328">
        <v>0</v>
      </c>
    </row>
    <row r="1173" spans="1:7" ht="15" x14ac:dyDescent="0.2">
      <c r="A1173" s="320" t="s">
        <v>2347</v>
      </c>
      <c r="B1173" s="336" t="s">
        <v>1517</v>
      </c>
      <c r="C1173" s="337" t="s">
        <v>4070</v>
      </c>
      <c r="D1173" s="338">
        <v>474</v>
      </c>
      <c r="E1173" s="339">
        <v>2150</v>
      </c>
      <c r="F1173" s="171">
        <f>-SUMIF(CajaAcc!F:F,A1173,CajaAcc!E:E)+G1173</f>
        <v>0</v>
      </c>
      <c r="G1173" s="328">
        <v>0</v>
      </c>
    </row>
    <row r="1174" spans="1:7" ht="15" x14ac:dyDescent="0.2">
      <c r="A1174" s="320" t="s">
        <v>1973</v>
      </c>
      <c r="B1174" s="336" t="s">
        <v>1517</v>
      </c>
      <c r="C1174" s="337" t="s">
        <v>4070</v>
      </c>
      <c r="D1174" s="338">
        <v>474</v>
      </c>
      <c r="E1174" s="339">
        <v>2150</v>
      </c>
      <c r="F1174" s="171">
        <f>-SUMIF(CajaAcc!F:F,A1174,CajaAcc!E:E)+G1174</f>
        <v>0</v>
      </c>
      <c r="G1174" s="328">
        <v>0</v>
      </c>
    </row>
    <row r="1175" spans="1:7" ht="15" x14ac:dyDescent="0.2">
      <c r="A1175" s="320" t="s">
        <v>2090</v>
      </c>
      <c r="B1175" s="336" t="s">
        <v>1517</v>
      </c>
      <c r="C1175" s="337" t="s">
        <v>4070</v>
      </c>
      <c r="D1175" s="338">
        <v>474</v>
      </c>
      <c r="E1175" s="339">
        <v>2150</v>
      </c>
      <c r="F1175" s="171">
        <f>-SUMIF(CajaAcc!F:F,A1175,CajaAcc!E:E)+G1175</f>
        <v>2</v>
      </c>
      <c r="G1175" s="328">
        <v>2</v>
      </c>
    </row>
    <row r="1176" spans="1:7" ht="15" x14ac:dyDescent="0.2">
      <c r="A1176" s="320" t="s">
        <v>730</v>
      </c>
      <c r="B1176" s="336" t="s">
        <v>1517</v>
      </c>
      <c r="C1176" s="337" t="s">
        <v>4071</v>
      </c>
      <c r="D1176" s="338">
        <v>231</v>
      </c>
      <c r="E1176" s="339">
        <v>450</v>
      </c>
      <c r="F1176" s="171">
        <f>-SUMIF(CajaAcc!F:F,A1176,CajaAcc!E:E)+G1176</f>
        <v>0</v>
      </c>
      <c r="G1176" s="328">
        <v>0</v>
      </c>
    </row>
    <row r="1177" spans="1:7" ht="15" x14ac:dyDescent="0.2">
      <c r="A1177" s="320" t="s">
        <v>554</v>
      </c>
      <c r="B1177" s="336" t="s">
        <v>1517</v>
      </c>
      <c r="C1177" s="337" t="s">
        <v>1009</v>
      </c>
      <c r="D1177" s="338">
        <v>231</v>
      </c>
      <c r="E1177" s="339">
        <v>1150</v>
      </c>
      <c r="F1177" s="171">
        <f>-SUMIF(CajaAcc!F:F,A1177,CajaAcc!E:E)+G1177</f>
        <v>0</v>
      </c>
      <c r="G1177" s="328">
        <v>0</v>
      </c>
    </row>
    <row r="1178" spans="1:7" ht="15" x14ac:dyDescent="0.2">
      <c r="A1178" s="320" t="s">
        <v>614</v>
      </c>
      <c r="B1178" s="336" t="s">
        <v>1517</v>
      </c>
      <c r="C1178" s="337" t="s">
        <v>1010</v>
      </c>
      <c r="D1178" s="338">
        <v>231</v>
      </c>
      <c r="E1178" s="339">
        <v>450</v>
      </c>
      <c r="F1178" s="171">
        <f>-SUMIF(CajaAcc!F:F,A1178,CajaAcc!E:E)+G1178</f>
        <v>0</v>
      </c>
      <c r="G1178" s="328">
        <v>0</v>
      </c>
    </row>
    <row r="1179" spans="1:7" ht="15" x14ac:dyDescent="0.2">
      <c r="A1179" s="320" t="s">
        <v>1272</v>
      </c>
      <c r="B1179" s="336" t="s">
        <v>1517</v>
      </c>
      <c r="C1179" s="337" t="s">
        <v>1010</v>
      </c>
      <c r="D1179" s="338">
        <v>231</v>
      </c>
      <c r="E1179" s="339">
        <v>450</v>
      </c>
      <c r="F1179" s="171">
        <f>-SUMIF(CajaAcc!F:F,A1179,CajaAcc!E:E)+G1179</f>
        <v>0</v>
      </c>
      <c r="G1179" s="328">
        <v>0</v>
      </c>
    </row>
    <row r="1180" spans="1:7" ht="15" x14ac:dyDescent="0.2">
      <c r="A1180" s="320" t="s">
        <v>485</v>
      </c>
      <c r="B1180" s="336" t="s">
        <v>1517</v>
      </c>
      <c r="C1180" s="337" t="s">
        <v>4072</v>
      </c>
      <c r="D1180" s="338">
        <v>231</v>
      </c>
      <c r="E1180" s="339">
        <v>450</v>
      </c>
      <c r="F1180" s="171">
        <f>-SUMIF(CajaAcc!F:F,A1180,CajaAcc!E:E)+G1180</f>
        <v>0</v>
      </c>
      <c r="G1180" s="328">
        <v>0</v>
      </c>
    </row>
    <row r="1181" spans="1:7" ht="15" x14ac:dyDescent="0.2">
      <c r="A1181" s="320" t="s">
        <v>717</v>
      </c>
      <c r="B1181" s="336" t="s">
        <v>1517</v>
      </c>
      <c r="C1181" s="337" t="s">
        <v>1011</v>
      </c>
      <c r="D1181" s="338">
        <v>231</v>
      </c>
      <c r="E1181" s="339">
        <v>450</v>
      </c>
      <c r="F1181" s="171">
        <f>-SUMIF(CajaAcc!F:F,A1181,CajaAcc!E:E)+G1181</f>
        <v>0</v>
      </c>
      <c r="G1181" s="328">
        <v>0</v>
      </c>
    </row>
    <row r="1182" spans="1:7" ht="15" x14ac:dyDescent="0.2">
      <c r="A1182" s="320" t="s">
        <v>1244</v>
      </c>
      <c r="B1182" s="336" t="s">
        <v>1517</v>
      </c>
      <c r="C1182" s="337" t="s">
        <v>4073</v>
      </c>
      <c r="D1182" s="338">
        <v>231</v>
      </c>
      <c r="E1182" s="339">
        <v>1150</v>
      </c>
      <c r="F1182" s="171">
        <f>-SUMIF(CajaAcc!F:F,A1182,CajaAcc!E:E)+G1182</f>
        <v>0</v>
      </c>
      <c r="G1182" s="328">
        <v>0</v>
      </c>
    </row>
    <row r="1183" spans="1:7" ht="15" x14ac:dyDescent="0.2">
      <c r="A1183" s="320" t="s">
        <v>949</v>
      </c>
      <c r="B1183" s="336" t="s">
        <v>1517</v>
      </c>
      <c r="C1183" s="337" t="s">
        <v>4073</v>
      </c>
      <c r="D1183" s="338">
        <v>231</v>
      </c>
      <c r="E1183" s="339">
        <v>1150</v>
      </c>
      <c r="F1183" s="171">
        <f>-SUMIF(CajaAcc!F:F,A1183,CajaAcc!E:E)+G1183</f>
        <v>0</v>
      </c>
      <c r="G1183" s="328">
        <v>0</v>
      </c>
    </row>
    <row r="1184" spans="1:7" ht="15" x14ac:dyDescent="0.2">
      <c r="A1184" s="320" t="s">
        <v>2024</v>
      </c>
      <c r="B1184" s="336" t="s">
        <v>1517</v>
      </c>
      <c r="C1184" s="337" t="s">
        <v>4074</v>
      </c>
      <c r="D1184" s="338">
        <v>474</v>
      </c>
      <c r="E1184" s="339">
        <v>2150</v>
      </c>
      <c r="F1184" s="171">
        <f>-SUMIF(CajaAcc!F:F,A1184,CajaAcc!E:E)+G1184</f>
        <v>0</v>
      </c>
      <c r="G1184" s="328">
        <v>0</v>
      </c>
    </row>
    <row r="1185" spans="1:7" ht="15" x14ac:dyDescent="0.2">
      <c r="A1185" s="320" t="s">
        <v>2594</v>
      </c>
      <c r="B1185" s="336" t="s">
        <v>1517</v>
      </c>
      <c r="C1185" s="337" t="s">
        <v>4075</v>
      </c>
      <c r="D1185" s="338">
        <v>474</v>
      </c>
      <c r="E1185" s="339">
        <v>2150</v>
      </c>
      <c r="F1185" s="171">
        <f>-SUMIF(CajaAcc!F:F,A1185,CajaAcc!E:E)+G1185</f>
        <v>0</v>
      </c>
      <c r="G1185" s="328">
        <v>0</v>
      </c>
    </row>
    <row r="1186" spans="1:7" ht="15" x14ac:dyDescent="0.2">
      <c r="A1186" s="320" t="s">
        <v>2595</v>
      </c>
      <c r="B1186" s="336" t="s">
        <v>1517</v>
      </c>
      <c r="C1186" s="337" t="s">
        <v>2656</v>
      </c>
      <c r="D1186" s="338">
        <v>197</v>
      </c>
      <c r="E1186" s="339">
        <v>950</v>
      </c>
      <c r="F1186" s="171">
        <f>-SUMIF(CajaAcc!F:F,A1186,CajaAcc!E:E)+G1186</f>
        <v>0</v>
      </c>
      <c r="G1186" s="328">
        <v>0</v>
      </c>
    </row>
    <row r="1187" spans="1:7" ht="15" x14ac:dyDescent="0.2">
      <c r="A1187" s="320" t="s">
        <v>2596</v>
      </c>
      <c r="B1187" s="336" t="s">
        <v>1517</v>
      </c>
      <c r="C1187" s="337" t="s">
        <v>2657</v>
      </c>
      <c r="D1187" s="338">
        <v>197</v>
      </c>
      <c r="E1187" s="339">
        <v>950</v>
      </c>
      <c r="F1187" s="171">
        <f>-SUMIF(CajaAcc!F:F,A1187,CajaAcc!E:E)+G1187</f>
        <v>0</v>
      </c>
      <c r="G1187" s="328">
        <v>0</v>
      </c>
    </row>
    <row r="1188" spans="1:7" ht="15" x14ac:dyDescent="0.2">
      <c r="A1188" s="320" t="s">
        <v>428</v>
      </c>
      <c r="B1188" s="336" t="s">
        <v>1517</v>
      </c>
      <c r="C1188" s="337" t="s">
        <v>2168</v>
      </c>
      <c r="D1188" s="338">
        <v>231</v>
      </c>
      <c r="E1188" s="339">
        <v>450</v>
      </c>
      <c r="F1188" s="171">
        <f>-SUMIF(CajaAcc!F:F,A1188,CajaAcc!E:E)+G1188</f>
        <v>0</v>
      </c>
      <c r="G1188" s="328">
        <v>0</v>
      </c>
    </row>
    <row r="1189" spans="1:7" ht="15" x14ac:dyDescent="0.2">
      <c r="A1189" s="320" t="s">
        <v>416</v>
      </c>
      <c r="B1189" s="336" t="s">
        <v>1517</v>
      </c>
      <c r="C1189" s="337" t="s">
        <v>2169</v>
      </c>
      <c r="D1189" s="338">
        <v>231</v>
      </c>
      <c r="E1189" s="339">
        <v>450</v>
      </c>
      <c r="F1189" s="171">
        <f>-SUMIF(CajaAcc!F:F,A1189,CajaAcc!E:E)+G1189</f>
        <v>0</v>
      </c>
      <c r="G1189" s="328">
        <v>0</v>
      </c>
    </row>
    <row r="1190" spans="1:7" ht="15" x14ac:dyDescent="0.2">
      <c r="A1190" s="320" t="s">
        <v>389</v>
      </c>
      <c r="B1190" s="336" t="s">
        <v>1517</v>
      </c>
      <c r="C1190" s="337" t="s">
        <v>2169</v>
      </c>
      <c r="D1190" s="338">
        <v>231</v>
      </c>
      <c r="E1190" s="339">
        <v>450</v>
      </c>
      <c r="F1190" s="171">
        <f>-SUMIF(CajaAcc!F:F,A1190,CajaAcc!E:E)+G1190</f>
        <v>0</v>
      </c>
      <c r="G1190" s="328">
        <v>0</v>
      </c>
    </row>
    <row r="1191" spans="1:7" ht="15" x14ac:dyDescent="0.2">
      <c r="A1191" s="320" t="s">
        <v>406</v>
      </c>
      <c r="B1191" s="336" t="s">
        <v>1517</v>
      </c>
      <c r="C1191" s="337" t="s">
        <v>2170</v>
      </c>
      <c r="D1191" s="338">
        <v>231</v>
      </c>
      <c r="E1191" s="339">
        <v>450</v>
      </c>
      <c r="F1191" s="171">
        <f>-SUMIF(CajaAcc!F:F,A1191,CajaAcc!E:E)+G1191</f>
        <v>0</v>
      </c>
      <c r="G1191" s="328">
        <v>0</v>
      </c>
    </row>
    <row r="1192" spans="1:7" ht="15" x14ac:dyDescent="0.2">
      <c r="A1192" s="320" t="s">
        <v>350</v>
      </c>
      <c r="B1192" s="336" t="s">
        <v>1517</v>
      </c>
      <c r="C1192" s="337" t="s">
        <v>2170</v>
      </c>
      <c r="D1192" s="338">
        <v>231</v>
      </c>
      <c r="E1192" s="339">
        <v>450</v>
      </c>
      <c r="F1192" s="171">
        <f>-SUMIF(CajaAcc!F:F,A1192,CajaAcc!E:E)+G1192</f>
        <v>0</v>
      </c>
      <c r="G1192" s="328">
        <v>0</v>
      </c>
    </row>
    <row r="1193" spans="1:7" ht="15" x14ac:dyDescent="0.2">
      <c r="A1193" s="320" t="s">
        <v>356</v>
      </c>
      <c r="B1193" s="336" t="s">
        <v>1517</v>
      </c>
      <c r="C1193" s="337" t="s">
        <v>2171</v>
      </c>
      <c r="D1193" s="338">
        <v>231</v>
      </c>
      <c r="E1193" s="339">
        <v>450</v>
      </c>
      <c r="F1193" s="171">
        <f>-SUMIF(CajaAcc!F:F,A1193,CajaAcc!E:E)+G1193</f>
        <v>0</v>
      </c>
      <c r="G1193" s="328">
        <v>0</v>
      </c>
    </row>
    <row r="1194" spans="1:7" ht="15" x14ac:dyDescent="0.2">
      <c r="A1194" s="320" t="s">
        <v>530</v>
      </c>
      <c r="B1194" s="336" t="s">
        <v>1517</v>
      </c>
      <c r="C1194" s="337" t="s">
        <v>2172</v>
      </c>
      <c r="D1194" s="338">
        <v>231</v>
      </c>
      <c r="E1194" s="339">
        <v>450</v>
      </c>
      <c r="F1194" s="171">
        <f>-SUMIF(CajaAcc!F:F,A1194,CajaAcc!E:E)+G1194</f>
        <v>0</v>
      </c>
      <c r="G1194" s="328">
        <v>0</v>
      </c>
    </row>
    <row r="1195" spans="1:7" ht="15" x14ac:dyDescent="0.2">
      <c r="A1195" s="320" t="s">
        <v>553</v>
      </c>
      <c r="B1195" s="336" t="s">
        <v>1517</v>
      </c>
      <c r="C1195" s="337" t="s">
        <v>2173</v>
      </c>
      <c r="D1195" s="338">
        <v>231</v>
      </c>
      <c r="E1195" s="339">
        <v>450</v>
      </c>
      <c r="F1195" s="171">
        <f>-SUMIF(CajaAcc!F:F,A1195,CajaAcc!E:E)+G1195</f>
        <v>0</v>
      </c>
      <c r="G1195" s="328">
        <v>0</v>
      </c>
    </row>
    <row r="1196" spans="1:7" ht="15" x14ac:dyDescent="0.2">
      <c r="A1196" s="320" t="s">
        <v>487</v>
      </c>
      <c r="B1196" s="336" t="s">
        <v>1517</v>
      </c>
      <c r="C1196" s="337" t="s">
        <v>2174</v>
      </c>
      <c r="D1196" s="338">
        <v>231</v>
      </c>
      <c r="E1196" s="339">
        <v>450</v>
      </c>
      <c r="F1196" s="171">
        <f>-SUMIF(CajaAcc!F:F,A1196,CajaAcc!E:E)+G1196</f>
        <v>0</v>
      </c>
      <c r="G1196" s="328">
        <v>0</v>
      </c>
    </row>
    <row r="1197" spans="1:7" ht="15" x14ac:dyDescent="0.2">
      <c r="A1197" s="320" t="s">
        <v>388</v>
      </c>
      <c r="B1197" s="336" t="s">
        <v>1517</v>
      </c>
      <c r="C1197" s="337" t="s">
        <v>2175</v>
      </c>
      <c r="D1197" s="338">
        <v>231</v>
      </c>
      <c r="E1197" s="339">
        <v>450</v>
      </c>
      <c r="F1197" s="171">
        <f>-SUMIF(CajaAcc!F:F,A1197,CajaAcc!E:E)+G1197</f>
        <v>0</v>
      </c>
      <c r="G1197" s="328">
        <v>0</v>
      </c>
    </row>
    <row r="1198" spans="1:7" ht="15" x14ac:dyDescent="0.2">
      <c r="A1198" s="320" t="s">
        <v>2243</v>
      </c>
      <c r="B1198" s="336" t="s">
        <v>1517</v>
      </c>
      <c r="C1198" s="337" t="s">
        <v>2288</v>
      </c>
      <c r="D1198" s="338">
        <v>407</v>
      </c>
      <c r="E1198" s="339">
        <v>1850</v>
      </c>
      <c r="F1198" s="171">
        <f>-SUMIF(CajaAcc!F:F,A1198,CajaAcc!E:E)+G1198</f>
        <v>1</v>
      </c>
      <c r="G1198" s="328">
        <v>1</v>
      </c>
    </row>
    <row r="1199" spans="1:7" ht="15" x14ac:dyDescent="0.2">
      <c r="A1199" s="320" t="s">
        <v>384</v>
      </c>
      <c r="B1199" s="336" t="s">
        <v>1517</v>
      </c>
      <c r="C1199" s="337" t="s">
        <v>1507</v>
      </c>
      <c r="D1199" s="338">
        <v>231</v>
      </c>
      <c r="E1199" s="339">
        <v>450</v>
      </c>
      <c r="F1199" s="171">
        <f>-SUMIF(CajaAcc!F:F,A1199,CajaAcc!E:E)+G1199</f>
        <v>0</v>
      </c>
      <c r="G1199" s="328">
        <v>0</v>
      </c>
    </row>
    <row r="1200" spans="1:7" ht="15" x14ac:dyDescent="0.2">
      <c r="A1200" s="320" t="s">
        <v>3131</v>
      </c>
      <c r="B1200" s="336" t="s">
        <v>1517</v>
      </c>
      <c r="C1200" s="337" t="s">
        <v>5994</v>
      </c>
      <c r="D1200" s="338">
        <v>1652</v>
      </c>
      <c r="E1200" s="339">
        <v>3200</v>
      </c>
      <c r="F1200" s="171">
        <f>-SUMIF(CajaAcc!F:F,A1200,CajaAcc!E:E)+G1200</f>
        <v>0</v>
      </c>
      <c r="G1200" s="328">
        <v>0</v>
      </c>
    </row>
    <row r="1201" spans="1:7" ht="15" x14ac:dyDescent="0.2">
      <c r="A1201" s="320" t="s">
        <v>3248</v>
      </c>
      <c r="B1201" s="336" t="s">
        <v>1517</v>
      </c>
      <c r="C1201" s="337" t="s">
        <v>3249</v>
      </c>
      <c r="D1201" s="338">
        <v>507</v>
      </c>
      <c r="E1201" s="339">
        <v>2300</v>
      </c>
      <c r="F1201" s="171">
        <f>-SUMIF(CajaAcc!F:F,A1201,CajaAcc!E:E)+G1201</f>
        <v>0</v>
      </c>
      <c r="G1201" s="328">
        <v>0</v>
      </c>
    </row>
    <row r="1202" spans="1:7" ht="15" x14ac:dyDescent="0.2">
      <c r="A1202" s="320" t="s">
        <v>3302</v>
      </c>
      <c r="B1202" s="336" t="s">
        <v>1517</v>
      </c>
      <c r="C1202" s="337" t="s">
        <v>3249</v>
      </c>
      <c r="D1202" s="338">
        <v>507</v>
      </c>
      <c r="E1202" s="339">
        <v>2300</v>
      </c>
      <c r="F1202" s="171">
        <f>-SUMIF(CajaAcc!F:F,A1202,CajaAcc!E:E)+G1202</f>
        <v>0</v>
      </c>
      <c r="G1202" s="328">
        <v>0</v>
      </c>
    </row>
    <row r="1203" spans="1:7" ht="15" x14ac:dyDescent="0.2">
      <c r="A1203" s="320" t="s">
        <v>3530</v>
      </c>
      <c r="B1203" s="336" t="s">
        <v>1517</v>
      </c>
      <c r="C1203" s="337" t="s">
        <v>3531</v>
      </c>
      <c r="D1203" s="338">
        <v>507</v>
      </c>
      <c r="E1203" s="339">
        <v>2500</v>
      </c>
      <c r="F1203" s="171">
        <f>-SUMIF(CajaAcc!F:F,A1203,CajaAcc!E:E)+G1203</f>
        <v>1</v>
      </c>
      <c r="G1203" s="328">
        <v>1</v>
      </c>
    </row>
    <row r="1204" spans="1:7" ht="15" x14ac:dyDescent="0.2">
      <c r="A1204" s="320" t="s">
        <v>3793</v>
      </c>
      <c r="B1204" s="336" t="s">
        <v>1517</v>
      </c>
      <c r="C1204" s="337" t="s">
        <v>3531</v>
      </c>
      <c r="D1204" s="338">
        <v>507</v>
      </c>
      <c r="E1204" s="339">
        <v>2150</v>
      </c>
      <c r="F1204" s="171">
        <f>-SUMIF(CajaAcc!F:F,A1204,CajaAcc!E:E)+G1204</f>
        <v>4</v>
      </c>
      <c r="G1204" s="328">
        <v>4</v>
      </c>
    </row>
    <row r="1205" spans="1:7" ht="15" x14ac:dyDescent="0.2">
      <c r="A1205" s="320" t="s">
        <v>3721</v>
      </c>
      <c r="B1205" s="336" t="s">
        <v>1517</v>
      </c>
      <c r="C1205" s="337" t="s">
        <v>3758</v>
      </c>
      <c r="D1205" s="338">
        <v>507</v>
      </c>
      <c r="E1205" s="339">
        <v>2500</v>
      </c>
      <c r="F1205" s="171">
        <f>-SUMIF(CajaAcc!F:F,A1205,CajaAcc!E:E)+G1205</f>
        <v>0</v>
      </c>
      <c r="G1205" s="328">
        <v>0</v>
      </c>
    </row>
    <row r="1206" spans="1:7" ht="15" x14ac:dyDescent="0.2">
      <c r="A1206" s="320" t="s">
        <v>3794</v>
      </c>
      <c r="B1206" s="336" t="s">
        <v>1517</v>
      </c>
      <c r="C1206" s="337" t="s">
        <v>3758</v>
      </c>
      <c r="D1206" s="338">
        <v>507</v>
      </c>
      <c r="E1206" s="339">
        <v>2150</v>
      </c>
      <c r="F1206" s="171">
        <f>-SUMIF(CajaAcc!F:F,A1206,CajaAcc!E:E)+G1206</f>
        <v>0</v>
      </c>
      <c r="G1206" s="328">
        <v>0</v>
      </c>
    </row>
    <row r="1207" spans="1:7" ht="15" x14ac:dyDescent="0.2">
      <c r="A1207" s="320" t="s">
        <v>3532</v>
      </c>
      <c r="B1207" s="336" t="s">
        <v>1517</v>
      </c>
      <c r="C1207" s="337" t="s">
        <v>3533</v>
      </c>
      <c r="D1207" s="338">
        <v>507</v>
      </c>
      <c r="E1207" s="339">
        <v>2500</v>
      </c>
      <c r="F1207" s="171">
        <f>-SUMIF(CajaAcc!F:F,A1207,CajaAcc!E:E)+G1207</f>
        <v>0</v>
      </c>
      <c r="G1207" s="328">
        <v>0</v>
      </c>
    </row>
    <row r="1208" spans="1:7" ht="15" x14ac:dyDescent="0.2">
      <c r="A1208" s="320" t="s">
        <v>3632</v>
      </c>
      <c r="B1208" s="336" t="s">
        <v>1517</v>
      </c>
      <c r="C1208" s="337" t="s">
        <v>3533</v>
      </c>
      <c r="D1208" s="338">
        <v>507</v>
      </c>
      <c r="E1208" s="339">
        <v>2300</v>
      </c>
      <c r="F1208" s="171">
        <f>-SUMIF(CajaAcc!F:F,A1208,CajaAcc!E:E)+G1208</f>
        <v>0</v>
      </c>
      <c r="G1208" s="328">
        <v>0</v>
      </c>
    </row>
    <row r="1209" spans="1:7" ht="15" x14ac:dyDescent="0.2">
      <c r="A1209" s="320" t="s">
        <v>4345</v>
      </c>
      <c r="B1209" s="336" t="s">
        <v>1517</v>
      </c>
      <c r="C1209" s="337" t="s">
        <v>5659</v>
      </c>
      <c r="D1209" s="338">
        <v>463</v>
      </c>
      <c r="E1209" s="339">
        <v>1950</v>
      </c>
      <c r="F1209" s="171">
        <f>-SUMIF(CajaAcc!F:F,A1209,CajaAcc!E:E)+G1209</f>
        <v>0</v>
      </c>
      <c r="G1209" s="328">
        <v>0</v>
      </c>
    </row>
    <row r="1210" spans="1:7" ht="15" x14ac:dyDescent="0.2">
      <c r="A1210" s="320" t="s">
        <v>5098</v>
      </c>
      <c r="B1210" s="336" t="s">
        <v>1517</v>
      </c>
      <c r="C1210" s="337" t="s">
        <v>5659</v>
      </c>
      <c r="D1210" s="338">
        <v>463</v>
      </c>
      <c r="E1210" s="339">
        <v>1950</v>
      </c>
      <c r="F1210" s="171">
        <f>-SUMIF(CajaAcc!F:F,A1210,CajaAcc!E:E)+G1210</f>
        <v>0</v>
      </c>
      <c r="G1210" s="328">
        <v>0</v>
      </c>
    </row>
    <row r="1211" spans="1:7" ht="15" x14ac:dyDescent="0.2">
      <c r="A1211" s="320" t="s">
        <v>5660</v>
      </c>
      <c r="B1211" s="336" t="s">
        <v>1517</v>
      </c>
      <c r="C1211" s="337" t="s">
        <v>5661</v>
      </c>
      <c r="D1211" s="338">
        <v>523</v>
      </c>
      <c r="E1211" s="339">
        <v>2350</v>
      </c>
      <c r="F1211" s="171">
        <f>-SUMIF(CajaAcc!F:F,A1211,CajaAcc!E:E)+G1211</f>
        <v>0</v>
      </c>
      <c r="G1211" s="328">
        <v>0</v>
      </c>
    </row>
    <row r="1212" spans="1:7" ht="15" x14ac:dyDescent="0.2">
      <c r="A1212" s="320" t="s">
        <v>5054</v>
      </c>
      <c r="B1212" s="336" t="s">
        <v>1517</v>
      </c>
      <c r="C1212" s="337" t="s">
        <v>5080</v>
      </c>
      <c r="D1212" s="338">
        <v>523</v>
      </c>
      <c r="E1212" s="339">
        <v>2350</v>
      </c>
      <c r="F1212" s="171">
        <f>-SUMIF(CajaAcc!F:F,A1212,CajaAcc!E:E)+G1212</f>
        <v>0</v>
      </c>
      <c r="G1212" s="328">
        <v>0</v>
      </c>
    </row>
    <row r="1213" spans="1:7" ht="15" x14ac:dyDescent="0.2">
      <c r="A1213" s="320" t="s">
        <v>5097</v>
      </c>
      <c r="B1213" s="336" t="s">
        <v>1517</v>
      </c>
      <c r="C1213" s="337" t="s">
        <v>5080</v>
      </c>
      <c r="D1213" s="338">
        <v>523</v>
      </c>
      <c r="E1213" s="339">
        <v>2350</v>
      </c>
      <c r="F1213" s="171">
        <f>-SUMIF(CajaAcc!F:F,A1213,CajaAcc!E:E)+G1213</f>
        <v>0</v>
      </c>
      <c r="G1213" s="328">
        <v>0</v>
      </c>
    </row>
    <row r="1214" spans="1:7" ht="15" x14ac:dyDescent="0.2">
      <c r="A1214" s="320" t="s">
        <v>5662</v>
      </c>
      <c r="B1214" s="336" t="s">
        <v>1517</v>
      </c>
      <c r="C1214" s="337" t="s">
        <v>5080</v>
      </c>
      <c r="D1214" s="338">
        <v>523</v>
      </c>
      <c r="E1214" s="339">
        <v>2350</v>
      </c>
      <c r="F1214" s="171">
        <f>-SUMIF(CajaAcc!F:F,A1214,CajaAcc!E:E)+G1214</f>
        <v>1</v>
      </c>
      <c r="G1214" s="328">
        <v>1</v>
      </c>
    </row>
    <row r="1215" spans="1:7" ht="15" x14ac:dyDescent="0.2">
      <c r="A1215" s="320" t="s">
        <v>5870</v>
      </c>
      <c r="B1215" s="336" t="s">
        <v>1517</v>
      </c>
      <c r="C1215" s="337" t="s">
        <v>5871</v>
      </c>
      <c r="D1215" s="338">
        <v>523</v>
      </c>
      <c r="E1215" s="339">
        <v>2400</v>
      </c>
      <c r="F1215" s="171">
        <f>-SUMIF(CajaAcc!F:F,A1215,CajaAcc!E:E)+G1215</f>
        <v>2</v>
      </c>
      <c r="G1215" s="328">
        <v>3</v>
      </c>
    </row>
    <row r="1216" spans="1:7" ht="15" x14ac:dyDescent="0.2">
      <c r="A1216" s="320" t="s">
        <v>2674</v>
      </c>
      <c r="B1216" s="336" t="s">
        <v>1517</v>
      </c>
      <c r="C1216" s="337" t="s">
        <v>4076</v>
      </c>
      <c r="D1216" s="338">
        <v>507</v>
      </c>
      <c r="E1216" s="339">
        <v>2300</v>
      </c>
      <c r="F1216" s="171">
        <f>-SUMIF(CajaAcc!F:F,A1216,CajaAcc!E:E)+G1216</f>
        <v>0</v>
      </c>
      <c r="G1216" s="328">
        <v>0</v>
      </c>
    </row>
    <row r="1217" spans="1:7" ht="15" x14ac:dyDescent="0.2">
      <c r="A1217" s="320" t="s">
        <v>2931</v>
      </c>
      <c r="B1217" s="336" t="s">
        <v>1517</v>
      </c>
      <c r="C1217" s="337" t="s">
        <v>4076</v>
      </c>
      <c r="D1217" s="338">
        <v>507</v>
      </c>
      <c r="E1217" s="339">
        <v>2300</v>
      </c>
      <c r="F1217" s="171">
        <f>-SUMIF(CajaAcc!F:F,A1217,CajaAcc!E:E)+G1217</f>
        <v>0</v>
      </c>
      <c r="G1217" s="328">
        <v>0</v>
      </c>
    </row>
    <row r="1218" spans="1:7" ht="15" x14ac:dyDescent="0.2">
      <c r="A1218" s="320" t="s">
        <v>3162</v>
      </c>
      <c r="B1218" s="336" t="s">
        <v>1517</v>
      </c>
      <c r="C1218" s="337" t="s">
        <v>3163</v>
      </c>
      <c r="D1218" s="338">
        <v>507</v>
      </c>
      <c r="E1218" s="339">
        <v>2300</v>
      </c>
      <c r="F1218" s="171">
        <f>-SUMIF(CajaAcc!F:F,A1218,CajaAcc!E:E)+G1218</f>
        <v>0</v>
      </c>
      <c r="G1218" s="328">
        <v>0</v>
      </c>
    </row>
    <row r="1219" spans="1:7" ht="15" x14ac:dyDescent="0.2">
      <c r="A1219" s="320" t="s">
        <v>3795</v>
      </c>
      <c r="B1219" s="336" t="s">
        <v>1517</v>
      </c>
      <c r="C1219" s="337" t="s">
        <v>3163</v>
      </c>
      <c r="D1219" s="338">
        <v>507</v>
      </c>
      <c r="E1219" s="339">
        <v>2150</v>
      </c>
      <c r="F1219" s="171">
        <f>-SUMIF(CajaAcc!F:F,A1219,CajaAcc!E:E)+G1219</f>
        <v>0</v>
      </c>
      <c r="G1219" s="328">
        <v>0</v>
      </c>
    </row>
    <row r="1220" spans="1:7" ht="15" x14ac:dyDescent="0.2">
      <c r="A1220" s="320" t="s">
        <v>3534</v>
      </c>
      <c r="B1220" s="336" t="s">
        <v>1517</v>
      </c>
      <c r="C1220" s="337" t="s">
        <v>3535</v>
      </c>
      <c r="D1220" s="338">
        <v>507</v>
      </c>
      <c r="E1220" s="339">
        <v>2500</v>
      </c>
      <c r="F1220" s="171">
        <f>-SUMIF(CajaAcc!F:F,A1220,CajaAcc!E:E)+G1220</f>
        <v>0</v>
      </c>
      <c r="G1220" s="328">
        <v>0</v>
      </c>
    </row>
    <row r="1221" spans="1:7" ht="15" x14ac:dyDescent="0.2">
      <c r="A1221" s="320" t="s">
        <v>3796</v>
      </c>
      <c r="B1221" s="336" t="s">
        <v>1517</v>
      </c>
      <c r="C1221" s="337" t="s">
        <v>3535</v>
      </c>
      <c r="D1221" s="338">
        <v>507</v>
      </c>
      <c r="E1221" s="339">
        <v>2150</v>
      </c>
      <c r="F1221" s="171">
        <f>-SUMIF(CajaAcc!F:F,A1221,CajaAcc!E:E)+G1221</f>
        <v>0</v>
      </c>
      <c r="G1221" s="328">
        <v>0</v>
      </c>
    </row>
    <row r="1222" spans="1:7" ht="15" x14ac:dyDescent="0.2">
      <c r="A1222" s="320" t="s">
        <v>4817</v>
      </c>
      <c r="B1222" s="336" t="s">
        <v>1517</v>
      </c>
      <c r="C1222" s="337" t="s">
        <v>4827</v>
      </c>
      <c r="D1222" s="338">
        <v>523</v>
      </c>
      <c r="E1222" s="339">
        <v>2350</v>
      </c>
      <c r="F1222" s="171">
        <f>-SUMIF(CajaAcc!F:F,A1222,CajaAcc!E:E)+G1222</f>
        <v>2</v>
      </c>
      <c r="G1222" s="328">
        <v>2</v>
      </c>
    </row>
    <row r="1223" spans="1:7" ht="15" x14ac:dyDescent="0.2">
      <c r="A1223" s="320" t="s">
        <v>5872</v>
      </c>
      <c r="B1223" s="336" t="s">
        <v>1517</v>
      </c>
      <c r="C1223" s="337" t="s">
        <v>5873</v>
      </c>
      <c r="D1223" s="338">
        <v>584</v>
      </c>
      <c r="E1223" s="339">
        <v>2700</v>
      </c>
      <c r="F1223" s="171">
        <f>-SUMIF(CajaAcc!F:F,A1223,CajaAcc!E:E)+G1223</f>
        <v>2</v>
      </c>
      <c r="G1223" s="328">
        <v>2</v>
      </c>
    </row>
    <row r="1224" spans="1:7" ht="15" x14ac:dyDescent="0.2">
      <c r="A1224" s="320" t="s">
        <v>2932</v>
      </c>
      <c r="B1224" s="336" t="s">
        <v>1517</v>
      </c>
      <c r="C1224" s="337" t="s">
        <v>2943</v>
      </c>
      <c r="D1224" s="338">
        <v>507</v>
      </c>
      <c r="E1224" s="339">
        <v>2300</v>
      </c>
      <c r="F1224" s="171">
        <f>-SUMIF(CajaAcc!F:F,A1224,CajaAcc!E:E)+G1224</f>
        <v>0</v>
      </c>
      <c r="G1224" s="328">
        <v>0</v>
      </c>
    </row>
    <row r="1225" spans="1:7" ht="15" x14ac:dyDescent="0.2">
      <c r="A1225" s="320" t="s">
        <v>3263</v>
      </c>
      <c r="B1225" s="336" t="s">
        <v>1517</v>
      </c>
      <c r="C1225" s="337" t="s">
        <v>3264</v>
      </c>
      <c r="D1225" s="338">
        <v>507</v>
      </c>
      <c r="E1225" s="339">
        <v>2300</v>
      </c>
      <c r="F1225" s="171">
        <f>-SUMIF(CajaAcc!F:F,A1225,CajaAcc!E:E)+G1225</f>
        <v>0</v>
      </c>
      <c r="G1225" s="328">
        <v>0</v>
      </c>
    </row>
    <row r="1226" spans="1:7" ht="15" x14ac:dyDescent="0.2">
      <c r="A1226" s="320" t="s">
        <v>3883</v>
      </c>
      <c r="B1226" s="336" t="s">
        <v>1517</v>
      </c>
      <c r="C1226" s="337" t="s">
        <v>4636</v>
      </c>
      <c r="D1226" s="338">
        <v>432</v>
      </c>
      <c r="E1226" s="339">
        <v>2350</v>
      </c>
      <c r="F1226" s="171">
        <f>-SUMIF(CajaAcc!F:F,A1226,CajaAcc!E:E)+G1226</f>
        <v>0</v>
      </c>
      <c r="G1226" s="328">
        <v>1</v>
      </c>
    </row>
    <row r="1227" spans="1:7" ht="15" x14ac:dyDescent="0.2">
      <c r="A1227" s="320" t="s">
        <v>4818</v>
      </c>
      <c r="B1227" s="336" t="s">
        <v>1517</v>
      </c>
      <c r="C1227" s="337" t="s">
        <v>4828</v>
      </c>
      <c r="D1227" s="338">
        <v>523</v>
      </c>
      <c r="E1227" s="339">
        <v>2350</v>
      </c>
      <c r="F1227" s="171">
        <f>-SUMIF(CajaAcc!F:F,A1227,CajaAcc!E:E)+G1227</f>
        <v>0</v>
      </c>
      <c r="G1227" s="328">
        <v>1</v>
      </c>
    </row>
    <row r="1228" spans="1:7" ht="15" x14ac:dyDescent="0.2">
      <c r="A1228" s="320" t="s">
        <v>5874</v>
      </c>
      <c r="B1228" s="336" t="s">
        <v>1517</v>
      </c>
      <c r="C1228" s="337" t="s">
        <v>5875</v>
      </c>
      <c r="D1228" s="338">
        <v>523</v>
      </c>
      <c r="E1228" s="339">
        <v>2400</v>
      </c>
      <c r="F1228" s="171">
        <f>-SUMIF(CajaAcc!F:F,A1228,CajaAcc!E:E)+G1228</f>
        <v>1</v>
      </c>
      <c r="G1228" s="328">
        <v>1</v>
      </c>
    </row>
    <row r="1229" spans="1:7" ht="15" x14ac:dyDescent="0.2">
      <c r="A1229" s="320" t="s">
        <v>1110</v>
      </c>
      <c r="B1229" s="336" t="s">
        <v>1517</v>
      </c>
      <c r="C1229" s="337" t="s">
        <v>1111</v>
      </c>
      <c r="D1229" s="338">
        <v>231</v>
      </c>
      <c r="E1229" s="339">
        <v>1150</v>
      </c>
      <c r="F1229" s="171">
        <f>-SUMIF(CajaAcc!F:F,A1229,CajaAcc!E:E)+G1229</f>
        <v>0</v>
      </c>
      <c r="G1229" s="328">
        <v>0</v>
      </c>
    </row>
    <row r="1230" spans="1:7" ht="15" x14ac:dyDescent="0.2">
      <c r="A1230" s="320" t="s">
        <v>2675</v>
      </c>
      <c r="B1230" s="336" t="s">
        <v>1517</v>
      </c>
      <c r="C1230" s="337" t="s">
        <v>2768</v>
      </c>
      <c r="D1230" s="338">
        <v>507</v>
      </c>
      <c r="E1230" s="339">
        <v>2300</v>
      </c>
      <c r="F1230" s="171">
        <f>-SUMIF(CajaAcc!F:F,A1230,CajaAcc!E:E)+G1230</f>
        <v>0</v>
      </c>
      <c r="G1230" s="328">
        <v>0</v>
      </c>
    </row>
    <row r="1231" spans="1:7" ht="15" x14ac:dyDescent="0.2">
      <c r="A1231" s="320" t="s">
        <v>3212</v>
      </c>
      <c r="B1231" s="336" t="s">
        <v>1517</v>
      </c>
      <c r="C1231" s="337" t="s">
        <v>2768</v>
      </c>
      <c r="D1231" s="338">
        <v>507</v>
      </c>
      <c r="E1231" s="339">
        <v>2300</v>
      </c>
      <c r="F1231" s="171">
        <f>-SUMIF(CajaAcc!F:F,A1231,CajaAcc!E:E)+G1231</f>
        <v>0</v>
      </c>
      <c r="G1231" s="328">
        <v>0</v>
      </c>
    </row>
    <row r="1232" spans="1:7" ht="15" x14ac:dyDescent="0.2">
      <c r="A1232" s="320" t="s">
        <v>3213</v>
      </c>
      <c r="B1232" s="336" t="s">
        <v>1517</v>
      </c>
      <c r="C1232" s="337" t="s">
        <v>2768</v>
      </c>
      <c r="D1232" s="338">
        <v>507</v>
      </c>
      <c r="E1232" s="339">
        <v>2300</v>
      </c>
      <c r="F1232" s="171">
        <f>-SUMIF(CajaAcc!F:F,A1232,CajaAcc!E:E)+G1232</f>
        <v>0</v>
      </c>
      <c r="G1232" s="328">
        <v>0</v>
      </c>
    </row>
    <row r="1233" spans="1:7" ht="15" x14ac:dyDescent="0.2">
      <c r="A1233" s="320" t="s">
        <v>2933</v>
      </c>
      <c r="B1233" s="336" t="s">
        <v>1517</v>
      </c>
      <c r="C1233" s="337" t="s">
        <v>2944</v>
      </c>
      <c r="D1233" s="338">
        <v>507</v>
      </c>
      <c r="E1233" s="339">
        <v>2300</v>
      </c>
      <c r="F1233" s="171">
        <f>-SUMIF(CajaAcc!F:F,A1233,CajaAcc!E:E)+G1233</f>
        <v>0</v>
      </c>
      <c r="G1233" s="328">
        <v>0</v>
      </c>
    </row>
    <row r="1234" spans="1:7" ht="15" x14ac:dyDescent="0.2">
      <c r="A1234" s="320" t="s">
        <v>3265</v>
      </c>
      <c r="B1234" s="336" t="s">
        <v>1517</v>
      </c>
      <c r="C1234" s="337" t="s">
        <v>3266</v>
      </c>
      <c r="D1234" s="338">
        <v>507</v>
      </c>
      <c r="E1234" s="339">
        <v>2300</v>
      </c>
      <c r="F1234" s="171">
        <f>-SUMIF(CajaAcc!F:F,A1234,CajaAcc!E:E)+G1234</f>
        <v>0</v>
      </c>
      <c r="G1234" s="328">
        <v>0</v>
      </c>
    </row>
    <row r="1235" spans="1:7" ht="15" x14ac:dyDescent="0.2">
      <c r="A1235" s="320" t="s">
        <v>626</v>
      </c>
      <c r="B1235" s="336" t="s">
        <v>1517</v>
      </c>
      <c r="C1235" s="337" t="s">
        <v>1012</v>
      </c>
      <c r="D1235" s="338">
        <v>231</v>
      </c>
      <c r="E1235" s="339">
        <v>1150</v>
      </c>
      <c r="F1235" s="171">
        <f>-SUMIF(CajaAcc!F:F,A1235,CajaAcc!E:E)+G1235</f>
        <v>0</v>
      </c>
      <c r="G1235" s="328">
        <v>0</v>
      </c>
    </row>
    <row r="1236" spans="1:7" ht="15" x14ac:dyDescent="0.2">
      <c r="A1236" s="320" t="s">
        <v>657</v>
      </c>
      <c r="B1236" s="336" t="s">
        <v>1517</v>
      </c>
      <c r="C1236" s="337" t="s">
        <v>1012</v>
      </c>
      <c r="D1236" s="338">
        <v>231</v>
      </c>
      <c r="E1236" s="339">
        <v>1150</v>
      </c>
      <c r="F1236" s="171">
        <f>-SUMIF(CajaAcc!F:F,A1236,CajaAcc!E:E)+G1236</f>
        <v>0</v>
      </c>
      <c r="G1236" s="328">
        <v>0</v>
      </c>
    </row>
    <row r="1237" spans="1:7" ht="15" x14ac:dyDescent="0.2">
      <c r="A1237" s="320" t="s">
        <v>3633</v>
      </c>
      <c r="B1237" s="336" t="s">
        <v>1517</v>
      </c>
      <c r="C1237" s="337" t="s">
        <v>3652</v>
      </c>
      <c r="D1237" s="338">
        <v>507</v>
      </c>
      <c r="E1237" s="339">
        <v>2300</v>
      </c>
      <c r="F1237" s="171">
        <f>-SUMIF(CajaAcc!F:F,A1237,CajaAcc!E:E)+G1237</f>
        <v>0</v>
      </c>
      <c r="G1237" s="328">
        <v>0</v>
      </c>
    </row>
    <row r="1238" spans="1:7" ht="15" x14ac:dyDescent="0.2">
      <c r="A1238" s="320" t="s">
        <v>3884</v>
      </c>
      <c r="B1238" s="336" t="s">
        <v>1517</v>
      </c>
      <c r="C1238" s="337" t="s">
        <v>3652</v>
      </c>
      <c r="D1238" s="338">
        <v>432</v>
      </c>
      <c r="E1238" s="339">
        <v>2350</v>
      </c>
      <c r="F1238" s="171">
        <f>-SUMIF(CajaAcc!F:F,A1238,CajaAcc!E:E)+G1238</f>
        <v>0</v>
      </c>
      <c r="G1238" s="328">
        <v>0</v>
      </c>
    </row>
    <row r="1239" spans="1:7" ht="15" x14ac:dyDescent="0.2">
      <c r="A1239" s="320" t="s">
        <v>4872</v>
      </c>
      <c r="B1239" s="336" t="s">
        <v>1517</v>
      </c>
      <c r="C1239" s="337" t="s">
        <v>4899</v>
      </c>
      <c r="D1239" s="338">
        <v>523</v>
      </c>
      <c r="E1239" s="339">
        <v>2350</v>
      </c>
      <c r="F1239" s="171">
        <f>-SUMIF(CajaAcc!F:F,A1239,CajaAcc!E:E)+G1239</f>
        <v>0</v>
      </c>
      <c r="G1239" s="328">
        <v>0</v>
      </c>
    </row>
    <row r="1240" spans="1:7" ht="15" x14ac:dyDescent="0.2">
      <c r="A1240" s="320" t="s">
        <v>5663</v>
      </c>
      <c r="B1240" s="336" t="s">
        <v>1517</v>
      </c>
      <c r="C1240" s="337" t="s">
        <v>4899</v>
      </c>
      <c r="D1240" s="338">
        <v>523</v>
      </c>
      <c r="E1240" s="339">
        <v>2350</v>
      </c>
      <c r="F1240" s="171">
        <f>-SUMIF(CajaAcc!F:F,A1240,CajaAcc!E:E)+G1240</f>
        <v>0</v>
      </c>
      <c r="G1240" s="328">
        <v>0</v>
      </c>
    </row>
    <row r="1241" spans="1:7" ht="15" x14ac:dyDescent="0.2">
      <c r="A1241" s="320" t="s">
        <v>5876</v>
      </c>
      <c r="B1241" s="336" t="s">
        <v>1517</v>
      </c>
      <c r="C1241" s="337" t="s">
        <v>5877</v>
      </c>
      <c r="D1241" s="338">
        <v>576</v>
      </c>
      <c r="E1241" s="339">
        <v>2650</v>
      </c>
      <c r="F1241" s="171">
        <f>-SUMIF(CajaAcc!F:F,A1241,CajaAcc!E:E)+G1241</f>
        <v>3</v>
      </c>
      <c r="G1241" s="328">
        <v>2</v>
      </c>
    </row>
    <row r="1242" spans="1:7" ht="15" x14ac:dyDescent="0.2">
      <c r="A1242" s="320" t="s">
        <v>531</v>
      </c>
      <c r="B1242" s="336" t="s">
        <v>1517</v>
      </c>
      <c r="C1242" s="337" t="s">
        <v>1013</v>
      </c>
      <c r="D1242" s="338">
        <v>231</v>
      </c>
      <c r="E1242" s="339">
        <v>1150</v>
      </c>
      <c r="F1242" s="171">
        <f>-SUMIF(CajaAcc!F:F,A1242,CajaAcc!E:E)+G1242</f>
        <v>0</v>
      </c>
      <c r="G1242" s="328">
        <v>0</v>
      </c>
    </row>
    <row r="1243" spans="1:7" ht="15" x14ac:dyDescent="0.2">
      <c r="A1243" s="320" t="s">
        <v>3035</v>
      </c>
      <c r="B1243" s="336" t="s">
        <v>1517</v>
      </c>
      <c r="C1243" s="337" t="s">
        <v>3036</v>
      </c>
      <c r="D1243" s="338">
        <v>474</v>
      </c>
      <c r="E1243" s="339">
        <v>2150</v>
      </c>
      <c r="F1243" s="171">
        <f>-SUMIF(CajaAcc!F:F,A1243,CajaAcc!E:E)+G1243</f>
        <v>0</v>
      </c>
      <c r="G1243" s="328">
        <v>0</v>
      </c>
    </row>
    <row r="1244" spans="1:7" ht="15" x14ac:dyDescent="0.2">
      <c r="A1244" s="320" t="s">
        <v>3164</v>
      </c>
      <c r="B1244" s="336" t="s">
        <v>1517</v>
      </c>
      <c r="C1244" s="337" t="s">
        <v>3036</v>
      </c>
      <c r="D1244" s="338">
        <v>474</v>
      </c>
      <c r="E1244" s="339">
        <v>2150</v>
      </c>
      <c r="F1244" s="171">
        <f>-SUMIF(CajaAcc!F:F,A1244,CajaAcc!E:E)+G1244</f>
        <v>0</v>
      </c>
      <c r="G1244" s="328">
        <v>0</v>
      </c>
    </row>
    <row r="1245" spans="1:7" ht="15" x14ac:dyDescent="0.2">
      <c r="A1245" s="320" t="s">
        <v>3427</v>
      </c>
      <c r="B1245" s="336" t="s">
        <v>1517</v>
      </c>
      <c r="C1245" s="337" t="s">
        <v>3036</v>
      </c>
      <c r="D1245" s="338">
        <v>474</v>
      </c>
      <c r="E1245" s="339">
        <v>2100</v>
      </c>
      <c r="F1245" s="171">
        <f>-SUMIF(CajaAcc!F:F,A1245,CajaAcc!E:E)+G1245</f>
        <v>0</v>
      </c>
      <c r="G1245" s="328">
        <v>0</v>
      </c>
    </row>
    <row r="1246" spans="1:7" ht="15" x14ac:dyDescent="0.2">
      <c r="A1246" s="320" t="s">
        <v>3634</v>
      </c>
      <c r="B1246" s="336" t="s">
        <v>1517</v>
      </c>
      <c r="C1246" s="337" t="s">
        <v>5538</v>
      </c>
      <c r="D1246" s="338">
        <v>507</v>
      </c>
      <c r="E1246" s="339">
        <v>2300</v>
      </c>
      <c r="F1246" s="171">
        <f>-SUMIF(CajaAcc!F:F,A1246,CajaAcc!E:E)+G1246</f>
        <v>0</v>
      </c>
      <c r="G1246" s="328">
        <v>0</v>
      </c>
    </row>
    <row r="1247" spans="1:7" ht="15" x14ac:dyDescent="0.2">
      <c r="A1247" s="320" t="s">
        <v>4873</v>
      </c>
      <c r="B1247" s="336" t="s">
        <v>1517</v>
      </c>
      <c r="C1247" s="337" t="s">
        <v>5538</v>
      </c>
      <c r="D1247" s="338">
        <v>523</v>
      </c>
      <c r="E1247" s="339">
        <v>2350</v>
      </c>
      <c r="F1247" s="171">
        <f>-SUMIF(CajaAcc!F:F,A1247,CajaAcc!E:E)+G1247</f>
        <v>0</v>
      </c>
      <c r="G1247" s="328">
        <v>0</v>
      </c>
    </row>
    <row r="1248" spans="1:7" ht="15" x14ac:dyDescent="0.2">
      <c r="A1248" s="320" t="s">
        <v>4874</v>
      </c>
      <c r="B1248" s="336" t="s">
        <v>1517</v>
      </c>
      <c r="C1248" s="337" t="s">
        <v>4900</v>
      </c>
      <c r="D1248" s="338">
        <v>523</v>
      </c>
      <c r="E1248" s="339">
        <v>2350</v>
      </c>
      <c r="F1248" s="171">
        <f>-SUMIF(CajaAcc!F:F,A1248,CajaAcc!E:E)+G1248</f>
        <v>0</v>
      </c>
      <c r="G1248" s="328">
        <v>0</v>
      </c>
    </row>
    <row r="1249" spans="1:7" ht="15" x14ac:dyDescent="0.2">
      <c r="A1249" s="320" t="s">
        <v>2198</v>
      </c>
      <c r="B1249" s="336" t="s">
        <v>1517</v>
      </c>
      <c r="C1249" s="337" t="s">
        <v>2220</v>
      </c>
      <c r="D1249" s="338">
        <v>407</v>
      </c>
      <c r="E1249" s="339">
        <v>1850</v>
      </c>
      <c r="F1249" s="171">
        <f>-SUMIF(CajaAcc!F:F,A1249,CajaAcc!E:E)+G1249</f>
        <v>0</v>
      </c>
      <c r="G1249" s="328">
        <v>0</v>
      </c>
    </row>
    <row r="1250" spans="1:7" ht="15" x14ac:dyDescent="0.2">
      <c r="A1250" s="320" t="s">
        <v>3037</v>
      </c>
      <c r="B1250" s="336" t="s">
        <v>1517</v>
      </c>
      <c r="C1250" s="337" t="s">
        <v>3038</v>
      </c>
      <c r="D1250" s="338">
        <v>407</v>
      </c>
      <c r="E1250" s="339">
        <v>1850</v>
      </c>
      <c r="F1250" s="171">
        <f>-SUMIF(CajaAcc!F:F,A1250,CajaAcc!E:E)+G1250</f>
        <v>0</v>
      </c>
      <c r="G1250" s="328">
        <v>0</v>
      </c>
    </row>
    <row r="1251" spans="1:7" ht="15" x14ac:dyDescent="0.2">
      <c r="A1251" s="320" t="s">
        <v>3039</v>
      </c>
      <c r="B1251" s="336" t="s">
        <v>1517</v>
      </c>
      <c r="C1251" s="337" t="s">
        <v>3040</v>
      </c>
      <c r="D1251" s="338">
        <v>507</v>
      </c>
      <c r="E1251" s="339">
        <v>2300</v>
      </c>
      <c r="F1251" s="171">
        <f>-SUMIF(CajaAcc!F:F,A1251,CajaAcc!E:E)+G1251</f>
        <v>0</v>
      </c>
      <c r="G1251" s="328">
        <v>0</v>
      </c>
    </row>
    <row r="1252" spans="1:7" ht="15" x14ac:dyDescent="0.2">
      <c r="A1252" s="320" t="s">
        <v>3582</v>
      </c>
      <c r="B1252" s="336" t="s">
        <v>1517</v>
      </c>
      <c r="C1252" s="337" t="s">
        <v>3609</v>
      </c>
      <c r="D1252" s="338">
        <v>507</v>
      </c>
      <c r="E1252" s="339">
        <v>2250</v>
      </c>
      <c r="F1252" s="171">
        <f>-SUMIF(CajaAcc!F:F,A1252,CajaAcc!E:E)+G1252</f>
        <v>0</v>
      </c>
      <c r="G1252" s="328">
        <v>0</v>
      </c>
    </row>
    <row r="1253" spans="1:7" ht="15" x14ac:dyDescent="0.2">
      <c r="A1253" s="320" t="s">
        <v>3635</v>
      </c>
      <c r="B1253" s="336" t="s">
        <v>1517</v>
      </c>
      <c r="C1253" s="337" t="s">
        <v>3609</v>
      </c>
      <c r="D1253" s="338">
        <v>507</v>
      </c>
      <c r="E1253" s="339">
        <v>2300</v>
      </c>
      <c r="F1253" s="171">
        <f>-SUMIF(CajaAcc!F:F,A1253,CajaAcc!E:E)+G1253</f>
        <v>0</v>
      </c>
      <c r="G1253" s="328">
        <v>0</v>
      </c>
    </row>
    <row r="1254" spans="1:7" ht="15" x14ac:dyDescent="0.2">
      <c r="A1254" s="320" t="s">
        <v>1628</v>
      </c>
      <c r="B1254" s="336" t="s">
        <v>1517</v>
      </c>
      <c r="C1254" s="337" t="s">
        <v>1629</v>
      </c>
      <c r="D1254" s="338">
        <v>407</v>
      </c>
      <c r="E1254" s="339">
        <v>1850</v>
      </c>
      <c r="F1254" s="171">
        <f>-SUMIF(CajaAcc!F:F,A1254,CajaAcc!E:E)+G1254</f>
        <v>1</v>
      </c>
      <c r="G1254" s="328">
        <v>1</v>
      </c>
    </row>
    <row r="1255" spans="1:7" ht="15" x14ac:dyDescent="0.2">
      <c r="A1255" s="320" t="s">
        <v>1014</v>
      </c>
      <c r="B1255" s="336" t="s">
        <v>1517</v>
      </c>
      <c r="C1255" s="337" t="s">
        <v>1015</v>
      </c>
      <c r="D1255" s="338">
        <v>231</v>
      </c>
      <c r="E1255" s="339">
        <v>1150</v>
      </c>
      <c r="F1255" s="171">
        <f>-SUMIF(CajaAcc!F:F,A1255,CajaAcc!E:E)+G1255</f>
        <v>0</v>
      </c>
      <c r="G1255" s="328">
        <v>0</v>
      </c>
    </row>
    <row r="1256" spans="1:7" ht="15" x14ac:dyDescent="0.2">
      <c r="A1256" s="320" t="s">
        <v>1273</v>
      </c>
      <c r="B1256" s="336" t="s">
        <v>1517</v>
      </c>
      <c r="C1256" s="337" t="s">
        <v>1274</v>
      </c>
      <c r="D1256" s="338">
        <v>231</v>
      </c>
      <c r="E1256" s="339">
        <v>1150</v>
      </c>
      <c r="F1256" s="171">
        <f>-SUMIF(CajaAcc!F:F,A1256,CajaAcc!E:E)+G1256</f>
        <v>0</v>
      </c>
      <c r="G1256" s="328">
        <v>0</v>
      </c>
    </row>
    <row r="1257" spans="1:7" ht="15" x14ac:dyDescent="0.2">
      <c r="A1257" s="320" t="s">
        <v>349</v>
      </c>
      <c r="B1257" s="336" t="s">
        <v>1517</v>
      </c>
      <c r="C1257" s="337" t="s">
        <v>1337</v>
      </c>
      <c r="D1257" s="338">
        <v>231</v>
      </c>
      <c r="E1257" s="339">
        <v>450</v>
      </c>
      <c r="F1257" s="171">
        <f>-SUMIF(CajaAcc!F:F,A1257,CajaAcc!E:E)+G1257</f>
        <v>0</v>
      </c>
      <c r="G1257" s="328">
        <v>0</v>
      </c>
    </row>
    <row r="1258" spans="1:7" ht="15" x14ac:dyDescent="0.2">
      <c r="A1258" s="320" t="s">
        <v>348</v>
      </c>
      <c r="B1258" s="336" t="s">
        <v>1517</v>
      </c>
      <c r="C1258" s="337" t="s">
        <v>1338</v>
      </c>
      <c r="D1258" s="338">
        <v>231</v>
      </c>
      <c r="E1258" s="339">
        <v>450</v>
      </c>
      <c r="F1258" s="171">
        <f>-SUMIF(CajaAcc!F:F,A1258,CajaAcc!E:E)+G1258</f>
        <v>0</v>
      </c>
      <c r="G1258" s="328">
        <v>0</v>
      </c>
    </row>
    <row r="1259" spans="1:7" ht="15" x14ac:dyDescent="0.2">
      <c r="A1259" s="320" t="s">
        <v>354</v>
      </c>
      <c r="B1259" s="336" t="s">
        <v>1517</v>
      </c>
      <c r="C1259" s="337" t="s">
        <v>1339</v>
      </c>
      <c r="D1259" s="338">
        <v>231</v>
      </c>
      <c r="E1259" s="339">
        <v>450</v>
      </c>
      <c r="F1259" s="171">
        <f>-SUMIF(CajaAcc!F:F,A1259,CajaAcc!E:E)+G1259</f>
        <v>0</v>
      </c>
      <c r="G1259" s="328">
        <v>0</v>
      </c>
    </row>
    <row r="1260" spans="1:7" ht="15" x14ac:dyDescent="0.2">
      <c r="A1260" s="320" t="s">
        <v>253</v>
      </c>
      <c r="B1260" s="336" t="s">
        <v>1517</v>
      </c>
      <c r="C1260" s="337" t="s">
        <v>1016</v>
      </c>
      <c r="D1260" s="338">
        <v>231</v>
      </c>
      <c r="E1260" s="339">
        <v>450</v>
      </c>
      <c r="F1260" s="171">
        <f>-SUMIF(CajaAcc!F:F,A1260,CajaAcc!E:E)+G1260</f>
        <v>0</v>
      </c>
      <c r="G1260" s="328">
        <v>0</v>
      </c>
    </row>
    <row r="1261" spans="1:7" ht="15" x14ac:dyDescent="0.2">
      <c r="A1261" s="320" t="s">
        <v>359</v>
      </c>
      <c r="B1261" s="336" t="s">
        <v>1517</v>
      </c>
      <c r="C1261" s="337" t="s">
        <v>2176</v>
      </c>
      <c r="D1261" s="338">
        <v>231</v>
      </c>
      <c r="E1261" s="339">
        <v>450</v>
      </c>
      <c r="F1261" s="171">
        <f>-SUMIF(CajaAcc!F:F,A1261,CajaAcc!E:E)+G1261</f>
        <v>0</v>
      </c>
      <c r="G1261" s="328">
        <v>0</v>
      </c>
    </row>
    <row r="1262" spans="1:7" ht="15" x14ac:dyDescent="0.2">
      <c r="A1262" s="320" t="s">
        <v>497</v>
      </c>
      <c r="B1262" s="336" t="s">
        <v>1517</v>
      </c>
      <c r="C1262" s="337" t="s">
        <v>1017</v>
      </c>
      <c r="D1262" s="338">
        <v>231</v>
      </c>
      <c r="E1262" s="339">
        <v>450</v>
      </c>
      <c r="F1262" s="171">
        <f>-SUMIF(CajaAcc!F:F,A1262,CajaAcc!E:E)+G1262</f>
        <v>0</v>
      </c>
      <c r="G1262" s="328">
        <v>0</v>
      </c>
    </row>
    <row r="1263" spans="1:7" ht="15" x14ac:dyDescent="0.2">
      <c r="A1263" s="320" t="s">
        <v>412</v>
      </c>
      <c r="B1263" s="336" t="s">
        <v>1517</v>
      </c>
      <c r="C1263" s="337" t="s">
        <v>1018</v>
      </c>
      <c r="D1263" s="338">
        <v>231</v>
      </c>
      <c r="E1263" s="339">
        <v>450</v>
      </c>
      <c r="F1263" s="171">
        <f>-SUMIF(CajaAcc!F:F,A1263,CajaAcc!E:E)+G1263</f>
        <v>0</v>
      </c>
      <c r="G1263" s="328">
        <v>0</v>
      </c>
    </row>
    <row r="1264" spans="1:7" ht="15" x14ac:dyDescent="0.2">
      <c r="A1264" s="320" t="s">
        <v>357</v>
      </c>
      <c r="B1264" s="336" t="s">
        <v>1517</v>
      </c>
      <c r="C1264" s="337" t="s">
        <v>1018</v>
      </c>
      <c r="D1264" s="338">
        <v>231</v>
      </c>
      <c r="E1264" s="339">
        <v>450</v>
      </c>
      <c r="F1264" s="171">
        <f>-SUMIF(CajaAcc!F:F,A1264,CajaAcc!E:E)+G1264</f>
        <v>0</v>
      </c>
      <c r="G1264" s="328">
        <v>0</v>
      </c>
    </row>
    <row r="1265" spans="1:7" ht="15" x14ac:dyDescent="0.2">
      <c r="A1265" s="320" t="s">
        <v>413</v>
      </c>
      <c r="B1265" s="336" t="s">
        <v>1517</v>
      </c>
      <c r="C1265" s="337" t="s">
        <v>1019</v>
      </c>
      <c r="D1265" s="338">
        <v>231</v>
      </c>
      <c r="E1265" s="339">
        <v>450</v>
      </c>
      <c r="F1265" s="171">
        <f>-SUMIF(CajaAcc!F:F,A1265,CajaAcc!E:E)+G1265</f>
        <v>0</v>
      </c>
      <c r="G1265" s="328">
        <v>0</v>
      </c>
    </row>
    <row r="1266" spans="1:7" ht="15" x14ac:dyDescent="0.2">
      <c r="A1266" s="320" t="s">
        <v>496</v>
      </c>
      <c r="B1266" s="336" t="s">
        <v>1517</v>
      </c>
      <c r="C1266" s="337" t="s">
        <v>1020</v>
      </c>
      <c r="D1266" s="338">
        <v>231</v>
      </c>
      <c r="E1266" s="339">
        <v>450</v>
      </c>
      <c r="F1266" s="171">
        <f>-SUMIF(CajaAcc!F:F,A1266,CajaAcc!E:E)+G1266</f>
        <v>0</v>
      </c>
      <c r="G1266" s="328">
        <v>0</v>
      </c>
    </row>
    <row r="1267" spans="1:7" ht="15" x14ac:dyDescent="0.2">
      <c r="A1267" s="320" t="s">
        <v>572</v>
      </c>
      <c r="B1267" s="336" t="s">
        <v>1517</v>
      </c>
      <c r="C1267" s="337" t="s">
        <v>1021</v>
      </c>
      <c r="D1267" s="338">
        <v>231</v>
      </c>
      <c r="E1267" s="339">
        <v>450</v>
      </c>
      <c r="F1267" s="171">
        <f>-SUMIF(CajaAcc!F:F,A1267,CajaAcc!E:E)+G1267</f>
        <v>0</v>
      </c>
      <c r="G1267" s="328">
        <v>0</v>
      </c>
    </row>
    <row r="1268" spans="1:7" ht="15" x14ac:dyDescent="0.2">
      <c r="A1268" s="320" t="s">
        <v>1112</v>
      </c>
      <c r="B1268" s="336" t="s">
        <v>1517</v>
      </c>
      <c r="C1268" s="337" t="s">
        <v>1113</v>
      </c>
      <c r="D1268" s="338">
        <v>231</v>
      </c>
      <c r="E1268" s="339">
        <v>1150</v>
      </c>
      <c r="F1268" s="171">
        <f>-SUMIF(CajaAcc!F:F,A1268,CajaAcc!E:E)+G1268</f>
        <v>0</v>
      </c>
      <c r="G1268" s="328">
        <v>0</v>
      </c>
    </row>
    <row r="1269" spans="1:7" ht="15" x14ac:dyDescent="0.2">
      <c r="A1269" s="320" t="s">
        <v>552</v>
      </c>
      <c r="B1269" s="336" t="s">
        <v>1517</v>
      </c>
      <c r="C1269" s="337" t="s">
        <v>1022</v>
      </c>
      <c r="D1269" s="338">
        <v>231</v>
      </c>
      <c r="E1269" s="339">
        <v>1150</v>
      </c>
      <c r="F1269" s="171">
        <f>-SUMIF(CajaAcc!F:F,A1269,CajaAcc!E:E)+G1269</f>
        <v>0</v>
      </c>
      <c r="G1269" s="328">
        <v>0</v>
      </c>
    </row>
    <row r="1270" spans="1:7" ht="15" x14ac:dyDescent="0.2">
      <c r="A1270" s="320" t="s">
        <v>2086</v>
      </c>
      <c r="B1270" s="336" t="s">
        <v>1517</v>
      </c>
      <c r="C1270" s="337" t="s">
        <v>2087</v>
      </c>
      <c r="D1270" s="338">
        <v>474</v>
      </c>
      <c r="E1270" s="339">
        <v>2150</v>
      </c>
      <c r="F1270" s="171">
        <f>-SUMIF(CajaAcc!F:F,A1270,CajaAcc!E:E)+G1270</f>
        <v>0</v>
      </c>
      <c r="G1270" s="328">
        <v>0</v>
      </c>
    </row>
    <row r="1271" spans="1:7" ht="15" x14ac:dyDescent="0.2">
      <c r="A1271" s="320" t="s">
        <v>596</v>
      </c>
      <c r="B1271" s="336" t="s">
        <v>1517</v>
      </c>
      <c r="C1271" s="337" t="s">
        <v>1023</v>
      </c>
      <c r="D1271" s="338">
        <v>474</v>
      </c>
      <c r="E1271" s="339">
        <v>2150</v>
      </c>
      <c r="F1271" s="171">
        <f>-SUMIF(CajaAcc!F:F,A1271,CajaAcc!E:E)+G1271</f>
        <v>0</v>
      </c>
      <c r="G1271" s="328">
        <v>0</v>
      </c>
    </row>
    <row r="1272" spans="1:7" ht="15" x14ac:dyDescent="0.2">
      <c r="A1272" s="320" t="s">
        <v>968</v>
      </c>
      <c r="B1272" s="336" t="s">
        <v>1517</v>
      </c>
      <c r="C1272" s="337" t="s">
        <v>1023</v>
      </c>
      <c r="D1272" s="338">
        <v>474</v>
      </c>
      <c r="E1272" s="339">
        <v>2150</v>
      </c>
      <c r="F1272" s="171">
        <f>-SUMIF(CajaAcc!F:F,A1272,CajaAcc!E:E)+G1272</f>
        <v>0</v>
      </c>
      <c r="G1272" s="328">
        <v>0</v>
      </c>
    </row>
    <row r="1273" spans="1:7" ht="15" x14ac:dyDescent="0.2">
      <c r="A1273" s="320" t="s">
        <v>1972</v>
      </c>
      <c r="B1273" s="336" t="s">
        <v>1517</v>
      </c>
      <c r="C1273" s="337" t="s">
        <v>1873</v>
      </c>
      <c r="D1273" s="338">
        <v>474</v>
      </c>
      <c r="E1273" s="339">
        <v>2150</v>
      </c>
      <c r="F1273" s="171">
        <f>-SUMIF(CajaAcc!F:F,A1273,CajaAcc!E:E)+G1273</f>
        <v>9</v>
      </c>
      <c r="G1273" s="328">
        <v>9</v>
      </c>
    </row>
    <row r="1274" spans="1:7" ht="15" x14ac:dyDescent="0.2">
      <c r="A1274" s="320" t="s">
        <v>1927</v>
      </c>
      <c r="B1274" s="336" t="s">
        <v>1517</v>
      </c>
      <c r="C1274" s="337" t="s">
        <v>1873</v>
      </c>
      <c r="D1274" s="338">
        <v>474</v>
      </c>
      <c r="E1274" s="339">
        <v>2150</v>
      </c>
      <c r="F1274" s="171">
        <f>-SUMIF(CajaAcc!F:F,A1274,CajaAcc!E:E)+G1274</f>
        <v>0</v>
      </c>
      <c r="G1274" s="328">
        <v>0</v>
      </c>
    </row>
    <row r="1275" spans="1:7" ht="15" x14ac:dyDescent="0.2">
      <c r="A1275" s="320" t="s">
        <v>969</v>
      </c>
      <c r="B1275" s="336" t="s">
        <v>1517</v>
      </c>
      <c r="C1275" s="337" t="s">
        <v>1024</v>
      </c>
      <c r="D1275" s="338">
        <v>474</v>
      </c>
      <c r="E1275" s="339">
        <v>2150</v>
      </c>
      <c r="F1275" s="171">
        <f>-SUMIF(CajaAcc!F:F,A1275,CajaAcc!E:E)+G1275</f>
        <v>0</v>
      </c>
      <c r="G1275" s="328">
        <v>0</v>
      </c>
    </row>
    <row r="1276" spans="1:7" ht="15" x14ac:dyDescent="0.2">
      <c r="A1276" s="320" t="s">
        <v>2140</v>
      </c>
      <c r="B1276" s="336" t="s">
        <v>1517</v>
      </c>
      <c r="C1276" s="337" t="s">
        <v>2289</v>
      </c>
      <c r="D1276" s="338">
        <v>474</v>
      </c>
      <c r="E1276" s="339">
        <v>2150</v>
      </c>
      <c r="F1276" s="171">
        <f>-SUMIF(CajaAcc!F:F,A1276,CajaAcc!E:E)+G1276</f>
        <v>0</v>
      </c>
      <c r="G1276" s="328">
        <v>0</v>
      </c>
    </row>
    <row r="1277" spans="1:7" ht="15" x14ac:dyDescent="0.2">
      <c r="A1277" s="320" t="s">
        <v>2348</v>
      </c>
      <c r="B1277" s="336" t="s">
        <v>1517</v>
      </c>
      <c r="C1277" s="337" t="s">
        <v>2289</v>
      </c>
      <c r="D1277" s="338">
        <v>474</v>
      </c>
      <c r="E1277" s="339">
        <v>2150</v>
      </c>
      <c r="F1277" s="171">
        <f>-SUMIF(CajaAcc!F:F,A1277,CajaAcc!E:E)+G1277</f>
        <v>0</v>
      </c>
      <c r="G1277" s="328">
        <v>0</v>
      </c>
    </row>
    <row r="1278" spans="1:7" ht="15" x14ac:dyDescent="0.2">
      <c r="A1278" s="320" t="s">
        <v>1974</v>
      </c>
      <c r="B1278" s="336" t="s">
        <v>1517</v>
      </c>
      <c r="C1278" s="337" t="s">
        <v>2289</v>
      </c>
      <c r="D1278" s="338">
        <v>474</v>
      </c>
      <c r="E1278" s="339">
        <v>2150</v>
      </c>
      <c r="F1278" s="171">
        <f>-SUMIF(CajaAcc!F:F,A1278,CajaAcc!E:E)+G1278</f>
        <v>0</v>
      </c>
      <c r="G1278" s="328">
        <v>0</v>
      </c>
    </row>
    <row r="1279" spans="1:7" ht="15" x14ac:dyDescent="0.2">
      <c r="A1279" s="320" t="s">
        <v>1975</v>
      </c>
      <c r="B1279" s="336" t="s">
        <v>1517</v>
      </c>
      <c r="C1279" s="337" t="s">
        <v>2289</v>
      </c>
      <c r="D1279" s="338">
        <v>474</v>
      </c>
      <c r="E1279" s="339">
        <v>2150</v>
      </c>
      <c r="F1279" s="171">
        <f>-SUMIF(CajaAcc!F:F,A1279,CajaAcc!E:E)+G1279</f>
        <v>2</v>
      </c>
      <c r="G1279" s="328">
        <v>2</v>
      </c>
    </row>
    <row r="1280" spans="1:7" ht="15" x14ac:dyDescent="0.2">
      <c r="A1280" s="320" t="s">
        <v>1929</v>
      </c>
      <c r="B1280" s="336" t="s">
        <v>1517</v>
      </c>
      <c r="C1280" s="337" t="s">
        <v>2289</v>
      </c>
      <c r="D1280" s="338">
        <v>474</v>
      </c>
      <c r="E1280" s="339">
        <v>2150</v>
      </c>
      <c r="F1280" s="171">
        <f>-SUMIF(CajaAcc!F:F,A1280,CajaAcc!E:E)+G1280</f>
        <v>0</v>
      </c>
      <c r="G1280" s="328">
        <v>0</v>
      </c>
    </row>
    <row r="1281" spans="1:7" ht="15" x14ac:dyDescent="0.2">
      <c r="A1281" s="320" t="s">
        <v>1928</v>
      </c>
      <c r="B1281" s="336" t="s">
        <v>1517</v>
      </c>
      <c r="C1281" s="337" t="s">
        <v>1025</v>
      </c>
      <c r="D1281" s="338">
        <v>507</v>
      </c>
      <c r="E1281" s="339">
        <v>2500</v>
      </c>
      <c r="F1281" s="171">
        <f>-SUMIF(CajaAcc!F:F,A1281,CajaAcc!E:E)+G1281</f>
        <v>0</v>
      </c>
      <c r="G1281" s="328">
        <v>0</v>
      </c>
    </row>
    <row r="1282" spans="1:7" ht="15" x14ac:dyDescent="0.2">
      <c r="A1282" s="320" t="s">
        <v>1195</v>
      </c>
      <c r="B1282" s="336" t="s">
        <v>1517</v>
      </c>
      <c r="C1282" s="337" t="s">
        <v>1025</v>
      </c>
      <c r="D1282" s="338">
        <v>507</v>
      </c>
      <c r="E1282" s="339">
        <v>2300</v>
      </c>
      <c r="F1282" s="171">
        <f>-SUMIF(CajaAcc!F:F,A1282,CajaAcc!E:E)+G1282</f>
        <v>0</v>
      </c>
      <c r="G1282" s="328">
        <v>0</v>
      </c>
    </row>
    <row r="1283" spans="1:7" ht="15" x14ac:dyDescent="0.2">
      <c r="A1283" s="320" t="s">
        <v>746</v>
      </c>
      <c r="B1283" s="336" t="s">
        <v>1517</v>
      </c>
      <c r="C1283" s="337" t="s">
        <v>1025</v>
      </c>
      <c r="D1283" s="338">
        <v>507</v>
      </c>
      <c r="E1283" s="339">
        <v>2500</v>
      </c>
      <c r="F1283" s="171">
        <f>-SUMIF(CajaAcc!F:F,A1283,CajaAcc!E:E)+G1283</f>
        <v>0</v>
      </c>
      <c r="G1283" s="328">
        <v>0</v>
      </c>
    </row>
    <row r="1284" spans="1:7" ht="15" x14ac:dyDescent="0.2">
      <c r="A1284" s="320" t="s">
        <v>488</v>
      </c>
      <c r="B1284" s="336" t="s">
        <v>1517</v>
      </c>
      <c r="C1284" s="337" t="s">
        <v>1508</v>
      </c>
      <c r="D1284" s="338">
        <v>507</v>
      </c>
      <c r="E1284" s="339">
        <v>1850</v>
      </c>
      <c r="F1284" s="171">
        <f>-SUMIF(CajaAcc!F:F,A1284,CajaAcc!E:E)+G1284</f>
        <v>0</v>
      </c>
      <c r="G1284" s="328">
        <v>0</v>
      </c>
    </row>
    <row r="1285" spans="1:7" ht="15" x14ac:dyDescent="0.2">
      <c r="A1285" s="320" t="s">
        <v>1242</v>
      </c>
      <c r="B1285" s="336" t="s">
        <v>1517</v>
      </c>
      <c r="C1285" s="337" t="s">
        <v>1508</v>
      </c>
      <c r="D1285" s="338">
        <v>507</v>
      </c>
      <c r="E1285" s="339">
        <v>2300</v>
      </c>
      <c r="F1285" s="171">
        <f>-SUMIF(CajaAcc!F:F,A1285,CajaAcc!E:E)+G1285</f>
        <v>0</v>
      </c>
      <c r="G1285" s="328">
        <v>0</v>
      </c>
    </row>
    <row r="1286" spans="1:7" ht="15" x14ac:dyDescent="0.2">
      <c r="A1286" s="320" t="s">
        <v>527</v>
      </c>
      <c r="B1286" s="336" t="s">
        <v>1517</v>
      </c>
      <c r="C1286" s="337" t="s">
        <v>1508</v>
      </c>
      <c r="D1286" s="338">
        <v>507</v>
      </c>
      <c r="E1286" s="339">
        <v>2300</v>
      </c>
      <c r="F1286" s="171">
        <f>-SUMIF(CajaAcc!F:F,A1286,CajaAcc!E:E)+G1286</f>
        <v>0</v>
      </c>
      <c r="G1286" s="328">
        <v>0</v>
      </c>
    </row>
    <row r="1287" spans="1:7" ht="15" x14ac:dyDescent="0.2">
      <c r="A1287" s="320" t="s">
        <v>1630</v>
      </c>
      <c r="B1287" s="336" t="s">
        <v>1517</v>
      </c>
      <c r="C1287" s="337" t="s">
        <v>1508</v>
      </c>
      <c r="D1287" s="338">
        <v>507</v>
      </c>
      <c r="E1287" s="339">
        <v>1250</v>
      </c>
      <c r="F1287" s="171">
        <f>-SUMIF(CajaAcc!F:F,A1287,CajaAcc!E:E)+G1287</f>
        <v>0</v>
      </c>
      <c r="G1287" s="328">
        <v>0</v>
      </c>
    </row>
    <row r="1288" spans="1:7" ht="15" x14ac:dyDescent="0.2">
      <c r="A1288" s="320" t="s">
        <v>970</v>
      </c>
      <c r="B1288" s="336" t="s">
        <v>1517</v>
      </c>
      <c r="C1288" s="337" t="s">
        <v>1026</v>
      </c>
      <c r="D1288" s="338">
        <v>507</v>
      </c>
      <c r="E1288" s="339">
        <v>2300</v>
      </c>
      <c r="F1288" s="171">
        <f>-SUMIF(CajaAcc!F:F,A1288,CajaAcc!E:E)+G1288</f>
        <v>0</v>
      </c>
      <c r="G1288" s="328">
        <v>0</v>
      </c>
    </row>
    <row r="1289" spans="1:7" ht="15" x14ac:dyDescent="0.2">
      <c r="A1289" s="320" t="s">
        <v>1443</v>
      </c>
      <c r="B1289" s="336" t="s">
        <v>1517</v>
      </c>
      <c r="C1289" s="337" t="s">
        <v>1444</v>
      </c>
      <c r="D1289" s="338">
        <v>407</v>
      </c>
      <c r="E1289" s="339">
        <v>1150</v>
      </c>
      <c r="F1289" s="171">
        <f>-SUMIF(CajaAcc!F:F,A1289,CajaAcc!E:E)+G1289</f>
        <v>0</v>
      </c>
      <c r="G1289" s="328">
        <v>0</v>
      </c>
    </row>
    <row r="1290" spans="1:7" ht="15" x14ac:dyDescent="0.2">
      <c r="A1290" s="320" t="s">
        <v>733</v>
      </c>
      <c r="B1290" s="336" t="s">
        <v>1517</v>
      </c>
      <c r="C1290" s="337" t="s">
        <v>2392</v>
      </c>
      <c r="D1290" s="338">
        <v>407</v>
      </c>
      <c r="E1290" s="339">
        <v>2000</v>
      </c>
      <c r="F1290" s="171">
        <f>-SUMIF(CajaAcc!F:F,A1290,CajaAcc!E:E)+G1290</f>
        <v>0</v>
      </c>
      <c r="G1290" s="328">
        <v>0</v>
      </c>
    </row>
    <row r="1291" spans="1:7" ht="15" x14ac:dyDescent="0.2">
      <c r="A1291" s="320" t="s">
        <v>385</v>
      </c>
      <c r="B1291" s="336" t="s">
        <v>1517</v>
      </c>
      <c r="C1291" s="337" t="s">
        <v>2734</v>
      </c>
      <c r="D1291" s="338">
        <v>407</v>
      </c>
      <c r="E1291" s="339">
        <v>1850</v>
      </c>
      <c r="F1291" s="171">
        <f>-SUMIF(CajaAcc!F:F,A1291,CajaAcc!E:E)+G1291</f>
        <v>0</v>
      </c>
      <c r="G1291" s="328">
        <v>0</v>
      </c>
    </row>
    <row r="1292" spans="1:7" ht="15" x14ac:dyDescent="0.2">
      <c r="A1292" s="320" t="s">
        <v>441</v>
      </c>
      <c r="B1292" s="336" t="s">
        <v>1517</v>
      </c>
      <c r="C1292" s="337" t="s">
        <v>1027</v>
      </c>
      <c r="D1292" s="338">
        <v>407</v>
      </c>
      <c r="E1292" s="339">
        <v>1850</v>
      </c>
      <c r="F1292" s="171">
        <f>-SUMIF(CajaAcc!F:F,A1292,CajaAcc!E:E)+G1292</f>
        <v>0</v>
      </c>
      <c r="G1292" s="328">
        <v>0</v>
      </c>
    </row>
    <row r="1293" spans="1:7" ht="15" x14ac:dyDescent="0.2">
      <c r="A1293" s="320" t="s">
        <v>2699</v>
      </c>
      <c r="B1293" s="336" t="s">
        <v>1517</v>
      </c>
      <c r="C1293" s="337" t="s">
        <v>2700</v>
      </c>
      <c r="D1293" s="338">
        <v>407</v>
      </c>
      <c r="E1293" s="339">
        <v>1850</v>
      </c>
      <c r="F1293" s="171">
        <f>-SUMIF(CajaAcc!F:F,A1293,CajaAcc!E:E)+G1293</f>
        <v>0</v>
      </c>
      <c r="G1293" s="328">
        <v>0</v>
      </c>
    </row>
    <row r="1294" spans="1:7" ht="15" x14ac:dyDescent="0.2">
      <c r="A1294" s="320" t="s">
        <v>414</v>
      </c>
      <c r="B1294" s="336" t="s">
        <v>1517</v>
      </c>
      <c r="C1294" s="337" t="s">
        <v>1028</v>
      </c>
      <c r="D1294" s="338">
        <v>231</v>
      </c>
      <c r="E1294" s="339">
        <v>450</v>
      </c>
      <c r="F1294" s="171">
        <f>-SUMIF(CajaAcc!F:F,A1294,CajaAcc!E:E)+G1294</f>
        <v>0</v>
      </c>
      <c r="G1294" s="328">
        <v>0</v>
      </c>
    </row>
    <row r="1295" spans="1:7" ht="15" x14ac:dyDescent="0.2">
      <c r="A1295" s="320" t="s">
        <v>355</v>
      </c>
      <c r="B1295" s="336" t="s">
        <v>1517</v>
      </c>
      <c r="C1295" s="337" t="s">
        <v>1029</v>
      </c>
      <c r="D1295" s="338">
        <v>231</v>
      </c>
      <c r="E1295" s="339">
        <v>450</v>
      </c>
      <c r="F1295" s="171">
        <f>-SUMIF(CajaAcc!F:F,A1295,CajaAcc!E:E)+G1295</f>
        <v>0</v>
      </c>
      <c r="G1295" s="328">
        <v>0</v>
      </c>
    </row>
    <row r="1296" spans="1:7" ht="15" x14ac:dyDescent="0.2">
      <c r="A1296" s="320" t="s">
        <v>404</v>
      </c>
      <c r="B1296" s="336" t="s">
        <v>1517</v>
      </c>
      <c r="C1296" s="337" t="s">
        <v>1030</v>
      </c>
      <c r="D1296" s="338">
        <v>231</v>
      </c>
      <c r="E1296" s="339">
        <v>450</v>
      </c>
      <c r="F1296" s="171">
        <f>-SUMIF(CajaAcc!F:F,A1296,CajaAcc!E:E)+G1296</f>
        <v>0</v>
      </c>
      <c r="G1296" s="328">
        <v>0</v>
      </c>
    </row>
    <row r="1297" spans="1:7" ht="15" x14ac:dyDescent="0.2">
      <c r="A1297" s="320" t="s">
        <v>403</v>
      </c>
      <c r="B1297" s="336" t="s">
        <v>1517</v>
      </c>
      <c r="C1297" s="337" t="s">
        <v>1031</v>
      </c>
      <c r="D1297" s="338">
        <v>231</v>
      </c>
      <c r="E1297" s="339">
        <v>450</v>
      </c>
      <c r="F1297" s="171">
        <f>-SUMIF(CajaAcc!F:F,A1297,CajaAcc!E:E)+G1297</f>
        <v>0</v>
      </c>
      <c r="G1297" s="328">
        <v>0</v>
      </c>
    </row>
    <row r="1298" spans="1:7" ht="15" x14ac:dyDescent="0.2">
      <c r="A1298" s="320" t="s">
        <v>358</v>
      </c>
      <c r="B1298" s="336" t="s">
        <v>1517</v>
      </c>
      <c r="C1298" s="337" t="s">
        <v>1031</v>
      </c>
      <c r="D1298" s="338">
        <v>231</v>
      </c>
      <c r="E1298" s="339">
        <v>450</v>
      </c>
      <c r="F1298" s="171">
        <f>-SUMIF(CajaAcc!F:F,A1298,CajaAcc!E:E)+G1298</f>
        <v>0</v>
      </c>
      <c r="G1298" s="328">
        <v>0</v>
      </c>
    </row>
    <row r="1299" spans="1:7" ht="15" x14ac:dyDescent="0.2">
      <c r="A1299" s="320" t="s">
        <v>405</v>
      </c>
      <c r="B1299" s="336" t="s">
        <v>1517</v>
      </c>
      <c r="C1299" s="337" t="s">
        <v>1032</v>
      </c>
      <c r="D1299" s="338">
        <v>231</v>
      </c>
      <c r="E1299" s="339">
        <v>450</v>
      </c>
      <c r="F1299" s="171">
        <f>-SUMIF(CajaAcc!F:F,A1299,CajaAcc!E:E)+G1299</f>
        <v>0</v>
      </c>
      <c r="G1299" s="328">
        <v>0</v>
      </c>
    </row>
    <row r="1300" spans="1:7" ht="15" x14ac:dyDescent="0.2">
      <c r="A1300" s="320" t="s">
        <v>417</v>
      </c>
      <c r="B1300" s="336" t="s">
        <v>1517</v>
      </c>
      <c r="C1300" s="337" t="s">
        <v>1033</v>
      </c>
      <c r="D1300" s="338">
        <v>231</v>
      </c>
      <c r="E1300" s="339">
        <v>450</v>
      </c>
      <c r="F1300" s="171">
        <f>-SUMIF(CajaAcc!F:F,A1300,CajaAcc!E:E)+G1300</f>
        <v>0</v>
      </c>
      <c r="G1300" s="328">
        <v>0</v>
      </c>
    </row>
    <row r="1301" spans="1:7" ht="15" x14ac:dyDescent="0.2">
      <c r="A1301" s="320" t="s">
        <v>418</v>
      </c>
      <c r="B1301" s="336" t="s">
        <v>1517</v>
      </c>
      <c r="C1301" s="337" t="s">
        <v>1034</v>
      </c>
      <c r="D1301" s="338">
        <v>534</v>
      </c>
      <c r="E1301" s="339">
        <v>2400</v>
      </c>
      <c r="F1301" s="171">
        <f>-SUMIF(CajaAcc!F:F,A1301,CajaAcc!E:E)+G1301</f>
        <v>0</v>
      </c>
      <c r="G1301" s="328">
        <v>0</v>
      </c>
    </row>
    <row r="1302" spans="1:7" ht="15" x14ac:dyDescent="0.2">
      <c r="A1302" s="320" t="s">
        <v>591</v>
      </c>
      <c r="B1302" s="336" t="s">
        <v>1517</v>
      </c>
      <c r="C1302" s="337" t="s">
        <v>1034</v>
      </c>
      <c r="D1302" s="338">
        <v>231</v>
      </c>
      <c r="E1302" s="339">
        <v>450</v>
      </c>
      <c r="F1302" s="171">
        <f>-SUMIF(CajaAcc!F:F,A1302,CajaAcc!E:E)+G1302</f>
        <v>0</v>
      </c>
      <c r="G1302" s="328">
        <v>0</v>
      </c>
    </row>
    <row r="1303" spans="1:7" ht="15" x14ac:dyDescent="0.2">
      <c r="A1303" s="320" t="s">
        <v>658</v>
      </c>
      <c r="B1303" s="336" t="s">
        <v>1517</v>
      </c>
      <c r="C1303" s="337" t="s">
        <v>1034</v>
      </c>
      <c r="D1303" s="338">
        <v>231</v>
      </c>
      <c r="E1303" s="339">
        <v>450</v>
      </c>
      <c r="F1303" s="171">
        <f>-SUMIF(CajaAcc!F:F,A1303,CajaAcc!E:E)+G1303</f>
        <v>0</v>
      </c>
      <c r="G1303" s="328">
        <v>0</v>
      </c>
    </row>
    <row r="1304" spans="1:7" ht="15" x14ac:dyDescent="0.2">
      <c r="A1304" s="320" t="s">
        <v>532</v>
      </c>
      <c r="B1304" s="336" t="s">
        <v>1517</v>
      </c>
      <c r="C1304" s="337" t="s">
        <v>1340</v>
      </c>
      <c r="D1304" s="338">
        <v>231</v>
      </c>
      <c r="E1304" s="339">
        <v>450</v>
      </c>
      <c r="F1304" s="171">
        <f>-SUMIF(CajaAcc!F:F,A1304,CajaAcc!E:E)+G1304</f>
        <v>0</v>
      </c>
      <c r="G1304" s="328">
        <v>0</v>
      </c>
    </row>
    <row r="1305" spans="1:7" ht="15" x14ac:dyDescent="0.2">
      <c r="A1305" s="320" t="s">
        <v>659</v>
      </c>
      <c r="B1305" s="336" t="s">
        <v>1517</v>
      </c>
      <c r="C1305" s="337" t="s">
        <v>1340</v>
      </c>
      <c r="D1305" s="338">
        <v>231</v>
      </c>
      <c r="E1305" s="339">
        <v>450</v>
      </c>
      <c r="F1305" s="171">
        <f>-SUMIF(CajaAcc!F:F,A1305,CajaAcc!E:E)+G1305</f>
        <v>0</v>
      </c>
      <c r="G1305" s="328">
        <v>0</v>
      </c>
    </row>
    <row r="1306" spans="1:7" ht="15" x14ac:dyDescent="0.2">
      <c r="A1306" s="320" t="s">
        <v>660</v>
      </c>
      <c r="B1306" s="336" t="s">
        <v>1517</v>
      </c>
      <c r="C1306" s="337" t="s">
        <v>5164</v>
      </c>
      <c r="D1306" s="338">
        <v>422</v>
      </c>
      <c r="E1306" s="339">
        <v>1900</v>
      </c>
      <c r="F1306" s="171">
        <f>-SUMIF(CajaAcc!F:F,A1306,CajaAcc!E:E)+G1306</f>
        <v>0</v>
      </c>
      <c r="G1306" s="328">
        <v>0</v>
      </c>
    </row>
    <row r="1307" spans="1:7" ht="15" x14ac:dyDescent="0.2">
      <c r="A1307" s="320" t="s">
        <v>555</v>
      </c>
      <c r="B1307" s="336" t="s">
        <v>1517</v>
      </c>
      <c r="C1307" s="337" t="s">
        <v>5164</v>
      </c>
      <c r="D1307" s="338">
        <v>422</v>
      </c>
      <c r="E1307" s="339">
        <v>1900</v>
      </c>
      <c r="F1307" s="171">
        <f>-SUMIF(CajaAcc!F:F,A1307,CajaAcc!E:E)+G1307</f>
        <v>0</v>
      </c>
      <c r="G1307" s="328">
        <v>0</v>
      </c>
    </row>
    <row r="1308" spans="1:7" ht="15" x14ac:dyDescent="0.2">
      <c r="A1308" s="320" t="s">
        <v>716</v>
      </c>
      <c r="B1308" s="336" t="s">
        <v>1517</v>
      </c>
      <c r="C1308" s="337" t="s">
        <v>2221</v>
      </c>
      <c r="D1308" s="338">
        <v>231</v>
      </c>
      <c r="E1308" s="339">
        <v>1150</v>
      </c>
      <c r="F1308" s="171">
        <f>-SUMIF(CajaAcc!F:F,A1308,CajaAcc!E:E)+G1308</f>
        <v>0</v>
      </c>
      <c r="G1308" s="328">
        <v>0</v>
      </c>
    </row>
    <row r="1309" spans="1:7" ht="15" x14ac:dyDescent="0.2">
      <c r="A1309" s="320" t="s">
        <v>878</v>
      </c>
      <c r="B1309" s="336" t="s">
        <v>1517</v>
      </c>
      <c r="C1309" s="337" t="s">
        <v>1341</v>
      </c>
      <c r="D1309" s="338">
        <v>422</v>
      </c>
      <c r="E1309" s="339">
        <v>1900</v>
      </c>
      <c r="F1309" s="171">
        <f>-SUMIF(CajaAcc!F:F,A1309,CajaAcc!E:E)+G1309</f>
        <v>0</v>
      </c>
      <c r="G1309" s="328">
        <v>0</v>
      </c>
    </row>
    <row r="1310" spans="1:7" ht="15" x14ac:dyDescent="0.2">
      <c r="A1310" s="320" t="s">
        <v>661</v>
      </c>
      <c r="B1310" s="336" t="s">
        <v>1517</v>
      </c>
      <c r="C1310" s="337" t="s">
        <v>1299</v>
      </c>
      <c r="D1310" s="338">
        <v>422</v>
      </c>
      <c r="E1310" s="339">
        <v>1900</v>
      </c>
      <c r="F1310" s="171">
        <f>-SUMIF(CajaAcc!F:F,A1310,CajaAcc!E:E)+G1310</f>
        <v>0</v>
      </c>
      <c r="G1310" s="328">
        <v>0</v>
      </c>
    </row>
    <row r="1311" spans="1:7" ht="15" x14ac:dyDescent="0.2">
      <c r="A1311" s="320" t="s">
        <v>662</v>
      </c>
      <c r="B1311" s="336" t="s">
        <v>1517</v>
      </c>
      <c r="C1311" s="337" t="s">
        <v>1300</v>
      </c>
      <c r="D1311" s="338">
        <v>422</v>
      </c>
      <c r="E1311" s="339">
        <v>1900</v>
      </c>
      <c r="F1311" s="171">
        <f>-SUMIF(CajaAcc!F:F,A1311,CajaAcc!E:E)+G1311</f>
        <v>0</v>
      </c>
      <c r="G1311" s="328">
        <v>0</v>
      </c>
    </row>
    <row r="1312" spans="1:7" ht="15" x14ac:dyDescent="0.2">
      <c r="A1312" s="320" t="s">
        <v>415</v>
      </c>
      <c r="B1312" s="336" t="s">
        <v>1517</v>
      </c>
      <c r="C1312" s="337" t="s">
        <v>1035</v>
      </c>
      <c r="D1312" s="338">
        <v>231</v>
      </c>
      <c r="E1312" s="339">
        <v>750</v>
      </c>
      <c r="F1312" s="171">
        <f>-SUMIF(CajaAcc!F:F,A1312,CajaAcc!E:E)+G1312</f>
        <v>0</v>
      </c>
      <c r="G1312" s="328">
        <v>0</v>
      </c>
    </row>
    <row r="1313" spans="1:7" ht="15" x14ac:dyDescent="0.2">
      <c r="A1313" s="320" t="s">
        <v>251</v>
      </c>
      <c r="B1313" s="336" t="s">
        <v>1517</v>
      </c>
      <c r="C1313" s="337" t="s">
        <v>1035</v>
      </c>
      <c r="D1313" s="338">
        <v>231</v>
      </c>
      <c r="E1313" s="339">
        <v>750</v>
      </c>
      <c r="F1313" s="171">
        <f>-SUMIF(CajaAcc!F:F,A1313,CajaAcc!E:E)+G1313</f>
        <v>0</v>
      </c>
      <c r="G1313" s="328">
        <v>0</v>
      </c>
    </row>
    <row r="1314" spans="1:7" ht="15" x14ac:dyDescent="0.2">
      <c r="A1314" s="320" t="s">
        <v>429</v>
      </c>
      <c r="B1314" s="336" t="s">
        <v>1517</v>
      </c>
      <c r="C1314" s="337" t="s">
        <v>1036</v>
      </c>
      <c r="D1314" s="338">
        <v>231</v>
      </c>
      <c r="E1314" s="339">
        <v>750</v>
      </c>
      <c r="F1314" s="171">
        <f>-SUMIF(CajaAcc!F:F,A1314,CajaAcc!E:E)+G1314</f>
        <v>0</v>
      </c>
      <c r="G1314" s="328">
        <v>0</v>
      </c>
    </row>
    <row r="1315" spans="1:7" ht="15" x14ac:dyDescent="0.2">
      <c r="A1315" s="320" t="s">
        <v>419</v>
      </c>
      <c r="B1315" s="336" t="s">
        <v>1517</v>
      </c>
      <c r="C1315" s="337" t="s">
        <v>1037</v>
      </c>
      <c r="D1315" s="338">
        <v>231</v>
      </c>
      <c r="E1315" s="339">
        <v>750</v>
      </c>
      <c r="F1315" s="171">
        <f>-SUMIF(CajaAcc!F:F,A1315,CajaAcc!E:E)+G1315</f>
        <v>0</v>
      </c>
      <c r="G1315" s="328">
        <v>0</v>
      </c>
    </row>
    <row r="1316" spans="1:7" ht="15" x14ac:dyDescent="0.2">
      <c r="A1316" s="320" t="s">
        <v>420</v>
      </c>
      <c r="B1316" s="336" t="s">
        <v>1517</v>
      </c>
      <c r="C1316" s="337" t="s">
        <v>2393</v>
      </c>
      <c r="D1316" s="338">
        <v>231</v>
      </c>
      <c r="E1316" s="339">
        <v>750</v>
      </c>
      <c r="F1316" s="171">
        <f>-SUMIF(CajaAcc!F:F,A1316,CajaAcc!E:E)+G1316</f>
        <v>0</v>
      </c>
      <c r="G1316" s="328">
        <v>0</v>
      </c>
    </row>
    <row r="1317" spans="1:7" ht="15" x14ac:dyDescent="0.2">
      <c r="A1317" s="320" t="s">
        <v>504</v>
      </c>
      <c r="B1317" s="336" t="s">
        <v>1517</v>
      </c>
      <c r="C1317" s="337" t="s">
        <v>2394</v>
      </c>
      <c r="D1317" s="338">
        <v>231</v>
      </c>
      <c r="E1317" s="339">
        <v>750</v>
      </c>
      <c r="F1317" s="171">
        <f>-SUMIF(CajaAcc!F:F,A1317,CajaAcc!E:E)+G1317</f>
        <v>0</v>
      </c>
      <c r="G1317" s="328">
        <v>0</v>
      </c>
    </row>
    <row r="1318" spans="1:7" ht="15" x14ac:dyDescent="0.2">
      <c r="A1318" s="320" t="s">
        <v>440</v>
      </c>
      <c r="B1318" s="336" t="s">
        <v>1517</v>
      </c>
      <c r="C1318" s="337" t="s">
        <v>1038</v>
      </c>
      <c r="D1318" s="338">
        <v>231</v>
      </c>
      <c r="E1318" s="339">
        <v>750</v>
      </c>
      <c r="F1318" s="171">
        <f>-SUMIF(CajaAcc!F:F,A1318,CajaAcc!E:E)+G1318</f>
        <v>0</v>
      </c>
      <c r="G1318" s="328">
        <v>0</v>
      </c>
    </row>
    <row r="1319" spans="1:7" ht="15" x14ac:dyDescent="0.2">
      <c r="A1319" s="320" t="s">
        <v>438</v>
      </c>
      <c r="B1319" s="336" t="s">
        <v>1517</v>
      </c>
      <c r="C1319" s="337" t="s">
        <v>1039</v>
      </c>
      <c r="D1319" s="338">
        <v>231</v>
      </c>
      <c r="E1319" s="339">
        <v>750</v>
      </c>
      <c r="F1319" s="171">
        <f>-SUMIF(CajaAcc!F:F,A1319,CajaAcc!E:E)+G1319</f>
        <v>0</v>
      </c>
      <c r="G1319" s="328">
        <v>0</v>
      </c>
    </row>
    <row r="1320" spans="1:7" ht="15" x14ac:dyDescent="0.2">
      <c r="A1320" s="320" t="s">
        <v>352</v>
      </c>
      <c r="B1320" s="336" t="s">
        <v>1517</v>
      </c>
      <c r="C1320" s="337" t="s">
        <v>1039</v>
      </c>
      <c r="D1320" s="338">
        <v>231</v>
      </c>
      <c r="E1320" s="339">
        <v>750</v>
      </c>
      <c r="F1320" s="171">
        <f>-SUMIF(CajaAcc!F:F,A1320,CajaAcc!E:E)+G1320</f>
        <v>0</v>
      </c>
      <c r="G1320" s="328">
        <v>0</v>
      </c>
    </row>
    <row r="1321" spans="1:7" ht="15" x14ac:dyDescent="0.2">
      <c r="A1321" s="320" t="s">
        <v>507</v>
      </c>
      <c r="B1321" s="336" t="s">
        <v>1517</v>
      </c>
      <c r="C1321" s="337" t="s">
        <v>1040</v>
      </c>
      <c r="D1321" s="338">
        <v>231</v>
      </c>
      <c r="E1321" s="339">
        <v>750</v>
      </c>
      <c r="F1321" s="171">
        <f>-SUMIF(CajaAcc!F:F,A1321,CajaAcc!E:E)+G1321</f>
        <v>0</v>
      </c>
      <c r="G1321" s="328">
        <v>0</v>
      </c>
    </row>
    <row r="1322" spans="1:7" ht="15" x14ac:dyDescent="0.2">
      <c r="A1322" s="320" t="s">
        <v>663</v>
      </c>
      <c r="B1322" s="336" t="s">
        <v>1517</v>
      </c>
      <c r="C1322" s="337" t="s">
        <v>2395</v>
      </c>
      <c r="D1322" s="338">
        <v>231</v>
      </c>
      <c r="E1322" s="339">
        <v>750</v>
      </c>
      <c r="F1322" s="171">
        <f>-SUMIF(CajaAcc!F:F,A1322,CajaAcc!E:E)+G1322</f>
        <v>0</v>
      </c>
      <c r="G1322" s="328">
        <v>0</v>
      </c>
    </row>
    <row r="1323" spans="1:7" ht="15" x14ac:dyDescent="0.2">
      <c r="A1323" s="320" t="s">
        <v>1114</v>
      </c>
      <c r="B1323" s="336" t="s">
        <v>1517</v>
      </c>
      <c r="C1323" s="337" t="s">
        <v>2396</v>
      </c>
      <c r="D1323" s="338">
        <v>231</v>
      </c>
      <c r="E1323" s="339">
        <v>750</v>
      </c>
      <c r="F1323" s="171">
        <f>-SUMIF(CajaAcc!F:F,A1323,CajaAcc!E:E)+G1323</f>
        <v>0</v>
      </c>
      <c r="G1323" s="328">
        <v>0</v>
      </c>
    </row>
    <row r="1324" spans="1:7" ht="15" x14ac:dyDescent="0.2">
      <c r="A1324" s="320" t="s">
        <v>1041</v>
      </c>
      <c r="B1324" s="336" t="s">
        <v>1517</v>
      </c>
      <c r="C1324" s="337" t="s">
        <v>1042</v>
      </c>
      <c r="D1324" s="338">
        <v>231</v>
      </c>
      <c r="E1324" s="339">
        <v>750</v>
      </c>
      <c r="F1324" s="171">
        <f>-SUMIF(CajaAcc!F:F,A1324,CajaAcc!E:E)+G1324</f>
        <v>0</v>
      </c>
      <c r="G1324" s="328">
        <v>0</v>
      </c>
    </row>
    <row r="1325" spans="1:7" ht="15" x14ac:dyDescent="0.2">
      <c r="A1325" s="320" t="s">
        <v>353</v>
      </c>
      <c r="B1325" s="336" t="s">
        <v>1517</v>
      </c>
      <c r="C1325" s="337" t="s">
        <v>1043</v>
      </c>
      <c r="D1325" s="338">
        <v>231</v>
      </c>
      <c r="E1325" s="339">
        <v>750</v>
      </c>
      <c r="F1325" s="171">
        <f>-SUMIF(CajaAcc!F:F,A1325,CajaAcc!E:E)+G1325</f>
        <v>0</v>
      </c>
      <c r="G1325" s="328">
        <v>0</v>
      </c>
    </row>
    <row r="1326" spans="1:7" ht="15" x14ac:dyDescent="0.2">
      <c r="A1326" s="320" t="s">
        <v>407</v>
      </c>
      <c r="B1326" s="336" t="s">
        <v>1517</v>
      </c>
      <c r="C1326" s="337" t="s">
        <v>1044</v>
      </c>
      <c r="D1326" s="338">
        <v>231</v>
      </c>
      <c r="E1326" s="339">
        <v>750</v>
      </c>
      <c r="F1326" s="171">
        <f>-SUMIF(CajaAcc!F:F,A1326,CajaAcc!E:E)+G1326</f>
        <v>0</v>
      </c>
      <c r="G1326" s="328">
        <v>0</v>
      </c>
    </row>
    <row r="1327" spans="1:7" ht="15" x14ac:dyDescent="0.2">
      <c r="A1327" s="320" t="s">
        <v>549</v>
      </c>
      <c r="B1327" s="336" t="s">
        <v>1517</v>
      </c>
      <c r="C1327" s="337" t="s">
        <v>1045</v>
      </c>
      <c r="D1327" s="338">
        <v>231</v>
      </c>
      <c r="E1327" s="339">
        <v>750</v>
      </c>
      <c r="F1327" s="171">
        <f>-SUMIF(CajaAcc!F:F,A1327,CajaAcc!E:E)+G1327</f>
        <v>0</v>
      </c>
      <c r="G1327" s="328">
        <v>0</v>
      </c>
    </row>
    <row r="1328" spans="1:7" ht="15" x14ac:dyDescent="0.2">
      <c r="A1328" s="320" t="s">
        <v>550</v>
      </c>
      <c r="B1328" s="336" t="s">
        <v>1517</v>
      </c>
      <c r="C1328" s="337" t="s">
        <v>1046</v>
      </c>
      <c r="D1328" s="338">
        <v>231</v>
      </c>
      <c r="E1328" s="339">
        <v>750</v>
      </c>
      <c r="F1328" s="171">
        <f>-SUMIF(CajaAcc!F:F,A1328,CajaAcc!E:E)+G1328</f>
        <v>0</v>
      </c>
      <c r="G1328" s="328">
        <v>0</v>
      </c>
    </row>
    <row r="1329" spans="1:7" ht="15" x14ac:dyDescent="0.2">
      <c r="A1329" s="320" t="s">
        <v>923</v>
      </c>
      <c r="B1329" s="336" t="s">
        <v>1517</v>
      </c>
      <c r="C1329" s="337" t="s">
        <v>1047</v>
      </c>
      <c r="D1329" s="338">
        <v>231</v>
      </c>
      <c r="E1329" s="339">
        <v>750</v>
      </c>
      <c r="F1329" s="171">
        <f>-SUMIF(CajaAcc!F:F,A1329,CajaAcc!E:E)+G1329</f>
        <v>0</v>
      </c>
      <c r="G1329" s="328">
        <v>0</v>
      </c>
    </row>
    <row r="1330" spans="1:7" ht="15" x14ac:dyDescent="0.2">
      <c r="A1330" s="320" t="s">
        <v>598</v>
      </c>
      <c r="B1330" s="336" t="s">
        <v>1517</v>
      </c>
      <c r="C1330" s="337" t="s">
        <v>1048</v>
      </c>
      <c r="D1330" s="338">
        <v>3646</v>
      </c>
      <c r="E1330" s="339">
        <v>7000</v>
      </c>
      <c r="F1330" s="171">
        <f>-SUMIF(CajaAcc!F:F,A1330,CajaAcc!E:E)+G1330</f>
        <v>0</v>
      </c>
      <c r="G1330" s="328">
        <v>0</v>
      </c>
    </row>
    <row r="1331" spans="1:7" ht="15" x14ac:dyDescent="0.2">
      <c r="A1331" s="320" t="s">
        <v>2960</v>
      </c>
      <c r="B1331" s="336" t="s">
        <v>1517</v>
      </c>
      <c r="C1331" s="337" t="s">
        <v>2969</v>
      </c>
      <c r="D1331" s="338">
        <v>826</v>
      </c>
      <c r="E1331" s="339">
        <v>3750</v>
      </c>
      <c r="F1331" s="171">
        <f>-SUMIF(CajaAcc!F:F,A1331,CajaAcc!E:E)+G1331</f>
        <v>4</v>
      </c>
      <c r="G1331" s="328">
        <v>4</v>
      </c>
    </row>
    <row r="1332" spans="1:7" ht="15" x14ac:dyDescent="0.2">
      <c r="A1332" s="320" t="s">
        <v>877</v>
      </c>
      <c r="B1332" s="336" t="s">
        <v>1517</v>
      </c>
      <c r="C1332" s="337" t="s">
        <v>1049</v>
      </c>
      <c r="D1332" s="338">
        <v>507</v>
      </c>
      <c r="E1332" s="339">
        <v>2300</v>
      </c>
      <c r="F1332" s="171">
        <f>-SUMIF(CajaAcc!F:F,A1332,CajaAcc!E:E)+G1332</f>
        <v>0</v>
      </c>
      <c r="G1332" s="328">
        <v>0</v>
      </c>
    </row>
    <row r="1333" spans="1:7" ht="15" x14ac:dyDescent="0.2">
      <c r="A1333" s="320" t="s">
        <v>700</v>
      </c>
      <c r="B1333" s="336" t="s">
        <v>1517</v>
      </c>
      <c r="C1333" s="337" t="s">
        <v>1050</v>
      </c>
      <c r="D1333" s="338">
        <v>507</v>
      </c>
      <c r="E1333" s="339">
        <v>2300</v>
      </c>
      <c r="F1333" s="171">
        <f>-SUMIF(CajaAcc!F:F,A1333,CajaAcc!E:E)+G1333</f>
        <v>0</v>
      </c>
      <c r="G1333" s="328">
        <v>0</v>
      </c>
    </row>
    <row r="1334" spans="1:7" ht="15" x14ac:dyDescent="0.2">
      <c r="A1334" s="320" t="s">
        <v>1930</v>
      </c>
      <c r="B1334" s="336" t="s">
        <v>1517</v>
      </c>
      <c r="C1334" s="337" t="s">
        <v>1051</v>
      </c>
      <c r="D1334" s="338">
        <v>507</v>
      </c>
      <c r="E1334" s="339">
        <v>2300</v>
      </c>
      <c r="F1334" s="171">
        <f>-SUMIF(CajaAcc!F:F,A1334,CajaAcc!E:E)+G1334</f>
        <v>0</v>
      </c>
      <c r="G1334" s="328">
        <v>0</v>
      </c>
    </row>
    <row r="1335" spans="1:7" ht="15" x14ac:dyDescent="0.2">
      <c r="A1335" s="320" t="s">
        <v>699</v>
      </c>
      <c r="B1335" s="336" t="s">
        <v>1517</v>
      </c>
      <c r="C1335" s="337" t="s">
        <v>1051</v>
      </c>
      <c r="D1335" s="338">
        <v>507</v>
      </c>
      <c r="E1335" s="339">
        <v>2300</v>
      </c>
      <c r="F1335" s="171">
        <f>-SUMIF(CajaAcc!F:F,A1335,CajaAcc!E:E)+G1335</f>
        <v>0</v>
      </c>
      <c r="G1335" s="328">
        <v>0</v>
      </c>
    </row>
    <row r="1336" spans="1:7" ht="15" x14ac:dyDescent="0.2">
      <c r="A1336" s="320" t="s">
        <v>3165</v>
      </c>
      <c r="B1336" s="336" t="s">
        <v>1517</v>
      </c>
      <c r="C1336" s="337" t="s">
        <v>3166</v>
      </c>
      <c r="D1336" s="338">
        <v>507</v>
      </c>
      <c r="E1336" s="339">
        <v>2650</v>
      </c>
      <c r="F1336" s="171">
        <f>-SUMIF(CajaAcc!F:F,A1336,CajaAcc!E:E)+G1336</f>
        <v>2</v>
      </c>
      <c r="G1336" s="328">
        <v>2</v>
      </c>
    </row>
    <row r="1337" spans="1:7" ht="15" x14ac:dyDescent="0.2">
      <c r="A1337" s="320" t="s">
        <v>569</v>
      </c>
      <c r="B1337" s="336" t="s">
        <v>1517</v>
      </c>
      <c r="C1337" s="337" t="s">
        <v>1052</v>
      </c>
      <c r="D1337" s="338">
        <v>1353</v>
      </c>
      <c r="E1337" s="339">
        <v>4050</v>
      </c>
      <c r="F1337" s="171">
        <f>-SUMIF(CajaAcc!F:F,A1337,CajaAcc!E:E)+G1337</f>
        <v>0</v>
      </c>
      <c r="G1337" s="328">
        <v>0</v>
      </c>
    </row>
    <row r="1338" spans="1:7" ht="15" x14ac:dyDescent="0.2">
      <c r="A1338" s="320" t="s">
        <v>779</v>
      </c>
      <c r="B1338" s="336" t="s">
        <v>1517</v>
      </c>
      <c r="C1338" s="337" t="s">
        <v>1052</v>
      </c>
      <c r="D1338" s="338">
        <v>1353</v>
      </c>
      <c r="E1338" s="339">
        <v>4050</v>
      </c>
      <c r="F1338" s="171">
        <f>-SUMIF(CajaAcc!F:F,A1338,CajaAcc!E:E)+G1338</f>
        <v>0</v>
      </c>
      <c r="G1338" s="328">
        <v>0</v>
      </c>
    </row>
    <row r="1339" spans="1:7" ht="15" x14ac:dyDescent="0.2">
      <c r="A1339" s="320" t="s">
        <v>832</v>
      </c>
      <c r="B1339" s="336" t="s">
        <v>1517</v>
      </c>
      <c r="C1339" s="337" t="s">
        <v>1342</v>
      </c>
      <c r="D1339" s="338">
        <v>1353</v>
      </c>
      <c r="E1339" s="339">
        <v>4050</v>
      </c>
      <c r="F1339" s="171">
        <f>-SUMIF(CajaAcc!F:F,A1339,CajaAcc!E:E)+G1339</f>
        <v>0</v>
      </c>
      <c r="G1339" s="328">
        <v>0</v>
      </c>
    </row>
    <row r="1340" spans="1:7" ht="15" x14ac:dyDescent="0.2">
      <c r="A1340" s="320" t="s">
        <v>829</v>
      </c>
      <c r="B1340" s="336" t="s">
        <v>1517</v>
      </c>
      <c r="C1340" s="337" t="s">
        <v>1343</v>
      </c>
      <c r="D1340" s="338">
        <v>1353</v>
      </c>
      <c r="E1340" s="339">
        <v>4050</v>
      </c>
      <c r="F1340" s="171">
        <f>-SUMIF(CajaAcc!F:F,A1340,CajaAcc!E:E)+G1340</f>
        <v>0</v>
      </c>
      <c r="G1340" s="328">
        <v>0</v>
      </c>
    </row>
    <row r="1341" spans="1:7" ht="15" x14ac:dyDescent="0.2">
      <c r="A1341" s="320" t="s">
        <v>597</v>
      </c>
      <c r="B1341" s="336" t="s">
        <v>1517</v>
      </c>
      <c r="C1341" s="337" t="s">
        <v>1053</v>
      </c>
      <c r="D1341" s="338">
        <v>2134</v>
      </c>
      <c r="E1341" s="339">
        <v>6400</v>
      </c>
      <c r="F1341" s="171">
        <f>-SUMIF(CajaAcc!F:F,A1341,CajaAcc!E:E)+G1341</f>
        <v>0</v>
      </c>
      <c r="G1341" s="328">
        <v>0</v>
      </c>
    </row>
    <row r="1342" spans="1:7" ht="15" x14ac:dyDescent="0.2">
      <c r="A1342" s="320" t="s">
        <v>833</v>
      </c>
      <c r="B1342" s="336" t="s">
        <v>1517</v>
      </c>
      <c r="C1342" s="337" t="s">
        <v>1054</v>
      </c>
      <c r="D1342" s="338">
        <v>2134</v>
      </c>
      <c r="E1342" s="339">
        <v>6400</v>
      </c>
      <c r="F1342" s="171">
        <f>-SUMIF(CajaAcc!F:F,A1342,CajaAcc!E:E)+G1342</f>
        <v>0</v>
      </c>
      <c r="G1342" s="328">
        <v>0</v>
      </c>
    </row>
    <row r="1343" spans="1:7" ht="15" x14ac:dyDescent="0.2">
      <c r="A1343" s="320" t="s">
        <v>2245</v>
      </c>
      <c r="B1343" s="336" t="s">
        <v>1517</v>
      </c>
      <c r="C1343" s="337" t="s">
        <v>2290</v>
      </c>
      <c r="D1343" s="338">
        <v>507</v>
      </c>
      <c r="E1343" s="339">
        <v>2300</v>
      </c>
      <c r="F1343" s="171">
        <f>-SUMIF(CajaAcc!F:F,A1343,CajaAcc!E:E)+G1343</f>
        <v>1</v>
      </c>
      <c r="G1343" s="328">
        <v>1</v>
      </c>
    </row>
    <row r="1344" spans="1:7" ht="15" x14ac:dyDescent="0.2">
      <c r="A1344" s="320" t="s">
        <v>3885</v>
      </c>
      <c r="B1344" s="336" t="s">
        <v>1517</v>
      </c>
      <c r="C1344" s="337" t="s">
        <v>3913</v>
      </c>
      <c r="D1344" s="338">
        <v>330</v>
      </c>
      <c r="E1344" s="339">
        <v>2300</v>
      </c>
      <c r="F1344" s="171">
        <f>-SUMIF(CajaAcc!F:F,A1344,CajaAcc!E:E)+G1344</f>
        <v>0</v>
      </c>
      <c r="G1344" s="328">
        <v>0</v>
      </c>
    </row>
    <row r="1345" spans="1:7" ht="15" x14ac:dyDescent="0.2">
      <c r="A1345" s="320" t="s">
        <v>3886</v>
      </c>
      <c r="B1345" s="336" t="s">
        <v>1517</v>
      </c>
      <c r="C1345" s="337" t="s">
        <v>3914</v>
      </c>
      <c r="D1345" s="338">
        <v>330</v>
      </c>
      <c r="E1345" s="339">
        <v>2300</v>
      </c>
      <c r="F1345" s="171">
        <f>-SUMIF(CajaAcc!F:F,A1345,CajaAcc!E:E)+G1345</f>
        <v>0</v>
      </c>
      <c r="G1345" s="328">
        <v>0</v>
      </c>
    </row>
    <row r="1346" spans="1:7" ht="15" x14ac:dyDescent="0.2">
      <c r="A1346" s="320" t="s">
        <v>2246</v>
      </c>
      <c r="B1346" s="336" t="s">
        <v>1517</v>
      </c>
      <c r="C1346" s="337" t="s">
        <v>2291</v>
      </c>
      <c r="D1346" s="338">
        <v>507</v>
      </c>
      <c r="E1346" s="339">
        <v>2300</v>
      </c>
      <c r="F1346" s="171">
        <f>-SUMIF(CajaAcc!F:F,A1346,CajaAcc!E:E)+G1346</f>
        <v>0</v>
      </c>
      <c r="G1346" s="328">
        <v>0</v>
      </c>
    </row>
    <row r="1347" spans="1:7" ht="15" x14ac:dyDescent="0.2">
      <c r="A1347" s="320" t="s">
        <v>2247</v>
      </c>
      <c r="B1347" s="336" t="s">
        <v>1517</v>
      </c>
      <c r="C1347" s="337" t="s">
        <v>2292</v>
      </c>
      <c r="D1347" s="338">
        <v>507</v>
      </c>
      <c r="E1347" s="339">
        <v>2300</v>
      </c>
      <c r="F1347" s="171">
        <f>-SUMIF(CajaAcc!F:F,A1347,CajaAcc!E:E)+G1347</f>
        <v>1</v>
      </c>
      <c r="G1347" s="328">
        <v>1</v>
      </c>
    </row>
    <row r="1348" spans="1:7" ht="15" x14ac:dyDescent="0.2">
      <c r="A1348" s="320" t="s">
        <v>2248</v>
      </c>
      <c r="B1348" s="336" t="s">
        <v>1517</v>
      </c>
      <c r="C1348" s="337" t="s">
        <v>2293</v>
      </c>
      <c r="D1348" s="338">
        <v>507</v>
      </c>
      <c r="E1348" s="339">
        <v>2300</v>
      </c>
      <c r="F1348" s="171">
        <f>-SUMIF(CajaAcc!F:F,A1348,CajaAcc!E:E)+G1348</f>
        <v>2</v>
      </c>
      <c r="G1348" s="328">
        <v>2</v>
      </c>
    </row>
    <row r="1349" spans="1:7" ht="15" x14ac:dyDescent="0.2">
      <c r="A1349" s="320" t="s">
        <v>2879</v>
      </c>
      <c r="B1349" s="336" t="s">
        <v>1517</v>
      </c>
      <c r="C1349" s="337" t="s">
        <v>2880</v>
      </c>
      <c r="D1349" s="338">
        <v>507</v>
      </c>
      <c r="E1349" s="339">
        <v>2300</v>
      </c>
      <c r="F1349" s="171">
        <f>-SUMIF(CajaAcc!F:F,A1349,CajaAcc!E:E)+G1349</f>
        <v>0</v>
      </c>
      <c r="G1349" s="328">
        <v>0</v>
      </c>
    </row>
    <row r="1350" spans="1:7" ht="15" x14ac:dyDescent="0.2">
      <c r="A1350" s="320" t="s">
        <v>3887</v>
      </c>
      <c r="B1350" s="336" t="s">
        <v>1517</v>
      </c>
      <c r="C1350" s="337" t="s">
        <v>3915</v>
      </c>
      <c r="D1350" s="338">
        <v>330</v>
      </c>
      <c r="E1350" s="339">
        <v>2300</v>
      </c>
      <c r="F1350" s="171">
        <f>-SUMIF(CajaAcc!F:F,A1350,CajaAcc!E:E)+G1350</f>
        <v>0</v>
      </c>
      <c r="G1350" s="328">
        <v>0</v>
      </c>
    </row>
    <row r="1351" spans="1:7" ht="15" x14ac:dyDescent="0.2">
      <c r="A1351" s="320" t="s">
        <v>3888</v>
      </c>
      <c r="B1351" s="336" t="s">
        <v>1517</v>
      </c>
      <c r="C1351" s="337" t="s">
        <v>3916</v>
      </c>
      <c r="D1351" s="338">
        <v>507</v>
      </c>
      <c r="E1351" s="339">
        <v>2300</v>
      </c>
      <c r="F1351" s="171">
        <f>-SUMIF(CajaAcc!F:F,A1351,CajaAcc!E:E)+G1351</f>
        <v>0</v>
      </c>
      <c r="G1351" s="328">
        <v>0</v>
      </c>
    </row>
    <row r="1352" spans="1:7" ht="15" x14ac:dyDescent="0.2">
      <c r="A1352" s="320" t="s">
        <v>2250</v>
      </c>
      <c r="B1352" s="336" t="s">
        <v>1517</v>
      </c>
      <c r="C1352" s="337" t="s">
        <v>2294</v>
      </c>
      <c r="D1352" s="338">
        <v>507</v>
      </c>
      <c r="E1352" s="339">
        <v>2300</v>
      </c>
      <c r="F1352" s="171">
        <f>-SUMIF(CajaAcc!F:F,A1352,CajaAcc!E:E)+G1352</f>
        <v>0</v>
      </c>
      <c r="G1352" s="328">
        <v>0</v>
      </c>
    </row>
    <row r="1353" spans="1:7" ht="15" x14ac:dyDescent="0.2">
      <c r="A1353" s="320" t="s">
        <v>2251</v>
      </c>
      <c r="B1353" s="336" t="s">
        <v>1517</v>
      </c>
      <c r="C1353" s="337" t="s">
        <v>2295</v>
      </c>
      <c r="D1353" s="338">
        <v>507</v>
      </c>
      <c r="E1353" s="339">
        <v>2300</v>
      </c>
      <c r="F1353" s="171">
        <f>-SUMIF(CajaAcc!F:F,A1353,CajaAcc!E:E)+G1353</f>
        <v>0</v>
      </c>
      <c r="G1353" s="328">
        <v>0</v>
      </c>
    </row>
    <row r="1354" spans="1:7" ht="15" x14ac:dyDescent="0.2">
      <c r="A1354" s="320" t="s">
        <v>4276</v>
      </c>
      <c r="B1354" s="336" t="s">
        <v>3922</v>
      </c>
      <c r="C1354" s="337" t="s">
        <v>5995</v>
      </c>
      <c r="D1354" s="338">
        <v>1365</v>
      </c>
      <c r="E1354" s="339">
        <v>3150</v>
      </c>
      <c r="F1354" s="171">
        <f>-SUMIF(CajaAcc!F:F,A1354,CajaAcc!E:E)+G1354</f>
        <v>47</v>
      </c>
      <c r="G1354" s="328">
        <v>47</v>
      </c>
    </row>
    <row r="1355" spans="1:7" ht="15" x14ac:dyDescent="0.2">
      <c r="A1355" s="320" t="s">
        <v>3889</v>
      </c>
      <c r="B1355" s="336" t="s">
        <v>3922</v>
      </c>
      <c r="C1355" s="337" t="s">
        <v>5996</v>
      </c>
      <c r="D1355" s="338">
        <v>1781</v>
      </c>
      <c r="E1355" s="339">
        <v>3650</v>
      </c>
      <c r="F1355" s="171">
        <f>-SUMIF(CajaAcc!F:F,A1355,CajaAcc!E:E)+G1355</f>
        <v>48</v>
      </c>
      <c r="G1355" s="328">
        <v>77</v>
      </c>
    </row>
    <row r="1356" spans="1:7" ht="15" x14ac:dyDescent="0.2">
      <c r="A1356" s="320" t="s">
        <v>3890</v>
      </c>
      <c r="B1356" s="336" t="s">
        <v>3922</v>
      </c>
      <c r="C1356" s="337" t="s">
        <v>5997</v>
      </c>
      <c r="D1356" s="338">
        <v>2517</v>
      </c>
      <c r="E1356" s="339">
        <v>5150</v>
      </c>
      <c r="F1356" s="171">
        <f>-SUMIF(CajaAcc!F:F,A1356,CajaAcc!E:E)+G1356</f>
        <v>30</v>
      </c>
      <c r="G1356" s="328">
        <v>31</v>
      </c>
    </row>
    <row r="1357" spans="1:7" ht="15" x14ac:dyDescent="0.2">
      <c r="A1357" s="320" t="s">
        <v>3891</v>
      </c>
      <c r="B1357" s="336" t="s">
        <v>3922</v>
      </c>
      <c r="C1357" s="337" t="s">
        <v>5998</v>
      </c>
      <c r="D1357" s="338">
        <v>3766</v>
      </c>
      <c r="E1357" s="339">
        <v>6350</v>
      </c>
      <c r="F1357" s="171">
        <f>-SUMIF(CajaAcc!F:F,A1357,CajaAcc!E:E)+G1357</f>
        <v>0</v>
      </c>
      <c r="G1357" s="328">
        <v>0</v>
      </c>
    </row>
    <row r="1358" spans="1:7" ht="15" x14ac:dyDescent="0.2">
      <c r="A1358" s="320" t="s">
        <v>3892</v>
      </c>
      <c r="B1358" s="336" t="s">
        <v>3922</v>
      </c>
      <c r="C1358" s="337" t="s">
        <v>3917</v>
      </c>
      <c r="D1358" s="338">
        <v>4585</v>
      </c>
      <c r="E1358" s="339">
        <v>7750</v>
      </c>
      <c r="F1358" s="171">
        <f>-SUMIF(CajaAcc!F:F,A1358,CajaAcc!E:E)+G1358</f>
        <v>22</v>
      </c>
      <c r="G1358" s="328">
        <v>22</v>
      </c>
    </row>
    <row r="1359" spans="1:7" ht="15" x14ac:dyDescent="0.2">
      <c r="A1359" s="320" t="s">
        <v>3893</v>
      </c>
      <c r="B1359" s="336" t="s">
        <v>3922</v>
      </c>
      <c r="C1359" s="337" t="s">
        <v>3918</v>
      </c>
      <c r="D1359" s="338">
        <v>417690</v>
      </c>
      <c r="E1359" s="339">
        <v>452500</v>
      </c>
      <c r="F1359" s="171">
        <f>-SUMIF(CajaAcc!F:F,A1359,CajaAcc!E:E)+G1359</f>
        <v>1</v>
      </c>
      <c r="G1359" s="328">
        <v>1</v>
      </c>
    </row>
    <row r="1360" spans="1:7" ht="15" x14ac:dyDescent="0.2">
      <c r="A1360" s="320" t="s">
        <v>1137</v>
      </c>
      <c r="B1360" s="336" t="s">
        <v>1518</v>
      </c>
      <c r="C1360" s="337" t="s">
        <v>3428</v>
      </c>
      <c r="D1360" s="338">
        <v>5664</v>
      </c>
      <c r="E1360" s="339">
        <v>6600</v>
      </c>
      <c r="F1360" s="171">
        <f>-SUMIF(CajaAcc!F:F,A1360,CajaAcc!E:E)+G1360</f>
        <v>0</v>
      </c>
      <c r="G1360" s="328">
        <v>0</v>
      </c>
    </row>
    <row r="1361" spans="1:7" ht="15" x14ac:dyDescent="0.2">
      <c r="A1361" s="320" t="s">
        <v>215</v>
      </c>
      <c r="B1361" s="336" t="s">
        <v>1518</v>
      </c>
      <c r="C1361" s="337" t="s">
        <v>3429</v>
      </c>
      <c r="D1361" s="338">
        <v>467</v>
      </c>
      <c r="E1361" s="339">
        <v>1600</v>
      </c>
      <c r="F1361" s="171">
        <f>-SUMIF(CajaAcc!F:F,A1361,CajaAcc!E:E)+G1361</f>
        <v>0</v>
      </c>
      <c r="G1361" s="328">
        <v>0</v>
      </c>
    </row>
    <row r="1362" spans="1:7" ht="15" x14ac:dyDescent="0.2">
      <c r="A1362" s="320" t="s">
        <v>216</v>
      </c>
      <c r="B1362" s="336" t="s">
        <v>1518</v>
      </c>
      <c r="C1362" s="337" t="s">
        <v>3430</v>
      </c>
      <c r="D1362" s="338">
        <v>422</v>
      </c>
      <c r="E1362" s="339">
        <v>1450</v>
      </c>
      <c r="F1362" s="171">
        <f>-SUMIF(CajaAcc!F:F,A1362,CajaAcc!E:E)+G1362</f>
        <v>0</v>
      </c>
      <c r="G1362" s="328">
        <v>0</v>
      </c>
    </row>
    <row r="1363" spans="1:7" ht="15" x14ac:dyDescent="0.2">
      <c r="A1363" s="320" t="s">
        <v>373</v>
      </c>
      <c r="B1363" s="336" t="s">
        <v>1518</v>
      </c>
      <c r="C1363" s="337" t="s">
        <v>3431</v>
      </c>
      <c r="D1363" s="338">
        <v>1045</v>
      </c>
      <c r="E1363" s="339">
        <v>1850</v>
      </c>
      <c r="F1363" s="171">
        <f>-SUMIF(CajaAcc!F:F,A1363,CajaAcc!E:E)+G1363</f>
        <v>0</v>
      </c>
      <c r="G1363" s="328">
        <v>0</v>
      </c>
    </row>
    <row r="1364" spans="1:7" ht="15" x14ac:dyDescent="0.2">
      <c r="A1364" s="320" t="s">
        <v>217</v>
      </c>
      <c r="B1364" s="336" t="s">
        <v>1518</v>
      </c>
      <c r="C1364" s="337" t="s">
        <v>3432</v>
      </c>
      <c r="D1364" s="338">
        <v>956</v>
      </c>
      <c r="E1364" s="339">
        <v>1400</v>
      </c>
      <c r="F1364" s="171">
        <f>-SUMIF(CajaAcc!F:F,A1364,CajaAcc!E:E)+G1364</f>
        <v>0</v>
      </c>
      <c r="G1364" s="328">
        <v>0</v>
      </c>
    </row>
    <row r="1365" spans="1:7" ht="15" x14ac:dyDescent="0.2">
      <c r="A1365" s="320" t="s">
        <v>3267</v>
      </c>
      <c r="B1365" s="336" t="s">
        <v>1518</v>
      </c>
      <c r="C1365" s="337" t="s">
        <v>3268</v>
      </c>
      <c r="D1365" s="338">
        <v>17199</v>
      </c>
      <c r="E1365" s="339">
        <v>26450</v>
      </c>
      <c r="F1365" s="171">
        <f>-SUMIF(CajaAcc!F:F,A1365,CajaAcc!E:E)+G1365</f>
        <v>1</v>
      </c>
      <c r="G1365" s="328">
        <v>1</v>
      </c>
    </row>
    <row r="1366" spans="1:7" ht="15" x14ac:dyDescent="0.2">
      <c r="A1366" s="320" t="s">
        <v>3666</v>
      </c>
      <c r="B1366" s="336" t="s">
        <v>1518</v>
      </c>
      <c r="C1366" s="337" t="s">
        <v>3268</v>
      </c>
      <c r="D1366" s="338">
        <v>21493</v>
      </c>
      <c r="E1366" s="339">
        <v>33050</v>
      </c>
      <c r="F1366" s="171">
        <f>-SUMIF(CajaAcc!F:F,A1366,CajaAcc!E:E)+G1366</f>
        <v>0</v>
      </c>
      <c r="G1366" s="328">
        <v>0</v>
      </c>
    </row>
    <row r="1367" spans="1:7" ht="15" x14ac:dyDescent="0.2">
      <c r="A1367" s="320" t="s">
        <v>5055</v>
      </c>
      <c r="B1367" s="336" t="s">
        <v>1518</v>
      </c>
      <c r="C1367" s="337" t="s">
        <v>3268</v>
      </c>
      <c r="D1367" s="338">
        <v>21493</v>
      </c>
      <c r="E1367" s="339">
        <v>33050</v>
      </c>
      <c r="F1367" s="171">
        <f>-SUMIF(CajaAcc!F:F,A1367,CajaAcc!E:E)+G1367</f>
        <v>0</v>
      </c>
      <c r="G1367" s="328">
        <v>0</v>
      </c>
    </row>
    <row r="1368" spans="1:7" ht="15" x14ac:dyDescent="0.2">
      <c r="A1368" s="320" t="s">
        <v>1484</v>
      </c>
      <c r="B1368" s="336" t="s">
        <v>1518</v>
      </c>
      <c r="C1368" s="337" t="s">
        <v>1344</v>
      </c>
      <c r="D1368" s="338">
        <v>5175</v>
      </c>
      <c r="E1368" s="339">
        <v>7950</v>
      </c>
      <c r="F1368" s="171">
        <f>-SUMIF(CajaAcc!F:F,A1368,CajaAcc!E:E)+G1368</f>
        <v>0</v>
      </c>
      <c r="G1368" s="328">
        <v>0</v>
      </c>
    </row>
    <row r="1369" spans="1:7" ht="15" x14ac:dyDescent="0.2">
      <c r="A1369" s="320" t="s">
        <v>2868</v>
      </c>
      <c r="B1369" s="336" t="s">
        <v>1518</v>
      </c>
      <c r="C1369" s="337" t="s">
        <v>1344</v>
      </c>
      <c r="D1369" s="338">
        <v>5175</v>
      </c>
      <c r="E1369" s="339">
        <v>7950</v>
      </c>
      <c r="F1369" s="171">
        <f>-SUMIF(CajaAcc!F:F,A1369,CajaAcc!E:E)+G1369</f>
        <v>2</v>
      </c>
      <c r="G1369" s="328">
        <v>3</v>
      </c>
    </row>
    <row r="1370" spans="1:7" ht="15" x14ac:dyDescent="0.2">
      <c r="A1370" s="320" t="s">
        <v>1485</v>
      </c>
      <c r="B1370" s="336" t="s">
        <v>1518</v>
      </c>
      <c r="C1370" s="337" t="s">
        <v>1345</v>
      </c>
      <c r="D1370" s="338">
        <v>5308</v>
      </c>
      <c r="E1370" s="339">
        <v>8550</v>
      </c>
      <c r="F1370" s="171">
        <f>-SUMIF(CajaAcc!F:F,A1370,CajaAcc!E:E)+G1370</f>
        <v>0</v>
      </c>
      <c r="G1370" s="328">
        <v>0</v>
      </c>
    </row>
    <row r="1371" spans="1:7" ht="15" x14ac:dyDescent="0.2">
      <c r="A1371" s="320" t="s">
        <v>3269</v>
      </c>
      <c r="B1371" s="336" t="s">
        <v>1518</v>
      </c>
      <c r="C1371" s="337" t="s">
        <v>1345</v>
      </c>
      <c r="D1371" s="338">
        <v>5308</v>
      </c>
      <c r="E1371" s="339">
        <v>8550</v>
      </c>
      <c r="F1371" s="171">
        <f>-SUMIF(CajaAcc!F:F,A1371,CajaAcc!E:E)+G1371</f>
        <v>0</v>
      </c>
      <c r="G1371" s="328">
        <v>1</v>
      </c>
    </row>
    <row r="1372" spans="1:7" ht="15" x14ac:dyDescent="0.2">
      <c r="A1372" s="320" t="s">
        <v>3667</v>
      </c>
      <c r="B1372" s="336" t="s">
        <v>1518</v>
      </c>
      <c r="C1372" s="337" t="s">
        <v>1345</v>
      </c>
      <c r="D1372" s="338">
        <v>5308</v>
      </c>
      <c r="E1372" s="339">
        <v>8550</v>
      </c>
      <c r="F1372" s="171">
        <f>-SUMIF(CajaAcc!F:F,A1372,CajaAcc!E:E)+G1372</f>
        <v>0</v>
      </c>
      <c r="G1372" s="328">
        <v>0</v>
      </c>
    </row>
    <row r="1373" spans="1:7" ht="15" x14ac:dyDescent="0.2">
      <c r="A1373" s="320" t="s">
        <v>5056</v>
      </c>
      <c r="B1373" s="336" t="s">
        <v>1518</v>
      </c>
      <c r="C1373" s="337" t="s">
        <v>1345</v>
      </c>
      <c r="D1373" s="338">
        <v>5308</v>
      </c>
      <c r="E1373" s="339">
        <v>8550</v>
      </c>
      <c r="F1373" s="171">
        <f>-SUMIF(CajaAcc!F:F,A1373,CajaAcc!E:E)+G1373</f>
        <v>0</v>
      </c>
      <c r="G1373" s="328">
        <v>0</v>
      </c>
    </row>
    <row r="1374" spans="1:7" ht="15" x14ac:dyDescent="0.2">
      <c r="A1374" s="320" t="s">
        <v>5165</v>
      </c>
      <c r="B1374" s="336" t="s">
        <v>1518</v>
      </c>
      <c r="C1374" s="337" t="s">
        <v>1345</v>
      </c>
      <c r="D1374" s="338">
        <v>5308</v>
      </c>
      <c r="E1374" s="339">
        <v>8550</v>
      </c>
      <c r="F1374" s="171">
        <f>-SUMIF(CajaAcc!F:F,A1374,CajaAcc!E:E)+G1374</f>
        <v>1</v>
      </c>
      <c r="G1374" s="328">
        <v>2</v>
      </c>
    </row>
    <row r="1375" spans="1:7" ht="15" x14ac:dyDescent="0.2">
      <c r="A1375" s="320" t="s">
        <v>2350</v>
      </c>
      <c r="B1375" s="336" t="s">
        <v>1518</v>
      </c>
      <c r="C1375" s="337" t="s">
        <v>2397</v>
      </c>
      <c r="D1375" s="338">
        <v>7721</v>
      </c>
      <c r="E1375" s="339">
        <v>11900</v>
      </c>
      <c r="F1375" s="171">
        <f>-SUMIF(CajaAcc!F:F,A1375,CajaAcc!E:E)+G1375</f>
        <v>0</v>
      </c>
      <c r="G1375" s="328">
        <v>0</v>
      </c>
    </row>
    <row r="1376" spans="1:7" ht="15" x14ac:dyDescent="0.2">
      <c r="A1376" s="320" t="s">
        <v>3270</v>
      </c>
      <c r="B1376" s="336" t="s">
        <v>1518</v>
      </c>
      <c r="C1376" s="337" t="s">
        <v>2397</v>
      </c>
      <c r="D1376" s="338">
        <v>7721</v>
      </c>
      <c r="E1376" s="339">
        <v>11900</v>
      </c>
      <c r="F1376" s="171">
        <f>-SUMIF(CajaAcc!F:F,A1376,CajaAcc!E:E)+G1376</f>
        <v>0</v>
      </c>
      <c r="G1376" s="328">
        <v>0</v>
      </c>
    </row>
    <row r="1377" spans="1:7" ht="15" x14ac:dyDescent="0.2">
      <c r="A1377" s="320" t="s">
        <v>3668</v>
      </c>
      <c r="B1377" s="336" t="s">
        <v>1518</v>
      </c>
      <c r="C1377" s="337" t="s">
        <v>2397</v>
      </c>
      <c r="D1377" s="338">
        <v>7721</v>
      </c>
      <c r="E1377" s="339">
        <v>11900</v>
      </c>
      <c r="F1377" s="171">
        <f>-SUMIF(CajaAcc!F:F,A1377,CajaAcc!E:E)+G1377</f>
        <v>0</v>
      </c>
      <c r="G1377" s="328">
        <v>0</v>
      </c>
    </row>
    <row r="1378" spans="1:7" ht="15" x14ac:dyDescent="0.2">
      <c r="A1378" s="320" t="s">
        <v>3797</v>
      </c>
      <c r="B1378" s="336" t="s">
        <v>1518</v>
      </c>
      <c r="C1378" s="337" t="s">
        <v>2397</v>
      </c>
      <c r="D1378" s="338">
        <v>7721</v>
      </c>
      <c r="E1378" s="339">
        <v>11900</v>
      </c>
      <c r="F1378" s="171">
        <f>-SUMIF(CajaAcc!F:F,A1378,CajaAcc!E:E)+G1378</f>
        <v>4</v>
      </c>
      <c r="G1378" s="328">
        <v>4</v>
      </c>
    </row>
    <row r="1379" spans="1:7" ht="15" x14ac:dyDescent="0.2">
      <c r="A1379" s="320" t="s">
        <v>5451</v>
      </c>
      <c r="B1379" s="336" t="s">
        <v>1518</v>
      </c>
      <c r="C1379" s="337" t="s">
        <v>2397</v>
      </c>
      <c r="D1379" s="338">
        <v>7721</v>
      </c>
      <c r="E1379" s="339">
        <v>11900</v>
      </c>
      <c r="F1379" s="171">
        <f>-SUMIF(CajaAcc!F:F,A1379,CajaAcc!E:E)+G1379</f>
        <v>1</v>
      </c>
      <c r="G1379" s="328">
        <v>1</v>
      </c>
    </row>
    <row r="1380" spans="1:7" ht="15" x14ac:dyDescent="0.2">
      <c r="A1380" s="320" t="s">
        <v>977</v>
      </c>
      <c r="B1380" s="336" t="s">
        <v>1519</v>
      </c>
      <c r="C1380" s="337" t="s">
        <v>5999</v>
      </c>
      <c r="D1380" s="338">
        <v>1906</v>
      </c>
      <c r="E1380" s="339">
        <v>2350</v>
      </c>
      <c r="F1380" s="171">
        <f>-SUMIF(CajaAcc!F:F,A1380,CajaAcc!E:E)+G1380</f>
        <v>0</v>
      </c>
      <c r="G1380" s="328">
        <v>0</v>
      </c>
    </row>
    <row r="1381" spans="1:7" ht="15" x14ac:dyDescent="0.2">
      <c r="A1381" s="320" t="s">
        <v>3669</v>
      </c>
      <c r="B1381" s="336" t="s">
        <v>1519</v>
      </c>
      <c r="C1381" s="337" t="s">
        <v>6000</v>
      </c>
      <c r="D1381" s="338">
        <v>19748</v>
      </c>
      <c r="E1381" s="339">
        <v>24700</v>
      </c>
      <c r="F1381" s="171">
        <f>-SUMIF(CajaAcc!F:F,A1381,CajaAcc!E:E)+G1381</f>
        <v>1</v>
      </c>
      <c r="G1381" s="328">
        <v>1</v>
      </c>
    </row>
    <row r="1382" spans="1:7" ht="15" x14ac:dyDescent="0.2">
      <c r="A1382" s="320" t="s">
        <v>3839</v>
      </c>
      <c r="B1382" s="336" t="s">
        <v>1519</v>
      </c>
      <c r="C1382" s="337" t="s">
        <v>6000</v>
      </c>
      <c r="D1382" s="338">
        <v>19748</v>
      </c>
      <c r="E1382" s="339">
        <v>24700</v>
      </c>
      <c r="F1382" s="171">
        <f>-SUMIF(CajaAcc!F:F,A1382,CajaAcc!E:E)+G1382</f>
        <v>0</v>
      </c>
      <c r="G1382" s="328">
        <v>0</v>
      </c>
    </row>
    <row r="1383" spans="1:7" ht="15" x14ac:dyDescent="0.2">
      <c r="A1383" s="320" t="s">
        <v>3798</v>
      </c>
      <c r="B1383" s="336" t="s">
        <v>1519</v>
      </c>
      <c r="C1383" s="337" t="s">
        <v>6001</v>
      </c>
      <c r="D1383" s="338">
        <v>19748</v>
      </c>
      <c r="E1383" s="339">
        <v>24700</v>
      </c>
      <c r="F1383" s="171">
        <f>-SUMIF(CajaAcc!F:F,A1383,CajaAcc!E:E)+G1383</f>
        <v>0</v>
      </c>
      <c r="G1383" s="328">
        <v>0</v>
      </c>
    </row>
    <row r="1384" spans="1:7" ht="15" x14ac:dyDescent="0.2">
      <c r="A1384" s="320" t="s">
        <v>4077</v>
      </c>
      <c r="B1384" s="336" t="s">
        <v>1519</v>
      </c>
      <c r="C1384" s="337" t="s">
        <v>6002</v>
      </c>
      <c r="D1384" s="338">
        <v>19748</v>
      </c>
      <c r="E1384" s="339">
        <v>24700</v>
      </c>
      <c r="F1384" s="171">
        <f>-SUMIF(CajaAcc!F:F,A1384,CajaAcc!E:E)+G1384</f>
        <v>1</v>
      </c>
      <c r="G1384" s="328">
        <v>1</v>
      </c>
    </row>
    <row r="1385" spans="1:7" ht="15" x14ac:dyDescent="0.2">
      <c r="A1385" s="320" t="s">
        <v>835</v>
      </c>
      <c r="B1385" s="336" t="s">
        <v>1519</v>
      </c>
      <c r="C1385" s="337" t="s">
        <v>6003</v>
      </c>
      <c r="D1385" s="338">
        <v>17222</v>
      </c>
      <c r="E1385" s="339">
        <v>21200</v>
      </c>
      <c r="F1385" s="171">
        <f>-SUMIF(CajaAcc!F:F,A1385,CajaAcc!E:E)+G1385</f>
        <v>0</v>
      </c>
      <c r="G1385" s="328">
        <v>0</v>
      </c>
    </row>
    <row r="1386" spans="1:7" ht="15" x14ac:dyDescent="0.2">
      <c r="A1386" s="320" t="s">
        <v>3433</v>
      </c>
      <c r="B1386" s="336" t="s">
        <v>1519</v>
      </c>
      <c r="C1386" s="337" t="s">
        <v>6004</v>
      </c>
      <c r="D1386" s="338">
        <v>11876</v>
      </c>
      <c r="E1386" s="339">
        <v>17350</v>
      </c>
      <c r="F1386" s="171">
        <f>-SUMIF(CajaAcc!F:F,A1386,CajaAcc!E:E)+G1386</f>
        <v>1</v>
      </c>
      <c r="G1386" s="328">
        <v>1</v>
      </c>
    </row>
    <row r="1387" spans="1:7" ht="15" x14ac:dyDescent="0.2">
      <c r="A1387" s="320" t="s">
        <v>3434</v>
      </c>
      <c r="B1387" s="336" t="s">
        <v>1519</v>
      </c>
      <c r="C1387" s="337" t="s">
        <v>6005</v>
      </c>
      <c r="D1387" s="338">
        <v>11079</v>
      </c>
      <c r="E1387" s="339">
        <v>16200</v>
      </c>
      <c r="F1387" s="171">
        <f>-SUMIF(CajaAcc!F:F,A1387,CajaAcc!E:E)+G1387</f>
        <v>0</v>
      </c>
      <c r="G1387" s="328">
        <v>0</v>
      </c>
    </row>
    <row r="1388" spans="1:7" ht="15" x14ac:dyDescent="0.2">
      <c r="A1388" s="320" t="s">
        <v>4695</v>
      </c>
      <c r="B1388" s="336" t="s">
        <v>1519</v>
      </c>
      <c r="C1388" s="337" t="s">
        <v>6006</v>
      </c>
      <c r="D1388" s="338">
        <v>8028</v>
      </c>
      <c r="E1388" s="339">
        <v>10050</v>
      </c>
      <c r="F1388" s="171">
        <f>-SUMIF(CajaAcc!F:F,A1388,CajaAcc!E:E)+G1388</f>
        <v>0</v>
      </c>
      <c r="G1388" s="328">
        <v>0</v>
      </c>
    </row>
    <row r="1389" spans="1:7" ht="15" x14ac:dyDescent="0.2">
      <c r="A1389" s="320" t="s">
        <v>364</v>
      </c>
      <c r="B1389" s="336" t="s">
        <v>1519</v>
      </c>
      <c r="C1389" s="337" t="s">
        <v>6007</v>
      </c>
      <c r="D1389" s="338">
        <v>8876</v>
      </c>
      <c r="E1389" s="339">
        <v>10900</v>
      </c>
      <c r="F1389" s="171">
        <f>-SUMIF(CajaAcc!F:F,A1389,CajaAcc!E:E)+G1389</f>
        <v>0</v>
      </c>
      <c r="G1389" s="328">
        <v>0</v>
      </c>
    </row>
    <row r="1390" spans="1:7" ht="15" x14ac:dyDescent="0.2">
      <c r="A1390" s="320" t="s">
        <v>4526</v>
      </c>
      <c r="B1390" s="336" t="s">
        <v>1519</v>
      </c>
      <c r="C1390" s="337" t="s">
        <v>6008</v>
      </c>
      <c r="D1390" s="338">
        <v>13636</v>
      </c>
      <c r="E1390" s="339">
        <v>17300</v>
      </c>
      <c r="F1390" s="171">
        <f>-SUMIF(CajaAcc!F:F,A1390,CajaAcc!E:E)+G1390</f>
        <v>0</v>
      </c>
      <c r="G1390" s="328">
        <v>1</v>
      </c>
    </row>
    <row r="1391" spans="1:7" ht="15" x14ac:dyDescent="0.2">
      <c r="A1391" s="320" t="s">
        <v>4527</v>
      </c>
      <c r="B1391" s="336" t="s">
        <v>1519</v>
      </c>
      <c r="C1391" s="337" t="s">
        <v>6009</v>
      </c>
      <c r="D1391" s="338">
        <v>15415</v>
      </c>
      <c r="E1391" s="339">
        <v>19550</v>
      </c>
      <c r="F1391" s="171">
        <f>-SUMIF(CajaAcc!F:F,A1391,CajaAcc!E:E)+G1391</f>
        <v>1</v>
      </c>
      <c r="G1391" s="328">
        <v>1</v>
      </c>
    </row>
    <row r="1392" spans="1:7" ht="15" x14ac:dyDescent="0.2">
      <c r="A1392" s="320" t="s">
        <v>4528</v>
      </c>
      <c r="B1392" s="336" t="s">
        <v>1519</v>
      </c>
      <c r="C1392" s="337" t="s">
        <v>6010</v>
      </c>
      <c r="D1392" s="338">
        <v>15415</v>
      </c>
      <c r="E1392" s="339">
        <v>19550</v>
      </c>
      <c r="F1392" s="171">
        <f>-SUMIF(CajaAcc!F:F,A1392,CajaAcc!E:E)+G1392</f>
        <v>0</v>
      </c>
      <c r="G1392" s="328">
        <v>0</v>
      </c>
    </row>
    <row r="1393" spans="1:7" ht="15" x14ac:dyDescent="0.2">
      <c r="A1393" s="320" t="s">
        <v>3167</v>
      </c>
      <c r="B1393" s="336" t="s">
        <v>1519</v>
      </c>
      <c r="C1393" s="337" t="s">
        <v>6011</v>
      </c>
      <c r="D1393" s="338">
        <v>187613</v>
      </c>
      <c r="E1393" s="339">
        <v>234500</v>
      </c>
      <c r="F1393" s="171">
        <f>-SUMIF(CajaAcc!F:F,A1393,CajaAcc!E:E)+G1393</f>
        <v>0</v>
      </c>
      <c r="G1393" s="328">
        <v>0</v>
      </c>
    </row>
    <row r="1394" spans="1:7" ht="15" x14ac:dyDescent="0.2">
      <c r="A1394" s="320" t="s">
        <v>3130</v>
      </c>
      <c r="B1394" s="336" t="s">
        <v>1519</v>
      </c>
      <c r="C1394" s="337" t="s">
        <v>6012</v>
      </c>
      <c r="D1394" s="338">
        <v>314647</v>
      </c>
      <c r="E1394" s="339">
        <v>393300</v>
      </c>
      <c r="F1394" s="171">
        <f>-SUMIF(CajaAcc!F:F,A1394,CajaAcc!E:E)+G1394</f>
        <v>0</v>
      </c>
      <c r="G1394" s="328">
        <v>0</v>
      </c>
    </row>
    <row r="1395" spans="1:7" ht="15" x14ac:dyDescent="0.2">
      <c r="A1395" s="320" t="s">
        <v>4347</v>
      </c>
      <c r="B1395" s="336" t="s">
        <v>1519</v>
      </c>
      <c r="C1395" s="337" t="s">
        <v>6013</v>
      </c>
      <c r="D1395" s="338">
        <v>143032</v>
      </c>
      <c r="E1395" s="339">
        <v>176050</v>
      </c>
      <c r="F1395" s="171">
        <f>-SUMIF(CajaAcc!F:F,A1395,CajaAcc!E:E)+G1395</f>
        <v>0</v>
      </c>
      <c r="G1395" s="328">
        <v>0</v>
      </c>
    </row>
    <row r="1396" spans="1:7" ht="15" x14ac:dyDescent="0.2">
      <c r="A1396" s="320" t="s">
        <v>4277</v>
      </c>
      <c r="B1396" s="336" t="s">
        <v>1519</v>
      </c>
      <c r="C1396" s="337" t="s">
        <v>6014</v>
      </c>
      <c r="D1396" s="338">
        <v>91972</v>
      </c>
      <c r="E1396" s="339">
        <v>113200</v>
      </c>
      <c r="F1396" s="171">
        <f>-SUMIF(CajaAcc!F:F,A1396,CajaAcc!E:E)+G1396</f>
        <v>0</v>
      </c>
      <c r="G1396" s="328">
        <v>0</v>
      </c>
    </row>
    <row r="1397" spans="1:7" ht="15" x14ac:dyDescent="0.2">
      <c r="A1397" s="320" t="s">
        <v>1102</v>
      </c>
      <c r="B1397" s="336" t="s">
        <v>1519</v>
      </c>
      <c r="C1397" s="337" t="s">
        <v>6015</v>
      </c>
      <c r="D1397" s="338">
        <v>37760</v>
      </c>
      <c r="E1397" s="339">
        <v>46450</v>
      </c>
      <c r="F1397" s="171">
        <f>-SUMIF(CajaAcc!F:F,A1397,CajaAcc!E:E)+G1397</f>
        <v>0</v>
      </c>
      <c r="G1397" s="328">
        <v>0</v>
      </c>
    </row>
    <row r="1398" spans="1:7" ht="15" x14ac:dyDescent="0.2">
      <c r="A1398" s="320" t="s">
        <v>1196</v>
      </c>
      <c r="B1398" s="336" t="s">
        <v>1519</v>
      </c>
      <c r="C1398" s="337" t="s">
        <v>6016</v>
      </c>
      <c r="D1398" s="338">
        <v>37467</v>
      </c>
      <c r="E1398" s="339">
        <v>46100</v>
      </c>
      <c r="F1398" s="171">
        <f>-SUMIF(CajaAcc!F:F,A1398,CajaAcc!E:E)+G1398</f>
        <v>0</v>
      </c>
      <c r="G1398" s="328">
        <v>0</v>
      </c>
    </row>
    <row r="1399" spans="1:7" ht="15" x14ac:dyDescent="0.2">
      <c r="A1399" s="320" t="s">
        <v>1415</v>
      </c>
      <c r="B1399" s="336" t="s">
        <v>1519</v>
      </c>
      <c r="C1399" s="337" t="s">
        <v>6017</v>
      </c>
      <c r="D1399" s="338">
        <v>172234</v>
      </c>
      <c r="E1399" s="339">
        <v>212000</v>
      </c>
      <c r="F1399" s="171">
        <f>-SUMIF(CajaAcc!F:F,A1399,CajaAcc!E:E)+G1399</f>
        <v>0</v>
      </c>
      <c r="G1399" s="328">
        <v>0</v>
      </c>
    </row>
    <row r="1400" spans="1:7" ht="15" x14ac:dyDescent="0.2">
      <c r="A1400" s="320" t="s">
        <v>2779</v>
      </c>
      <c r="B1400" s="336" t="s">
        <v>1519</v>
      </c>
      <c r="C1400" s="337" t="s">
        <v>6018</v>
      </c>
      <c r="D1400" s="338">
        <v>24539</v>
      </c>
      <c r="E1400" s="339">
        <v>30200</v>
      </c>
      <c r="F1400" s="171">
        <f>-SUMIF(CajaAcc!F:F,A1400,CajaAcc!E:E)+G1400</f>
        <v>0</v>
      </c>
      <c r="G1400" s="328">
        <v>0</v>
      </c>
    </row>
    <row r="1401" spans="1:7" ht="15" x14ac:dyDescent="0.2">
      <c r="A1401" s="320" t="s">
        <v>1977</v>
      </c>
      <c r="B1401" s="336" t="s">
        <v>1519</v>
      </c>
      <c r="C1401" s="337" t="s">
        <v>6019</v>
      </c>
      <c r="D1401" s="338">
        <v>26719</v>
      </c>
      <c r="E1401" s="339">
        <v>32900</v>
      </c>
      <c r="F1401" s="171">
        <f>-SUMIF(CajaAcc!F:F,A1401,CajaAcc!E:E)+G1401</f>
        <v>0</v>
      </c>
      <c r="G1401" s="328">
        <v>0</v>
      </c>
    </row>
    <row r="1402" spans="1:7" ht="15" x14ac:dyDescent="0.2">
      <c r="A1402" s="320" t="s">
        <v>3128</v>
      </c>
      <c r="B1402" s="336" t="s">
        <v>1519</v>
      </c>
      <c r="C1402" s="337" t="s">
        <v>6020</v>
      </c>
      <c r="D1402" s="338">
        <v>209297</v>
      </c>
      <c r="E1402" s="339">
        <v>261600</v>
      </c>
      <c r="F1402" s="171">
        <f>-SUMIF(CajaAcc!F:F,A1402,CajaAcc!E:E)+G1402</f>
        <v>0</v>
      </c>
      <c r="G1402" s="328">
        <v>0</v>
      </c>
    </row>
    <row r="1403" spans="1:7" ht="15" x14ac:dyDescent="0.2">
      <c r="A1403" s="320" t="s">
        <v>3303</v>
      </c>
      <c r="B1403" s="336" t="s">
        <v>1519</v>
      </c>
      <c r="C1403" s="337" t="s">
        <v>6021</v>
      </c>
      <c r="D1403" s="338">
        <v>42070</v>
      </c>
      <c r="E1403" s="339">
        <v>52600</v>
      </c>
      <c r="F1403" s="171">
        <f>-SUMIF(CajaAcc!F:F,A1403,CajaAcc!E:E)+G1403</f>
        <v>0</v>
      </c>
      <c r="G1403" s="328">
        <v>0</v>
      </c>
    </row>
    <row r="1404" spans="1:7" ht="15" x14ac:dyDescent="0.2">
      <c r="A1404" s="320" t="s">
        <v>5016</v>
      </c>
      <c r="B1404" s="336" t="s">
        <v>1519</v>
      </c>
      <c r="C1404" s="337" t="s">
        <v>6022</v>
      </c>
      <c r="D1404" s="338">
        <v>32456</v>
      </c>
      <c r="E1404" s="339">
        <v>42450</v>
      </c>
      <c r="F1404" s="171">
        <f>-SUMIF(CajaAcc!F:F,A1404,CajaAcc!E:E)+G1404</f>
        <v>2</v>
      </c>
      <c r="G1404" s="328">
        <v>2</v>
      </c>
    </row>
    <row r="1405" spans="1:7" ht="15" x14ac:dyDescent="0.2">
      <c r="A1405" s="320" t="s">
        <v>4078</v>
      </c>
      <c r="B1405" s="336" t="s">
        <v>1519</v>
      </c>
      <c r="C1405" s="337" t="s">
        <v>6023</v>
      </c>
      <c r="D1405" s="338">
        <v>63325</v>
      </c>
      <c r="E1405" s="339">
        <v>79150</v>
      </c>
      <c r="F1405" s="171">
        <f>-SUMIF(CajaAcc!F:F,A1405,CajaAcc!E:E)+G1405</f>
        <v>0</v>
      </c>
      <c r="G1405" s="328">
        <v>0</v>
      </c>
    </row>
    <row r="1406" spans="1:7" ht="15" x14ac:dyDescent="0.2">
      <c r="A1406" s="320" t="s">
        <v>3168</v>
      </c>
      <c r="B1406" s="336" t="s">
        <v>1519</v>
      </c>
      <c r="C1406" s="337" t="s">
        <v>6024</v>
      </c>
      <c r="D1406" s="338">
        <v>153944</v>
      </c>
      <c r="E1406" s="339">
        <v>192450</v>
      </c>
      <c r="F1406" s="171">
        <f>-SUMIF(CajaAcc!F:F,A1406,CajaAcc!E:E)+G1406</f>
        <v>0</v>
      </c>
      <c r="G1406" s="328">
        <v>0</v>
      </c>
    </row>
    <row r="1407" spans="1:7" ht="15" x14ac:dyDescent="0.2">
      <c r="A1407" s="320" t="s">
        <v>3840</v>
      </c>
      <c r="B1407" s="336" t="s">
        <v>1519</v>
      </c>
      <c r="C1407" s="337" t="s">
        <v>6025</v>
      </c>
      <c r="D1407" s="338">
        <v>54547</v>
      </c>
      <c r="E1407" s="339">
        <v>68200</v>
      </c>
      <c r="F1407" s="171">
        <f>-SUMIF(CajaAcc!F:F,A1407,CajaAcc!E:E)+G1407</f>
        <v>0</v>
      </c>
      <c r="G1407" s="328">
        <v>0</v>
      </c>
    </row>
    <row r="1408" spans="1:7" ht="15" x14ac:dyDescent="0.2">
      <c r="A1408" s="320" t="s">
        <v>3169</v>
      </c>
      <c r="B1408" s="336" t="s">
        <v>1519</v>
      </c>
      <c r="C1408" s="337" t="s">
        <v>6026</v>
      </c>
      <c r="D1408" s="338">
        <v>31957</v>
      </c>
      <c r="E1408" s="339">
        <v>39950</v>
      </c>
      <c r="F1408" s="171">
        <f>-SUMIF(CajaAcc!F:F,A1408,CajaAcc!E:E)+G1408</f>
        <v>0</v>
      </c>
      <c r="G1408" s="328">
        <v>0</v>
      </c>
    </row>
    <row r="1409" spans="1:7" ht="15" x14ac:dyDescent="0.2">
      <c r="A1409" s="320" t="s">
        <v>3304</v>
      </c>
      <c r="B1409" s="336" t="s">
        <v>1519</v>
      </c>
      <c r="C1409" s="337" t="s">
        <v>6027</v>
      </c>
      <c r="D1409" s="338">
        <v>31957</v>
      </c>
      <c r="E1409" s="339">
        <v>39950</v>
      </c>
      <c r="F1409" s="171">
        <f>-SUMIF(CajaAcc!F:F,A1409,CajaAcc!E:E)+G1409</f>
        <v>0</v>
      </c>
      <c r="G1409" s="328">
        <v>0</v>
      </c>
    </row>
    <row r="1410" spans="1:7" ht="15" x14ac:dyDescent="0.2">
      <c r="A1410" s="320" t="s">
        <v>4819</v>
      </c>
      <c r="B1410" s="336" t="s">
        <v>1519</v>
      </c>
      <c r="C1410" s="337" t="s">
        <v>6028</v>
      </c>
      <c r="D1410" s="338">
        <v>31957</v>
      </c>
      <c r="E1410" s="339">
        <v>39950</v>
      </c>
      <c r="F1410" s="171">
        <f>-SUMIF(CajaAcc!F:F,A1410,CajaAcc!E:E)+G1410</f>
        <v>0</v>
      </c>
      <c r="G1410" s="328">
        <v>0</v>
      </c>
    </row>
    <row r="1411" spans="1:7" ht="15" x14ac:dyDescent="0.2">
      <c r="A1411" s="320" t="s">
        <v>5057</v>
      </c>
      <c r="B1411" s="336" t="s">
        <v>1519</v>
      </c>
      <c r="C1411" s="337" t="s">
        <v>6029</v>
      </c>
      <c r="D1411" s="338">
        <v>31957</v>
      </c>
      <c r="E1411" s="339">
        <v>39950</v>
      </c>
      <c r="F1411" s="171">
        <f>-SUMIF(CajaAcc!F:F,A1411,CajaAcc!E:E)+G1411</f>
        <v>0</v>
      </c>
      <c r="G1411" s="328">
        <v>0</v>
      </c>
    </row>
    <row r="1412" spans="1:7" ht="15" x14ac:dyDescent="0.2">
      <c r="A1412" s="320" t="s">
        <v>3799</v>
      </c>
      <c r="B1412" s="336" t="s">
        <v>1519</v>
      </c>
      <c r="C1412" s="337" t="s">
        <v>6030</v>
      </c>
      <c r="D1412" s="338">
        <v>31957</v>
      </c>
      <c r="E1412" s="339">
        <v>39950</v>
      </c>
      <c r="F1412" s="171">
        <f>-SUMIF(CajaAcc!F:F,A1412,CajaAcc!E:E)+G1412</f>
        <v>0</v>
      </c>
      <c r="G1412" s="328">
        <v>0</v>
      </c>
    </row>
    <row r="1413" spans="1:7" ht="15" x14ac:dyDescent="0.2">
      <c r="A1413" s="320" t="s">
        <v>5497</v>
      </c>
      <c r="B1413" s="336" t="s">
        <v>1519</v>
      </c>
      <c r="C1413" s="337" t="s">
        <v>6031</v>
      </c>
      <c r="D1413" s="338">
        <v>36489</v>
      </c>
      <c r="E1413" s="339">
        <v>44900</v>
      </c>
      <c r="F1413" s="171">
        <f>-SUMIF(CajaAcc!F:F,A1413,CajaAcc!E:E)+G1413</f>
        <v>0</v>
      </c>
      <c r="G1413" s="328">
        <v>0</v>
      </c>
    </row>
    <row r="1414" spans="1:7" ht="15" x14ac:dyDescent="0.2">
      <c r="A1414" s="320" t="s">
        <v>3129</v>
      </c>
      <c r="B1414" s="336" t="s">
        <v>1519</v>
      </c>
      <c r="C1414" s="337" t="s">
        <v>6032</v>
      </c>
      <c r="D1414" s="338">
        <v>31957</v>
      </c>
      <c r="E1414" s="339">
        <v>39950</v>
      </c>
      <c r="F1414" s="171">
        <f>-SUMIF(CajaAcc!F:F,A1414,CajaAcc!E:E)+G1414</f>
        <v>0</v>
      </c>
      <c r="G1414" s="328">
        <v>0</v>
      </c>
    </row>
    <row r="1415" spans="1:7" ht="15" x14ac:dyDescent="0.2">
      <c r="A1415" s="320" t="s">
        <v>3937</v>
      </c>
      <c r="B1415" s="336" t="s">
        <v>1519</v>
      </c>
      <c r="C1415" s="337" t="s">
        <v>6033</v>
      </c>
      <c r="D1415" s="338">
        <v>57191</v>
      </c>
      <c r="E1415" s="339">
        <v>70400</v>
      </c>
      <c r="F1415" s="171">
        <f>-SUMIF(CajaAcc!F:F,A1415,CajaAcc!E:E)+G1415</f>
        <v>1</v>
      </c>
      <c r="G1415" s="328">
        <v>1</v>
      </c>
    </row>
    <row r="1416" spans="1:7" ht="15" x14ac:dyDescent="0.2">
      <c r="A1416" s="320" t="s">
        <v>3938</v>
      </c>
      <c r="B1416" s="336" t="s">
        <v>1519</v>
      </c>
      <c r="C1416" s="337" t="s">
        <v>6034</v>
      </c>
      <c r="D1416" s="338">
        <v>30656</v>
      </c>
      <c r="E1416" s="339">
        <v>37750</v>
      </c>
      <c r="F1416" s="171">
        <f>-SUMIF(CajaAcc!F:F,A1416,CajaAcc!E:E)+G1416</f>
        <v>0</v>
      </c>
      <c r="G1416" s="328">
        <v>0</v>
      </c>
    </row>
    <row r="1417" spans="1:7" ht="15" x14ac:dyDescent="0.2">
      <c r="A1417" s="320" t="s">
        <v>4348</v>
      </c>
      <c r="B1417" s="336" t="s">
        <v>1519</v>
      </c>
      <c r="C1417" s="337" t="s">
        <v>4440</v>
      </c>
      <c r="D1417" s="338">
        <v>122629</v>
      </c>
      <c r="E1417" s="339">
        <v>150950</v>
      </c>
      <c r="F1417" s="171">
        <f>-SUMIF(CajaAcc!F:F,A1417,CajaAcc!E:E)+G1417</f>
        <v>0</v>
      </c>
      <c r="G1417" s="328">
        <v>0</v>
      </c>
    </row>
    <row r="1418" spans="1:7" ht="15" x14ac:dyDescent="0.2">
      <c r="A1418" s="320" t="s">
        <v>4349</v>
      </c>
      <c r="B1418" s="336" t="s">
        <v>1519</v>
      </c>
      <c r="C1418" s="337" t="s">
        <v>4441</v>
      </c>
      <c r="D1418" s="338">
        <v>183838</v>
      </c>
      <c r="E1418" s="339">
        <v>226250</v>
      </c>
      <c r="F1418" s="171">
        <f>-SUMIF(CajaAcc!F:F,A1418,CajaAcc!E:E)+G1418</f>
        <v>0</v>
      </c>
      <c r="G1418" s="328">
        <v>0</v>
      </c>
    </row>
    <row r="1419" spans="1:7" ht="15" x14ac:dyDescent="0.2">
      <c r="A1419" s="320" t="s">
        <v>5004</v>
      </c>
      <c r="B1419" s="336" t="s">
        <v>1519</v>
      </c>
      <c r="C1419" s="337" t="s">
        <v>5005</v>
      </c>
      <c r="D1419" s="338">
        <v>8366</v>
      </c>
      <c r="E1419" s="339">
        <v>10600</v>
      </c>
      <c r="F1419" s="171">
        <f>-SUMIF(CajaAcc!F:F,A1419,CajaAcc!E:E)+G1419</f>
        <v>0</v>
      </c>
      <c r="G1419" s="328">
        <v>0</v>
      </c>
    </row>
    <row r="1420" spans="1:7" ht="15" x14ac:dyDescent="0.2">
      <c r="A1420" s="320" t="s">
        <v>3800</v>
      </c>
      <c r="B1420" s="336" t="s">
        <v>1519</v>
      </c>
      <c r="C1420" s="337" t="s">
        <v>3827</v>
      </c>
      <c r="D1420" s="338">
        <v>4004</v>
      </c>
      <c r="E1420" s="339">
        <v>5100</v>
      </c>
      <c r="F1420" s="171">
        <f>-SUMIF(CajaAcc!F:F,A1420,CajaAcc!E:E)+G1420</f>
        <v>0</v>
      </c>
      <c r="G1420" s="328">
        <v>0</v>
      </c>
    </row>
    <row r="1421" spans="1:7" ht="15" x14ac:dyDescent="0.2">
      <c r="A1421" s="320" t="s">
        <v>4820</v>
      </c>
      <c r="B1421" s="336" t="s">
        <v>1519</v>
      </c>
      <c r="C1421" s="337" t="s">
        <v>6035</v>
      </c>
      <c r="D1421" s="338">
        <v>15863</v>
      </c>
      <c r="E1421" s="339">
        <v>20150</v>
      </c>
      <c r="F1421" s="171">
        <f>-SUMIF(CajaAcc!F:F,A1421,CajaAcc!E:E)+G1421</f>
        <v>0</v>
      </c>
      <c r="G1421" s="328">
        <v>0</v>
      </c>
    </row>
    <row r="1422" spans="1:7" ht="15" x14ac:dyDescent="0.2">
      <c r="A1422" s="320" t="s">
        <v>4451</v>
      </c>
      <c r="B1422" s="336" t="s">
        <v>1519</v>
      </c>
      <c r="C1422" s="337" t="s">
        <v>6036</v>
      </c>
      <c r="D1422" s="338">
        <v>36765</v>
      </c>
      <c r="E1422" s="339">
        <v>46650</v>
      </c>
      <c r="F1422" s="171">
        <f>-SUMIF(CajaAcc!F:F,A1422,CajaAcc!E:E)+G1422</f>
        <v>0</v>
      </c>
      <c r="G1422" s="328">
        <v>0</v>
      </c>
    </row>
    <row r="1423" spans="1:7" ht="15" x14ac:dyDescent="0.2">
      <c r="A1423" s="320" t="s">
        <v>4081</v>
      </c>
      <c r="B1423" s="336" t="s">
        <v>1519</v>
      </c>
      <c r="C1423" s="337" t="s">
        <v>6037</v>
      </c>
      <c r="D1423" s="338">
        <v>11125</v>
      </c>
      <c r="E1423" s="339">
        <v>14100</v>
      </c>
      <c r="F1423" s="171">
        <f>-SUMIF(CajaAcc!F:F,A1423,CajaAcc!E:E)+G1423</f>
        <v>0</v>
      </c>
      <c r="G1423" s="328">
        <v>0</v>
      </c>
    </row>
    <row r="1424" spans="1:7" ht="15" x14ac:dyDescent="0.2">
      <c r="A1424" s="320" t="s">
        <v>4082</v>
      </c>
      <c r="B1424" s="336" t="s">
        <v>1519</v>
      </c>
      <c r="C1424" s="337" t="s">
        <v>6038</v>
      </c>
      <c r="D1424" s="338">
        <v>14805</v>
      </c>
      <c r="E1424" s="339">
        <v>18800</v>
      </c>
      <c r="F1424" s="171">
        <f>-SUMIF(CajaAcc!F:F,A1424,CajaAcc!E:E)+G1424</f>
        <v>0</v>
      </c>
      <c r="G1424" s="328">
        <v>0</v>
      </c>
    </row>
    <row r="1425" spans="1:7" ht="15" x14ac:dyDescent="0.2">
      <c r="A1425" s="320" t="s">
        <v>4452</v>
      </c>
      <c r="B1425" s="336" t="s">
        <v>1519</v>
      </c>
      <c r="C1425" s="337" t="s">
        <v>6039</v>
      </c>
      <c r="D1425" s="338">
        <v>21445</v>
      </c>
      <c r="E1425" s="339">
        <v>27200</v>
      </c>
      <c r="F1425" s="171">
        <f>-SUMIF(CajaAcc!F:F,A1425,CajaAcc!E:E)+G1425</f>
        <v>0</v>
      </c>
      <c r="G1425" s="328">
        <v>0</v>
      </c>
    </row>
    <row r="1426" spans="1:7" ht="15" x14ac:dyDescent="0.2">
      <c r="A1426" s="320" t="s">
        <v>3841</v>
      </c>
      <c r="B1426" s="336" t="s">
        <v>1520</v>
      </c>
      <c r="C1426" s="337" t="s">
        <v>3842</v>
      </c>
      <c r="D1426" s="338">
        <v>16528</v>
      </c>
      <c r="E1426" s="339">
        <v>25450</v>
      </c>
      <c r="F1426" s="171">
        <f>-SUMIF(CajaAcc!F:F,A1426,CajaAcc!E:E)+G1426</f>
        <v>2</v>
      </c>
      <c r="G1426" s="328">
        <v>2</v>
      </c>
    </row>
    <row r="1427" spans="1:7" ht="15" x14ac:dyDescent="0.2">
      <c r="A1427" s="320" t="s">
        <v>3801</v>
      </c>
      <c r="B1427" s="336" t="s">
        <v>1520</v>
      </c>
      <c r="C1427" s="337" t="s">
        <v>3828</v>
      </c>
      <c r="D1427" s="338">
        <v>16528</v>
      </c>
      <c r="E1427" s="339">
        <v>25450</v>
      </c>
      <c r="F1427" s="171">
        <f>-SUMIF(CajaAcc!F:F,A1427,CajaAcc!E:E)+G1427</f>
        <v>0</v>
      </c>
      <c r="G1427" s="328">
        <v>0</v>
      </c>
    </row>
    <row r="1428" spans="1:7" ht="15" x14ac:dyDescent="0.2">
      <c r="A1428" s="320" t="s">
        <v>270</v>
      </c>
      <c r="B1428" s="336" t="s">
        <v>1520</v>
      </c>
      <c r="C1428" s="337" t="s">
        <v>1346</v>
      </c>
      <c r="D1428" s="338">
        <v>5175</v>
      </c>
      <c r="E1428" s="339">
        <v>7950</v>
      </c>
      <c r="F1428" s="171">
        <f>-SUMIF(CajaAcc!F:F,A1428,CajaAcc!E:E)+G1428</f>
        <v>0</v>
      </c>
      <c r="G1428" s="328">
        <v>0</v>
      </c>
    </row>
    <row r="1429" spans="1:7" ht="15" x14ac:dyDescent="0.2">
      <c r="A1429" s="320" t="s">
        <v>1407</v>
      </c>
      <c r="B1429" s="336" t="s">
        <v>1520</v>
      </c>
      <c r="C1429" s="337" t="s">
        <v>1346</v>
      </c>
      <c r="D1429" s="338">
        <v>5175</v>
      </c>
      <c r="E1429" s="339">
        <v>7950</v>
      </c>
      <c r="F1429" s="171">
        <f>-SUMIF(CajaAcc!F:F,A1429,CajaAcc!E:E)+G1429</f>
        <v>0</v>
      </c>
      <c r="G1429" s="328">
        <v>0</v>
      </c>
    </row>
    <row r="1430" spans="1:7" ht="15" x14ac:dyDescent="0.2">
      <c r="A1430" s="320" t="s">
        <v>2869</v>
      </c>
      <c r="B1430" s="336" t="s">
        <v>1520</v>
      </c>
      <c r="C1430" s="337" t="s">
        <v>1346</v>
      </c>
      <c r="D1430" s="338">
        <v>5175</v>
      </c>
      <c r="E1430" s="339">
        <v>7950</v>
      </c>
      <c r="F1430" s="171">
        <f>-SUMIF(CajaAcc!F:F,A1430,CajaAcc!E:E)+G1430</f>
        <v>1</v>
      </c>
      <c r="G1430" s="328">
        <v>1</v>
      </c>
    </row>
    <row r="1431" spans="1:7" ht="15" x14ac:dyDescent="0.2">
      <c r="A1431" s="320" t="s">
        <v>1297</v>
      </c>
      <c r="B1431" s="336" t="s">
        <v>1520</v>
      </c>
      <c r="C1431" s="337" t="s">
        <v>1346</v>
      </c>
      <c r="D1431" s="338">
        <v>5175</v>
      </c>
      <c r="E1431" s="339">
        <v>7950</v>
      </c>
      <c r="F1431" s="171">
        <f>-SUMIF(CajaAcc!F:F,A1431,CajaAcc!E:E)+G1431</f>
        <v>0</v>
      </c>
      <c r="G1431" s="328">
        <v>0</v>
      </c>
    </row>
    <row r="1432" spans="1:7" ht="15" x14ac:dyDescent="0.2">
      <c r="A1432" s="320" t="s">
        <v>2252</v>
      </c>
      <c r="B1432" s="336" t="s">
        <v>1520</v>
      </c>
      <c r="C1432" s="337" t="s">
        <v>1346</v>
      </c>
      <c r="D1432" s="338">
        <v>5175</v>
      </c>
      <c r="E1432" s="339">
        <v>7950</v>
      </c>
      <c r="F1432" s="171">
        <f>-SUMIF(CajaAcc!F:F,A1432,CajaAcc!E:E)+G1432</f>
        <v>0</v>
      </c>
      <c r="G1432" s="328">
        <v>0</v>
      </c>
    </row>
    <row r="1433" spans="1:7" ht="15" x14ac:dyDescent="0.2">
      <c r="A1433" s="320" t="s">
        <v>2328</v>
      </c>
      <c r="B1433" s="336" t="s">
        <v>1520</v>
      </c>
      <c r="C1433" s="337" t="s">
        <v>1347</v>
      </c>
      <c r="D1433" s="338">
        <v>5404</v>
      </c>
      <c r="E1433" s="339">
        <v>8500</v>
      </c>
      <c r="F1433" s="171">
        <f>-SUMIF(CajaAcc!F:F,A1433,CajaAcc!E:E)+G1433</f>
        <v>0</v>
      </c>
      <c r="G1433" s="328">
        <v>0</v>
      </c>
    </row>
    <row r="1434" spans="1:7" ht="15" x14ac:dyDescent="0.2">
      <c r="A1434" s="320" t="s">
        <v>2600</v>
      </c>
      <c r="B1434" s="336" t="s">
        <v>1520</v>
      </c>
      <c r="C1434" s="337" t="s">
        <v>1347</v>
      </c>
      <c r="D1434" s="338">
        <v>5404</v>
      </c>
      <c r="E1434" s="339">
        <v>8500</v>
      </c>
      <c r="F1434" s="171">
        <f>-SUMIF(CajaAcc!F:F,A1434,CajaAcc!E:E)+G1434</f>
        <v>1</v>
      </c>
      <c r="G1434" s="328">
        <v>1</v>
      </c>
    </row>
    <row r="1435" spans="1:7" ht="15" x14ac:dyDescent="0.2">
      <c r="A1435" s="320" t="s">
        <v>3843</v>
      </c>
      <c r="B1435" s="336" t="s">
        <v>1520</v>
      </c>
      <c r="C1435" s="337" t="s">
        <v>1347</v>
      </c>
      <c r="D1435" s="338">
        <v>5404</v>
      </c>
      <c r="E1435" s="339">
        <v>8500</v>
      </c>
      <c r="F1435" s="171">
        <f>-SUMIF(CajaAcc!F:F,A1435,CajaAcc!E:E)+G1435</f>
        <v>0</v>
      </c>
      <c r="G1435" s="328">
        <v>0</v>
      </c>
    </row>
    <row r="1436" spans="1:7" ht="15" x14ac:dyDescent="0.2">
      <c r="A1436" s="320" t="s">
        <v>4350</v>
      </c>
      <c r="B1436" s="336" t="s">
        <v>1520</v>
      </c>
      <c r="C1436" s="337" t="s">
        <v>1347</v>
      </c>
      <c r="D1436" s="338">
        <v>5404</v>
      </c>
      <c r="E1436" s="339">
        <v>8500</v>
      </c>
      <c r="F1436" s="171">
        <f>-SUMIF(CajaAcc!F:F,A1436,CajaAcc!E:E)+G1436</f>
        <v>0</v>
      </c>
      <c r="G1436" s="328">
        <v>0</v>
      </c>
    </row>
    <row r="1437" spans="1:7" ht="15" x14ac:dyDescent="0.2">
      <c r="A1437" s="320" t="s">
        <v>2601</v>
      </c>
      <c r="B1437" s="336" t="s">
        <v>1520</v>
      </c>
      <c r="C1437" s="337" t="s">
        <v>1348</v>
      </c>
      <c r="D1437" s="338">
        <v>7873</v>
      </c>
      <c r="E1437" s="339">
        <v>14850</v>
      </c>
      <c r="F1437" s="171">
        <f>-SUMIF(CajaAcc!F:F,A1437,CajaAcc!E:E)+G1437</f>
        <v>0</v>
      </c>
      <c r="G1437" s="328">
        <v>0</v>
      </c>
    </row>
    <row r="1438" spans="1:7" ht="15" x14ac:dyDescent="0.2">
      <c r="A1438" s="320" t="s">
        <v>3435</v>
      </c>
      <c r="B1438" s="336" t="s">
        <v>1520</v>
      </c>
      <c r="C1438" s="337" t="s">
        <v>1348</v>
      </c>
      <c r="D1438" s="338">
        <v>7873</v>
      </c>
      <c r="E1438" s="339">
        <v>14850</v>
      </c>
      <c r="F1438" s="171">
        <f>-SUMIF(CajaAcc!F:F,A1438,CajaAcc!E:E)+G1438</f>
        <v>0</v>
      </c>
      <c r="G1438" s="328">
        <v>0</v>
      </c>
    </row>
    <row r="1439" spans="1:7" ht="15" x14ac:dyDescent="0.2">
      <c r="A1439" s="320" t="s">
        <v>3844</v>
      </c>
      <c r="B1439" s="336" t="s">
        <v>1520</v>
      </c>
      <c r="C1439" s="337" t="s">
        <v>1348</v>
      </c>
      <c r="D1439" s="338">
        <v>7873</v>
      </c>
      <c r="E1439" s="339">
        <v>14850</v>
      </c>
      <c r="F1439" s="171">
        <f>-SUMIF(CajaAcc!F:F,A1439,CajaAcc!E:E)+G1439</f>
        <v>1</v>
      </c>
      <c r="G1439" s="328">
        <v>2</v>
      </c>
    </row>
    <row r="1440" spans="1:7" ht="15" x14ac:dyDescent="0.2">
      <c r="A1440" s="320" t="s">
        <v>4278</v>
      </c>
      <c r="B1440" s="336" t="s">
        <v>1520</v>
      </c>
      <c r="C1440" s="337" t="s">
        <v>1348</v>
      </c>
      <c r="D1440" s="338">
        <v>7873</v>
      </c>
      <c r="E1440" s="339">
        <v>14850</v>
      </c>
      <c r="F1440" s="171">
        <f>-SUMIF(CajaAcc!F:F,A1440,CajaAcc!E:E)+G1440</f>
        <v>0</v>
      </c>
      <c r="G1440" s="328">
        <v>0</v>
      </c>
    </row>
    <row r="1441" spans="1:7" ht="15" x14ac:dyDescent="0.2">
      <c r="A1441" s="320" t="s">
        <v>5096</v>
      </c>
      <c r="B1441" s="336" t="s">
        <v>1520</v>
      </c>
      <c r="C1441" s="337" t="s">
        <v>1348</v>
      </c>
      <c r="D1441" s="338">
        <v>7873</v>
      </c>
      <c r="E1441" s="339">
        <v>14850</v>
      </c>
      <c r="F1441" s="171">
        <f>-SUMIF(CajaAcc!F:F,A1441,CajaAcc!E:E)+G1441</f>
        <v>0</v>
      </c>
      <c r="G1441" s="328">
        <v>0</v>
      </c>
    </row>
    <row r="1442" spans="1:7" ht="15" x14ac:dyDescent="0.2">
      <c r="A1442" s="320" t="s">
        <v>5680</v>
      </c>
      <c r="B1442" s="336" t="s">
        <v>1520</v>
      </c>
      <c r="C1442" s="337" t="s">
        <v>1348</v>
      </c>
      <c r="D1442" s="338">
        <v>7873</v>
      </c>
      <c r="E1442" s="339">
        <v>14850</v>
      </c>
      <c r="F1442" s="171">
        <f>-SUMIF(CajaAcc!F:F,A1442,CajaAcc!E:E)+G1442</f>
        <v>0</v>
      </c>
      <c r="G1442" s="328">
        <v>0</v>
      </c>
    </row>
    <row r="1443" spans="1:7" ht="15" x14ac:dyDescent="0.2">
      <c r="A1443" s="320" t="s">
        <v>269</v>
      </c>
      <c r="B1443" s="336" t="s">
        <v>1520</v>
      </c>
      <c r="C1443" s="337" t="s">
        <v>2398</v>
      </c>
      <c r="D1443" s="338">
        <v>3468</v>
      </c>
      <c r="E1443" s="339">
        <v>5350</v>
      </c>
      <c r="F1443" s="171">
        <f>-SUMIF(CajaAcc!F:F,A1443,CajaAcc!E:E)+G1443</f>
        <v>0</v>
      </c>
      <c r="G1443" s="328">
        <v>0</v>
      </c>
    </row>
    <row r="1444" spans="1:7" ht="15" x14ac:dyDescent="0.2">
      <c r="A1444" s="320" t="s">
        <v>4351</v>
      </c>
      <c r="B1444" s="336" t="s">
        <v>1521</v>
      </c>
      <c r="C1444" s="337" t="s">
        <v>4442</v>
      </c>
      <c r="D1444" s="338">
        <v>23674</v>
      </c>
      <c r="E1444" s="339">
        <v>36400</v>
      </c>
      <c r="F1444" s="171">
        <f>-SUMIF(CajaAcc!F:F,A1444,CajaAcc!E:E)+G1444</f>
        <v>0</v>
      </c>
      <c r="G1444" s="328">
        <v>0</v>
      </c>
    </row>
    <row r="1445" spans="1:7" ht="15" x14ac:dyDescent="0.2">
      <c r="A1445" s="320" t="s">
        <v>4352</v>
      </c>
      <c r="B1445" s="336" t="s">
        <v>1521</v>
      </c>
      <c r="C1445" s="337" t="s">
        <v>4443</v>
      </c>
      <c r="D1445" s="338">
        <v>23674</v>
      </c>
      <c r="E1445" s="339">
        <v>36400</v>
      </c>
      <c r="F1445" s="171">
        <f>-SUMIF(CajaAcc!F:F,A1445,CajaAcc!E:E)+G1445</f>
        <v>0</v>
      </c>
      <c r="G1445" s="328">
        <v>0</v>
      </c>
    </row>
    <row r="1446" spans="1:7" ht="15" x14ac:dyDescent="0.2">
      <c r="A1446" s="320" t="s">
        <v>4353</v>
      </c>
      <c r="B1446" s="336" t="s">
        <v>1521</v>
      </c>
      <c r="C1446" s="337" t="s">
        <v>4444</v>
      </c>
      <c r="D1446" s="338">
        <v>23674</v>
      </c>
      <c r="E1446" s="339">
        <v>36400</v>
      </c>
      <c r="F1446" s="171">
        <f>-SUMIF(CajaAcc!F:F,A1446,CajaAcc!E:E)+G1446</f>
        <v>0</v>
      </c>
      <c r="G1446" s="328">
        <v>1</v>
      </c>
    </row>
    <row r="1447" spans="1:7" ht="15" x14ac:dyDescent="0.2">
      <c r="A1447" s="320" t="s">
        <v>3252</v>
      </c>
      <c r="B1447" s="336" t="s">
        <v>1521</v>
      </c>
      <c r="C1447" s="337" t="s">
        <v>3253</v>
      </c>
      <c r="D1447" s="338">
        <v>23674</v>
      </c>
      <c r="E1447" s="339">
        <v>36400</v>
      </c>
      <c r="F1447" s="171">
        <f>-SUMIF(CajaAcc!F:F,A1447,CajaAcc!E:E)+G1447</f>
        <v>0</v>
      </c>
      <c r="G1447" s="328">
        <v>0</v>
      </c>
    </row>
    <row r="1448" spans="1:7" ht="15" x14ac:dyDescent="0.2">
      <c r="A1448" s="320" t="s">
        <v>3670</v>
      </c>
      <c r="B1448" s="336" t="s">
        <v>1521</v>
      </c>
      <c r="C1448" s="337" t="s">
        <v>3691</v>
      </c>
      <c r="D1448" s="338">
        <v>23674</v>
      </c>
      <c r="E1448" s="339">
        <v>36400</v>
      </c>
      <c r="F1448" s="171">
        <f>-SUMIF(CajaAcc!F:F,A1448,CajaAcc!E:E)+G1448</f>
        <v>0</v>
      </c>
      <c r="G1448" s="328">
        <v>0</v>
      </c>
    </row>
    <row r="1449" spans="1:7" ht="15" x14ac:dyDescent="0.2">
      <c r="A1449" s="320" t="s">
        <v>3436</v>
      </c>
      <c r="B1449" s="336" t="s">
        <v>1521</v>
      </c>
      <c r="C1449" s="337" t="s">
        <v>3437</v>
      </c>
      <c r="D1449" s="338">
        <v>23674</v>
      </c>
      <c r="E1449" s="339">
        <v>36400</v>
      </c>
      <c r="F1449" s="171">
        <f>-SUMIF(CajaAcc!F:F,A1449,CajaAcc!E:E)+G1449</f>
        <v>0</v>
      </c>
      <c r="G1449" s="328">
        <v>0</v>
      </c>
    </row>
    <row r="1450" spans="1:7" ht="15" x14ac:dyDescent="0.2">
      <c r="A1450" s="320" t="s">
        <v>811</v>
      </c>
      <c r="B1450" s="336" t="s">
        <v>1521</v>
      </c>
      <c r="C1450" s="337" t="s">
        <v>1874</v>
      </c>
      <c r="D1450" s="338">
        <v>9249</v>
      </c>
      <c r="E1450" s="339">
        <v>14250</v>
      </c>
      <c r="F1450" s="171">
        <f>-SUMIF(CajaAcc!F:F,A1450,CajaAcc!E:E)+G1450</f>
        <v>0</v>
      </c>
      <c r="G1450" s="328">
        <v>0</v>
      </c>
    </row>
    <row r="1451" spans="1:7" ht="15" x14ac:dyDescent="0.2">
      <c r="A1451" s="320" t="s">
        <v>1197</v>
      </c>
      <c r="B1451" s="336" t="s">
        <v>1521</v>
      </c>
      <c r="C1451" s="337" t="s">
        <v>1875</v>
      </c>
      <c r="D1451" s="338">
        <v>11895</v>
      </c>
      <c r="E1451" s="339">
        <v>18300</v>
      </c>
      <c r="F1451" s="171">
        <f>-SUMIF(CajaAcc!F:F,A1451,CajaAcc!E:E)+G1451</f>
        <v>0</v>
      </c>
      <c r="G1451" s="328">
        <v>0</v>
      </c>
    </row>
    <row r="1452" spans="1:7" ht="15" x14ac:dyDescent="0.2">
      <c r="A1452" s="320" t="s">
        <v>1198</v>
      </c>
      <c r="B1452" s="336" t="s">
        <v>1521</v>
      </c>
      <c r="C1452" s="337" t="s">
        <v>1876</v>
      </c>
      <c r="D1452" s="338">
        <v>11895</v>
      </c>
      <c r="E1452" s="339">
        <v>18300</v>
      </c>
      <c r="F1452" s="171">
        <f>-SUMIF(CajaAcc!F:F,A1452,CajaAcc!E:E)+G1452</f>
        <v>0</v>
      </c>
      <c r="G1452" s="328">
        <v>0</v>
      </c>
    </row>
    <row r="1453" spans="1:7" ht="15" x14ac:dyDescent="0.2">
      <c r="A1453" s="320" t="s">
        <v>6040</v>
      </c>
      <c r="B1453" s="336" t="s">
        <v>1521</v>
      </c>
      <c r="C1453" s="337" t="s">
        <v>6041</v>
      </c>
      <c r="D1453" s="338">
        <v>17235</v>
      </c>
      <c r="E1453" s="339">
        <v>26500</v>
      </c>
      <c r="F1453" s="171">
        <f>-SUMIF(CajaAcc!F:F,A1453,CajaAcc!E:E)+G1453</f>
        <v>0</v>
      </c>
      <c r="G1453" s="328">
        <v>0</v>
      </c>
    </row>
    <row r="1454" spans="1:7" ht="15" x14ac:dyDescent="0.2">
      <c r="A1454" s="320" t="s">
        <v>4354</v>
      </c>
      <c r="B1454" s="336" t="s">
        <v>1521</v>
      </c>
      <c r="C1454" s="337" t="s">
        <v>4445</v>
      </c>
      <c r="D1454" s="338">
        <v>17235</v>
      </c>
      <c r="E1454" s="339">
        <v>26500</v>
      </c>
      <c r="F1454" s="171">
        <f>-SUMIF(CajaAcc!F:F,A1454,CajaAcc!E:E)+G1454</f>
        <v>0</v>
      </c>
      <c r="G1454" s="328">
        <v>0</v>
      </c>
    </row>
    <row r="1455" spans="1:7" ht="15" x14ac:dyDescent="0.2">
      <c r="A1455" s="320" t="s">
        <v>5452</v>
      </c>
      <c r="B1455" s="336" t="s">
        <v>1521</v>
      </c>
      <c r="C1455" s="337" t="s">
        <v>5476</v>
      </c>
      <c r="D1455" s="338">
        <v>17618</v>
      </c>
      <c r="E1455" s="339">
        <v>27100</v>
      </c>
      <c r="F1455" s="171">
        <f>-SUMIF(CajaAcc!F:F,A1455,CajaAcc!E:E)+G1455</f>
        <v>1</v>
      </c>
      <c r="G1455" s="328">
        <v>1</v>
      </c>
    </row>
    <row r="1456" spans="1:7" ht="15" x14ac:dyDescent="0.2">
      <c r="A1456" s="320" t="s">
        <v>812</v>
      </c>
      <c r="B1456" s="336" t="s">
        <v>1521</v>
      </c>
      <c r="C1456" s="337" t="s">
        <v>1877</v>
      </c>
      <c r="D1456" s="338">
        <v>15230</v>
      </c>
      <c r="E1456" s="339">
        <v>23450</v>
      </c>
      <c r="F1456" s="171">
        <f>-SUMIF(CajaAcc!F:F,A1456,CajaAcc!E:E)+G1456</f>
        <v>0</v>
      </c>
      <c r="G1456" s="328">
        <v>0</v>
      </c>
    </row>
    <row r="1457" spans="1:7" ht="15" x14ac:dyDescent="0.2">
      <c r="A1457" s="320" t="s">
        <v>1123</v>
      </c>
      <c r="B1457" s="336" t="s">
        <v>981</v>
      </c>
      <c r="C1457" s="337" t="s">
        <v>3438</v>
      </c>
      <c r="D1457" s="338">
        <v>194</v>
      </c>
      <c r="E1457" s="339">
        <v>200</v>
      </c>
      <c r="F1457" s="171">
        <f>-SUMIF(CajaAcc!F:F,A1457,CajaAcc!E:E)+G1457</f>
        <v>0</v>
      </c>
      <c r="G1457" s="328">
        <v>0</v>
      </c>
    </row>
    <row r="1458" spans="1:7" ht="15" x14ac:dyDescent="0.2">
      <c r="A1458" s="320" t="s">
        <v>340</v>
      </c>
      <c r="B1458" s="336" t="s">
        <v>981</v>
      </c>
      <c r="C1458" s="337" t="s">
        <v>3439</v>
      </c>
      <c r="D1458" s="338">
        <v>178</v>
      </c>
      <c r="E1458" s="339">
        <v>200</v>
      </c>
      <c r="F1458" s="171">
        <f>-SUMIF(CajaAcc!F:F,A1458,CajaAcc!E:E)+G1458</f>
        <v>0</v>
      </c>
      <c r="G1458" s="328">
        <v>0</v>
      </c>
    </row>
    <row r="1459" spans="1:7" ht="15" x14ac:dyDescent="0.2">
      <c r="A1459" s="320" t="s">
        <v>341</v>
      </c>
      <c r="B1459" s="336" t="s">
        <v>981</v>
      </c>
      <c r="C1459" s="337" t="s">
        <v>3440</v>
      </c>
      <c r="D1459" s="338">
        <v>178</v>
      </c>
      <c r="E1459" s="339">
        <v>200</v>
      </c>
      <c r="F1459" s="171">
        <f>-SUMIF(CajaAcc!F:F,A1459,CajaAcc!E:E)+G1459</f>
        <v>0</v>
      </c>
      <c r="G1459" s="328">
        <v>0</v>
      </c>
    </row>
    <row r="1460" spans="1:7" ht="15" x14ac:dyDescent="0.2">
      <c r="A1460" s="320" t="s">
        <v>346</v>
      </c>
      <c r="B1460" s="336" t="s">
        <v>981</v>
      </c>
      <c r="C1460" s="337" t="s">
        <v>3441</v>
      </c>
      <c r="D1460" s="338">
        <v>178</v>
      </c>
      <c r="E1460" s="339">
        <v>200</v>
      </c>
      <c r="F1460" s="171">
        <f>-SUMIF(CajaAcc!F:F,A1460,CajaAcc!E:E)+G1460</f>
        <v>0</v>
      </c>
      <c r="G1460" s="328">
        <v>0</v>
      </c>
    </row>
    <row r="1461" spans="1:7" ht="15" x14ac:dyDescent="0.2">
      <c r="A1461" s="320" t="s">
        <v>249</v>
      </c>
      <c r="B1461" s="336" t="s">
        <v>981</v>
      </c>
      <c r="C1461" s="337" t="s">
        <v>3442</v>
      </c>
      <c r="D1461" s="338">
        <v>178</v>
      </c>
      <c r="E1461" s="339">
        <v>200</v>
      </c>
      <c r="F1461" s="171">
        <f>-SUMIF(CajaAcc!F:F,A1461,CajaAcc!E:E)+G1461</f>
        <v>0</v>
      </c>
      <c r="G1461" s="328">
        <v>0</v>
      </c>
    </row>
    <row r="1462" spans="1:7" ht="15" x14ac:dyDescent="0.2">
      <c r="A1462" s="320" t="s">
        <v>248</v>
      </c>
      <c r="B1462" s="336" t="s">
        <v>981</v>
      </c>
      <c r="C1462" s="337" t="s">
        <v>3443</v>
      </c>
      <c r="D1462" s="338">
        <v>178</v>
      </c>
      <c r="E1462" s="339">
        <v>200</v>
      </c>
      <c r="F1462" s="171">
        <f>-SUMIF(CajaAcc!F:F,A1462,CajaAcc!E:E)+G1462</f>
        <v>0</v>
      </c>
      <c r="G1462" s="328">
        <v>0</v>
      </c>
    </row>
    <row r="1463" spans="1:7" ht="15" x14ac:dyDescent="0.2">
      <c r="A1463" s="320" t="s">
        <v>232</v>
      </c>
      <c r="B1463" s="336" t="s">
        <v>981</v>
      </c>
      <c r="C1463" s="337" t="s">
        <v>3444</v>
      </c>
      <c r="D1463" s="338">
        <v>178</v>
      </c>
      <c r="E1463" s="339">
        <v>200</v>
      </c>
      <c r="F1463" s="171">
        <f>-SUMIF(CajaAcc!F:F,A1463,CajaAcc!E:E)+G1463</f>
        <v>0</v>
      </c>
      <c r="G1463" s="328">
        <v>0</v>
      </c>
    </row>
    <row r="1464" spans="1:7" ht="15" x14ac:dyDescent="0.2">
      <c r="A1464" s="320" t="s">
        <v>345</v>
      </c>
      <c r="B1464" s="336" t="s">
        <v>981</v>
      </c>
      <c r="C1464" s="337" t="s">
        <v>3445</v>
      </c>
      <c r="D1464" s="338">
        <v>178</v>
      </c>
      <c r="E1464" s="339">
        <v>200</v>
      </c>
      <c r="F1464" s="171">
        <f>-SUMIF(CajaAcc!F:F,A1464,CajaAcc!E:E)+G1464</f>
        <v>0</v>
      </c>
      <c r="G1464" s="328">
        <v>0</v>
      </c>
    </row>
    <row r="1465" spans="1:7" ht="15" x14ac:dyDescent="0.2">
      <c r="A1465" s="320" t="s">
        <v>387</v>
      </c>
      <c r="B1465" s="336" t="s">
        <v>981</v>
      </c>
      <c r="C1465" s="337" t="s">
        <v>3446</v>
      </c>
      <c r="D1465" s="338">
        <v>178</v>
      </c>
      <c r="E1465" s="339">
        <v>200</v>
      </c>
      <c r="F1465" s="171">
        <f>-SUMIF(CajaAcc!F:F,A1465,CajaAcc!E:E)+G1465</f>
        <v>0</v>
      </c>
      <c r="G1465" s="328">
        <v>0</v>
      </c>
    </row>
    <row r="1466" spans="1:7" ht="15" x14ac:dyDescent="0.2">
      <c r="A1466" s="320" t="s">
        <v>339</v>
      </c>
      <c r="B1466" s="336" t="s">
        <v>981</v>
      </c>
      <c r="C1466" s="337" t="s">
        <v>3447</v>
      </c>
      <c r="D1466" s="338">
        <v>178</v>
      </c>
      <c r="E1466" s="339">
        <v>200</v>
      </c>
      <c r="F1466" s="171">
        <f>-SUMIF(CajaAcc!F:F,A1466,CajaAcc!E:E)+G1466</f>
        <v>0</v>
      </c>
      <c r="G1466" s="328">
        <v>0</v>
      </c>
    </row>
    <row r="1467" spans="1:7" ht="15" x14ac:dyDescent="0.2">
      <c r="A1467" s="320" t="s">
        <v>472</v>
      </c>
      <c r="B1467" s="336" t="s">
        <v>981</v>
      </c>
      <c r="C1467" s="337" t="s">
        <v>4079</v>
      </c>
      <c r="D1467" s="338">
        <v>242</v>
      </c>
      <c r="E1467" s="339">
        <v>250</v>
      </c>
      <c r="F1467" s="171">
        <f>-SUMIF(CajaAcc!F:F,A1467,CajaAcc!E:E)+G1467</f>
        <v>0</v>
      </c>
      <c r="G1467" s="328">
        <v>0</v>
      </c>
    </row>
    <row r="1468" spans="1:7" ht="15" x14ac:dyDescent="0.2">
      <c r="A1468" s="320" t="s">
        <v>222</v>
      </c>
      <c r="B1468" s="336" t="s">
        <v>981</v>
      </c>
      <c r="C1468" s="337" t="s">
        <v>3448</v>
      </c>
      <c r="D1468" s="338">
        <v>97</v>
      </c>
      <c r="E1468" s="339">
        <v>100</v>
      </c>
      <c r="F1468" s="171">
        <f>-SUMIF(CajaAcc!F:F,A1468,CajaAcc!E:E)+G1468</f>
        <v>0</v>
      </c>
      <c r="G1468" s="328">
        <v>0</v>
      </c>
    </row>
    <row r="1469" spans="1:7" ht="15" x14ac:dyDescent="0.2">
      <c r="A1469" s="320" t="s">
        <v>200</v>
      </c>
      <c r="B1469" s="336" t="s">
        <v>981</v>
      </c>
      <c r="C1469" s="337" t="s">
        <v>3449</v>
      </c>
      <c r="D1469" s="338">
        <v>178</v>
      </c>
      <c r="E1469" s="339">
        <v>200</v>
      </c>
      <c r="F1469" s="171">
        <f>-SUMIF(CajaAcc!F:F,A1469,CajaAcc!E:E)+G1469</f>
        <v>0</v>
      </c>
      <c r="G1469" s="328">
        <v>0</v>
      </c>
    </row>
    <row r="1470" spans="1:7" ht="15" x14ac:dyDescent="0.2">
      <c r="A1470" s="320" t="s">
        <v>453</v>
      </c>
      <c r="B1470" s="336" t="s">
        <v>981</v>
      </c>
      <c r="C1470" s="337" t="s">
        <v>3450</v>
      </c>
      <c r="D1470" s="338">
        <v>242</v>
      </c>
      <c r="E1470" s="339">
        <v>250</v>
      </c>
      <c r="F1470" s="171">
        <f>-SUMIF(CajaAcc!F:F,A1470,CajaAcc!E:E)+G1470</f>
        <v>0</v>
      </c>
      <c r="G1470" s="328">
        <v>0</v>
      </c>
    </row>
    <row r="1471" spans="1:7" ht="15" x14ac:dyDescent="0.2">
      <c r="A1471" s="320" t="s">
        <v>1138</v>
      </c>
      <c r="B1471" s="336" t="s">
        <v>981</v>
      </c>
      <c r="C1471" s="337" t="s">
        <v>3451</v>
      </c>
      <c r="D1471" s="338">
        <v>178</v>
      </c>
      <c r="E1471" s="339">
        <v>200</v>
      </c>
      <c r="F1471" s="171">
        <f>-SUMIF(CajaAcc!F:F,A1471,CajaAcc!E:E)+G1471</f>
        <v>0</v>
      </c>
      <c r="G1471" s="328">
        <v>0</v>
      </c>
    </row>
    <row r="1472" spans="1:7" ht="15" x14ac:dyDescent="0.2">
      <c r="A1472" s="320" t="s">
        <v>201</v>
      </c>
      <c r="B1472" s="336" t="s">
        <v>981</v>
      </c>
      <c r="C1472" s="337" t="s">
        <v>3452</v>
      </c>
      <c r="D1472" s="338">
        <v>178</v>
      </c>
      <c r="E1472" s="339">
        <v>200</v>
      </c>
      <c r="F1472" s="171">
        <f>-SUMIF(CajaAcc!F:F,A1472,CajaAcc!E:E)+G1472</f>
        <v>0</v>
      </c>
      <c r="G1472" s="328">
        <v>0</v>
      </c>
    </row>
    <row r="1473" spans="1:7" ht="15" x14ac:dyDescent="0.2">
      <c r="A1473" s="320" t="s">
        <v>342</v>
      </c>
      <c r="B1473" s="336" t="s">
        <v>981</v>
      </c>
      <c r="C1473" s="337" t="s">
        <v>3453</v>
      </c>
      <c r="D1473" s="338">
        <v>178</v>
      </c>
      <c r="E1473" s="339">
        <v>200</v>
      </c>
      <c r="F1473" s="171">
        <f>-SUMIF(CajaAcc!F:F,A1473,CajaAcc!E:E)+G1473</f>
        <v>0</v>
      </c>
      <c r="G1473" s="328">
        <v>0</v>
      </c>
    </row>
    <row r="1474" spans="1:7" ht="15" x14ac:dyDescent="0.2">
      <c r="A1474" s="320" t="s">
        <v>510</v>
      </c>
      <c r="B1474" s="336" t="s">
        <v>981</v>
      </c>
      <c r="C1474" s="337" t="s">
        <v>3454</v>
      </c>
      <c r="D1474" s="338">
        <v>162</v>
      </c>
      <c r="E1474" s="339">
        <v>200</v>
      </c>
      <c r="F1474" s="171">
        <f>-SUMIF(CajaAcc!F:F,A1474,CajaAcc!E:E)+G1474</f>
        <v>0</v>
      </c>
      <c r="G1474" s="328">
        <v>0</v>
      </c>
    </row>
    <row r="1475" spans="1:7" ht="15" x14ac:dyDescent="0.2">
      <c r="A1475" s="320" t="s">
        <v>343</v>
      </c>
      <c r="B1475" s="336" t="s">
        <v>981</v>
      </c>
      <c r="C1475" s="337" t="s">
        <v>3455</v>
      </c>
      <c r="D1475" s="338">
        <v>178</v>
      </c>
      <c r="E1475" s="339">
        <v>200</v>
      </c>
      <c r="F1475" s="171">
        <f>-SUMIF(CajaAcc!F:F,A1475,CajaAcc!E:E)+G1475</f>
        <v>0</v>
      </c>
      <c r="G1475" s="328">
        <v>0</v>
      </c>
    </row>
    <row r="1476" spans="1:7" ht="15" x14ac:dyDescent="0.2">
      <c r="A1476" s="320" t="s">
        <v>250</v>
      </c>
      <c r="B1476" s="336" t="s">
        <v>981</v>
      </c>
      <c r="C1476" s="337" t="s">
        <v>3456</v>
      </c>
      <c r="D1476" s="338">
        <v>178</v>
      </c>
      <c r="E1476" s="339">
        <v>200</v>
      </c>
      <c r="F1476" s="171">
        <f>-SUMIF(CajaAcc!F:F,A1476,CajaAcc!E:E)+G1476</f>
        <v>0</v>
      </c>
      <c r="G1476" s="328">
        <v>0</v>
      </c>
    </row>
    <row r="1477" spans="1:7" ht="15" x14ac:dyDescent="0.2">
      <c r="A1477" s="320" t="s">
        <v>344</v>
      </c>
      <c r="B1477" s="336" t="s">
        <v>981</v>
      </c>
      <c r="C1477" s="337" t="s">
        <v>3457</v>
      </c>
      <c r="D1477" s="338">
        <v>178</v>
      </c>
      <c r="E1477" s="339">
        <v>200</v>
      </c>
      <c r="F1477" s="171">
        <f>-SUMIF(CajaAcc!F:F,A1477,CajaAcc!E:E)+G1477</f>
        <v>0</v>
      </c>
      <c r="G1477" s="328">
        <v>0</v>
      </c>
    </row>
    <row r="1478" spans="1:7" ht="15" x14ac:dyDescent="0.2">
      <c r="A1478" s="320" t="s">
        <v>199</v>
      </c>
      <c r="B1478" s="336" t="s">
        <v>981</v>
      </c>
      <c r="C1478" s="337" t="s">
        <v>3458</v>
      </c>
      <c r="D1478" s="338">
        <v>178</v>
      </c>
      <c r="E1478" s="339">
        <v>200</v>
      </c>
      <c r="F1478" s="171">
        <f>-SUMIF(CajaAcc!F:F,A1478,CajaAcc!E:E)+G1478</f>
        <v>0</v>
      </c>
      <c r="G1478" s="328">
        <v>0</v>
      </c>
    </row>
    <row r="1479" spans="1:7" ht="15" x14ac:dyDescent="0.2">
      <c r="A1479" s="320" t="s">
        <v>338</v>
      </c>
      <c r="B1479" s="336" t="s">
        <v>981</v>
      </c>
      <c r="C1479" s="337" t="s">
        <v>3459</v>
      </c>
      <c r="D1479" s="338">
        <v>178</v>
      </c>
      <c r="E1479" s="339">
        <v>200</v>
      </c>
      <c r="F1479" s="171">
        <f>-SUMIF(CajaAcc!F:F,A1479,CajaAcc!E:E)+G1479</f>
        <v>0</v>
      </c>
      <c r="G1479" s="328">
        <v>0</v>
      </c>
    </row>
    <row r="1480" spans="1:7" ht="15" x14ac:dyDescent="0.2">
      <c r="A1480" s="320" t="s">
        <v>1139</v>
      </c>
      <c r="B1480" s="336" t="s">
        <v>981</v>
      </c>
      <c r="C1480" s="337" t="s">
        <v>3460</v>
      </c>
      <c r="D1480" s="338">
        <v>97</v>
      </c>
      <c r="E1480" s="339">
        <v>100</v>
      </c>
      <c r="F1480" s="171">
        <f>-SUMIF(CajaAcc!F:F,A1480,CajaAcc!E:E)+G1480</f>
        <v>0</v>
      </c>
      <c r="G1480" s="328">
        <v>0</v>
      </c>
    </row>
    <row r="1481" spans="1:7" ht="15" x14ac:dyDescent="0.2">
      <c r="A1481" s="320" t="s">
        <v>198</v>
      </c>
      <c r="B1481" s="336" t="s">
        <v>981</v>
      </c>
      <c r="C1481" s="337" t="s">
        <v>3461</v>
      </c>
      <c r="D1481" s="338">
        <v>97</v>
      </c>
      <c r="E1481" s="339">
        <v>100</v>
      </c>
      <c r="F1481" s="171">
        <f>-SUMIF(CajaAcc!F:F,A1481,CajaAcc!E:E)+G1481</f>
        <v>0</v>
      </c>
      <c r="G1481" s="328">
        <v>0</v>
      </c>
    </row>
    <row r="1482" spans="1:7" ht="15" x14ac:dyDescent="0.2">
      <c r="A1482" s="320" t="s">
        <v>1124</v>
      </c>
      <c r="B1482" s="336" t="s">
        <v>981</v>
      </c>
      <c r="C1482" s="337" t="s">
        <v>3462</v>
      </c>
      <c r="D1482" s="338">
        <v>194</v>
      </c>
      <c r="E1482" s="339">
        <v>200</v>
      </c>
      <c r="F1482" s="171">
        <f>-SUMIF(CajaAcc!F:F,A1482,CajaAcc!E:E)+G1482</f>
        <v>0</v>
      </c>
      <c r="G1482" s="328">
        <v>0</v>
      </c>
    </row>
    <row r="1483" spans="1:7" ht="15" x14ac:dyDescent="0.2">
      <c r="A1483" s="320" t="s">
        <v>197</v>
      </c>
      <c r="B1483" s="336" t="s">
        <v>981</v>
      </c>
      <c r="C1483" s="337" t="s">
        <v>3463</v>
      </c>
      <c r="D1483" s="338">
        <v>178</v>
      </c>
      <c r="E1483" s="339">
        <v>200</v>
      </c>
      <c r="F1483" s="171">
        <f>-SUMIF(CajaAcc!F:F,A1483,CajaAcc!E:E)+G1483</f>
        <v>0</v>
      </c>
      <c r="G1483" s="328">
        <v>0</v>
      </c>
    </row>
    <row r="1484" spans="1:7" ht="15" x14ac:dyDescent="0.2">
      <c r="A1484" s="320" t="s">
        <v>223</v>
      </c>
      <c r="B1484" s="336" t="s">
        <v>981</v>
      </c>
      <c r="C1484" s="337" t="s">
        <v>3464</v>
      </c>
      <c r="D1484" s="338">
        <v>97</v>
      </c>
      <c r="E1484" s="339">
        <v>100</v>
      </c>
      <c r="F1484" s="171">
        <f>-SUMIF(CajaAcc!F:F,A1484,CajaAcc!E:E)+G1484</f>
        <v>0</v>
      </c>
      <c r="G1484" s="328">
        <v>0</v>
      </c>
    </row>
    <row r="1485" spans="1:7" ht="15" x14ac:dyDescent="0.2">
      <c r="A1485" s="320" t="s">
        <v>196</v>
      </c>
      <c r="B1485" s="336" t="s">
        <v>981</v>
      </c>
      <c r="C1485" s="337" t="s">
        <v>3465</v>
      </c>
      <c r="D1485" s="338">
        <v>97</v>
      </c>
      <c r="E1485" s="339">
        <v>100</v>
      </c>
      <c r="F1485" s="171">
        <f>-SUMIF(CajaAcc!F:F,A1485,CajaAcc!E:E)+G1485</f>
        <v>0</v>
      </c>
      <c r="G1485" s="328">
        <v>0</v>
      </c>
    </row>
    <row r="1486" spans="1:7" ht="15" x14ac:dyDescent="0.2">
      <c r="A1486" s="320" t="s">
        <v>225</v>
      </c>
      <c r="B1486" s="336" t="s">
        <v>981</v>
      </c>
      <c r="C1486" s="337" t="s">
        <v>3466</v>
      </c>
      <c r="D1486" s="338">
        <v>97</v>
      </c>
      <c r="E1486" s="339">
        <v>100</v>
      </c>
      <c r="F1486" s="171">
        <f>-SUMIF(CajaAcc!F:F,A1486,CajaAcc!E:E)+G1486</f>
        <v>0</v>
      </c>
      <c r="G1486" s="328">
        <v>0</v>
      </c>
    </row>
    <row r="1487" spans="1:7" ht="15" x14ac:dyDescent="0.2">
      <c r="A1487" s="320" t="s">
        <v>473</v>
      </c>
      <c r="B1487" s="336" t="s">
        <v>981</v>
      </c>
      <c r="C1487" s="337" t="s">
        <v>3467</v>
      </c>
      <c r="D1487" s="338">
        <v>436</v>
      </c>
      <c r="E1487" s="339">
        <v>450</v>
      </c>
      <c r="F1487" s="171">
        <f>-SUMIF(CajaAcc!F:F,A1487,CajaAcc!E:E)+G1487</f>
        <v>0</v>
      </c>
      <c r="G1487" s="328">
        <v>0</v>
      </c>
    </row>
    <row r="1488" spans="1:7" ht="15" x14ac:dyDescent="0.2">
      <c r="A1488" s="320" t="s">
        <v>347</v>
      </c>
      <c r="B1488" s="336" t="s">
        <v>981</v>
      </c>
      <c r="C1488" s="337" t="s">
        <v>3468</v>
      </c>
      <c r="D1488" s="338">
        <v>193</v>
      </c>
      <c r="E1488" s="339">
        <v>950</v>
      </c>
      <c r="F1488" s="171">
        <f>-SUMIF(CajaAcc!F:F,A1488,CajaAcc!E:E)+G1488</f>
        <v>0</v>
      </c>
      <c r="G1488" s="328">
        <v>0</v>
      </c>
    </row>
    <row r="1489" spans="1:7" ht="15" x14ac:dyDescent="0.2">
      <c r="A1489" s="320" t="s">
        <v>247</v>
      </c>
      <c r="B1489" s="336" t="s">
        <v>981</v>
      </c>
      <c r="C1489" s="337" t="s">
        <v>4080</v>
      </c>
      <c r="D1489" s="338">
        <v>881</v>
      </c>
      <c r="E1489" s="339">
        <v>2550</v>
      </c>
      <c r="F1489" s="171">
        <f>-SUMIF(CajaAcc!F:F,A1489,CajaAcc!E:E)+G1489</f>
        <v>0</v>
      </c>
      <c r="G1489" s="328">
        <v>0</v>
      </c>
    </row>
    <row r="1490" spans="1:7" ht="15" x14ac:dyDescent="0.2">
      <c r="A1490" s="320" t="s">
        <v>228</v>
      </c>
      <c r="B1490" s="336" t="s">
        <v>981</v>
      </c>
      <c r="C1490" s="337" t="s">
        <v>3469</v>
      </c>
      <c r="D1490" s="338">
        <v>881</v>
      </c>
      <c r="E1490" s="339">
        <v>1300</v>
      </c>
      <c r="F1490" s="171">
        <f>-SUMIF(CajaAcc!F:F,A1490,CajaAcc!E:E)+G1490</f>
        <v>0</v>
      </c>
      <c r="G1490" s="328">
        <v>0</v>
      </c>
    </row>
    <row r="1491" spans="1:7" ht="15" x14ac:dyDescent="0.2">
      <c r="A1491" s="320" t="s">
        <v>229</v>
      </c>
      <c r="B1491" s="336" t="s">
        <v>981</v>
      </c>
      <c r="C1491" s="337" t="s">
        <v>3470</v>
      </c>
      <c r="D1491" s="338">
        <v>881</v>
      </c>
      <c r="E1491" s="339">
        <v>1300</v>
      </c>
      <c r="F1491" s="171">
        <f>-SUMIF(CajaAcc!F:F,A1491,CajaAcc!E:E)+G1491</f>
        <v>0</v>
      </c>
      <c r="G1491" s="328">
        <v>0</v>
      </c>
    </row>
    <row r="1492" spans="1:7" ht="15" x14ac:dyDescent="0.2">
      <c r="A1492" s="320" t="s">
        <v>239</v>
      </c>
      <c r="B1492" s="336" t="s">
        <v>981</v>
      </c>
      <c r="C1492" s="337" t="s">
        <v>3471</v>
      </c>
      <c r="D1492" s="338">
        <v>318</v>
      </c>
      <c r="E1492" s="339">
        <v>550</v>
      </c>
      <c r="F1492" s="171">
        <f>-SUMIF(CajaAcc!F:F,A1492,CajaAcc!E:E)+G1492</f>
        <v>0</v>
      </c>
      <c r="G1492" s="328">
        <v>0</v>
      </c>
    </row>
    <row r="1493" spans="1:7" ht="15" x14ac:dyDescent="0.2">
      <c r="A1493" s="320" t="s">
        <v>489</v>
      </c>
      <c r="B1493" s="336" t="s">
        <v>981</v>
      </c>
      <c r="C1493" s="337" t="s">
        <v>3472</v>
      </c>
      <c r="D1493" s="338">
        <v>127</v>
      </c>
      <c r="E1493" s="339">
        <v>550</v>
      </c>
      <c r="F1493" s="171">
        <f>-SUMIF(CajaAcc!F:F,A1493,CajaAcc!E:E)+G1493</f>
        <v>0</v>
      </c>
      <c r="G1493" s="328">
        <v>0</v>
      </c>
    </row>
    <row r="1494" spans="1:7" ht="15" x14ac:dyDescent="0.2">
      <c r="A1494" s="320" t="s">
        <v>490</v>
      </c>
      <c r="B1494" s="336" t="s">
        <v>981</v>
      </c>
      <c r="C1494" s="337" t="s">
        <v>3473</v>
      </c>
      <c r="D1494" s="338">
        <v>127</v>
      </c>
      <c r="E1494" s="339">
        <v>550</v>
      </c>
      <c r="F1494" s="171">
        <f>-SUMIF(CajaAcc!F:F,A1494,CajaAcc!E:E)+G1494</f>
        <v>0</v>
      </c>
      <c r="G1494" s="328">
        <v>0</v>
      </c>
    </row>
    <row r="1495" spans="1:7" ht="15" x14ac:dyDescent="0.2">
      <c r="A1495" s="320" t="s">
        <v>491</v>
      </c>
      <c r="B1495" s="336" t="s">
        <v>981</v>
      </c>
      <c r="C1495" s="337" t="s">
        <v>3474</v>
      </c>
      <c r="D1495" s="338">
        <v>127</v>
      </c>
      <c r="E1495" s="339">
        <v>550</v>
      </c>
      <c r="F1495" s="171">
        <f>-SUMIF(CajaAcc!F:F,A1495,CajaAcc!E:E)+G1495</f>
        <v>0</v>
      </c>
      <c r="G1495" s="328">
        <v>0</v>
      </c>
    </row>
    <row r="1496" spans="1:7" ht="15" x14ac:dyDescent="0.2">
      <c r="A1496" s="320" t="s">
        <v>492</v>
      </c>
      <c r="B1496" s="336" t="s">
        <v>981</v>
      </c>
      <c r="C1496" s="337" t="s">
        <v>3475</v>
      </c>
      <c r="D1496" s="338">
        <v>127</v>
      </c>
      <c r="E1496" s="339">
        <v>550</v>
      </c>
      <c r="F1496" s="171">
        <f>-SUMIF(CajaAcc!F:F,A1496,CajaAcc!E:E)+G1496</f>
        <v>0</v>
      </c>
      <c r="G1496" s="328">
        <v>0</v>
      </c>
    </row>
    <row r="1497" spans="1:7" ht="15" x14ac:dyDescent="0.2">
      <c r="A1497" s="320" t="s">
        <v>516</v>
      </c>
      <c r="B1497" s="336" t="s">
        <v>981</v>
      </c>
      <c r="C1497" s="337" t="s">
        <v>3476</v>
      </c>
      <c r="D1497" s="338">
        <v>127</v>
      </c>
      <c r="E1497" s="339">
        <v>300</v>
      </c>
      <c r="F1497" s="171">
        <f>-SUMIF(CajaAcc!F:F,A1497,CajaAcc!E:E)+G1497</f>
        <v>0</v>
      </c>
      <c r="G1497" s="328">
        <v>0</v>
      </c>
    </row>
    <row r="1498" spans="1:7" ht="15" x14ac:dyDescent="0.2">
      <c r="A1498" s="320" t="s">
        <v>517</v>
      </c>
      <c r="B1498" s="336" t="s">
        <v>981</v>
      </c>
      <c r="C1498" s="337" t="s">
        <v>3477</v>
      </c>
      <c r="D1498" s="338">
        <v>127</v>
      </c>
      <c r="E1498" s="339">
        <v>300</v>
      </c>
      <c r="F1498" s="171">
        <f>-SUMIF(CajaAcc!F:F,A1498,CajaAcc!E:E)+G1498</f>
        <v>0</v>
      </c>
      <c r="G1498" s="328">
        <v>0</v>
      </c>
    </row>
    <row r="1499" spans="1:7" ht="15" x14ac:dyDescent="0.2">
      <c r="A1499" s="320" t="s">
        <v>493</v>
      </c>
      <c r="B1499" s="336" t="s">
        <v>981</v>
      </c>
      <c r="C1499" s="337" t="s">
        <v>3478</v>
      </c>
      <c r="D1499" s="338">
        <v>127</v>
      </c>
      <c r="E1499" s="339">
        <v>550</v>
      </c>
      <c r="F1499" s="171">
        <f>-SUMIF(CajaAcc!F:F,A1499,CajaAcc!E:E)+G1499</f>
        <v>0</v>
      </c>
      <c r="G1499" s="328">
        <v>0</v>
      </c>
    </row>
    <row r="1500" spans="1:7" ht="15" x14ac:dyDescent="0.2">
      <c r="A1500" s="320" t="s">
        <v>494</v>
      </c>
      <c r="B1500" s="336" t="s">
        <v>981</v>
      </c>
      <c r="C1500" s="337" t="s">
        <v>3479</v>
      </c>
      <c r="D1500" s="338">
        <v>127</v>
      </c>
      <c r="E1500" s="339">
        <v>550</v>
      </c>
      <c r="F1500" s="171">
        <f>-SUMIF(CajaAcc!F:F,A1500,CajaAcc!E:E)+G1500</f>
        <v>0</v>
      </c>
      <c r="G1500" s="328">
        <v>0</v>
      </c>
    </row>
    <row r="1501" spans="1:7" ht="15" x14ac:dyDescent="0.2">
      <c r="A1501" s="320" t="s">
        <v>518</v>
      </c>
      <c r="B1501" s="336" t="s">
        <v>981</v>
      </c>
      <c r="C1501" s="337" t="s">
        <v>3480</v>
      </c>
      <c r="D1501" s="338">
        <v>127</v>
      </c>
      <c r="E1501" s="339">
        <v>300</v>
      </c>
      <c r="F1501" s="171">
        <f>-SUMIF(CajaAcc!F:F,A1501,CajaAcc!E:E)+G1501</f>
        <v>0</v>
      </c>
      <c r="G1501" s="328">
        <v>0</v>
      </c>
    </row>
    <row r="1502" spans="1:7" ht="15" x14ac:dyDescent="0.2">
      <c r="A1502" s="320" t="s">
        <v>519</v>
      </c>
      <c r="B1502" s="336" t="s">
        <v>981</v>
      </c>
      <c r="C1502" s="337" t="s">
        <v>3481</v>
      </c>
      <c r="D1502" s="338">
        <v>127</v>
      </c>
      <c r="E1502" s="339">
        <v>300</v>
      </c>
      <c r="F1502" s="171">
        <f>-SUMIF(CajaAcc!F:F,A1502,CajaAcc!E:E)+G1502</f>
        <v>0</v>
      </c>
      <c r="G1502" s="328">
        <v>0</v>
      </c>
    </row>
    <row r="1503" spans="1:7" ht="15" x14ac:dyDescent="0.2">
      <c r="A1503" s="320" t="s">
        <v>520</v>
      </c>
      <c r="B1503" s="336" t="s">
        <v>981</v>
      </c>
      <c r="C1503" s="337" t="s">
        <v>3482</v>
      </c>
      <c r="D1503" s="338">
        <v>127</v>
      </c>
      <c r="E1503" s="339">
        <v>300</v>
      </c>
      <c r="F1503" s="171">
        <f>-SUMIF(CajaAcc!F:F,A1503,CajaAcc!E:E)+G1503</f>
        <v>0</v>
      </c>
      <c r="G1503" s="328">
        <v>0</v>
      </c>
    </row>
    <row r="1504" spans="1:7" ht="15" x14ac:dyDescent="0.2">
      <c r="A1504" s="320" t="s">
        <v>521</v>
      </c>
      <c r="B1504" s="336" t="s">
        <v>981</v>
      </c>
      <c r="C1504" s="337" t="s">
        <v>3483</v>
      </c>
      <c r="D1504" s="338">
        <v>127</v>
      </c>
      <c r="E1504" s="339">
        <v>300</v>
      </c>
      <c r="F1504" s="171">
        <f>-SUMIF(CajaAcc!F:F,A1504,CajaAcc!E:E)+G1504</f>
        <v>0</v>
      </c>
      <c r="G1504" s="328">
        <v>0</v>
      </c>
    </row>
    <row r="1505" spans="1:7" ht="15" x14ac:dyDescent="0.2">
      <c r="A1505" s="320" t="s">
        <v>236</v>
      </c>
      <c r="B1505" s="336" t="s">
        <v>981</v>
      </c>
      <c r="C1505" s="337" t="s">
        <v>3484</v>
      </c>
      <c r="D1505" s="338">
        <v>127</v>
      </c>
      <c r="E1505" s="339">
        <v>300</v>
      </c>
      <c r="F1505" s="171">
        <f>-SUMIF(CajaAcc!F:F,A1505,CajaAcc!E:E)+G1505</f>
        <v>0</v>
      </c>
      <c r="G1505" s="328">
        <v>0</v>
      </c>
    </row>
    <row r="1506" spans="1:7" ht="15" x14ac:dyDescent="0.2">
      <c r="A1506" s="320" t="s">
        <v>233</v>
      </c>
      <c r="B1506" s="336" t="s">
        <v>981</v>
      </c>
      <c r="C1506" s="337" t="s">
        <v>3485</v>
      </c>
      <c r="D1506" s="338">
        <v>127</v>
      </c>
      <c r="E1506" s="339">
        <v>300</v>
      </c>
      <c r="F1506" s="171">
        <f>-SUMIF(CajaAcc!F:F,A1506,CajaAcc!E:E)+G1506</f>
        <v>0</v>
      </c>
      <c r="G1506" s="328">
        <v>0</v>
      </c>
    </row>
    <row r="1507" spans="1:7" ht="15" x14ac:dyDescent="0.2">
      <c r="A1507" s="320" t="s">
        <v>234</v>
      </c>
      <c r="B1507" s="336" t="s">
        <v>981</v>
      </c>
      <c r="C1507" s="337" t="s">
        <v>3486</v>
      </c>
      <c r="D1507" s="338">
        <v>127</v>
      </c>
      <c r="E1507" s="339">
        <v>300</v>
      </c>
      <c r="F1507" s="171">
        <f>-SUMIF(CajaAcc!F:F,A1507,CajaAcc!E:E)+G1507</f>
        <v>0</v>
      </c>
      <c r="G1507" s="328">
        <v>0</v>
      </c>
    </row>
    <row r="1508" spans="1:7" ht="15" x14ac:dyDescent="0.2">
      <c r="A1508" s="320" t="s">
        <v>235</v>
      </c>
      <c r="B1508" s="336" t="s">
        <v>981</v>
      </c>
      <c r="C1508" s="337" t="s">
        <v>3487</v>
      </c>
      <c r="D1508" s="338">
        <v>127</v>
      </c>
      <c r="E1508" s="339">
        <v>300</v>
      </c>
      <c r="F1508" s="171">
        <f>-SUMIF(CajaAcc!F:F,A1508,CajaAcc!E:E)+G1508</f>
        <v>0</v>
      </c>
      <c r="G1508" s="328">
        <v>0</v>
      </c>
    </row>
    <row r="1509" spans="1:7" ht="15" x14ac:dyDescent="0.2">
      <c r="A1509" s="320" t="s">
        <v>296</v>
      </c>
      <c r="B1509" s="336" t="s">
        <v>981</v>
      </c>
      <c r="C1509" s="337" t="s">
        <v>3488</v>
      </c>
      <c r="D1509" s="338">
        <v>127</v>
      </c>
      <c r="E1509" s="339">
        <v>300</v>
      </c>
      <c r="F1509" s="171">
        <f>-SUMIF(CajaAcc!F:F,A1509,CajaAcc!E:E)+G1509</f>
        <v>0</v>
      </c>
      <c r="G1509" s="328">
        <v>0</v>
      </c>
    </row>
    <row r="1510" spans="1:7" ht="15" x14ac:dyDescent="0.2">
      <c r="A1510" s="320" t="s">
        <v>295</v>
      </c>
      <c r="B1510" s="336" t="s">
        <v>981</v>
      </c>
      <c r="C1510" s="337" t="s">
        <v>3489</v>
      </c>
      <c r="D1510" s="338">
        <v>127</v>
      </c>
      <c r="E1510" s="339">
        <v>550</v>
      </c>
      <c r="F1510" s="171">
        <f>-SUMIF(CajaAcc!F:F,A1510,CajaAcc!E:E)+G1510</f>
        <v>0</v>
      </c>
      <c r="G1510" s="328">
        <v>0</v>
      </c>
    </row>
    <row r="1511" spans="1:7" ht="15" x14ac:dyDescent="0.2">
      <c r="A1511" s="320" t="s">
        <v>1140</v>
      </c>
      <c r="B1511" s="336" t="s">
        <v>981</v>
      </c>
      <c r="C1511" s="337" t="s">
        <v>3490</v>
      </c>
      <c r="D1511" s="338">
        <v>127</v>
      </c>
      <c r="E1511" s="339">
        <v>300</v>
      </c>
      <c r="F1511" s="171">
        <f>-SUMIF(CajaAcc!F:F,A1511,CajaAcc!E:E)+G1511</f>
        <v>0</v>
      </c>
      <c r="G1511" s="328">
        <v>0</v>
      </c>
    </row>
    <row r="1512" spans="1:7" ht="15" x14ac:dyDescent="0.2">
      <c r="A1512" s="320" t="s">
        <v>297</v>
      </c>
      <c r="B1512" s="336" t="s">
        <v>981</v>
      </c>
      <c r="C1512" s="337" t="s">
        <v>3491</v>
      </c>
      <c r="D1512" s="338">
        <v>90</v>
      </c>
      <c r="E1512" s="339">
        <v>200</v>
      </c>
      <c r="F1512" s="171">
        <f>-SUMIF(CajaAcc!F:F,A1512,CajaAcc!E:E)+G1512</f>
        <v>0</v>
      </c>
      <c r="G1512" s="328">
        <v>0</v>
      </c>
    </row>
    <row r="1513" spans="1:7" ht="15" x14ac:dyDescent="0.2">
      <c r="A1513" s="320" t="s">
        <v>602</v>
      </c>
      <c r="B1513" s="336" t="s">
        <v>981</v>
      </c>
      <c r="C1513" s="337" t="s">
        <v>3492</v>
      </c>
      <c r="D1513" s="338">
        <v>127</v>
      </c>
      <c r="E1513" s="339">
        <v>300</v>
      </c>
      <c r="F1513" s="171">
        <f>-SUMIF(CajaAcc!F:F,A1513,CajaAcc!E:E)+G1513</f>
        <v>0</v>
      </c>
      <c r="G1513" s="328">
        <v>0</v>
      </c>
    </row>
    <row r="1514" spans="1:7" ht="15" x14ac:dyDescent="0.2">
      <c r="A1514" s="320" t="s">
        <v>5445</v>
      </c>
      <c r="B1514" s="336" t="s">
        <v>981</v>
      </c>
      <c r="C1514" s="337" t="s">
        <v>3493</v>
      </c>
      <c r="D1514" s="338">
        <v>82</v>
      </c>
      <c r="E1514" s="339">
        <v>130</v>
      </c>
      <c r="F1514" s="171">
        <f>-SUMIF(CajaAcc!F:F,A1514,CajaAcc!E:E)+G1514</f>
        <v>0</v>
      </c>
      <c r="G1514" s="328">
        <v>0</v>
      </c>
    </row>
    <row r="1515" spans="1:7" ht="15" x14ac:dyDescent="0.2">
      <c r="A1515" s="320" t="s">
        <v>202</v>
      </c>
      <c r="B1515" s="336" t="s">
        <v>981</v>
      </c>
      <c r="C1515" s="337" t="s">
        <v>3494</v>
      </c>
      <c r="D1515" s="338">
        <v>82</v>
      </c>
      <c r="E1515" s="339">
        <v>130</v>
      </c>
      <c r="F1515" s="171">
        <f>-SUMIF(CajaAcc!F:F,A1515,CajaAcc!E:E)+G1515</f>
        <v>0</v>
      </c>
      <c r="G1515" s="328">
        <v>0</v>
      </c>
    </row>
    <row r="1516" spans="1:7" ht="15" x14ac:dyDescent="0.2">
      <c r="A1516" s="320" t="s">
        <v>230</v>
      </c>
      <c r="B1516" s="336" t="s">
        <v>981</v>
      </c>
      <c r="C1516" s="337" t="s">
        <v>5113</v>
      </c>
      <c r="D1516" s="338">
        <v>304</v>
      </c>
      <c r="E1516" s="339">
        <v>450</v>
      </c>
      <c r="F1516" s="171">
        <f>-SUMIF(CajaAcc!F:F,A1516,CajaAcc!E:E)+G1516</f>
        <v>0</v>
      </c>
      <c r="G1516" s="328">
        <v>0</v>
      </c>
    </row>
    <row r="1517" spans="1:7" ht="15" x14ac:dyDescent="0.2">
      <c r="A1517" s="320" t="s">
        <v>981</v>
      </c>
      <c r="B1517" s="336" t="s">
        <v>1522</v>
      </c>
      <c r="C1517" s="337" t="s">
        <v>5038</v>
      </c>
      <c r="D1517" s="338">
        <v>2500</v>
      </c>
      <c r="E1517" s="339">
        <v>8000</v>
      </c>
      <c r="F1517" s="171">
        <f>-SUMIF(CajaAcc!F:F,A1517,CajaAcc!E:E)+G1517</f>
        <v>0</v>
      </c>
      <c r="G1517" s="328">
        <v>0</v>
      </c>
    </row>
    <row r="1518" spans="1:7" ht="15" x14ac:dyDescent="0.2">
      <c r="A1518" s="320" t="s">
        <v>620</v>
      </c>
      <c r="B1518" s="336" t="s">
        <v>1512</v>
      </c>
      <c r="C1518" s="337" t="s">
        <v>3051</v>
      </c>
      <c r="D1518" s="338">
        <v>414</v>
      </c>
      <c r="E1518" s="339">
        <v>1700</v>
      </c>
      <c r="F1518" s="171">
        <f>-SUMIF(CajaAcc!F:F,A1518,CajaAcc!E:E)+G1518</f>
        <v>0</v>
      </c>
      <c r="G1518" s="328">
        <v>0</v>
      </c>
    </row>
    <row r="1519" spans="1:7" ht="15" x14ac:dyDescent="0.2">
      <c r="A1519" s="320" t="s">
        <v>4696</v>
      </c>
      <c r="B1519" s="336" t="s">
        <v>1512</v>
      </c>
      <c r="C1519" s="337" t="s">
        <v>4783</v>
      </c>
      <c r="D1519" s="338">
        <v>491</v>
      </c>
      <c r="E1519" s="339">
        <v>1300</v>
      </c>
      <c r="F1519" s="171">
        <f>-SUMIF(CajaAcc!F:F,A1519,CajaAcc!E:E)+G1519</f>
        <v>12</v>
      </c>
      <c r="G1519" s="328">
        <v>12</v>
      </c>
    </row>
    <row r="1520" spans="1:7" ht="15" x14ac:dyDescent="0.2">
      <c r="A1520" s="320" t="s">
        <v>1136</v>
      </c>
      <c r="B1520" s="336" t="s">
        <v>1512</v>
      </c>
      <c r="C1520" s="337" t="s">
        <v>4901</v>
      </c>
      <c r="D1520" s="338">
        <v>3046</v>
      </c>
      <c r="E1520" s="339">
        <v>5050</v>
      </c>
      <c r="F1520" s="171">
        <f>-SUMIF(CajaAcc!F:F,A1520,CajaAcc!E:E)+G1520</f>
        <v>0</v>
      </c>
      <c r="G1520" s="328">
        <v>0</v>
      </c>
    </row>
    <row r="1521" spans="1:7" ht="15" x14ac:dyDescent="0.2">
      <c r="A1521" s="320" t="s">
        <v>828</v>
      </c>
      <c r="B1521" s="336" t="s">
        <v>1512</v>
      </c>
      <c r="C1521" s="337" t="s">
        <v>4902</v>
      </c>
      <c r="D1521" s="338">
        <v>1246</v>
      </c>
      <c r="E1521" s="339">
        <v>2900</v>
      </c>
      <c r="F1521" s="171">
        <f>-SUMIF(CajaAcc!F:F,A1521,CajaAcc!E:E)+G1521</f>
        <v>0</v>
      </c>
      <c r="G1521" s="328">
        <v>0</v>
      </c>
    </row>
    <row r="1522" spans="1:7" ht="15" x14ac:dyDescent="0.2">
      <c r="A1522" s="320" t="s">
        <v>214</v>
      </c>
      <c r="B1522" s="336" t="s">
        <v>1512</v>
      </c>
      <c r="C1522" s="337" t="s">
        <v>4903</v>
      </c>
      <c r="D1522" s="338">
        <v>2223</v>
      </c>
      <c r="E1522" s="339">
        <v>3500</v>
      </c>
      <c r="F1522" s="171">
        <f>-SUMIF(CajaAcc!F:F,A1522,CajaAcc!E:E)+G1522</f>
        <v>0</v>
      </c>
      <c r="G1522" s="328">
        <v>0</v>
      </c>
    </row>
    <row r="1523" spans="1:7" ht="15" x14ac:dyDescent="0.2">
      <c r="A1523" s="320" t="s">
        <v>5454</v>
      </c>
      <c r="B1523" s="336" t="s">
        <v>1512</v>
      </c>
      <c r="C1523" s="337" t="s">
        <v>5478</v>
      </c>
      <c r="D1523" s="338">
        <v>5034</v>
      </c>
      <c r="E1523" s="339">
        <v>12400</v>
      </c>
      <c r="F1523" s="171">
        <f>-SUMIF(CajaAcc!F:F,A1523,CajaAcc!E:E)+G1523</f>
        <v>1</v>
      </c>
      <c r="G1523" s="328">
        <v>2</v>
      </c>
    </row>
    <row r="1524" spans="1:7" ht="15" x14ac:dyDescent="0.2">
      <c r="A1524" s="320" t="s">
        <v>271</v>
      </c>
      <c r="B1524" s="336" t="s">
        <v>1512</v>
      </c>
      <c r="C1524" s="337" t="s">
        <v>4904</v>
      </c>
      <c r="D1524" s="338">
        <v>2268</v>
      </c>
      <c r="E1524" s="339">
        <v>4350</v>
      </c>
      <c r="F1524" s="171">
        <f>-SUMIF(CajaAcc!F:F,A1524,CajaAcc!E:E)+G1524</f>
        <v>0</v>
      </c>
      <c r="G1524" s="328">
        <v>0</v>
      </c>
    </row>
    <row r="1525" spans="1:7" ht="15" x14ac:dyDescent="0.2">
      <c r="A1525" s="320" t="s">
        <v>3536</v>
      </c>
      <c r="B1525" s="336" t="s">
        <v>1512</v>
      </c>
      <c r="C1525" s="337" t="s">
        <v>4905</v>
      </c>
      <c r="D1525" s="338">
        <v>28337</v>
      </c>
      <c r="E1525" s="339">
        <v>34900</v>
      </c>
      <c r="F1525" s="171">
        <f>-SUMIF(CajaAcc!F:F,A1525,CajaAcc!E:E)+G1525</f>
        <v>0</v>
      </c>
      <c r="G1525" s="328">
        <v>0</v>
      </c>
    </row>
    <row r="1526" spans="1:7" ht="15" x14ac:dyDescent="0.2">
      <c r="A1526" s="320" t="s">
        <v>372</v>
      </c>
      <c r="B1526" s="336" t="s">
        <v>1512</v>
      </c>
      <c r="C1526" s="337" t="s">
        <v>4906</v>
      </c>
      <c r="D1526" s="338">
        <v>3311</v>
      </c>
      <c r="E1526" s="339">
        <v>7650</v>
      </c>
      <c r="F1526" s="171">
        <f>-SUMIF(CajaAcc!F:F,A1526,CajaAcc!E:E)+G1526</f>
        <v>1</v>
      </c>
      <c r="G1526" s="328">
        <v>1</v>
      </c>
    </row>
    <row r="1527" spans="1:7" ht="15" x14ac:dyDescent="0.2">
      <c r="A1527" s="320" t="s">
        <v>2604</v>
      </c>
      <c r="B1527" s="336" t="s">
        <v>1512</v>
      </c>
      <c r="C1527" s="337" t="s">
        <v>4907</v>
      </c>
      <c r="D1527" s="338">
        <v>1486</v>
      </c>
      <c r="E1527" s="339">
        <v>4250</v>
      </c>
      <c r="F1527" s="171">
        <f>-SUMIF(CajaAcc!F:F,A1527,CajaAcc!E:E)+G1527</f>
        <v>0</v>
      </c>
      <c r="G1527" s="328">
        <v>0</v>
      </c>
    </row>
    <row r="1528" spans="1:7" ht="15" x14ac:dyDescent="0.2">
      <c r="A1528" s="320" t="s">
        <v>3053</v>
      </c>
      <c r="B1528" s="336" t="s">
        <v>1512</v>
      </c>
      <c r="C1528" s="337" t="s">
        <v>4907</v>
      </c>
      <c r="D1528" s="338">
        <v>1486</v>
      </c>
      <c r="E1528" s="339">
        <v>4250</v>
      </c>
      <c r="F1528" s="171">
        <f>-SUMIF(CajaAcc!F:F,A1528,CajaAcc!E:E)+G1528</f>
        <v>1</v>
      </c>
      <c r="G1528" s="328">
        <v>1</v>
      </c>
    </row>
    <row r="1529" spans="1:7" ht="15" x14ac:dyDescent="0.2">
      <c r="A1529" s="320" t="s">
        <v>971</v>
      </c>
      <c r="B1529" s="336" t="s">
        <v>1512</v>
      </c>
      <c r="C1529" s="337" t="s">
        <v>4908</v>
      </c>
      <c r="D1529" s="338">
        <v>2023</v>
      </c>
      <c r="E1529" s="339">
        <v>5750</v>
      </c>
      <c r="F1529" s="171">
        <f>-SUMIF(CajaAcc!F:F,A1529,CajaAcc!E:E)+G1529</f>
        <v>0</v>
      </c>
      <c r="G1529" s="328">
        <v>0</v>
      </c>
    </row>
    <row r="1530" spans="1:7" ht="15" x14ac:dyDescent="0.2">
      <c r="A1530" s="320" t="s">
        <v>1141</v>
      </c>
      <c r="B1530" s="336" t="s">
        <v>1512</v>
      </c>
      <c r="C1530" s="337" t="s">
        <v>4908</v>
      </c>
      <c r="D1530" s="338">
        <v>4513</v>
      </c>
      <c r="E1530" s="339">
        <v>8500</v>
      </c>
      <c r="F1530" s="171">
        <f>-SUMIF(CajaAcc!F:F,A1530,CajaAcc!E:E)+G1530</f>
        <v>0</v>
      </c>
      <c r="G1530" s="328">
        <v>0</v>
      </c>
    </row>
    <row r="1531" spans="1:7" ht="15" x14ac:dyDescent="0.2">
      <c r="A1531" s="320" t="s">
        <v>272</v>
      </c>
      <c r="B1531" s="336" t="s">
        <v>1512</v>
      </c>
      <c r="C1531" s="337" t="s">
        <v>4909</v>
      </c>
      <c r="D1531" s="338">
        <v>5603</v>
      </c>
      <c r="E1531" s="339">
        <v>10550</v>
      </c>
      <c r="F1531" s="171">
        <f>-SUMIF(CajaAcc!F:F,A1531,CajaAcc!E:E)+G1531</f>
        <v>0</v>
      </c>
      <c r="G1531" s="328">
        <v>0</v>
      </c>
    </row>
    <row r="1532" spans="1:7" ht="15" x14ac:dyDescent="0.2">
      <c r="A1532" s="320" t="s">
        <v>1185</v>
      </c>
      <c r="B1532" s="336" t="s">
        <v>1512</v>
      </c>
      <c r="C1532" s="337" t="s">
        <v>4910</v>
      </c>
      <c r="D1532" s="338">
        <v>867</v>
      </c>
      <c r="E1532" s="339">
        <v>2450</v>
      </c>
      <c r="F1532" s="171">
        <f>-SUMIF(CajaAcc!F:F,A1532,CajaAcc!E:E)+G1532</f>
        <v>0</v>
      </c>
      <c r="G1532" s="328">
        <v>0</v>
      </c>
    </row>
    <row r="1533" spans="1:7" ht="15" x14ac:dyDescent="0.2">
      <c r="A1533" s="320" t="s">
        <v>814</v>
      </c>
      <c r="B1533" s="336" t="s">
        <v>1512</v>
      </c>
      <c r="C1533" s="337" t="s">
        <v>4911</v>
      </c>
      <c r="D1533" s="338">
        <v>4335</v>
      </c>
      <c r="E1533" s="339">
        <v>8350</v>
      </c>
      <c r="F1533" s="171">
        <f>-SUMIF(CajaAcc!F:F,A1533,CajaAcc!E:E)+G1533</f>
        <v>0</v>
      </c>
      <c r="G1533" s="328">
        <v>0</v>
      </c>
    </row>
    <row r="1534" spans="1:7" ht="15" x14ac:dyDescent="0.2">
      <c r="A1534" s="320" t="s">
        <v>2605</v>
      </c>
      <c r="B1534" s="336" t="s">
        <v>1512</v>
      </c>
      <c r="C1534" s="337" t="s">
        <v>4912</v>
      </c>
      <c r="D1534" s="338">
        <v>1128</v>
      </c>
      <c r="E1534" s="339">
        <v>3550</v>
      </c>
      <c r="F1534" s="171">
        <f>-SUMIF(CajaAcc!F:F,A1534,CajaAcc!E:E)+G1534</f>
        <v>0</v>
      </c>
      <c r="G1534" s="328">
        <v>0</v>
      </c>
    </row>
    <row r="1535" spans="1:7" ht="15" x14ac:dyDescent="0.2">
      <c r="A1535" s="320" t="s">
        <v>3215</v>
      </c>
      <c r="B1535" s="336" t="s">
        <v>1512</v>
      </c>
      <c r="C1535" s="337" t="s">
        <v>4913</v>
      </c>
      <c r="D1535" s="338">
        <v>1113</v>
      </c>
      <c r="E1535" s="339">
        <v>2100</v>
      </c>
      <c r="F1535" s="171">
        <f>-SUMIF(CajaAcc!F:F,A1535,CajaAcc!E:E)+G1535</f>
        <v>0</v>
      </c>
      <c r="G1535" s="328">
        <v>0</v>
      </c>
    </row>
    <row r="1536" spans="1:7" ht="15" x14ac:dyDescent="0.2">
      <c r="A1536" s="320" t="s">
        <v>813</v>
      </c>
      <c r="B1536" s="336" t="s">
        <v>1512</v>
      </c>
      <c r="C1536" s="337" t="s">
        <v>4914</v>
      </c>
      <c r="D1536" s="338">
        <v>3491</v>
      </c>
      <c r="E1536" s="339">
        <v>9950</v>
      </c>
      <c r="F1536" s="171">
        <f>-SUMIF(CajaAcc!F:F,A1536,CajaAcc!E:E)+G1536</f>
        <v>0</v>
      </c>
      <c r="G1536" s="328">
        <v>0</v>
      </c>
    </row>
    <row r="1537" spans="1:7" ht="15" x14ac:dyDescent="0.2">
      <c r="A1537" s="320" t="s">
        <v>907</v>
      </c>
      <c r="B1537" s="336" t="s">
        <v>1512</v>
      </c>
      <c r="C1537" s="337" t="s">
        <v>3170</v>
      </c>
      <c r="D1537" s="338">
        <v>12229</v>
      </c>
      <c r="E1537" s="339">
        <v>17850</v>
      </c>
      <c r="F1537" s="171">
        <f>-SUMIF(CajaAcc!F:F,A1537,CajaAcc!E:E)+G1537</f>
        <v>0</v>
      </c>
      <c r="G1537" s="328">
        <v>0</v>
      </c>
    </row>
    <row r="1538" spans="1:7" ht="15" x14ac:dyDescent="0.2">
      <c r="A1538" s="320" t="s">
        <v>393</v>
      </c>
      <c r="B1538" s="336" t="s">
        <v>1512</v>
      </c>
      <c r="C1538" s="337" t="s">
        <v>3171</v>
      </c>
      <c r="D1538" s="338">
        <v>2202</v>
      </c>
      <c r="E1538" s="339">
        <v>4250</v>
      </c>
      <c r="F1538" s="171">
        <f>-SUMIF(CajaAcc!F:F,A1538,CajaAcc!E:E)+G1538</f>
        <v>0</v>
      </c>
      <c r="G1538" s="328">
        <v>0</v>
      </c>
    </row>
    <row r="1539" spans="1:7" ht="15" x14ac:dyDescent="0.2">
      <c r="A1539" s="320" t="s">
        <v>273</v>
      </c>
      <c r="B1539" s="336" t="s">
        <v>1512</v>
      </c>
      <c r="C1539" s="337" t="s">
        <v>3172</v>
      </c>
      <c r="D1539" s="338">
        <v>2202</v>
      </c>
      <c r="E1539" s="339">
        <v>4250</v>
      </c>
      <c r="F1539" s="171">
        <f>-SUMIF(CajaAcc!F:F,A1539,CajaAcc!E:E)+G1539</f>
        <v>0</v>
      </c>
      <c r="G1539" s="328">
        <v>0</v>
      </c>
    </row>
    <row r="1540" spans="1:7" ht="15" x14ac:dyDescent="0.2">
      <c r="A1540" s="320" t="s">
        <v>275</v>
      </c>
      <c r="B1540" s="336" t="s">
        <v>1512</v>
      </c>
      <c r="C1540" s="337" t="s">
        <v>3173</v>
      </c>
      <c r="D1540" s="338">
        <v>1985</v>
      </c>
      <c r="E1540" s="339">
        <v>3800</v>
      </c>
      <c r="F1540" s="171">
        <f>-SUMIF(CajaAcc!F:F,A1540,CajaAcc!E:E)+G1540</f>
        <v>0</v>
      </c>
      <c r="G1540" s="328">
        <v>0</v>
      </c>
    </row>
    <row r="1541" spans="1:7" ht="15" x14ac:dyDescent="0.2">
      <c r="A1541" s="320" t="s">
        <v>274</v>
      </c>
      <c r="B1541" s="336" t="s">
        <v>1512</v>
      </c>
      <c r="C1541" s="337" t="s">
        <v>3174</v>
      </c>
      <c r="D1541" s="338">
        <v>1985</v>
      </c>
      <c r="E1541" s="339">
        <v>3800</v>
      </c>
      <c r="F1541" s="171">
        <f>-SUMIF(CajaAcc!F:F,A1541,CajaAcc!E:E)+G1541</f>
        <v>0</v>
      </c>
      <c r="G1541" s="328">
        <v>0</v>
      </c>
    </row>
    <row r="1542" spans="1:7" ht="15" x14ac:dyDescent="0.2">
      <c r="A1542" s="320" t="s">
        <v>2019</v>
      </c>
      <c r="B1542" s="336" t="s">
        <v>1512</v>
      </c>
      <c r="C1542" s="337" t="s">
        <v>3175</v>
      </c>
      <c r="D1542" s="338">
        <v>1985</v>
      </c>
      <c r="E1542" s="339">
        <v>3800</v>
      </c>
      <c r="F1542" s="171">
        <f>-SUMIF(CajaAcc!F:F,A1542,CajaAcc!E:E)+G1542</f>
        <v>0</v>
      </c>
      <c r="G1542" s="328">
        <v>0</v>
      </c>
    </row>
    <row r="1543" spans="1:7" ht="15" x14ac:dyDescent="0.2">
      <c r="A1543" s="320" t="s">
        <v>908</v>
      </c>
      <c r="B1543" s="336" t="s">
        <v>1512</v>
      </c>
      <c r="C1543" s="337" t="s">
        <v>3176</v>
      </c>
      <c r="D1543" s="338">
        <v>1985</v>
      </c>
      <c r="E1543" s="339">
        <v>3800</v>
      </c>
      <c r="F1543" s="171">
        <f>-SUMIF(CajaAcc!F:F,A1543,CajaAcc!E:E)+G1543</f>
        <v>0</v>
      </c>
      <c r="G1543" s="328">
        <v>0</v>
      </c>
    </row>
    <row r="1544" spans="1:7" ht="15" x14ac:dyDescent="0.2">
      <c r="A1544" s="320" t="s">
        <v>213</v>
      </c>
      <c r="B1544" s="336" t="s">
        <v>1512</v>
      </c>
      <c r="C1544" s="337" t="s">
        <v>4915</v>
      </c>
      <c r="D1544" s="338">
        <v>5603</v>
      </c>
      <c r="E1544" s="339">
        <v>10550</v>
      </c>
      <c r="F1544" s="171">
        <f>-SUMIF(CajaAcc!F:F,A1544,CajaAcc!E:E)+G1544</f>
        <v>0</v>
      </c>
      <c r="G1544" s="328">
        <v>0</v>
      </c>
    </row>
    <row r="1545" spans="1:7" ht="15" x14ac:dyDescent="0.2">
      <c r="A1545" s="320" t="s">
        <v>629</v>
      </c>
      <c r="B1545" s="336" t="s">
        <v>1512</v>
      </c>
      <c r="C1545" s="337" t="s">
        <v>4915</v>
      </c>
      <c r="D1545" s="338">
        <v>5603</v>
      </c>
      <c r="E1545" s="339">
        <v>10150</v>
      </c>
      <c r="F1545" s="171">
        <f>-SUMIF(CajaAcc!F:F,A1545,CajaAcc!E:E)+G1545</f>
        <v>0</v>
      </c>
      <c r="G1545" s="328">
        <v>0</v>
      </c>
    </row>
    <row r="1546" spans="1:7" ht="15" x14ac:dyDescent="0.2">
      <c r="A1546" s="320" t="s">
        <v>367</v>
      </c>
      <c r="B1546" s="336" t="s">
        <v>1512</v>
      </c>
      <c r="C1546" s="337" t="s">
        <v>1878</v>
      </c>
      <c r="D1546" s="338">
        <v>4269</v>
      </c>
      <c r="E1546" s="339">
        <v>9850</v>
      </c>
      <c r="F1546" s="171">
        <f>-SUMIF(CajaAcc!F:F,A1546,CajaAcc!E:E)+G1546</f>
        <v>0</v>
      </c>
      <c r="G1546" s="328">
        <v>0</v>
      </c>
    </row>
    <row r="1547" spans="1:7" ht="15" x14ac:dyDescent="0.2">
      <c r="A1547" s="320" t="s">
        <v>495</v>
      </c>
      <c r="B1547" s="336" t="s">
        <v>1512</v>
      </c>
      <c r="C1547" s="337" t="s">
        <v>1878</v>
      </c>
      <c r="D1547" s="338">
        <v>2779</v>
      </c>
      <c r="E1547" s="339">
        <v>8550</v>
      </c>
      <c r="F1547" s="171">
        <f>-SUMIF(CajaAcc!F:F,A1547,CajaAcc!E:E)+G1547</f>
        <v>0</v>
      </c>
      <c r="G1547" s="328">
        <v>0</v>
      </c>
    </row>
    <row r="1548" spans="1:7" ht="15" x14ac:dyDescent="0.2">
      <c r="A1548" s="320" t="s">
        <v>2025</v>
      </c>
      <c r="B1548" s="336" t="s">
        <v>1512</v>
      </c>
      <c r="C1548" s="337" t="s">
        <v>4916</v>
      </c>
      <c r="D1548" s="338">
        <v>5495</v>
      </c>
      <c r="E1548" s="339">
        <v>8450</v>
      </c>
      <c r="F1548" s="171">
        <f>-SUMIF(CajaAcc!F:F,A1548,CajaAcc!E:E)+G1548</f>
        <v>2</v>
      </c>
      <c r="G1548" s="328">
        <v>2</v>
      </c>
    </row>
    <row r="1549" spans="1:7" ht="15" x14ac:dyDescent="0.2">
      <c r="A1549" s="320" t="s">
        <v>4875</v>
      </c>
      <c r="B1549" s="336" t="s">
        <v>1512</v>
      </c>
      <c r="C1549" s="337" t="s">
        <v>4917</v>
      </c>
      <c r="D1549" s="338">
        <v>1641</v>
      </c>
      <c r="E1549" s="339">
        <v>5300</v>
      </c>
      <c r="F1549" s="171">
        <f>-SUMIF(CajaAcc!F:F,A1549,CajaAcc!E:E)+G1549</f>
        <v>3</v>
      </c>
      <c r="G1549" s="328">
        <v>3</v>
      </c>
    </row>
    <row r="1550" spans="1:7" ht="15" x14ac:dyDescent="0.2">
      <c r="A1550" s="320" t="s">
        <v>2354</v>
      </c>
      <c r="B1550" s="336" t="s">
        <v>1512</v>
      </c>
      <c r="C1550" s="337" t="s">
        <v>4918</v>
      </c>
      <c r="D1550" s="338">
        <v>4594</v>
      </c>
      <c r="E1550" s="339">
        <v>7050</v>
      </c>
      <c r="F1550" s="171">
        <f>-SUMIF(CajaAcc!F:F,A1550,CajaAcc!E:E)+G1550</f>
        <v>0</v>
      </c>
      <c r="G1550" s="328">
        <v>0</v>
      </c>
    </row>
    <row r="1551" spans="1:7" ht="15" x14ac:dyDescent="0.2">
      <c r="A1551" s="320" t="s">
        <v>3583</v>
      </c>
      <c r="B1551" s="336" t="s">
        <v>1512</v>
      </c>
      <c r="C1551" s="337" t="s">
        <v>4919</v>
      </c>
      <c r="D1551" s="338">
        <v>7429</v>
      </c>
      <c r="E1551" s="339">
        <v>16550</v>
      </c>
      <c r="F1551" s="171">
        <f>-SUMIF(CajaAcc!F:F,A1551,CajaAcc!E:E)+G1551</f>
        <v>0</v>
      </c>
      <c r="G1551" s="328">
        <v>0</v>
      </c>
    </row>
    <row r="1552" spans="1:7" ht="15" x14ac:dyDescent="0.2">
      <c r="A1552" s="320" t="s">
        <v>4279</v>
      </c>
      <c r="B1552" s="336" t="s">
        <v>1512</v>
      </c>
      <c r="C1552" s="337" t="s">
        <v>4920</v>
      </c>
      <c r="D1552" s="338">
        <v>3739</v>
      </c>
      <c r="E1552" s="339">
        <v>10050</v>
      </c>
      <c r="F1552" s="171">
        <f>-SUMIF(CajaAcc!F:F,A1552,CajaAcc!E:E)+G1552</f>
        <v>1</v>
      </c>
      <c r="G1552" s="328">
        <v>1</v>
      </c>
    </row>
    <row r="1553" spans="1:7" ht="15" x14ac:dyDescent="0.2">
      <c r="A1553" s="320" t="s">
        <v>2602</v>
      </c>
      <c r="B1553" s="336" t="s">
        <v>1512</v>
      </c>
      <c r="C1553" s="337" t="s">
        <v>4921</v>
      </c>
      <c r="D1553" s="338">
        <v>1086</v>
      </c>
      <c r="E1553" s="339">
        <v>2650</v>
      </c>
      <c r="F1553" s="171">
        <f>-SUMIF(CajaAcc!F:F,A1553,CajaAcc!E:E)+G1553</f>
        <v>0</v>
      </c>
      <c r="G1553" s="328">
        <v>0</v>
      </c>
    </row>
    <row r="1554" spans="1:7" ht="15" x14ac:dyDescent="0.2">
      <c r="A1554" s="320" t="s">
        <v>1265</v>
      </c>
      <c r="B1554" s="336" t="s">
        <v>1512</v>
      </c>
      <c r="C1554" s="337" t="s">
        <v>2330</v>
      </c>
      <c r="D1554" s="338">
        <v>1290</v>
      </c>
      <c r="E1554" s="339">
        <v>3650</v>
      </c>
      <c r="F1554" s="171">
        <f>-SUMIF(CajaAcc!F:F,A1554,CajaAcc!E:E)+G1554</f>
        <v>0</v>
      </c>
      <c r="G1554" s="328">
        <v>0</v>
      </c>
    </row>
    <row r="1555" spans="1:7" ht="15" x14ac:dyDescent="0.2">
      <c r="A1555" s="320" t="s">
        <v>1264</v>
      </c>
      <c r="B1555" s="336" t="s">
        <v>1512</v>
      </c>
      <c r="C1555" s="337" t="s">
        <v>2399</v>
      </c>
      <c r="D1555" s="338">
        <v>1290</v>
      </c>
      <c r="E1555" s="339">
        <v>3650</v>
      </c>
      <c r="F1555" s="171">
        <f>-SUMIF(CajaAcc!F:F,A1555,CajaAcc!E:E)+G1555</f>
        <v>0</v>
      </c>
      <c r="G1555" s="328">
        <v>0</v>
      </c>
    </row>
    <row r="1556" spans="1:7" ht="15" x14ac:dyDescent="0.2">
      <c r="A1556" s="320" t="s">
        <v>4280</v>
      </c>
      <c r="B1556" s="336" t="s">
        <v>1512</v>
      </c>
      <c r="C1556" s="337" t="s">
        <v>4922</v>
      </c>
      <c r="D1556" s="338">
        <v>7515</v>
      </c>
      <c r="E1556" s="339">
        <v>21400</v>
      </c>
      <c r="F1556" s="171">
        <f>-SUMIF(CajaAcc!F:F,A1556,CajaAcc!E:E)+G1556</f>
        <v>1</v>
      </c>
      <c r="G1556" s="328">
        <v>1</v>
      </c>
    </row>
    <row r="1557" spans="1:7" ht="15" x14ac:dyDescent="0.2">
      <c r="A1557" s="320" t="s">
        <v>1573</v>
      </c>
      <c r="B1557" s="336" t="s">
        <v>1512</v>
      </c>
      <c r="C1557" s="337" t="s">
        <v>2400</v>
      </c>
      <c r="D1557" s="338">
        <v>1369</v>
      </c>
      <c r="E1557" s="339">
        <v>4200</v>
      </c>
      <c r="F1557" s="171">
        <f>-SUMIF(CajaAcc!F:F,A1557,CajaAcc!E:E)+G1557</f>
        <v>1</v>
      </c>
      <c r="G1557" s="328">
        <v>1</v>
      </c>
    </row>
    <row r="1558" spans="1:7" ht="15" x14ac:dyDescent="0.2">
      <c r="A1558" s="320" t="s">
        <v>3052</v>
      </c>
      <c r="B1558" s="336" t="s">
        <v>1512</v>
      </c>
      <c r="C1558" s="337" t="s">
        <v>2400</v>
      </c>
      <c r="D1558" s="338">
        <v>1369</v>
      </c>
      <c r="E1558" s="339">
        <v>4200</v>
      </c>
      <c r="F1558" s="171">
        <f>-SUMIF(CajaAcc!F:F,A1558,CajaAcc!E:E)+G1558</f>
        <v>0</v>
      </c>
      <c r="G1558" s="328">
        <v>1</v>
      </c>
    </row>
    <row r="1559" spans="1:7" ht="15" x14ac:dyDescent="0.2">
      <c r="A1559" s="320" t="s">
        <v>3803</v>
      </c>
      <c r="B1559" s="336" t="s">
        <v>1512</v>
      </c>
      <c r="C1559" s="337" t="s">
        <v>3829</v>
      </c>
      <c r="D1559" s="338">
        <v>1564</v>
      </c>
      <c r="E1559" s="339">
        <v>4200</v>
      </c>
      <c r="F1559" s="171">
        <f>-SUMIF(CajaAcc!F:F,A1559,CajaAcc!E:E)+G1559</f>
        <v>0</v>
      </c>
      <c r="G1559" s="328">
        <v>0</v>
      </c>
    </row>
    <row r="1560" spans="1:7" ht="15" x14ac:dyDescent="0.2">
      <c r="A1560" s="320" t="s">
        <v>2603</v>
      </c>
      <c r="B1560" s="336" t="s">
        <v>1512</v>
      </c>
      <c r="C1560" s="337" t="s">
        <v>2658</v>
      </c>
      <c r="D1560" s="338">
        <v>1369</v>
      </c>
      <c r="E1560" s="339">
        <v>4200</v>
      </c>
      <c r="F1560" s="171">
        <f>-SUMIF(CajaAcc!F:F,A1560,CajaAcc!E:E)+G1560</f>
        <v>0</v>
      </c>
      <c r="G1560" s="328">
        <v>0</v>
      </c>
    </row>
    <row r="1561" spans="1:7" ht="15" x14ac:dyDescent="0.2">
      <c r="A1561" s="320" t="s">
        <v>4083</v>
      </c>
      <c r="B1561" s="336" t="s">
        <v>1512</v>
      </c>
      <c r="C1561" s="337" t="s">
        <v>2658</v>
      </c>
      <c r="D1561" s="338">
        <v>1370</v>
      </c>
      <c r="E1561" s="339">
        <v>4200</v>
      </c>
      <c r="F1561" s="171">
        <f>-SUMIF(CajaAcc!F:F,A1561,CajaAcc!E:E)+G1561</f>
        <v>0</v>
      </c>
      <c r="G1561" s="328">
        <v>0</v>
      </c>
    </row>
    <row r="1562" spans="1:7" ht="15" x14ac:dyDescent="0.2">
      <c r="A1562" s="320" t="s">
        <v>4084</v>
      </c>
      <c r="B1562" s="336" t="s">
        <v>1512</v>
      </c>
      <c r="C1562" s="337" t="s">
        <v>2658</v>
      </c>
      <c r="D1562" s="338">
        <v>1370</v>
      </c>
      <c r="E1562" s="339">
        <v>4200</v>
      </c>
      <c r="F1562" s="171">
        <f>-SUMIF(CajaAcc!F:F,A1562,CajaAcc!E:E)+G1562</f>
        <v>2</v>
      </c>
      <c r="G1562" s="328">
        <v>2</v>
      </c>
    </row>
    <row r="1563" spans="1:7" ht="15" x14ac:dyDescent="0.2">
      <c r="A1563" s="320" t="s">
        <v>4085</v>
      </c>
      <c r="B1563" s="336" t="s">
        <v>1512</v>
      </c>
      <c r="C1563" s="337" t="s">
        <v>2658</v>
      </c>
      <c r="D1563" s="338">
        <v>1370</v>
      </c>
      <c r="E1563" s="339">
        <v>4200</v>
      </c>
      <c r="F1563" s="171">
        <f>-SUMIF(CajaAcc!F:F,A1563,CajaAcc!E:E)+G1563</f>
        <v>0</v>
      </c>
      <c r="G1563" s="328">
        <v>0</v>
      </c>
    </row>
    <row r="1564" spans="1:7" ht="15" x14ac:dyDescent="0.2">
      <c r="A1564" s="320" t="s">
        <v>4086</v>
      </c>
      <c r="B1564" s="336" t="s">
        <v>1512</v>
      </c>
      <c r="C1564" s="337" t="s">
        <v>2658</v>
      </c>
      <c r="D1564" s="338">
        <v>1370</v>
      </c>
      <c r="E1564" s="339">
        <v>4200</v>
      </c>
      <c r="F1564" s="171">
        <f>-SUMIF(CajaAcc!F:F,A1564,CajaAcc!E:E)+G1564</f>
        <v>0</v>
      </c>
      <c r="G1564" s="328">
        <v>0</v>
      </c>
    </row>
    <row r="1565" spans="1:7" ht="15" x14ac:dyDescent="0.2">
      <c r="A1565" s="320" t="s">
        <v>4087</v>
      </c>
      <c r="B1565" s="336" t="s">
        <v>1512</v>
      </c>
      <c r="C1565" s="337" t="s">
        <v>2658</v>
      </c>
      <c r="D1565" s="338">
        <v>1370</v>
      </c>
      <c r="E1565" s="339">
        <v>4200</v>
      </c>
      <c r="F1565" s="171">
        <f>-SUMIF(CajaAcc!F:F,A1565,CajaAcc!E:E)+G1565</f>
        <v>3</v>
      </c>
      <c r="G1565" s="328">
        <v>3</v>
      </c>
    </row>
    <row r="1566" spans="1:7" ht="15" x14ac:dyDescent="0.2">
      <c r="A1566" s="320" t="s">
        <v>4088</v>
      </c>
      <c r="B1566" s="336" t="s">
        <v>1512</v>
      </c>
      <c r="C1566" s="337" t="s">
        <v>2658</v>
      </c>
      <c r="D1566" s="338">
        <v>1370</v>
      </c>
      <c r="E1566" s="339">
        <v>4200</v>
      </c>
      <c r="F1566" s="171">
        <f>-SUMIF(CajaAcc!F:F,A1566,CajaAcc!E:E)+G1566</f>
        <v>5</v>
      </c>
      <c r="G1566" s="328">
        <v>5</v>
      </c>
    </row>
    <row r="1567" spans="1:7" ht="15" x14ac:dyDescent="0.2">
      <c r="A1567" s="320" t="s">
        <v>1481</v>
      </c>
      <c r="B1567" s="336" t="s">
        <v>1512</v>
      </c>
      <c r="C1567" s="337" t="s">
        <v>1482</v>
      </c>
      <c r="D1567" s="338">
        <v>10198</v>
      </c>
      <c r="E1567" s="339">
        <v>16100</v>
      </c>
      <c r="F1567" s="171">
        <f>-SUMIF(CajaAcc!F:F,A1567,CajaAcc!E:E)+G1567</f>
        <v>0</v>
      </c>
      <c r="G1567" s="328">
        <v>0</v>
      </c>
    </row>
    <row r="1568" spans="1:7" ht="15" x14ac:dyDescent="0.2">
      <c r="A1568" s="320" t="s">
        <v>3177</v>
      </c>
      <c r="B1568" s="336" t="s">
        <v>1512</v>
      </c>
      <c r="C1568" s="337" t="s">
        <v>3178</v>
      </c>
      <c r="D1568" s="338">
        <v>4135</v>
      </c>
      <c r="E1568" s="339">
        <v>6350</v>
      </c>
      <c r="F1568" s="171">
        <f>-SUMIF(CajaAcc!F:F,A1568,CajaAcc!E:E)+G1568</f>
        <v>0</v>
      </c>
      <c r="G1568" s="328">
        <v>0</v>
      </c>
    </row>
    <row r="1569" spans="1:7" ht="15" x14ac:dyDescent="0.2">
      <c r="A1569" s="320" t="s">
        <v>3219</v>
      </c>
      <c r="B1569" s="336" t="s">
        <v>1512</v>
      </c>
      <c r="C1569" s="337" t="s">
        <v>3232</v>
      </c>
      <c r="D1569" s="338">
        <v>12993</v>
      </c>
      <c r="E1569" s="339">
        <v>20000</v>
      </c>
      <c r="F1569" s="171">
        <f>-SUMIF(CajaAcc!F:F,A1569,CajaAcc!E:E)+G1569</f>
        <v>0</v>
      </c>
      <c r="G1569" s="328">
        <v>0</v>
      </c>
    </row>
    <row r="1570" spans="1:7" ht="15" x14ac:dyDescent="0.2">
      <c r="A1570" s="320" t="s">
        <v>3220</v>
      </c>
      <c r="B1570" s="336" t="s">
        <v>1512</v>
      </c>
      <c r="C1570" s="337" t="s">
        <v>3233</v>
      </c>
      <c r="D1570" s="338">
        <v>5285</v>
      </c>
      <c r="E1570" s="339">
        <v>8150</v>
      </c>
      <c r="F1570" s="171">
        <f>-SUMIF(CajaAcc!F:F,A1570,CajaAcc!E:E)+G1570</f>
        <v>0</v>
      </c>
      <c r="G1570" s="328">
        <v>0</v>
      </c>
    </row>
    <row r="1571" spans="1:7" ht="15" x14ac:dyDescent="0.2">
      <c r="A1571" s="320" t="s">
        <v>448</v>
      </c>
      <c r="B1571" s="336" t="s">
        <v>1522</v>
      </c>
      <c r="C1571" s="337" t="s">
        <v>449</v>
      </c>
      <c r="D1571" s="338">
        <v>221</v>
      </c>
      <c r="E1571" s="339">
        <v>400</v>
      </c>
      <c r="F1571" s="171">
        <f>-SUMIF(CajaAcc!F:F,A1571,CajaAcc!E:E)+G1571</f>
        <v>0</v>
      </c>
      <c r="G1571" s="328">
        <v>0</v>
      </c>
    </row>
    <row r="1572" spans="1:7" ht="15" x14ac:dyDescent="0.2">
      <c r="A1572" s="320" t="s">
        <v>450</v>
      </c>
      <c r="B1572" s="336" t="s">
        <v>1522</v>
      </c>
      <c r="C1572" s="337" t="s">
        <v>451</v>
      </c>
      <c r="D1572" s="338">
        <v>221</v>
      </c>
      <c r="E1572" s="339">
        <v>400</v>
      </c>
      <c r="F1572" s="171">
        <f>-SUMIF(CajaAcc!F:F,A1572,CajaAcc!E:E)+G1572</f>
        <v>0</v>
      </c>
      <c r="G1572" s="328">
        <v>0</v>
      </c>
    </row>
    <row r="1573" spans="1:7" ht="15" x14ac:dyDescent="0.2">
      <c r="A1573" s="320" t="s">
        <v>291</v>
      </c>
      <c r="B1573" s="336" t="s">
        <v>1522</v>
      </c>
      <c r="C1573" s="337" t="s">
        <v>292</v>
      </c>
      <c r="D1573" s="338">
        <v>221</v>
      </c>
      <c r="E1573" s="339">
        <v>400</v>
      </c>
      <c r="F1573" s="171">
        <f>-SUMIF(CajaAcc!F:F,A1573,CajaAcc!E:E)+G1573</f>
        <v>0</v>
      </c>
      <c r="G1573" s="328">
        <v>0</v>
      </c>
    </row>
    <row r="1574" spans="1:7" ht="15" x14ac:dyDescent="0.2">
      <c r="A1574" s="320" t="s">
        <v>689</v>
      </c>
      <c r="B1574" s="336" t="s">
        <v>1522</v>
      </c>
      <c r="C1574" s="337" t="s">
        <v>690</v>
      </c>
      <c r="D1574" s="338">
        <v>221</v>
      </c>
      <c r="E1574" s="339">
        <v>400</v>
      </c>
      <c r="F1574" s="171">
        <f>-SUMIF(CajaAcc!F:F,A1574,CajaAcc!E:E)+G1574</f>
        <v>0</v>
      </c>
      <c r="G1574" s="328">
        <v>0</v>
      </c>
    </row>
    <row r="1575" spans="1:7" ht="15" x14ac:dyDescent="0.2">
      <c r="A1575" s="320" t="s">
        <v>691</v>
      </c>
      <c r="B1575" s="336" t="s">
        <v>1522</v>
      </c>
      <c r="C1575" s="337" t="s">
        <v>5166</v>
      </c>
      <c r="D1575" s="338">
        <v>221</v>
      </c>
      <c r="E1575" s="339">
        <v>400</v>
      </c>
      <c r="F1575" s="171">
        <f>-SUMIF(CajaAcc!F:F,A1575,CajaAcc!E:E)+G1575</f>
        <v>0</v>
      </c>
      <c r="G1575" s="328">
        <v>0</v>
      </c>
    </row>
    <row r="1576" spans="1:7" ht="15" x14ac:dyDescent="0.2">
      <c r="A1576" s="320" t="s">
        <v>627</v>
      </c>
      <c r="B1576" s="336" t="s">
        <v>1522</v>
      </c>
      <c r="C1576" s="337" t="s">
        <v>1634</v>
      </c>
      <c r="D1576" s="338">
        <v>242</v>
      </c>
      <c r="E1576" s="339">
        <v>450</v>
      </c>
      <c r="F1576" s="171">
        <f>-SUMIF(CajaAcc!F:F,A1576,CajaAcc!E:E)+G1576</f>
        <v>0</v>
      </c>
      <c r="G1576" s="328">
        <v>0</v>
      </c>
    </row>
    <row r="1577" spans="1:7" ht="15" x14ac:dyDescent="0.2">
      <c r="A1577" s="320" t="s">
        <v>467</v>
      </c>
      <c r="B1577" s="336" t="s">
        <v>1522</v>
      </c>
      <c r="C1577" s="337" t="s">
        <v>1635</v>
      </c>
      <c r="D1577" s="338">
        <v>242</v>
      </c>
      <c r="E1577" s="339">
        <v>450</v>
      </c>
      <c r="F1577" s="171">
        <f>-SUMIF(CajaAcc!F:F,A1577,CajaAcc!E:E)+G1577</f>
        <v>0</v>
      </c>
      <c r="G1577" s="328">
        <v>0</v>
      </c>
    </row>
    <row r="1578" spans="1:7" ht="15" x14ac:dyDescent="0.2">
      <c r="A1578" s="320" t="s">
        <v>646</v>
      </c>
      <c r="B1578" s="336" t="s">
        <v>1522</v>
      </c>
      <c r="C1578" s="337" t="s">
        <v>1879</v>
      </c>
      <c r="D1578" s="338">
        <v>242</v>
      </c>
      <c r="E1578" s="339">
        <v>450</v>
      </c>
      <c r="F1578" s="171">
        <f>-SUMIF(CajaAcc!F:F,A1578,CajaAcc!E:E)+G1578</f>
        <v>0</v>
      </c>
      <c r="G1578" s="328">
        <v>0</v>
      </c>
    </row>
    <row r="1579" spans="1:7" ht="15" x14ac:dyDescent="0.2">
      <c r="A1579" s="320" t="s">
        <v>647</v>
      </c>
      <c r="B1579" s="336" t="s">
        <v>1522</v>
      </c>
      <c r="C1579" s="337" t="s">
        <v>1879</v>
      </c>
      <c r="D1579" s="338">
        <v>242</v>
      </c>
      <c r="E1579" s="339">
        <v>450</v>
      </c>
      <c r="F1579" s="171">
        <f>-SUMIF(CajaAcc!F:F,A1579,CajaAcc!E:E)+G1579</f>
        <v>0</v>
      </c>
      <c r="G1579" s="328">
        <v>0</v>
      </c>
    </row>
    <row r="1580" spans="1:7" ht="15" x14ac:dyDescent="0.2">
      <c r="A1580" s="320" t="s">
        <v>636</v>
      </c>
      <c r="B1580" s="336" t="s">
        <v>1522</v>
      </c>
      <c r="C1580" s="337" t="s">
        <v>1879</v>
      </c>
      <c r="D1580" s="338">
        <v>242</v>
      </c>
      <c r="E1580" s="339">
        <v>450</v>
      </c>
      <c r="F1580" s="171">
        <f>-SUMIF(CajaAcc!F:F,A1580,CajaAcc!E:E)+G1580</f>
        <v>0</v>
      </c>
      <c r="G1580" s="328">
        <v>0</v>
      </c>
    </row>
    <row r="1581" spans="1:7" ht="15" x14ac:dyDescent="0.2">
      <c r="A1581" s="320" t="s">
        <v>468</v>
      </c>
      <c r="B1581" s="336" t="s">
        <v>1522</v>
      </c>
      <c r="C1581" s="337" t="s">
        <v>1636</v>
      </c>
      <c r="D1581" s="338">
        <v>242</v>
      </c>
      <c r="E1581" s="339">
        <v>450</v>
      </c>
      <c r="F1581" s="171">
        <f>-SUMIF(CajaAcc!F:F,A1581,CajaAcc!E:E)+G1581</f>
        <v>0</v>
      </c>
      <c r="G1581" s="328">
        <v>0</v>
      </c>
    </row>
    <row r="1582" spans="1:7" ht="15" x14ac:dyDescent="0.2">
      <c r="A1582" s="320" t="s">
        <v>470</v>
      </c>
      <c r="B1582" s="336" t="s">
        <v>1522</v>
      </c>
      <c r="C1582" s="337" t="s">
        <v>1637</v>
      </c>
      <c r="D1582" s="338">
        <v>242</v>
      </c>
      <c r="E1582" s="339">
        <v>450</v>
      </c>
      <c r="F1582" s="171">
        <f>-SUMIF(CajaAcc!F:F,A1582,CajaAcc!E:E)+G1582</f>
        <v>0</v>
      </c>
      <c r="G1582" s="328">
        <v>0</v>
      </c>
    </row>
    <row r="1583" spans="1:7" ht="15" x14ac:dyDescent="0.2">
      <c r="A1583" s="320" t="s">
        <v>469</v>
      </c>
      <c r="B1583" s="336" t="s">
        <v>1522</v>
      </c>
      <c r="C1583" s="337" t="s">
        <v>1638</v>
      </c>
      <c r="D1583" s="338">
        <v>242</v>
      </c>
      <c r="E1583" s="339">
        <v>450</v>
      </c>
      <c r="F1583" s="171">
        <f>-SUMIF(CajaAcc!F:F,A1583,CajaAcc!E:E)+G1583</f>
        <v>0</v>
      </c>
      <c r="G1583" s="328">
        <v>0</v>
      </c>
    </row>
    <row r="1584" spans="1:7" ht="15" x14ac:dyDescent="0.2">
      <c r="A1584" s="320" t="s">
        <v>664</v>
      </c>
      <c r="B1584" s="336" t="s">
        <v>1522</v>
      </c>
      <c r="C1584" s="337" t="s">
        <v>2401</v>
      </c>
      <c r="D1584" s="338">
        <v>242</v>
      </c>
      <c r="E1584" s="339">
        <v>450</v>
      </c>
      <c r="F1584" s="171">
        <f>-SUMIF(CajaAcc!F:F,A1584,CajaAcc!E:E)+G1584</f>
        <v>0</v>
      </c>
      <c r="G1584" s="328">
        <v>0</v>
      </c>
    </row>
    <row r="1585" spans="1:7" ht="15" x14ac:dyDescent="0.2">
      <c r="A1585" s="320" t="s">
        <v>719</v>
      </c>
      <c r="B1585" s="336" t="s">
        <v>1522</v>
      </c>
      <c r="C1585" s="337" t="s">
        <v>1639</v>
      </c>
      <c r="D1585" s="338">
        <v>242</v>
      </c>
      <c r="E1585" s="339">
        <v>450</v>
      </c>
      <c r="F1585" s="171">
        <f>-SUMIF(CajaAcc!F:F,A1585,CajaAcc!E:E)+G1585</f>
        <v>0</v>
      </c>
      <c r="G1585" s="328">
        <v>0</v>
      </c>
    </row>
    <row r="1586" spans="1:7" ht="15" x14ac:dyDescent="0.2">
      <c r="A1586" s="320" t="s">
        <v>803</v>
      </c>
      <c r="B1586" s="336" t="s">
        <v>1522</v>
      </c>
      <c r="C1586" s="337" t="s">
        <v>5167</v>
      </c>
      <c r="D1586" s="338">
        <v>242</v>
      </c>
      <c r="E1586" s="339">
        <v>450</v>
      </c>
      <c r="F1586" s="171">
        <f>-SUMIF(CajaAcc!F:F,A1586,CajaAcc!E:E)+G1586</f>
        <v>0</v>
      </c>
      <c r="G1586" s="328">
        <v>0</v>
      </c>
    </row>
    <row r="1587" spans="1:7" ht="15" x14ac:dyDescent="0.2">
      <c r="A1587" s="320" t="s">
        <v>1932</v>
      </c>
      <c r="B1587" s="336" t="s">
        <v>1522</v>
      </c>
      <c r="C1587" s="337" t="s">
        <v>2402</v>
      </c>
      <c r="D1587" s="338">
        <v>354</v>
      </c>
      <c r="E1587" s="339">
        <v>700</v>
      </c>
      <c r="F1587" s="171">
        <f>-SUMIF(CajaAcc!F:F,A1587,CajaAcc!E:E)+G1587</f>
        <v>0</v>
      </c>
      <c r="G1587" s="328">
        <v>0</v>
      </c>
    </row>
    <row r="1588" spans="1:7" ht="15" x14ac:dyDescent="0.2">
      <c r="A1588" s="320" t="s">
        <v>1246</v>
      </c>
      <c r="B1588" s="336" t="s">
        <v>1522</v>
      </c>
      <c r="C1588" s="337" t="s">
        <v>2403</v>
      </c>
      <c r="D1588" s="338">
        <v>366</v>
      </c>
      <c r="E1588" s="339">
        <v>700</v>
      </c>
      <c r="F1588" s="171">
        <f>-SUMIF(CajaAcc!F:F,A1588,CajaAcc!E:E)+G1588</f>
        <v>0</v>
      </c>
      <c r="G1588" s="328">
        <v>0</v>
      </c>
    </row>
    <row r="1589" spans="1:7" ht="15" x14ac:dyDescent="0.2">
      <c r="A1589" s="320" t="s">
        <v>1247</v>
      </c>
      <c r="B1589" s="336" t="s">
        <v>1522</v>
      </c>
      <c r="C1589" s="337" t="s">
        <v>2403</v>
      </c>
      <c r="D1589" s="338">
        <v>366</v>
      </c>
      <c r="E1589" s="339">
        <v>700</v>
      </c>
      <c r="F1589" s="171">
        <f>-SUMIF(CajaAcc!F:F,A1589,CajaAcc!E:E)+G1589</f>
        <v>0</v>
      </c>
      <c r="G1589" s="328">
        <v>0</v>
      </c>
    </row>
    <row r="1590" spans="1:7" ht="15" x14ac:dyDescent="0.2">
      <c r="A1590" s="320" t="s">
        <v>1248</v>
      </c>
      <c r="B1590" s="336" t="s">
        <v>1522</v>
      </c>
      <c r="C1590" s="337" t="s">
        <v>2403</v>
      </c>
      <c r="D1590" s="338">
        <v>366</v>
      </c>
      <c r="E1590" s="339">
        <v>700</v>
      </c>
      <c r="F1590" s="171">
        <f>-SUMIF(CajaAcc!F:F,A1590,CajaAcc!E:E)+G1590</f>
        <v>0</v>
      </c>
      <c r="G1590" s="328">
        <v>0</v>
      </c>
    </row>
    <row r="1591" spans="1:7" ht="15" x14ac:dyDescent="0.2">
      <c r="A1591" s="320" t="s">
        <v>1213</v>
      </c>
      <c r="B1591" s="336" t="s">
        <v>1522</v>
      </c>
      <c r="C1591" s="337" t="s">
        <v>1640</v>
      </c>
      <c r="D1591" s="338">
        <v>388</v>
      </c>
      <c r="E1591" s="339">
        <v>750</v>
      </c>
      <c r="F1591" s="171">
        <f>-SUMIF(CajaAcc!F:F,A1591,CajaAcc!E:E)+G1591</f>
        <v>0</v>
      </c>
      <c r="G1591" s="328">
        <v>0</v>
      </c>
    </row>
    <row r="1592" spans="1:7" ht="15" x14ac:dyDescent="0.2">
      <c r="A1592" s="320" t="s">
        <v>1168</v>
      </c>
      <c r="B1592" s="336" t="s">
        <v>1522</v>
      </c>
      <c r="C1592" s="337" t="s">
        <v>2007</v>
      </c>
      <c r="D1592" s="338">
        <v>388</v>
      </c>
      <c r="E1592" s="339">
        <v>750</v>
      </c>
      <c r="F1592" s="171">
        <f>-SUMIF(CajaAcc!F:F,A1592,CajaAcc!E:E)+G1592</f>
        <v>0</v>
      </c>
      <c r="G1592" s="328">
        <v>0</v>
      </c>
    </row>
    <row r="1593" spans="1:7" ht="15" x14ac:dyDescent="0.2">
      <c r="A1593" s="320" t="s">
        <v>1174</v>
      </c>
      <c r="B1593" s="336" t="s">
        <v>1522</v>
      </c>
      <c r="C1593" s="337" t="s">
        <v>1880</v>
      </c>
      <c r="D1593" s="338">
        <v>388</v>
      </c>
      <c r="E1593" s="339">
        <v>750</v>
      </c>
      <c r="F1593" s="171">
        <f>-SUMIF(CajaAcc!F:F,A1593,CajaAcc!E:E)+G1593</f>
        <v>0</v>
      </c>
      <c r="G1593" s="328">
        <v>0</v>
      </c>
    </row>
    <row r="1594" spans="1:7" ht="15" x14ac:dyDescent="0.2">
      <c r="A1594" s="320" t="s">
        <v>1392</v>
      </c>
      <c r="B1594" s="336" t="s">
        <v>1522</v>
      </c>
      <c r="C1594" s="337" t="s">
        <v>5168</v>
      </c>
      <c r="D1594" s="338">
        <v>388</v>
      </c>
      <c r="E1594" s="339">
        <v>750</v>
      </c>
      <c r="F1594" s="171">
        <f>-SUMIF(CajaAcc!F:F,A1594,CajaAcc!E:E)+G1594</f>
        <v>0</v>
      </c>
      <c r="G1594" s="328">
        <v>0</v>
      </c>
    </row>
    <row r="1595" spans="1:7" ht="15" x14ac:dyDescent="0.2">
      <c r="A1595" s="320" t="s">
        <v>1214</v>
      </c>
      <c r="B1595" s="336" t="s">
        <v>1522</v>
      </c>
      <c r="C1595" s="337" t="s">
        <v>5168</v>
      </c>
      <c r="D1595" s="338">
        <v>388</v>
      </c>
      <c r="E1595" s="339">
        <v>750</v>
      </c>
      <c r="F1595" s="171">
        <f>-SUMIF(CajaAcc!F:F,A1595,CajaAcc!E:E)+G1595</f>
        <v>0</v>
      </c>
      <c r="G1595" s="328">
        <v>0</v>
      </c>
    </row>
    <row r="1596" spans="1:7" ht="15" x14ac:dyDescent="0.2">
      <c r="A1596" s="320" t="s">
        <v>2026</v>
      </c>
      <c r="B1596" s="336" t="s">
        <v>1522</v>
      </c>
      <c r="C1596" s="337" t="s">
        <v>2404</v>
      </c>
      <c r="D1596" s="338">
        <v>388</v>
      </c>
      <c r="E1596" s="339">
        <v>750</v>
      </c>
      <c r="F1596" s="171">
        <f>-SUMIF(CajaAcc!F:F,A1596,CajaAcc!E:E)+G1596</f>
        <v>0</v>
      </c>
      <c r="G1596" s="328">
        <v>0</v>
      </c>
    </row>
    <row r="1597" spans="1:7" ht="15" x14ac:dyDescent="0.2">
      <c r="A1597" s="320" t="s">
        <v>2027</v>
      </c>
      <c r="B1597" s="336" t="s">
        <v>1522</v>
      </c>
      <c r="C1597" s="337" t="s">
        <v>2404</v>
      </c>
      <c r="D1597" s="338">
        <v>388</v>
      </c>
      <c r="E1597" s="339">
        <v>750</v>
      </c>
      <c r="F1597" s="171">
        <f>-SUMIF(CajaAcc!F:F,A1597,CajaAcc!E:E)+G1597</f>
        <v>0</v>
      </c>
      <c r="G1597" s="328">
        <v>0</v>
      </c>
    </row>
    <row r="1598" spans="1:7" ht="15" x14ac:dyDescent="0.2">
      <c r="A1598" s="320" t="s">
        <v>2028</v>
      </c>
      <c r="B1598" s="336" t="s">
        <v>1522</v>
      </c>
      <c r="C1598" s="337" t="s">
        <v>2404</v>
      </c>
      <c r="D1598" s="338">
        <v>388</v>
      </c>
      <c r="E1598" s="339">
        <v>750</v>
      </c>
      <c r="F1598" s="171">
        <f>-SUMIF(CajaAcc!F:F,A1598,CajaAcc!E:E)+G1598</f>
        <v>0</v>
      </c>
      <c r="G1598" s="328">
        <v>0</v>
      </c>
    </row>
    <row r="1599" spans="1:7" ht="15" x14ac:dyDescent="0.2">
      <c r="A1599" s="320" t="s">
        <v>1933</v>
      </c>
      <c r="B1599" s="336" t="s">
        <v>1522</v>
      </c>
      <c r="C1599" s="337" t="s">
        <v>3610</v>
      </c>
      <c r="D1599" s="338">
        <v>314</v>
      </c>
      <c r="E1599" s="339">
        <v>850</v>
      </c>
      <c r="F1599" s="171">
        <f>-SUMIF(CajaAcc!F:F,A1599,CajaAcc!E:E)+G1599</f>
        <v>0</v>
      </c>
      <c r="G1599" s="328">
        <v>0</v>
      </c>
    </row>
    <row r="1600" spans="1:7" ht="15" x14ac:dyDescent="0.2">
      <c r="A1600" s="320" t="s">
        <v>1574</v>
      </c>
      <c r="B1600" s="336" t="s">
        <v>1522</v>
      </c>
      <c r="C1600" s="337" t="s">
        <v>1641</v>
      </c>
      <c r="D1600" s="338">
        <v>388</v>
      </c>
      <c r="E1600" s="339">
        <v>750</v>
      </c>
      <c r="F1600" s="171">
        <f>-SUMIF(CajaAcc!F:F,A1600,CajaAcc!E:E)+G1600</f>
        <v>0</v>
      </c>
      <c r="G1600" s="328">
        <v>0</v>
      </c>
    </row>
    <row r="1601" spans="1:7" ht="15" x14ac:dyDescent="0.2">
      <c r="A1601" s="320" t="s">
        <v>1575</v>
      </c>
      <c r="B1601" s="336" t="s">
        <v>1522</v>
      </c>
      <c r="C1601" s="337" t="s">
        <v>1642</v>
      </c>
      <c r="D1601" s="338">
        <v>388</v>
      </c>
      <c r="E1601" s="339">
        <v>750</v>
      </c>
      <c r="F1601" s="171">
        <f>-SUMIF(CajaAcc!F:F,A1601,CajaAcc!E:E)+G1601</f>
        <v>0</v>
      </c>
      <c r="G1601" s="328">
        <v>0</v>
      </c>
    </row>
    <row r="1602" spans="1:7" ht="15" x14ac:dyDescent="0.2">
      <c r="A1602" s="320" t="s">
        <v>2029</v>
      </c>
      <c r="B1602" s="336" t="s">
        <v>1522</v>
      </c>
      <c r="C1602" s="337" t="s">
        <v>2405</v>
      </c>
      <c r="D1602" s="338">
        <v>388</v>
      </c>
      <c r="E1602" s="339">
        <v>750</v>
      </c>
      <c r="F1602" s="171">
        <f>-SUMIF(CajaAcc!F:F,A1602,CajaAcc!E:E)+G1602</f>
        <v>0</v>
      </c>
      <c r="G1602" s="328">
        <v>0</v>
      </c>
    </row>
    <row r="1603" spans="1:7" ht="15" x14ac:dyDescent="0.2">
      <c r="A1603" s="320" t="s">
        <v>1978</v>
      </c>
      <c r="B1603" s="336" t="s">
        <v>1522</v>
      </c>
      <c r="C1603" s="337" t="s">
        <v>2406</v>
      </c>
      <c r="D1603" s="338">
        <v>388</v>
      </c>
      <c r="E1603" s="339">
        <v>750</v>
      </c>
      <c r="F1603" s="171">
        <f>-SUMIF(CajaAcc!F:F,A1603,CajaAcc!E:E)+G1603</f>
        <v>0</v>
      </c>
      <c r="G1603" s="328">
        <v>0</v>
      </c>
    </row>
    <row r="1604" spans="1:7" ht="15" x14ac:dyDescent="0.2">
      <c r="A1604" s="320" t="s">
        <v>1934</v>
      </c>
      <c r="B1604" s="336" t="s">
        <v>1522</v>
      </c>
      <c r="C1604" s="337" t="s">
        <v>3611</v>
      </c>
      <c r="D1604" s="338">
        <v>314</v>
      </c>
      <c r="E1604" s="339">
        <v>850</v>
      </c>
      <c r="F1604" s="171">
        <f>-SUMIF(CajaAcc!F:F,A1604,CajaAcc!E:E)+G1604</f>
        <v>0</v>
      </c>
      <c r="G1604" s="328">
        <v>0</v>
      </c>
    </row>
    <row r="1605" spans="1:7" ht="15" x14ac:dyDescent="0.2">
      <c r="A1605" s="320" t="s">
        <v>628</v>
      </c>
      <c r="B1605" s="336" t="s">
        <v>1522</v>
      </c>
      <c r="C1605" s="337" t="s">
        <v>1643</v>
      </c>
      <c r="D1605" s="338">
        <v>242</v>
      </c>
      <c r="E1605" s="339">
        <v>450</v>
      </c>
      <c r="F1605" s="171">
        <f>-SUMIF(CajaAcc!F:F,A1605,CajaAcc!E:E)+G1605</f>
        <v>0</v>
      </c>
      <c r="G1605" s="328">
        <v>0</v>
      </c>
    </row>
    <row r="1606" spans="1:7" ht="15" x14ac:dyDescent="0.2">
      <c r="A1606" s="320" t="s">
        <v>621</v>
      </c>
      <c r="B1606" s="336" t="s">
        <v>1522</v>
      </c>
      <c r="C1606" s="337" t="s">
        <v>1881</v>
      </c>
      <c r="D1606" s="338">
        <v>242</v>
      </c>
      <c r="E1606" s="339">
        <v>450</v>
      </c>
      <c r="F1606" s="171">
        <f>-SUMIF(CajaAcc!F:F,A1606,CajaAcc!E:E)+G1606</f>
        <v>0</v>
      </c>
      <c r="G1606" s="328">
        <v>0</v>
      </c>
    </row>
    <row r="1607" spans="1:7" ht="15" x14ac:dyDescent="0.2">
      <c r="A1607" s="320" t="s">
        <v>630</v>
      </c>
      <c r="B1607" s="336" t="s">
        <v>1522</v>
      </c>
      <c r="C1607" s="337" t="s">
        <v>1644</v>
      </c>
      <c r="D1607" s="338">
        <v>242</v>
      </c>
      <c r="E1607" s="339">
        <v>450</v>
      </c>
      <c r="F1607" s="171">
        <f>-SUMIF(CajaAcc!F:F,A1607,CajaAcc!E:E)+G1607</f>
        <v>0</v>
      </c>
      <c r="G1607" s="328">
        <v>0</v>
      </c>
    </row>
    <row r="1608" spans="1:7" ht="15" x14ac:dyDescent="0.2">
      <c r="A1608" s="320" t="s">
        <v>687</v>
      </c>
      <c r="B1608" s="336" t="s">
        <v>1522</v>
      </c>
      <c r="C1608" s="337" t="s">
        <v>1645</v>
      </c>
      <c r="D1608" s="338">
        <v>242</v>
      </c>
      <c r="E1608" s="339">
        <v>450</v>
      </c>
      <c r="F1608" s="171">
        <f>-SUMIF(CajaAcc!F:F,A1608,CajaAcc!E:E)+G1608</f>
        <v>0</v>
      </c>
      <c r="G1608" s="328">
        <v>0</v>
      </c>
    </row>
    <row r="1609" spans="1:7" ht="15" x14ac:dyDescent="0.2">
      <c r="A1609" s="320" t="s">
        <v>1276</v>
      </c>
      <c r="B1609" s="336" t="s">
        <v>1522</v>
      </c>
      <c r="C1609" s="337" t="s">
        <v>1646</v>
      </c>
      <c r="D1609" s="338">
        <v>242</v>
      </c>
      <c r="E1609" s="339">
        <v>450</v>
      </c>
      <c r="F1609" s="171">
        <f>-SUMIF(CajaAcc!F:F,A1609,CajaAcc!E:E)+G1609</f>
        <v>0</v>
      </c>
      <c r="G1609" s="328">
        <v>0</v>
      </c>
    </row>
    <row r="1610" spans="1:7" ht="15" x14ac:dyDescent="0.2">
      <c r="A1610" s="320" t="s">
        <v>900</v>
      </c>
      <c r="B1610" s="336" t="s">
        <v>1522</v>
      </c>
      <c r="C1610" s="337" t="s">
        <v>2407</v>
      </c>
      <c r="D1610" s="338">
        <v>242</v>
      </c>
      <c r="E1610" s="339">
        <v>450</v>
      </c>
      <c r="F1610" s="171">
        <f>-SUMIF(CajaAcc!F:F,A1610,CajaAcc!E:E)+G1610</f>
        <v>0</v>
      </c>
      <c r="G1610" s="328">
        <v>0</v>
      </c>
    </row>
    <row r="1611" spans="1:7" ht="15" x14ac:dyDescent="0.2">
      <c r="A1611" s="320" t="s">
        <v>901</v>
      </c>
      <c r="B1611" s="336" t="s">
        <v>1522</v>
      </c>
      <c r="C1611" s="337" t="s">
        <v>2407</v>
      </c>
      <c r="D1611" s="338">
        <v>242</v>
      </c>
      <c r="E1611" s="339">
        <v>450</v>
      </c>
      <c r="F1611" s="171">
        <f>-SUMIF(CajaAcc!F:F,A1611,CajaAcc!E:E)+G1611</f>
        <v>0</v>
      </c>
      <c r="G1611" s="328">
        <v>0</v>
      </c>
    </row>
    <row r="1612" spans="1:7" ht="15" x14ac:dyDescent="0.2">
      <c r="A1612" s="320" t="s">
        <v>1170</v>
      </c>
      <c r="B1612" s="336" t="s">
        <v>1522</v>
      </c>
      <c r="C1612" s="337" t="s">
        <v>2008</v>
      </c>
      <c r="D1612" s="338">
        <v>242</v>
      </c>
      <c r="E1612" s="339">
        <v>450</v>
      </c>
      <c r="F1612" s="171">
        <f>-SUMIF(CajaAcc!F:F,A1612,CajaAcc!E:E)+G1612</f>
        <v>0</v>
      </c>
      <c r="G1612" s="328">
        <v>0</v>
      </c>
    </row>
    <row r="1613" spans="1:7" ht="15" x14ac:dyDescent="0.2">
      <c r="A1613" s="320" t="s">
        <v>1169</v>
      </c>
      <c r="B1613" s="336" t="s">
        <v>1522</v>
      </c>
      <c r="C1613" s="337" t="s">
        <v>2008</v>
      </c>
      <c r="D1613" s="338">
        <v>242</v>
      </c>
      <c r="E1613" s="339">
        <v>450</v>
      </c>
      <c r="F1613" s="171">
        <f>-SUMIF(CajaAcc!F:F,A1613,CajaAcc!E:E)+G1613</f>
        <v>0</v>
      </c>
      <c r="G1613" s="328">
        <v>0</v>
      </c>
    </row>
    <row r="1614" spans="1:7" ht="15" x14ac:dyDescent="0.2">
      <c r="A1614" s="320" t="s">
        <v>1171</v>
      </c>
      <c r="B1614" s="336" t="s">
        <v>1522</v>
      </c>
      <c r="C1614" s="337" t="s">
        <v>2008</v>
      </c>
      <c r="D1614" s="338">
        <v>242</v>
      </c>
      <c r="E1614" s="339">
        <v>450</v>
      </c>
      <c r="F1614" s="171">
        <f>-SUMIF(CajaAcc!F:F,A1614,CajaAcc!E:E)+G1614</f>
        <v>0</v>
      </c>
      <c r="G1614" s="328">
        <v>0</v>
      </c>
    </row>
    <row r="1615" spans="1:7" ht="15" x14ac:dyDescent="0.2">
      <c r="A1615" s="320" t="s">
        <v>1557</v>
      </c>
      <c r="B1615" s="336" t="s">
        <v>1522</v>
      </c>
      <c r="C1615" s="337" t="s">
        <v>2408</v>
      </c>
      <c r="D1615" s="338">
        <v>242</v>
      </c>
      <c r="E1615" s="339">
        <v>450</v>
      </c>
      <c r="F1615" s="171">
        <f>-SUMIF(CajaAcc!F:F,A1615,CajaAcc!E:E)+G1615</f>
        <v>0</v>
      </c>
      <c r="G1615" s="328">
        <v>0</v>
      </c>
    </row>
    <row r="1616" spans="1:7" ht="15" x14ac:dyDescent="0.2">
      <c r="A1616" s="320" t="s">
        <v>1559</v>
      </c>
      <c r="B1616" s="336" t="s">
        <v>1522</v>
      </c>
      <c r="C1616" s="337" t="s">
        <v>2408</v>
      </c>
      <c r="D1616" s="338">
        <v>242</v>
      </c>
      <c r="E1616" s="339">
        <v>450</v>
      </c>
      <c r="F1616" s="171">
        <f>-SUMIF(CajaAcc!F:F,A1616,CajaAcc!E:E)+G1616</f>
        <v>0</v>
      </c>
      <c r="G1616" s="328">
        <v>0</v>
      </c>
    </row>
    <row r="1617" spans="1:7" ht="15" x14ac:dyDescent="0.2">
      <c r="A1617" s="320" t="s">
        <v>1558</v>
      </c>
      <c r="B1617" s="336" t="s">
        <v>1522</v>
      </c>
      <c r="C1617" s="337" t="s">
        <v>2408</v>
      </c>
      <c r="D1617" s="338">
        <v>242</v>
      </c>
      <c r="E1617" s="339">
        <v>450</v>
      </c>
      <c r="F1617" s="171">
        <f>-SUMIF(CajaAcc!F:F,A1617,CajaAcc!E:E)+G1617</f>
        <v>0</v>
      </c>
      <c r="G1617" s="328">
        <v>0</v>
      </c>
    </row>
    <row r="1618" spans="1:7" ht="15" x14ac:dyDescent="0.2">
      <c r="A1618" s="320" t="s">
        <v>1551</v>
      </c>
      <c r="B1618" s="336" t="s">
        <v>1522</v>
      </c>
      <c r="C1618" s="337" t="s">
        <v>2409</v>
      </c>
      <c r="D1618" s="338">
        <v>242</v>
      </c>
      <c r="E1618" s="339">
        <v>450</v>
      </c>
      <c r="F1618" s="171">
        <f>-SUMIF(CajaAcc!F:F,A1618,CajaAcc!E:E)+G1618</f>
        <v>0</v>
      </c>
      <c r="G1618" s="328">
        <v>0</v>
      </c>
    </row>
    <row r="1619" spans="1:7" ht="15" x14ac:dyDescent="0.2">
      <c r="A1619" s="320" t="s">
        <v>1552</v>
      </c>
      <c r="B1619" s="336" t="s">
        <v>1522</v>
      </c>
      <c r="C1619" s="337" t="s">
        <v>2409</v>
      </c>
      <c r="D1619" s="338">
        <v>242</v>
      </c>
      <c r="E1619" s="339">
        <v>450</v>
      </c>
      <c r="F1619" s="171">
        <f>-SUMIF(CajaAcc!F:F,A1619,CajaAcc!E:E)+G1619</f>
        <v>0</v>
      </c>
      <c r="G1619" s="328">
        <v>0</v>
      </c>
    </row>
    <row r="1620" spans="1:7" ht="15" x14ac:dyDescent="0.2">
      <c r="A1620" s="320" t="s">
        <v>1553</v>
      </c>
      <c r="B1620" s="336" t="s">
        <v>1522</v>
      </c>
      <c r="C1620" s="337" t="s">
        <v>2409</v>
      </c>
      <c r="D1620" s="338">
        <v>242</v>
      </c>
      <c r="E1620" s="339">
        <v>450</v>
      </c>
      <c r="F1620" s="171">
        <f>-SUMIF(CajaAcc!F:F,A1620,CajaAcc!E:E)+G1620</f>
        <v>0</v>
      </c>
      <c r="G1620" s="328">
        <v>0</v>
      </c>
    </row>
    <row r="1621" spans="1:7" ht="15" x14ac:dyDescent="0.2">
      <c r="A1621" s="320" t="s">
        <v>452</v>
      </c>
      <c r="B1621" s="336" t="s">
        <v>1522</v>
      </c>
      <c r="C1621" s="337" t="s">
        <v>1647</v>
      </c>
      <c r="D1621" s="338">
        <v>242</v>
      </c>
      <c r="E1621" s="339">
        <v>450</v>
      </c>
      <c r="F1621" s="171">
        <f>-SUMIF(CajaAcc!F:F,A1621,CajaAcc!E:E)+G1621</f>
        <v>0</v>
      </c>
      <c r="G1621" s="328">
        <v>0</v>
      </c>
    </row>
    <row r="1622" spans="1:7" ht="15" x14ac:dyDescent="0.2">
      <c r="A1622" s="320" t="s">
        <v>1062</v>
      </c>
      <c r="B1622" s="336" t="s">
        <v>1522</v>
      </c>
      <c r="C1622" s="337" t="s">
        <v>2410</v>
      </c>
      <c r="D1622" s="338">
        <v>242</v>
      </c>
      <c r="E1622" s="339">
        <v>450</v>
      </c>
      <c r="F1622" s="171">
        <f>-SUMIF(CajaAcc!F:F,A1622,CajaAcc!E:E)+G1622</f>
        <v>0</v>
      </c>
      <c r="G1622" s="328">
        <v>0</v>
      </c>
    </row>
    <row r="1623" spans="1:7" ht="15" x14ac:dyDescent="0.2">
      <c r="A1623" s="320" t="s">
        <v>2253</v>
      </c>
      <c r="B1623" s="336" t="s">
        <v>1522</v>
      </c>
      <c r="C1623" s="337" t="s">
        <v>5169</v>
      </c>
      <c r="D1623" s="338">
        <v>242</v>
      </c>
      <c r="E1623" s="339">
        <v>550</v>
      </c>
      <c r="F1623" s="171">
        <f>-SUMIF(CajaAcc!F:F,A1623,CajaAcc!E:E)+G1623</f>
        <v>0</v>
      </c>
      <c r="G1623" s="328">
        <v>0</v>
      </c>
    </row>
    <row r="1624" spans="1:7" ht="15" x14ac:dyDescent="0.2">
      <c r="A1624" s="320" t="s">
        <v>5751</v>
      </c>
      <c r="B1624" s="336" t="s">
        <v>1522</v>
      </c>
      <c r="C1624" s="337" t="s">
        <v>6042</v>
      </c>
      <c r="D1624" s="338">
        <v>2040</v>
      </c>
      <c r="E1624" s="339">
        <v>5500</v>
      </c>
      <c r="F1624" s="171">
        <f>-SUMIF(CajaAcc!F:F,A1624,CajaAcc!E:E)+G1624</f>
        <v>1</v>
      </c>
      <c r="G1624" s="328">
        <v>1</v>
      </c>
    </row>
    <row r="1625" spans="1:7" ht="15" x14ac:dyDescent="0.2">
      <c r="A1625" s="320" t="s">
        <v>3063</v>
      </c>
      <c r="B1625" s="336" t="s">
        <v>1522</v>
      </c>
      <c r="C1625" s="337" t="s">
        <v>6043</v>
      </c>
      <c r="D1625" s="338">
        <v>1376</v>
      </c>
      <c r="E1625" s="339">
        <v>3200</v>
      </c>
      <c r="F1625" s="171">
        <f>-SUMIF(CajaAcc!F:F,A1625,CajaAcc!E:E)+G1625</f>
        <v>0</v>
      </c>
      <c r="G1625" s="328">
        <v>0</v>
      </c>
    </row>
    <row r="1626" spans="1:7" ht="15" x14ac:dyDescent="0.2">
      <c r="A1626" s="320" t="s">
        <v>3064</v>
      </c>
      <c r="B1626" s="336" t="s">
        <v>1522</v>
      </c>
      <c r="C1626" s="337" t="s">
        <v>6043</v>
      </c>
      <c r="D1626" s="338">
        <v>1376</v>
      </c>
      <c r="E1626" s="339">
        <v>3200</v>
      </c>
      <c r="F1626" s="171">
        <f>-SUMIF(CajaAcc!F:F,A1626,CajaAcc!E:E)+G1626</f>
        <v>0</v>
      </c>
      <c r="G1626" s="328">
        <v>0</v>
      </c>
    </row>
    <row r="1627" spans="1:7" ht="15" x14ac:dyDescent="0.2">
      <c r="A1627" s="320" t="s">
        <v>3067</v>
      </c>
      <c r="B1627" s="336" t="s">
        <v>1522</v>
      </c>
      <c r="C1627" s="337" t="s">
        <v>6043</v>
      </c>
      <c r="D1627" s="338">
        <v>1376</v>
      </c>
      <c r="E1627" s="339">
        <v>3700</v>
      </c>
      <c r="F1627" s="171">
        <f>-SUMIF(CajaAcc!F:F,A1627,CajaAcc!E:E)+G1627</f>
        <v>0</v>
      </c>
      <c r="G1627" s="328">
        <v>0</v>
      </c>
    </row>
    <row r="1628" spans="1:7" ht="15" x14ac:dyDescent="0.2">
      <c r="A1628" s="320" t="s">
        <v>3068</v>
      </c>
      <c r="B1628" s="336" t="s">
        <v>1522</v>
      </c>
      <c r="C1628" s="337" t="s">
        <v>6043</v>
      </c>
      <c r="D1628" s="338">
        <v>1376</v>
      </c>
      <c r="E1628" s="339">
        <v>3700</v>
      </c>
      <c r="F1628" s="171">
        <f>-SUMIF(CajaAcc!F:F,A1628,CajaAcc!E:E)+G1628</f>
        <v>1</v>
      </c>
      <c r="G1628" s="328">
        <v>1</v>
      </c>
    </row>
    <row r="1629" spans="1:7" ht="15" x14ac:dyDescent="0.2">
      <c r="A1629" s="320" t="s">
        <v>2883</v>
      </c>
      <c r="B1629" s="336" t="s">
        <v>1522</v>
      </c>
      <c r="C1629" s="337" t="s">
        <v>6044</v>
      </c>
      <c r="D1629" s="338">
        <v>1616</v>
      </c>
      <c r="E1629" s="339">
        <v>3750</v>
      </c>
      <c r="F1629" s="171">
        <f>-SUMIF(CajaAcc!F:F,A1629,CajaAcc!E:E)+G1629</f>
        <v>0</v>
      </c>
      <c r="G1629" s="328">
        <v>0</v>
      </c>
    </row>
    <row r="1630" spans="1:7" ht="15" x14ac:dyDescent="0.2">
      <c r="A1630" s="320" t="s">
        <v>5878</v>
      </c>
      <c r="B1630" s="336" t="s">
        <v>1522</v>
      </c>
      <c r="C1630" s="337" t="s">
        <v>6045</v>
      </c>
      <c r="D1630" s="338">
        <v>2550</v>
      </c>
      <c r="E1630" s="339">
        <v>6450</v>
      </c>
      <c r="F1630" s="171">
        <f>-SUMIF(CajaAcc!F:F,A1630,CajaAcc!E:E)+G1630</f>
        <v>2</v>
      </c>
      <c r="G1630" s="328">
        <v>1</v>
      </c>
    </row>
    <row r="1631" spans="1:7" ht="15" x14ac:dyDescent="0.2">
      <c r="A1631" s="320" t="s">
        <v>4090</v>
      </c>
      <c r="B1631" s="336" t="s">
        <v>1522</v>
      </c>
      <c r="C1631" s="337" t="s">
        <v>6046</v>
      </c>
      <c r="D1631" s="338">
        <v>949</v>
      </c>
      <c r="E1631" s="339">
        <v>2550</v>
      </c>
      <c r="F1631" s="171">
        <f>-SUMIF(CajaAcc!F:F,A1631,CajaAcc!E:E)+G1631</f>
        <v>0</v>
      </c>
      <c r="G1631" s="328">
        <v>0</v>
      </c>
    </row>
    <row r="1632" spans="1:7" ht="15" x14ac:dyDescent="0.2">
      <c r="A1632" s="320" t="s">
        <v>3671</v>
      </c>
      <c r="B1632" s="336" t="s">
        <v>1522</v>
      </c>
      <c r="C1632" s="337" t="s">
        <v>6047</v>
      </c>
      <c r="D1632" s="338">
        <v>1121</v>
      </c>
      <c r="E1632" s="339">
        <v>3000</v>
      </c>
      <c r="F1632" s="171">
        <f>-SUMIF(CajaAcc!F:F,A1632,CajaAcc!E:E)+G1632</f>
        <v>0</v>
      </c>
      <c r="G1632" s="328">
        <v>0</v>
      </c>
    </row>
    <row r="1633" spans="1:7" ht="15" x14ac:dyDescent="0.2">
      <c r="A1633" s="320" t="s">
        <v>5752</v>
      </c>
      <c r="B1633" s="336" t="s">
        <v>1522</v>
      </c>
      <c r="C1633" s="337" t="s">
        <v>6048</v>
      </c>
      <c r="D1633" s="338">
        <v>3842</v>
      </c>
      <c r="E1633" s="339">
        <v>8850</v>
      </c>
      <c r="F1633" s="171">
        <f>-SUMIF(CajaAcc!F:F,A1633,CajaAcc!E:E)+G1633</f>
        <v>0</v>
      </c>
      <c r="G1633" s="328">
        <v>0</v>
      </c>
    </row>
    <row r="1634" spans="1:7" ht="15" x14ac:dyDescent="0.2">
      <c r="A1634" s="320" t="s">
        <v>3057</v>
      </c>
      <c r="B1634" s="336" t="s">
        <v>1522</v>
      </c>
      <c r="C1634" s="337" t="s">
        <v>3058</v>
      </c>
      <c r="D1634" s="338">
        <v>1376</v>
      </c>
      <c r="E1634" s="339">
        <v>3200</v>
      </c>
      <c r="F1634" s="171">
        <f>-SUMIF(CajaAcc!F:F,A1634,CajaAcc!E:E)+G1634</f>
        <v>0</v>
      </c>
      <c r="G1634" s="328">
        <v>0</v>
      </c>
    </row>
    <row r="1635" spans="1:7" ht="15" x14ac:dyDescent="0.2">
      <c r="A1635" s="320" t="s">
        <v>3059</v>
      </c>
      <c r="B1635" s="336" t="s">
        <v>1522</v>
      </c>
      <c r="C1635" s="337" t="s">
        <v>3058</v>
      </c>
      <c r="D1635" s="338">
        <v>1376</v>
      </c>
      <c r="E1635" s="339">
        <v>3200</v>
      </c>
      <c r="F1635" s="171">
        <f>-SUMIF(CajaAcc!F:F,A1635,CajaAcc!E:E)+G1635</f>
        <v>0</v>
      </c>
      <c r="G1635" s="328">
        <v>0</v>
      </c>
    </row>
    <row r="1636" spans="1:7" ht="15" x14ac:dyDescent="0.2">
      <c r="A1636" s="320" t="s">
        <v>3060</v>
      </c>
      <c r="B1636" s="336" t="s">
        <v>1522</v>
      </c>
      <c r="C1636" s="337" t="s">
        <v>3061</v>
      </c>
      <c r="D1636" s="338">
        <v>1376</v>
      </c>
      <c r="E1636" s="339">
        <v>3200</v>
      </c>
      <c r="F1636" s="171">
        <f>-SUMIF(CajaAcc!F:F,A1636,CajaAcc!E:E)+G1636</f>
        <v>0</v>
      </c>
      <c r="G1636" s="328">
        <v>0</v>
      </c>
    </row>
    <row r="1637" spans="1:7" ht="15" x14ac:dyDescent="0.2">
      <c r="A1637" s="320" t="s">
        <v>3062</v>
      </c>
      <c r="B1637" s="336" t="s">
        <v>1522</v>
      </c>
      <c r="C1637" s="337" t="s">
        <v>3061</v>
      </c>
      <c r="D1637" s="338">
        <v>1376</v>
      </c>
      <c r="E1637" s="339">
        <v>3200</v>
      </c>
      <c r="F1637" s="171">
        <f>-SUMIF(CajaAcc!F:F,A1637,CajaAcc!E:E)+G1637</f>
        <v>0</v>
      </c>
      <c r="G1637" s="328">
        <v>0</v>
      </c>
    </row>
    <row r="1638" spans="1:7" ht="15" x14ac:dyDescent="0.2">
      <c r="A1638" s="320" t="s">
        <v>6102</v>
      </c>
      <c r="B1638" s="336" t="s">
        <v>1522</v>
      </c>
      <c r="C1638" s="337" t="s">
        <v>6103</v>
      </c>
      <c r="D1638" s="338">
        <v>3887</v>
      </c>
      <c r="E1638" s="339">
        <v>10450</v>
      </c>
      <c r="F1638" s="171">
        <f>-SUMIF(CajaAcc!F:F,A1638,CajaAcc!E:E)+G1638</f>
        <v>1</v>
      </c>
      <c r="G1638" s="328">
        <v>1</v>
      </c>
    </row>
    <row r="1639" spans="1:7" ht="15" x14ac:dyDescent="0.2">
      <c r="A1639" s="320" t="s">
        <v>3894</v>
      </c>
      <c r="B1639" s="336" t="s">
        <v>1522</v>
      </c>
      <c r="C1639" s="337" t="s">
        <v>6104</v>
      </c>
      <c r="D1639" s="338">
        <v>1376</v>
      </c>
      <c r="E1639" s="339">
        <v>3200</v>
      </c>
      <c r="F1639" s="171">
        <f>-SUMIF(CajaAcc!F:F,A1639,CajaAcc!E:E)+G1639</f>
        <v>1</v>
      </c>
      <c r="G1639" s="328">
        <v>1</v>
      </c>
    </row>
    <row r="1640" spans="1:7" ht="15" x14ac:dyDescent="0.2">
      <c r="A1640" s="320" t="s">
        <v>3895</v>
      </c>
      <c r="B1640" s="336" t="s">
        <v>1522</v>
      </c>
      <c r="C1640" s="337" t="s">
        <v>6105</v>
      </c>
      <c r="D1640" s="338">
        <v>1230</v>
      </c>
      <c r="E1640" s="339">
        <v>2850</v>
      </c>
      <c r="F1640" s="171">
        <f>-SUMIF(CajaAcc!F:F,A1640,CajaAcc!E:E)+G1640</f>
        <v>2</v>
      </c>
      <c r="G1640" s="328">
        <v>2</v>
      </c>
    </row>
    <row r="1641" spans="1:7" ht="15" x14ac:dyDescent="0.2">
      <c r="A1641" s="320" t="s">
        <v>5879</v>
      </c>
      <c r="B1641" s="336" t="s">
        <v>1522</v>
      </c>
      <c r="C1641" s="337" t="s">
        <v>5880</v>
      </c>
      <c r="D1641" s="338">
        <v>2550</v>
      </c>
      <c r="E1641" s="339">
        <v>6450</v>
      </c>
      <c r="F1641" s="171">
        <f>-SUMIF(CajaAcc!F:F,A1641,CajaAcc!E:E)+G1641</f>
        <v>0</v>
      </c>
      <c r="G1641" s="328">
        <v>0</v>
      </c>
    </row>
    <row r="1642" spans="1:7" ht="15" x14ac:dyDescent="0.2">
      <c r="A1642" s="320" t="s">
        <v>5753</v>
      </c>
      <c r="B1642" s="336" t="s">
        <v>1522</v>
      </c>
      <c r="C1642" s="337" t="s">
        <v>5754</v>
      </c>
      <c r="D1642" s="338">
        <v>2040</v>
      </c>
      <c r="E1642" s="339">
        <v>5500</v>
      </c>
      <c r="F1642" s="171">
        <f>-SUMIF(CajaAcc!F:F,A1642,CajaAcc!E:E)+G1642</f>
        <v>0</v>
      </c>
      <c r="G1642" s="328">
        <v>0</v>
      </c>
    </row>
    <row r="1643" spans="1:7" ht="15" x14ac:dyDescent="0.2">
      <c r="A1643" s="320" t="s">
        <v>5881</v>
      </c>
      <c r="B1643" s="336" t="s">
        <v>1522</v>
      </c>
      <c r="C1643" s="337" t="s">
        <v>5882</v>
      </c>
      <c r="D1643" s="338">
        <v>2550</v>
      </c>
      <c r="E1643" s="339">
        <v>6450</v>
      </c>
      <c r="F1643" s="171">
        <f>-SUMIF(CajaAcc!F:F,A1643,CajaAcc!E:E)+G1643</f>
        <v>0</v>
      </c>
      <c r="G1643" s="328">
        <v>0</v>
      </c>
    </row>
    <row r="1644" spans="1:7" ht="15" x14ac:dyDescent="0.2">
      <c r="A1644" s="320" t="s">
        <v>4355</v>
      </c>
      <c r="B1644" s="336" t="s">
        <v>1522</v>
      </c>
      <c r="C1644" s="337" t="s">
        <v>5539</v>
      </c>
      <c r="D1644" s="338">
        <v>695</v>
      </c>
      <c r="E1644" s="339">
        <v>2500</v>
      </c>
      <c r="F1644" s="171">
        <f>-SUMIF(CajaAcc!F:F,A1644,CajaAcc!E:E)+G1644</f>
        <v>0</v>
      </c>
      <c r="G1644" s="328">
        <v>0</v>
      </c>
    </row>
    <row r="1645" spans="1:7" ht="15" x14ac:dyDescent="0.2">
      <c r="A1645" s="320" t="s">
        <v>4356</v>
      </c>
      <c r="B1645" s="336" t="s">
        <v>1522</v>
      </c>
      <c r="C1645" s="337" t="s">
        <v>5539</v>
      </c>
      <c r="D1645" s="338">
        <v>695</v>
      </c>
      <c r="E1645" s="339">
        <v>2500</v>
      </c>
      <c r="F1645" s="171">
        <f>-SUMIF(CajaAcc!F:F,A1645,CajaAcc!E:E)+G1645</f>
        <v>1</v>
      </c>
      <c r="G1645" s="328">
        <v>1</v>
      </c>
    </row>
    <row r="1646" spans="1:7" ht="15" x14ac:dyDescent="0.2">
      <c r="A1646" s="320" t="s">
        <v>5755</v>
      </c>
      <c r="B1646" s="336" t="s">
        <v>1522</v>
      </c>
      <c r="C1646" s="337" t="s">
        <v>5756</v>
      </c>
      <c r="D1646" s="338">
        <v>3842</v>
      </c>
      <c r="E1646" s="339">
        <v>8850</v>
      </c>
      <c r="F1646" s="171">
        <f>-SUMIF(CajaAcc!F:F,A1646,CajaAcc!E:E)+G1646</f>
        <v>0</v>
      </c>
      <c r="G1646" s="328">
        <v>0</v>
      </c>
    </row>
    <row r="1647" spans="1:7" ht="15" x14ac:dyDescent="0.2">
      <c r="A1647" s="320" t="s">
        <v>4357</v>
      </c>
      <c r="B1647" s="336" t="s">
        <v>1522</v>
      </c>
      <c r="C1647" s="337" t="s">
        <v>5540</v>
      </c>
      <c r="D1647" s="338">
        <v>695</v>
      </c>
      <c r="E1647" s="339">
        <v>2500</v>
      </c>
      <c r="F1647" s="171">
        <f>-SUMIF(CajaAcc!F:F,A1647,CajaAcc!E:E)+G1647</f>
        <v>1</v>
      </c>
      <c r="G1647" s="328">
        <v>1</v>
      </c>
    </row>
    <row r="1648" spans="1:7" ht="15" x14ac:dyDescent="0.2">
      <c r="A1648" s="320" t="s">
        <v>4358</v>
      </c>
      <c r="B1648" s="336" t="s">
        <v>1522</v>
      </c>
      <c r="C1648" s="337" t="s">
        <v>5540</v>
      </c>
      <c r="D1648" s="338">
        <v>695</v>
      </c>
      <c r="E1648" s="339">
        <v>2500</v>
      </c>
      <c r="F1648" s="171">
        <f>-SUMIF(CajaAcc!F:F,A1648,CajaAcc!E:E)+G1648</f>
        <v>3</v>
      </c>
      <c r="G1648" s="328">
        <v>3</v>
      </c>
    </row>
    <row r="1649" spans="1:7" ht="15" x14ac:dyDescent="0.2">
      <c r="A1649" s="320" t="s">
        <v>4359</v>
      </c>
      <c r="B1649" s="336" t="s">
        <v>1522</v>
      </c>
      <c r="C1649" s="337" t="s">
        <v>5540</v>
      </c>
      <c r="D1649" s="338">
        <v>695</v>
      </c>
      <c r="E1649" s="339">
        <v>2500</v>
      </c>
      <c r="F1649" s="171">
        <f>-SUMIF(CajaAcc!F:F,A1649,CajaAcc!E:E)+G1649</f>
        <v>3</v>
      </c>
      <c r="G1649" s="328">
        <v>3</v>
      </c>
    </row>
    <row r="1650" spans="1:7" ht="15" x14ac:dyDescent="0.2">
      <c r="A1650" s="320" t="s">
        <v>4821</v>
      </c>
      <c r="B1650" s="336" t="s">
        <v>1522</v>
      </c>
      <c r="C1650" s="337" t="s">
        <v>5540</v>
      </c>
      <c r="D1650" s="338">
        <v>695</v>
      </c>
      <c r="E1650" s="339">
        <v>2500</v>
      </c>
      <c r="F1650" s="171">
        <f>-SUMIF(CajaAcc!F:F,A1650,CajaAcc!E:E)+G1650</f>
        <v>0</v>
      </c>
      <c r="G1650" s="328">
        <v>0</v>
      </c>
    </row>
    <row r="1651" spans="1:7" ht="15" x14ac:dyDescent="0.2">
      <c r="A1651" s="320" t="s">
        <v>5170</v>
      </c>
      <c r="B1651" s="336" t="s">
        <v>1522</v>
      </c>
      <c r="C1651" s="337" t="s">
        <v>5540</v>
      </c>
      <c r="D1651" s="338">
        <v>613</v>
      </c>
      <c r="E1651" s="339">
        <v>1700</v>
      </c>
      <c r="F1651" s="171">
        <f>-SUMIF(CajaAcc!F:F,A1651,CajaAcc!E:E)+G1651</f>
        <v>0</v>
      </c>
      <c r="G1651" s="328">
        <v>0</v>
      </c>
    </row>
    <row r="1652" spans="1:7" ht="15" x14ac:dyDescent="0.2">
      <c r="A1652" s="320" t="s">
        <v>5171</v>
      </c>
      <c r="B1652" s="336" t="s">
        <v>1522</v>
      </c>
      <c r="C1652" s="337" t="s">
        <v>5540</v>
      </c>
      <c r="D1652" s="338">
        <v>613</v>
      </c>
      <c r="E1652" s="339">
        <v>1700</v>
      </c>
      <c r="F1652" s="171">
        <f>-SUMIF(CajaAcc!F:F,A1652,CajaAcc!E:E)+G1652</f>
        <v>0</v>
      </c>
      <c r="G1652" s="328">
        <v>0</v>
      </c>
    </row>
    <row r="1653" spans="1:7" ht="15" x14ac:dyDescent="0.2">
      <c r="A1653" s="320" t="s">
        <v>5172</v>
      </c>
      <c r="B1653" s="336" t="s">
        <v>1522</v>
      </c>
      <c r="C1653" s="337" t="s">
        <v>5541</v>
      </c>
      <c r="D1653" s="338">
        <v>1773</v>
      </c>
      <c r="E1653" s="339">
        <v>4900</v>
      </c>
      <c r="F1653" s="171">
        <f>-SUMIF(CajaAcc!F:F,A1653,CajaAcc!E:E)+G1653</f>
        <v>1</v>
      </c>
      <c r="G1653" s="328">
        <v>1</v>
      </c>
    </row>
    <row r="1654" spans="1:7" ht="15" x14ac:dyDescent="0.2">
      <c r="A1654" s="320" t="s">
        <v>5757</v>
      </c>
      <c r="B1654" s="336" t="s">
        <v>1522</v>
      </c>
      <c r="C1654" s="337" t="s">
        <v>5758</v>
      </c>
      <c r="D1654" s="338">
        <v>3842</v>
      </c>
      <c r="E1654" s="339">
        <v>8850</v>
      </c>
      <c r="F1654" s="171">
        <f>-SUMIF(CajaAcc!F:F,A1654,CajaAcc!E:E)+G1654</f>
        <v>0</v>
      </c>
      <c r="G1654" s="328">
        <v>0</v>
      </c>
    </row>
    <row r="1655" spans="1:7" ht="15" x14ac:dyDescent="0.2">
      <c r="A1655" s="320" t="s">
        <v>5759</v>
      </c>
      <c r="B1655" s="336" t="s">
        <v>1522</v>
      </c>
      <c r="C1655" s="337" t="s">
        <v>5760</v>
      </c>
      <c r="D1655" s="338">
        <v>2040</v>
      </c>
      <c r="E1655" s="339">
        <v>5500</v>
      </c>
      <c r="F1655" s="171">
        <f>-SUMIF(CajaAcc!F:F,A1655,CajaAcc!E:E)+G1655</f>
        <v>0</v>
      </c>
      <c r="G1655" s="328">
        <v>0</v>
      </c>
    </row>
    <row r="1656" spans="1:7" ht="15" x14ac:dyDescent="0.2">
      <c r="A1656" s="320" t="s">
        <v>4360</v>
      </c>
      <c r="B1656" s="336" t="s">
        <v>1522</v>
      </c>
      <c r="C1656" s="337" t="s">
        <v>5542</v>
      </c>
      <c r="D1656" s="338">
        <v>695</v>
      </c>
      <c r="E1656" s="339">
        <v>2500</v>
      </c>
      <c r="F1656" s="171">
        <f>-SUMIF(CajaAcc!F:F,A1656,CajaAcc!E:E)+G1656</f>
        <v>0</v>
      </c>
      <c r="G1656" s="328">
        <v>0</v>
      </c>
    </row>
    <row r="1657" spans="1:7" ht="15" x14ac:dyDescent="0.2">
      <c r="A1657" s="320" t="s">
        <v>4361</v>
      </c>
      <c r="B1657" s="336" t="s">
        <v>1522</v>
      </c>
      <c r="C1657" s="337" t="s">
        <v>5542</v>
      </c>
      <c r="D1657" s="338">
        <v>695</v>
      </c>
      <c r="E1657" s="339">
        <v>2500</v>
      </c>
      <c r="F1657" s="171">
        <f>-SUMIF(CajaAcc!F:F,A1657,CajaAcc!E:E)+G1657</f>
        <v>0</v>
      </c>
      <c r="G1657" s="328">
        <v>1</v>
      </c>
    </row>
    <row r="1658" spans="1:7" ht="15" x14ac:dyDescent="0.2">
      <c r="A1658" s="320" t="s">
        <v>6106</v>
      </c>
      <c r="B1658" s="336" t="s">
        <v>1522</v>
      </c>
      <c r="C1658" s="337" t="s">
        <v>6107</v>
      </c>
      <c r="D1658" s="338">
        <v>1773</v>
      </c>
      <c r="E1658" s="339">
        <v>4900</v>
      </c>
      <c r="F1658" s="171">
        <f>-SUMIF(CajaAcc!F:F,A1658,CajaAcc!E:E)+G1658</f>
        <v>1</v>
      </c>
      <c r="G1658" s="328">
        <v>1</v>
      </c>
    </row>
    <row r="1659" spans="1:7" ht="15" x14ac:dyDescent="0.2">
      <c r="A1659" s="320" t="s">
        <v>5761</v>
      </c>
      <c r="B1659" s="336" t="s">
        <v>1522</v>
      </c>
      <c r="C1659" s="337" t="s">
        <v>5762</v>
      </c>
      <c r="D1659" s="338">
        <v>3842</v>
      </c>
      <c r="E1659" s="339">
        <v>8850</v>
      </c>
      <c r="F1659" s="171">
        <f>-SUMIF(CajaAcc!F:F,A1659,CajaAcc!E:E)+G1659</f>
        <v>0</v>
      </c>
      <c r="G1659" s="328">
        <v>0</v>
      </c>
    </row>
    <row r="1660" spans="1:7" ht="15" x14ac:dyDescent="0.2">
      <c r="A1660" s="320" t="s">
        <v>6108</v>
      </c>
      <c r="B1660" s="336" t="s">
        <v>1522</v>
      </c>
      <c r="C1660" s="337" t="s">
        <v>6109</v>
      </c>
      <c r="D1660" s="338">
        <v>1945</v>
      </c>
      <c r="E1660" s="339">
        <v>5250</v>
      </c>
      <c r="F1660" s="171">
        <f>-SUMIF(CajaAcc!F:F,A1660,CajaAcc!E:E)+G1660</f>
        <v>0</v>
      </c>
      <c r="G1660" s="328">
        <v>0</v>
      </c>
    </row>
    <row r="1661" spans="1:7" ht="15" x14ac:dyDescent="0.2">
      <c r="A1661" s="320" t="s">
        <v>5763</v>
      </c>
      <c r="B1661" s="336" t="s">
        <v>1522</v>
      </c>
      <c r="C1661" s="337" t="s">
        <v>5764</v>
      </c>
      <c r="D1661" s="338">
        <v>2040</v>
      </c>
      <c r="E1661" s="339">
        <v>5500</v>
      </c>
      <c r="F1661" s="171">
        <f>-SUMIF(CajaAcc!F:F,A1661,CajaAcc!E:E)+G1661</f>
        <v>0</v>
      </c>
      <c r="G1661" s="328">
        <v>0</v>
      </c>
    </row>
    <row r="1662" spans="1:7" ht="15" x14ac:dyDescent="0.2">
      <c r="A1662" s="320" t="s">
        <v>5173</v>
      </c>
      <c r="B1662" s="336" t="s">
        <v>1522</v>
      </c>
      <c r="C1662" s="337" t="s">
        <v>5543</v>
      </c>
      <c r="D1662" s="338">
        <v>1773</v>
      </c>
      <c r="E1662" s="339">
        <v>4900</v>
      </c>
      <c r="F1662" s="171">
        <f>-SUMIF(CajaAcc!F:F,A1662,CajaAcc!E:E)+G1662</f>
        <v>0</v>
      </c>
      <c r="G1662" s="328">
        <v>1</v>
      </c>
    </row>
    <row r="1663" spans="1:7" ht="15" x14ac:dyDescent="0.2">
      <c r="A1663" s="320" t="s">
        <v>6110</v>
      </c>
      <c r="B1663" s="336" t="s">
        <v>1522</v>
      </c>
      <c r="C1663" s="337" t="s">
        <v>6111</v>
      </c>
      <c r="D1663" s="338">
        <v>1945</v>
      </c>
      <c r="E1663" s="339">
        <v>5250</v>
      </c>
      <c r="F1663" s="171">
        <f>-SUMIF(CajaAcc!F:F,A1663,CajaAcc!E:E)+G1663</f>
        <v>0</v>
      </c>
      <c r="G1663" s="328">
        <v>0</v>
      </c>
    </row>
    <row r="1664" spans="1:7" ht="15" x14ac:dyDescent="0.2">
      <c r="A1664" s="320" t="s">
        <v>5765</v>
      </c>
      <c r="B1664" s="336" t="s">
        <v>1522</v>
      </c>
      <c r="C1664" s="337" t="s">
        <v>5766</v>
      </c>
      <c r="D1664" s="338">
        <v>2040</v>
      </c>
      <c r="E1664" s="339">
        <v>5500</v>
      </c>
      <c r="F1664" s="171">
        <f>-SUMIF(CajaAcc!F:F,A1664,CajaAcc!E:E)+G1664</f>
        <v>0</v>
      </c>
      <c r="G1664" s="328">
        <v>0</v>
      </c>
    </row>
    <row r="1665" spans="1:7" ht="15" x14ac:dyDescent="0.2">
      <c r="A1665" s="320" t="s">
        <v>5767</v>
      </c>
      <c r="B1665" s="336" t="s">
        <v>1522</v>
      </c>
      <c r="C1665" s="337" t="s">
        <v>5768</v>
      </c>
      <c r="D1665" s="338">
        <v>2040</v>
      </c>
      <c r="E1665" s="339">
        <v>5500</v>
      </c>
      <c r="F1665" s="171">
        <f>-SUMIF(CajaAcc!F:F,A1665,CajaAcc!E:E)+G1665</f>
        <v>0</v>
      </c>
      <c r="G1665" s="328">
        <v>0</v>
      </c>
    </row>
    <row r="1666" spans="1:7" ht="15" x14ac:dyDescent="0.2">
      <c r="A1666" s="320" t="s">
        <v>5883</v>
      </c>
      <c r="B1666" s="336" t="s">
        <v>1522</v>
      </c>
      <c r="C1666" s="337" t="s">
        <v>5884</v>
      </c>
      <c r="D1666" s="338">
        <v>2550</v>
      </c>
      <c r="E1666" s="339">
        <v>6450</v>
      </c>
      <c r="F1666" s="171">
        <f>-SUMIF(CajaAcc!F:F,A1666,CajaAcc!E:E)+G1666</f>
        <v>1</v>
      </c>
      <c r="G1666" s="328">
        <v>1</v>
      </c>
    </row>
    <row r="1667" spans="1:7" ht="15" x14ac:dyDescent="0.2">
      <c r="A1667" s="320" t="s">
        <v>5174</v>
      </c>
      <c r="B1667" s="336" t="s">
        <v>1522</v>
      </c>
      <c r="C1667" s="337" t="s">
        <v>5544</v>
      </c>
      <c r="D1667" s="338">
        <v>1773</v>
      </c>
      <c r="E1667" s="339">
        <v>4900</v>
      </c>
      <c r="F1667" s="171">
        <f>-SUMIF(CajaAcc!F:F,A1667,CajaAcc!E:E)+G1667</f>
        <v>1</v>
      </c>
      <c r="G1667" s="328">
        <v>1</v>
      </c>
    </row>
    <row r="1668" spans="1:7" ht="15" x14ac:dyDescent="0.2">
      <c r="A1668" s="320" t="s">
        <v>5769</v>
      </c>
      <c r="B1668" s="336" t="s">
        <v>1522</v>
      </c>
      <c r="C1668" s="337" t="s">
        <v>5770</v>
      </c>
      <c r="D1668" s="338">
        <v>2040</v>
      </c>
      <c r="E1668" s="339">
        <v>5500</v>
      </c>
      <c r="F1668" s="171">
        <f>-SUMIF(CajaAcc!F:F,A1668,CajaAcc!E:E)+G1668</f>
        <v>0</v>
      </c>
      <c r="G1668" s="328">
        <v>0</v>
      </c>
    </row>
    <row r="1669" spans="1:7" ht="15" x14ac:dyDescent="0.2">
      <c r="A1669" s="320" t="s">
        <v>5885</v>
      </c>
      <c r="B1669" s="336" t="s">
        <v>1522</v>
      </c>
      <c r="C1669" s="337" t="s">
        <v>5886</v>
      </c>
      <c r="D1669" s="338">
        <v>2550</v>
      </c>
      <c r="E1669" s="339">
        <v>6450</v>
      </c>
      <c r="F1669" s="171">
        <f>-SUMIF(CajaAcc!F:F,A1669,CajaAcc!E:E)+G1669</f>
        <v>1</v>
      </c>
      <c r="G1669" s="328">
        <v>1</v>
      </c>
    </row>
    <row r="1670" spans="1:7" ht="15" x14ac:dyDescent="0.2">
      <c r="A1670" s="320" t="s">
        <v>5175</v>
      </c>
      <c r="B1670" s="336" t="s">
        <v>1522</v>
      </c>
      <c r="C1670" s="337" t="s">
        <v>5545</v>
      </c>
      <c r="D1670" s="338">
        <v>1779</v>
      </c>
      <c r="E1670" s="339">
        <v>4950</v>
      </c>
      <c r="F1670" s="171">
        <f>-SUMIF(CajaAcc!F:F,A1670,CajaAcc!E:E)+G1670</f>
        <v>1</v>
      </c>
      <c r="G1670" s="328">
        <v>1</v>
      </c>
    </row>
    <row r="1671" spans="1:7" ht="15" x14ac:dyDescent="0.2">
      <c r="A1671" s="320" t="s">
        <v>5771</v>
      </c>
      <c r="B1671" s="336" t="s">
        <v>1522</v>
      </c>
      <c r="C1671" s="337" t="s">
        <v>5772</v>
      </c>
      <c r="D1671" s="338">
        <v>3842</v>
      </c>
      <c r="E1671" s="339">
        <v>8850</v>
      </c>
      <c r="F1671" s="171">
        <f>-SUMIF(CajaAcc!F:F,A1671,CajaAcc!E:E)+G1671</f>
        <v>0</v>
      </c>
      <c r="G1671" s="328">
        <v>0</v>
      </c>
    </row>
    <row r="1672" spans="1:7" ht="15" x14ac:dyDescent="0.2">
      <c r="A1672" s="320" t="s">
        <v>6112</v>
      </c>
      <c r="B1672" s="336" t="s">
        <v>1522</v>
      </c>
      <c r="C1672" s="337" t="s">
        <v>6113</v>
      </c>
      <c r="D1672" s="338">
        <v>1740</v>
      </c>
      <c r="E1672" s="339">
        <v>4700</v>
      </c>
      <c r="F1672" s="171">
        <f>-SUMIF(CajaAcc!F:F,A1672,CajaAcc!E:E)+G1672</f>
        <v>0</v>
      </c>
      <c r="G1672" s="328">
        <v>0</v>
      </c>
    </row>
    <row r="1673" spans="1:7" ht="15" x14ac:dyDescent="0.2">
      <c r="A1673" s="320" t="s">
        <v>5773</v>
      </c>
      <c r="B1673" s="336" t="s">
        <v>1522</v>
      </c>
      <c r="C1673" s="337" t="s">
        <v>5774</v>
      </c>
      <c r="D1673" s="338">
        <v>2040</v>
      </c>
      <c r="E1673" s="339">
        <v>5500</v>
      </c>
      <c r="F1673" s="171">
        <f>-SUMIF(CajaAcc!F:F,A1673,CajaAcc!E:E)+G1673</f>
        <v>0</v>
      </c>
      <c r="G1673" s="328">
        <v>0</v>
      </c>
    </row>
    <row r="1674" spans="1:7" ht="15" x14ac:dyDescent="0.2">
      <c r="A1674" s="320" t="s">
        <v>5775</v>
      </c>
      <c r="B1674" s="336" t="s">
        <v>1522</v>
      </c>
      <c r="C1674" s="337" t="s">
        <v>5776</v>
      </c>
      <c r="D1674" s="338">
        <v>2040</v>
      </c>
      <c r="E1674" s="339">
        <v>5500</v>
      </c>
      <c r="F1674" s="171">
        <f>-SUMIF(CajaAcc!F:F,A1674,CajaAcc!E:E)+G1674</f>
        <v>0</v>
      </c>
      <c r="G1674" s="328">
        <v>0</v>
      </c>
    </row>
    <row r="1675" spans="1:7" ht="15" x14ac:dyDescent="0.2">
      <c r="A1675" s="320" t="s">
        <v>5887</v>
      </c>
      <c r="B1675" s="336" t="s">
        <v>1522</v>
      </c>
      <c r="C1675" s="337" t="s">
        <v>5888</v>
      </c>
      <c r="D1675" s="338">
        <v>2550</v>
      </c>
      <c r="E1675" s="339">
        <v>6450</v>
      </c>
      <c r="F1675" s="171">
        <f>-SUMIF(CajaAcc!F:F,A1675,CajaAcc!E:E)+G1675</f>
        <v>0</v>
      </c>
      <c r="G1675" s="328">
        <v>0</v>
      </c>
    </row>
    <row r="1676" spans="1:7" ht="15" x14ac:dyDescent="0.2">
      <c r="A1676" s="320" t="s">
        <v>5777</v>
      </c>
      <c r="B1676" s="336" t="s">
        <v>1522</v>
      </c>
      <c r="C1676" s="337" t="s">
        <v>5778</v>
      </c>
      <c r="D1676" s="338">
        <v>4004</v>
      </c>
      <c r="E1676" s="339">
        <v>8300</v>
      </c>
      <c r="F1676" s="171">
        <f>-SUMIF(CajaAcc!F:F,A1676,CajaAcc!E:E)+G1676</f>
        <v>0</v>
      </c>
      <c r="G1676" s="328">
        <v>0</v>
      </c>
    </row>
    <row r="1677" spans="1:7" ht="15" x14ac:dyDescent="0.2">
      <c r="A1677" s="320" t="s">
        <v>5058</v>
      </c>
      <c r="B1677" s="336" t="s">
        <v>1522</v>
      </c>
      <c r="C1677" s="337" t="s">
        <v>5546</v>
      </c>
      <c r="D1677" s="338">
        <v>1210</v>
      </c>
      <c r="E1677" s="339">
        <v>4000</v>
      </c>
      <c r="F1677" s="171">
        <f>-SUMIF(CajaAcc!F:F,A1677,CajaAcc!E:E)+G1677</f>
        <v>1</v>
      </c>
      <c r="G1677" s="328">
        <v>1</v>
      </c>
    </row>
    <row r="1678" spans="1:7" ht="15" x14ac:dyDescent="0.2">
      <c r="A1678" s="320" t="s">
        <v>5176</v>
      </c>
      <c r="B1678" s="336" t="s">
        <v>1522</v>
      </c>
      <c r="C1678" s="337" t="s">
        <v>5547</v>
      </c>
      <c r="D1678" s="338">
        <v>1779</v>
      </c>
      <c r="E1678" s="339">
        <v>4950</v>
      </c>
      <c r="F1678" s="171">
        <f>-SUMIF(CajaAcc!F:F,A1678,CajaAcc!E:E)+G1678</f>
        <v>2</v>
      </c>
      <c r="G1678" s="328">
        <v>2</v>
      </c>
    </row>
    <row r="1679" spans="1:7" ht="15" x14ac:dyDescent="0.2">
      <c r="A1679" s="320" t="s">
        <v>5779</v>
      </c>
      <c r="B1679" s="336" t="s">
        <v>1522</v>
      </c>
      <c r="C1679" s="337" t="s">
        <v>5780</v>
      </c>
      <c r="D1679" s="338">
        <v>3842</v>
      </c>
      <c r="E1679" s="339">
        <v>8850</v>
      </c>
      <c r="F1679" s="171">
        <f>-SUMIF(CajaAcc!F:F,A1679,CajaAcc!E:E)+G1679</f>
        <v>0</v>
      </c>
      <c r="G1679" s="328">
        <v>0</v>
      </c>
    </row>
    <row r="1680" spans="1:7" ht="15" x14ac:dyDescent="0.2">
      <c r="A1680" s="320" t="s">
        <v>6114</v>
      </c>
      <c r="B1680" s="336" t="s">
        <v>1522</v>
      </c>
      <c r="C1680" s="337" t="s">
        <v>6115</v>
      </c>
      <c r="D1680" s="338">
        <v>1740</v>
      </c>
      <c r="E1680" s="339">
        <v>4700</v>
      </c>
      <c r="F1680" s="171">
        <f>-SUMIF(CajaAcc!F:F,A1680,CajaAcc!E:E)+G1680</f>
        <v>0</v>
      </c>
      <c r="G1680" s="328">
        <v>0</v>
      </c>
    </row>
    <row r="1681" spans="1:7" ht="15" x14ac:dyDescent="0.2">
      <c r="A1681" s="320" t="s">
        <v>702</v>
      </c>
      <c r="B1681" s="336" t="s">
        <v>1522</v>
      </c>
      <c r="C1681" s="337" t="s">
        <v>2411</v>
      </c>
      <c r="D1681" s="338">
        <v>400</v>
      </c>
      <c r="E1681" s="339">
        <v>750</v>
      </c>
      <c r="F1681" s="171">
        <f>-SUMIF(CajaAcc!F:F,A1681,CajaAcc!E:E)+G1681</f>
        <v>0</v>
      </c>
      <c r="G1681" s="328">
        <v>0</v>
      </c>
    </row>
    <row r="1682" spans="1:7" ht="15" x14ac:dyDescent="0.2">
      <c r="A1682" s="320" t="s">
        <v>913</v>
      </c>
      <c r="B1682" s="336" t="s">
        <v>1522</v>
      </c>
      <c r="C1682" s="337" t="s">
        <v>2412</v>
      </c>
      <c r="D1682" s="338">
        <v>400</v>
      </c>
      <c r="E1682" s="339">
        <v>750</v>
      </c>
      <c r="F1682" s="171">
        <f>-SUMIF(CajaAcc!F:F,A1682,CajaAcc!E:E)+G1682</f>
        <v>0</v>
      </c>
      <c r="G1682" s="328">
        <v>0</v>
      </c>
    </row>
    <row r="1683" spans="1:7" ht="15" x14ac:dyDescent="0.2">
      <c r="A1683" s="320" t="s">
        <v>709</v>
      </c>
      <c r="B1683" s="336" t="s">
        <v>1522</v>
      </c>
      <c r="C1683" s="337" t="s">
        <v>2413</v>
      </c>
      <c r="D1683" s="338">
        <v>400</v>
      </c>
      <c r="E1683" s="339">
        <v>750</v>
      </c>
      <c r="F1683" s="171">
        <f>-SUMIF(CajaAcc!F:F,A1683,CajaAcc!E:E)+G1683</f>
        <v>0</v>
      </c>
      <c r="G1683" s="328">
        <v>0</v>
      </c>
    </row>
    <row r="1684" spans="1:7" ht="15" x14ac:dyDescent="0.2">
      <c r="A1684" s="320" t="s">
        <v>2117</v>
      </c>
      <c r="B1684" s="336" t="s">
        <v>1522</v>
      </c>
      <c r="C1684" s="337" t="s">
        <v>5177</v>
      </c>
      <c r="D1684" s="338">
        <v>400</v>
      </c>
      <c r="E1684" s="339">
        <v>750</v>
      </c>
      <c r="F1684" s="171">
        <f>-SUMIF(CajaAcc!F:F,A1684,CajaAcc!E:E)+G1684</f>
        <v>0</v>
      </c>
      <c r="G1684" s="328">
        <v>0</v>
      </c>
    </row>
    <row r="1685" spans="1:7" ht="15" x14ac:dyDescent="0.2">
      <c r="A1685" s="320" t="s">
        <v>285</v>
      </c>
      <c r="B1685" s="336" t="s">
        <v>1522</v>
      </c>
      <c r="C1685" s="337" t="s">
        <v>2331</v>
      </c>
      <c r="D1685" s="338">
        <v>400</v>
      </c>
      <c r="E1685" s="339">
        <v>750</v>
      </c>
      <c r="F1685" s="171">
        <f>-SUMIF(CajaAcc!F:F,A1685,CajaAcc!E:E)+G1685</f>
        <v>0</v>
      </c>
      <c r="G1685" s="328">
        <v>0</v>
      </c>
    </row>
    <row r="1686" spans="1:7" ht="15" x14ac:dyDescent="0.2">
      <c r="A1686" s="320" t="s">
        <v>651</v>
      </c>
      <c r="B1686" s="336" t="s">
        <v>1522</v>
      </c>
      <c r="C1686" s="337" t="s">
        <v>2332</v>
      </c>
      <c r="D1686" s="338">
        <v>400</v>
      </c>
      <c r="E1686" s="339">
        <v>750</v>
      </c>
      <c r="F1686" s="171">
        <f>-SUMIF(CajaAcc!F:F,A1686,CajaAcc!E:E)+G1686</f>
        <v>0</v>
      </c>
      <c r="G1686" s="328">
        <v>0</v>
      </c>
    </row>
    <row r="1687" spans="1:7" ht="15" x14ac:dyDescent="0.2">
      <c r="A1687" s="320" t="s">
        <v>652</v>
      </c>
      <c r="B1687" s="336" t="s">
        <v>1522</v>
      </c>
      <c r="C1687" s="337" t="s">
        <v>2332</v>
      </c>
      <c r="D1687" s="338">
        <v>400</v>
      </c>
      <c r="E1687" s="339">
        <v>750</v>
      </c>
      <c r="F1687" s="171">
        <f>-SUMIF(CajaAcc!F:F,A1687,CajaAcc!E:E)+G1687</f>
        <v>0</v>
      </c>
      <c r="G1687" s="328">
        <v>0</v>
      </c>
    </row>
    <row r="1688" spans="1:7" ht="15" x14ac:dyDescent="0.2">
      <c r="A1688" s="320" t="s">
        <v>653</v>
      </c>
      <c r="B1688" s="336" t="s">
        <v>1522</v>
      </c>
      <c r="C1688" s="337" t="s">
        <v>2332</v>
      </c>
      <c r="D1688" s="338">
        <v>400</v>
      </c>
      <c r="E1688" s="339">
        <v>750</v>
      </c>
      <c r="F1688" s="171">
        <f>-SUMIF(CajaAcc!F:F,A1688,CajaAcc!E:E)+G1688</f>
        <v>0</v>
      </c>
      <c r="G1688" s="328">
        <v>0</v>
      </c>
    </row>
    <row r="1689" spans="1:7" ht="15" x14ac:dyDescent="0.2">
      <c r="A1689" s="320" t="s">
        <v>654</v>
      </c>
      <c r="B1689" s="336" t="s">
        <v>1522</v>
      </c>
      <c r="C1689" s="337" t="s">
        <v>2332</v>
      </c>
      <c r="D1689" s="338">
        <v>400</v>
      </c>
      <c r="E1689" s="339">
        <v>750</v>
      </c>
      <c r="F1689" s="171">
        <f>-SUMIF(CajaAcc!F:F,A1689,CajaAcc!E:E)+G1689</f>
        <v>0</v>
      </c>
      <c r="G1689" s="328">
        <v>0</v>
      </c>
    </row>
    <row r="1690" spans="1:7" ht="15" x14ac:dyDescent="0.2">
      <c r="A1690" s="320" t="s">
        <v>801</v>
      </c>
      <c r="B1690" s="336" t="s">
        <v>1522</v>
      </c>
      <c r="C1690" s="337" t="s">
        <v>2332</v>
      </c>
      <c r="D1690" s="338">
        <v>400</v>
      </c>
      <c r="E1690" s="339">
        <v>750</v>
      </c>
      <c r="F1690" s="171">
        <f>-SUMIF(CajaAcc!F:F,A1690,CajaAcc!E:E)+G1690</f>
        <v>0</v>
      </c>
      <c r="G1690" s="328">
        <v>0</v>
      </c>
    </row>
    <row r="1691" spans="1:7" ht="15" x14ac:dyDescent="0.2">
      <c r="A1691" s="320" t="s">
        <v>703</v>
      </c>
      <c r="B1691" s="336" t="s">
        <v>1522</v>
      </c>
      <c r="C1691" s="337" t="s">
        <v>2414</v>
      </c>
      <c r="D1691" s="338">
        <v>400</v>
      </c>
      <c r="E1691" s="339">
        <v>750</v>
      </c>
      <c r="F1691" s="171">
        <f>-SUMIF(CajaAcc!F:F,A1691,CajaAcc!E:E)+G1691</f>
        <v>0</v>
      </c>
      <c r="G1691" s="328">
        <v>0</v>
      </c>
    </row>
    <row r="1692" spans="1:7" ht="15" x14ac:dyDescent="0.2">
      <c r="A1692" s="320" t="s">
        <v>783</v>
      </c>
      <c r="B1692" s="336" t="s">
        <v>1522</v>
      </c>
      <c r="C1692" s="337" t="s">
        <v>2415</v>
      </c>
      <c r="D1692" s="338">
        <v>400</v>
      </c>
      <c r="E1692" s="339">
        <v>750</v>
      </c>
      <c r="F1692" s="171">
        <f>-SUMIF(CajaAcc!F:F,A1692,CajaAcc!E:E)+G1692</f>
        <v>0</v>
      </c>
      <c r="G1692" s="328">
        <v>0</v>
      </c>
    </row>
    <row r="1693" spans="1:7" ht="15" x14ac:dyDescent="0.2">
      <c r="A1693" s="320" t="s">
        <v>784</v>
      </c>
      <c r="B1693" s="336" t="s">
        <v>1522</v>
      </c>
      <c r="C1693" s="337" t="s">
        <v>2415</v>
      </c>
      <c r="D1693" s="338">
        <v>400</v>
      </c>
      <c r="E1693" s="339">
        <v>750</v>
      </c>
      <c r="F1693" s="171">
        <f>-SUMIF(CajaAcc!F:F,A1693,CajaAcc!E:E)+G1693</f>
        <v>0</v>
      </c>
      <c r="G1693" s="328">
        <v>0</v>
      </c>
    </row>
    <row r="1694" spans="1:7" ht="15" x14ac:dyDescent="0.2">
      <c r="A1694" s="320" t="s">
        <v>785</v>
      </c>
      <c r="B1694" s="336" t="s">
        <v>1522</v>
      </c>
      <c r="C1694" s="337" t="s">
        <v>2415</v>
      </c>
      <c r="D1694" s="338">
        <v>400</v>
      </c>
      <c r="E1694" s="339">
        <v>750</v>
      </c>
      <c r="F1694" s="171">
        <f>-SUMIF(CajaAcc!F:F,A1694,CajaAcc!E:E)+G1694</f>
        <v>0</v>
      </c>
      <c r="G1694" s="328">
        <v>0</v>
      </c>
    </row>
    <row r="1695" spans="1:7" ht="15" x14ac:dyDescent="0.2">
      <c r="A1695" s="320" t="s">
        <v>786</v>
      </c>
      <c r="B1695" s="336" t="s">
        <v>1522</v>
      </c>
      <c r="C1695" s="337" t="s">
        <v>2415</v>
      </c>
      <c r="D1695" s="338">
        <v>400</v>
      </c>
      <c r="E1695" s="339">
        <v>750</v>
      </c>
      <c r="F1695" s="171">
        <f>-SUMIF(CajaAcc!F:F,A1695,CajaAcc!E:E)+G1695</f>
        <v>0</v>
      </c>
      <c r="G1695" s="328">
        <v>0</v>
      </c>
    </row>
    <row r="1696" spans="1:7" ht="15" x14ac:dyDescent="0.2">
      <c r="A1696" s="320" t="s">
        <v>911</v>
      </c>
      <c r="B1696" s="336" t="s">
        <v>1522</v>
      </c>
      <c r="C1696" s="337" t="s">
        <v>2416</v>
      </c>
      <c r="D1696" s="338">
        <v>400</v>
      </c>
      <c r="E1696" s="339">
        <v>750</v>
      </c>
      <c r="F1696" s="171">
        <f>-SUMIF(CajaAcc!F:F,A1696,CajaAcc!E:E)+G1696</f>
        <v>0</v>
      </c>
      <c r="G1696" s="328">
        <v>0</v>
      </c>
    </row>
    <row r="1697" spans="1:7" ht="15" x14ac:dyDescent="0.2">
      <c r="A1697" s="320" t="s">
        <v>1535</v>
      </c>
      <c r="B1697" s="336" t="s">
        <v>1522</v>
      </c>
      <c r="C1697" s="337" t="s">
        <v>2417</v>
      </c>
      <c r="D1697" s="338">
        <v>400</v>
      </c>
      <c r="E1697" s="339">
        <v>750</v>
      </c>
      <c r="F1697" s="171">
        <f>-SUMIF(CajaAcc!F:F,A1697,CajaAcc!E:E)+G1697</f>
        <v>0</v>
      </c>
      <c r="G1697" s="328">
        <v>0</v>
      </c>
    </row>
    <row r="1698" spans="1:7" ht="15" x14ac:dyDescent="0.2">
      <c r="A1698" s="320" t="s">
        <v>1235</v>
      </c>
      <c r="B1698" s="336" t="s">
        <v>1522</v>
      </c>
      <c r="C1698" s="337" t="s">
        <v>2418</v>
      </c>
      <c r="D1698" s="338">
        <v>400</v>
      </c>
      <c r="E1698" s="339">
        <v>750</v>
      </c>
      <c r="F1698" s="171">
        <f>-SUMIF(CajaAcc!F:F,A1698,CajaAcc!E:E)+G1698</f>
        <v>0</v>
      </c>
      <c r="G1698" s="328">
        <v>0</v>
      </c>
    </row>
    <row r="1699" spans="1:7" ht="15" x14ac:dyDescent="0.2">
      <c r="A1699" s="320" t="s">
        <v>1234</v>
      </c>
      <c r="B1699" s="336" t="s">
        <v>1522</v>
      </c>
      <c r="C1699" s="337" t="s">
        <v>2418</v>
      </c>
      <c r="D1699" s="338">
        <v>400</v>
      </c>
      <c r="E1699" s="339">
        <v>750</v>
      </c>
      <c r="F1699" s="171">
        <f>-SUMIF(CajaAcc!F:F,A1699,CajaAcc!E:E)+G1699</f>
        <v>0</v>
      </c>
      <c r="G1699" s="328">
        <v>0</v>
      </c>
    </row>
    <row r="1700" spans="1:7" ht="15" x14ac:dyDescent="0.2">
      <c r="A1700" s="320" t="s">
        <v>1232</v>
      </c>
      <c r="B1700" s="336" t="s">
        <v>1522</v>
      </c>
      <c r="C1700" s="337" t="s">
        <v>2418</v>
      </c>
      <c r="D1700" s="338">
        <v>400</v>
      </c>
      <c r="E1700" s="339">
        <v>750</v>
      </c>
      <c r="F1700" s="171">
        <f>-SUMIF(CajaAcc!F:F,A1700,CajaAcc!E:E)+G1700</f>
        <v>0</v>
      </c>
      <c r="G1700" s="328">
        <v>0</v>
      </c>
    </row>
    <row r="1701" spans="1:7" ht="15" x14ac:dyDescent="0.2">
      <c r="A1701" s="320" t="s">
        <v>284</v>
      </c>
      <c r="B1701" s="336" t="s">
        <v>1522</v>
      </c>
      <c r="C1701" s="337" t="s">
        <v>2659</v>
      </c>
      <c r="D1701" s="338">
        <v>400</v>
      </c>
      <c r="E1701" s="339">
        <v>750</v>
      </c>
      <c r="F1701" s="171">
        <f>-SUMIF(CajaAcc!F:F,A1701,CajaAcc!E:E)+G1701</f>
        <v>0</v>
      </c>
      <c r="G1701" s="328">
        <v>0</v>
      </c>
    </row>
    <row r="1702" spans="1:7" ht="15" x14ac:dyDescent="0.2">
      <c r="A1702" s="320" t="s">
        <v>283</v>
      </c>
      <c r="B1702" s="336" t="s">
        <v>1522</v>
      </c>
      <c r="C1702" s="337" t="s">
        <v>2659</v>
      </c>
      <c r="D1702" s="338">
        <v>400</v>
      </c>
      <c r="E1702" s="339">
        <v>750</v>
      </c>
      <c r="F1702" s="171">
        <f>-SUMIF(CajaAcc!F:F,A1702,CajaAcc!E:E)+G1702</f>
        <v>1</v>
      </c>
      <c r="G1702" s="328">
        <v>1</v>
      </c>
    </row>
    <row r="1703" spans="1:7" ht="15" x14ac:dyDescent="0.2">
      <c r="A1703" s="320" t="s">
        <v>600</v>
      </c>
      <c r="B1703" s="336" t="s">
        <v>1522</v>
      </c>
      <c r="C1703" s="337" t="s">
        <v>2419</v>
      </c>
      <c r="D1703" s="338">
        <v>400</v>
      </c>
      <c r="E1703" s="339">
        <v>750</v>
      </c>
      <c r="F1703" s="171">
        <f>-SUMIF(CajaAcc!F:F,A1703,CajaAcc!E:E)+G1703</f>
        <v>0</v>
      </c>
      <c r="G1703" s="328">
        <v>0</v>
      </c>
    </row>
    <row r="1704" spans="1:7" ht="15" x14ac:dyDescent="0.2">
      <c r="A1704" s="320" t="s">
        <v>918</v>
      </c>
      <c r="B1704" s="336" t="s">
        <v>1522</v>
      </c>
      <c r="C1704" s="337" t="s">
        <v>2420</v>
      </c>
      <c r="D1704" s="338">
        <v>400</v>
      </c>
      <c r="E1704" s="339">
        <v>750</v>
      </c>
      <c r="F1704" s="171">
        <f>-SUMIF(CajaAcc!F:F,A1704,CajaAcc!E:E)+G1704</f>
        <v>0</v>
      </c>
      <c r="G1704" s="328">
        <v>0</v>
      </c>
    </row>
    <row r="1705" spans="1:7" ht="15" x14ac:dyDescent="0.2">
      <c r="A1705" s="320" t="s">
        <v>1142</v>
      </c>
      <c r="B1705" s="336" t="s">
        <v>1522</v>
      </c>
      <c r="C1705" s="337" t="s">
        <v>2333</v>
      </c>
      <c r="D1705" s="338">
        <v>400</v>
      </c>
      <c r="E1705" s="339">
        <v>750</v>
      </c>
      <c r="F1705" s="171">
        <f>-SUMIF(CajaAcc!F:F,A1705,CajaAcc!E:E)+G1705</f>
        <v>0</v>
      </c>
      <c r="G1705" s="328">
        <v>0</v>
      </c>
    </row>
    <row r="1706" spans="1:7" ht="15" x14ac:dyDescent="0.2">
      <c r="A1706" s="320" t="s">
        <v>2753</v>
      </c>
      <c r="B1706" s="336" t="s">
        <v>1522</v>
      </c>
      <c r="C1706" s="337" t="s">
        <v>5178</v>
      </c>
      <c r="D1706" s="338">
        <v>1293</v>
      </c>
      <c r="E1706" s="339">
        <v>2500</v>
      </c>
      <c r="F1706" s="171">
        <f>-SUMIF(CajaAcc!F:F,A1706,CajaAcc!E:E)+G1706</f>
        <v>0</v>
      </c>
      <c r="G1706" s="328">
        <v>0</v>
      </c>
    </row>
    <row r="1707" spans="1:7" ht="15" x14ac:dyDescent="0.2">
      <c r="A1707" s="320" t="s">
        <v>712</v>
      </c>
      <c r="B1707" s="336" t="s">
        <v>1522</v>
      </c>
      <c r="C1707" s="337" t="s">
        <v>5179</v>
      </c>
      <c r="D1707" s="338">
        <v>400</v>
      </c>
      <c r="E1707" s="339">
        <v>750</v>
      </c>
      <c r="F1707" s="171">
        <f>-SUMIF(CajaAcc!F:F,A1707,CajaAcc!E:E)+G1707</f>
        <v>0</v>
      </c>
      <c r="G1707" s="328">
        <v>0</v>
      </c>
    </row>
    <row r="1708" spans="1:7" ht="15" x14ac:dyDescent="0.2">
      <c r="A1708" s="320" t="s">
        <v>894</v>
      </c>
      <c r="B1708" s="336" t="s">
        <v>1522</v>
      </c>
      <c r="C1708" s="337" t="s">
        <v>5180</v>
      </c>
      <c r="D1708" s="338">
        <v>400</v>
      </c>
      <c r="E1708" s="339">
        <v>750</v>
      </c>
      <c r="F1708" s="171">
        <f>-SUMIF(CajaAcc!F:F,A1708,CajaAcc!E:E)+G1708</f>
        <v>0</v>
      </c>
      <c r="G1708" s="328">
        <v>0</v>
      </c>
    </row>
    <row r="1709" spans="1:7" ht="15" x14ac:dyDescent="0.2">
      <c r="A1709" s="320" t="s">
        <v>895</v>
      </c>
      <c r="B1709" s="336" t="s">
        <v>1522</v>
      </c>
      <c r="C1709" s="337" t="s">
        <v>5180</v>
      </c>
      <c r="D1709" s="338">
        <v>400</v>
      </c>
      <c r="E1709" s="339">
        <v>750</v>
      </c>
      <c r="F1709" s="171">
        <f>-SUMIF(CajaAcc!F:F,A1709,CajaAcc!E:E)+G1709</f>
        <v>0</v>
      </c>
      <c r="G1709" s="328">
        <v>0</v>
      </c>
    </row>
    <row r="1710" spans="1:7" ht="15" x14ac:dyDescent="0.2">
      <c r="A1710" s="320" t="s">
        <v>2100</v>
      </c>
      <c r="B1710" s="336" t="s">
        <v>1522</v>
      </c>
      <c r="C1710" s="337" t="s">
        <v>6116</v>
      </c>
      <c r="D1710" s="338">
        <v>1602</v>
      </c>
      <c r="E1710" s="339">
        <v>2450</v>
      </c>
      <c r="F1710" s="171">
        <f>-SUMIF(CajaAcc!F:F,A1710,CajaAcc!E:E)+G1710</f>
        <v>0</v>
      </c>
      <c r="G1710" s="328">
        <v>0</v>
      </c>
    </row>
    <row r="1711" spans="1:7" ht="15" x14ac:dyDescent="0.2">
      <c r="A1711" s="320" t="s">
        <v>2101</v>
      </c>
      <c r="B1711" s="336" t="s">
        <v>1522</v>
      </c>
      <c r="C1711" s="337" t="s">
        <v>6116</v>
      </c>
      <c r="D1711" s="338">
        <v>1602</v>
      </c>
      <c r="E1711" s="339">
        <v>2450</v>
      </c>
      <c r="F1711" s="171">
        <f>-SUMIF(CajaAcc!F:F,A1711,CajaAcc!E:E)+G1711</f>
        <v>0</v>
      </c>
      <c r="G1711" s="328">
        <v>0</v>
      </c>
    </row>
    <row r="1712" spans="1:7" ht="15" x14ac:dyDescent="0.2">
      <c r="A1712" s="320" t="s">
        <v>2102</v>
      </c>
      <c r="B1712" s="336" t="s">
        <v>1522</v>
      </c>
      <c r="C1712" s="337" t="s">
        <v>6116</v>
      </c>
      <c r="D1712" s="338">
        <v>1602</v>
      </c>
      <c r="E1712" s="339">
        <v>2450</v>
      </c>
      <c r="F1712" s="171">
        <f>-SUMIF(CajaAcc!F:F,A1712,CajaAcc!E:E)+G1712</f>
        <v>0</v>
      </c>
      <c r="G1712" s="328">
        <v>0</v>
      </c>
    </row>
    <row r="1713" spans="1:7" ht="15" x14ac:dyDescent="0.2">
      <c r="A1713" s="320" t="s">
        <v>2103</v>
      </c>
      <c r="B1713" s="336" t="s">
        <v>1522</v>
      </c>
      <c r="C1713" s="337" t="s">
        <v>6116</v>
      </c>
      <c r="D1713" s="338">
        <v>1602</v>
      </c>
      <c r="E1713" s="339">
        <v>2450</v>
      </c>
      <c r="F1713" s="171">
        <f>-SUMIF(CajaAcc!F:F,A1713,CajaAcc!E:E)+G1713</f>
        <v>0</v>
      </c>
      <c r="G1713" s="328">
        <v>0</v>
      </c>
    </row>
    <row r="1714" spans="1:7" ht="15" x14ac:dyDescent="0.2">
      <c r="A1714" s="320" t="s">
        <v>1154</v>
      </c>
      <c r="B1714" s="336" t="s">
        <v>1522</v>
      </c>
      <c r="C1714" s="337" t="s">
        <v>4673</v>
      </c>
      <c r="D1714" s="338">
        <v>1124</v>
      </c>
      <c r="E1714" s="339">
        <v>2600</v>
      </c>
      <c r="F1714" s="171">
        <f>-SUMIF(CajaAcc!F:F,A1714,CajaAcc!E:E)+G1714</f>
        <v>1</v>
      </c>
      <c r="G1714" s="328">
        <v>1</v>
      </c>
    </row>
    <row r="1715" spans="1:7" ht="15" x14ac:dyDescent="0.2">
      <c r="A1715" s="320" t="s">
        <v>1564</v>
      </c>
      <c r="B1715" s="336" t="s">
        <v>1522</v>
      </c>
      <c r="C1715" s="337" t="s">
        <v>2421</v>
      </c>
      <c r="D1715" s="338">
        <v>1124</v>
      </c>
      <c r="E1715" s="339">
        <v>2600</v>
      </c>
      <c r="F1715" s="171">
        <f>-SUMIF(CajaAcc!F:F,A1715,CajaAcc!E:E)+G1715</f>
        <v>0</v>
      </c>
      <c r="G1715" s="328">
        <v>0</v>
      </c>
    </row>
    <row r="1716" spans="1:7" ht="15" x14ac:dyDescent="0.2">
      <c r="A1716" s="320" t="s">
        <v>1648</v>
      </c>
      <c r="B1716" s="336" t="s">
        <v>1522</v>
      </c>
      <c r="C1716" s="337" t="s">
        <v>2422</v>
      </c>
      <c r="D1716" s="338">
        <v>1124</v>
      </c>
      <c r="E1716" s="339">
        <v>2600</v>
      </c>
      <c r="F1716" s="171">
        <f>-SUMIF(CajaAcc!F:F,A1716,CajaAcc!E:E)+G1716</f>
        <v>0</v>
      </c>
      <c r="G1716" s="328">
        <v>0</v>
      </c>
    </row>
    <row r="1717" spans="1:7" ht="15" x14ac:dyDescent="0.2">
      <c r="A1717" s="320" t="s">
        <v>1935</v>
      </c>
      <c r="B1717" s="336" t="s">
        <v>1522</v>
      </c>
      <c r="C1717" s="337" t="s">
        <v>4675</v>
      </c>
      <c r="D1717" s="338">
        <v>1124</v>
      </c>
      <c r="E1717" s="339">
        <v>2600</v>
      </c>
      <c r="F1717" s="171">
        <f>-SUMIF(CajaAcc!F:F,A1717,CajaAcc!E:E)+G1717</f>
        <v>0</v>
      </c>
      <c r="G1717" s="328">
        <v>0</v>
      </c>
    </row>
    <row r="1718" spans="1:7" ht="15" x14ac:dyDescent="0.2">
      <c r="A1718" s="320" t="s">
        <v>1936</v>
      </c>
      <c r="B1718" s="336" t="s">
        <v>1522</v>
      </c>
      <c r="C1718" s="337" t="s">
        <v>4675</v>
      </c>
      <c r="D1718" s="338">
        <v>1124</v>
      </c>
      <c r="E1718" s="339">
        <v>2600</v>
      </c>
      <c r="F1718" s="171">
        <f>-SUMIF(CajaAcc!F:F,A1718,CajaAcc!E:E)+G1718</f>
        <v>0</v>
      </c>
      <c r="G1718" s="328">
        <v>0</v>
      </c>
    </row>
    <row r="1719" spans="1:7" ht="15" x14ac:dyDescent="0.2">
      <c r="A1719" s="320" t="s">
        <v>1091</v>
      </c>
      <c r="B1719" s="336" t="s">
        <v>1522</v>
      </c>
      <c r="C1719" s="337" t="s">
        <v>4674</v>
      </c>
      <c r="D1719" s="338">
        <v>1124</v>
      </c>
      <c r="E1719" s="339">
        <v>2600</v>
      </c>
      <c r="F1719" s="171">
        <f>-SUMIF(CajaAcc!F:F,A1719,CajaAcc!E:E)+G1719</f>
        <v>0</v>
      </c>
      <c r="G1719" s="328">
        <v>0</v>
      </c>
    </row>
    <row r="1720" spans="1:7" ht="15" x14ac:dyDescent="0.2">
      <c r="A1720" s="320" t="s">
        <v>1534</v>
      </c>
      <c r="B1720" s="336" t="s">
        <v>1522</v>
      </c>
      <c r="C1720" s="337" t="s">
        <v>2423</v>
      </c>
      <c r="D1720" s="338">
        <v>480</v>
      </c>
      <c r="E1720" s="339">
        <v>1100</v>
      </c>
      <c r="F1720" s="171">
        <f>-SUMIF(CajaAcc!F:F,A1720,CajaAcc!E:E)+G1720</f>
        <v>0</v>
      </c>
      <c r="G1720" s="328">
        <v>0</v>
      </c>
    </row>
    <row r="1721" spans="1:7" ht="15" x14ac:dyDescent="0.2">
      <c r="A1721" s="320" t="s">
        <v>1526</v>
      </c>
      <c r="B1721" s="336" t="s">
        <v>1522</v>
      </c>
      <c r="C1721" s="337" t="s">
        <v>2424</v>
      </c>
      <c r="D1721" s="338">
        <v>1124</v>
      </c>
      <c r="E1721" s="339">
        <v>2600</v>
      </c>
      <c r="F1721" s="171">
        <f>-SUMIF(CajaAcc!F:F,A1721,CajaAcc!E:E)+G1721</f>
        <v>0</v>
      </c>
      <c r="G1721" s="328">
        <v>0</v>
      </c>
    </row>
    <row r="1722" spans="1:7" ht="15" x14ac:dyDescent="0.2">
      <c r="A1722" s="320" t="s">
        <v>1527</v>
      </c>
      <c r="B1722" s="336" t="s">
        <v>1522</v>
      </c>
      <c r="C1722" s="337" t="s">
        <v>2424</v>
      </c>
      <c r="D1722" s="338">
        <v>1124</v>
      </c>
      <c r="E1722" s="339">
        <v>2600</v>
      </c>
      <c r="F1722" s="171">
        <f>-SUMIF(CajaAcc!F:F,A1722,CajaAcc!E:E)+G1722</f>
        <v>0</v>
      </c>
      <c r="G1722" s="328">
        <v>0</v>
      </c>
    </row>
    <row r="1723" spans="1:7" ht="15" x14ac:dyDescent="0.2">
      <c r="A1723" s="320" t="s">
        <v>1649</v>
      </c>
      <c r="B1723" s="336" t="s">
        <v>1522</v>
      </c>
      <c r="C1723" s="337" t="s">
        <v>2425</v>
      </c>
      <c r="D1723" s="338">
        <v>1124</v>
      </c>
      <c r="E1723" s="339">
        <v>2600</v>
      </c>
      <c r="F1723" s="171">
        <f>-SUMIF(CajaAcc!F:F,A1723,CajaAcc!E:E)+G1723</f>
        <v>0</v>
      </c>
      <c r="G1723" s="328">
        <v>0</v>
      </c>
    </row>
    <row r="1724" spans="1:7" ht="15" x14ac:dyDescent="0.2">
      <c r="A1724" s="320" t="s">
        <v>1650</v>
      </c>
      <c r="B1724" s="336" t="s">
        <v>1522</v>
      </c>
      <c r="C1724" s="337" t="s">
        <v>2425</v>
      </c>
      <c r="D1724" s="338">
        <v>1124</v>
      </c>
      <c r="E1724" s="339">
        <v>2600</v>
      </c>
      <c r="F1724" s="171">
        <f>-SUMIF(CajaAcc!F:F,A1724,CajaAcc!E:E)+G1724</f>
        <v>0</v>
      </c>
      <c r="G1724" s="328">
        <v>0</v>
      </c>
    </row>
    <row r="1725" spans="1:7" ht="15" x14ac:dyDescent="0.2">
      <c r="A1725" s="320" t="s">
        <v>1651</v>
      </c>
      <c r="B1725" s="336" t="s">
        <v>1522</v>
      </c>
      <c r="C1725" s="337" t="s">
        <v>2425</v>
      </c>
      <c r="D1725" s="338">
        <v>1124</v>
      </c>
      <c r="E1725" s="339">
        <v>2600</v>
      </c>
      <c r="F1725" s="171">
        <f>-SUMIF(CajaAcc!F:F,A1725,CajaAcc!E:E)+G1725</f>
        <v>0</v>
      </c>
      <c r="G1725" s="328">
        <v>0</v>
      </c>
    </row>
    <row r="1726" spans="1:7" ht="15" x14ac:dyDescent="0.2">
      <c r="A1726" s="320" t="s">
        <v>1408</v>
      </c>
      <c r="B1726" s="336" t="s">
        <v>1522</v>
      </c>
      <c r="C1726" s="337" t="s">
        <v>2426</v>
      </c>
      <c r="D1726" s="338">
        <v>480</v>
      </c>
      <c r="E1726" s="339">
        <v>1100</v>
      </c>
      <c r="F1726" s="171">
        <f>-SUMIF(CajaAcc!F:F,A1726,CajaAcc!E:E)+G1726</f>
        <v>0</v>
      </c>
      <c r="G1726" s="328">
        <v>0</v>
      </c>
    </row>
    <row r="1727" spans="1:7" ht="15" x14ac:dyDescent="0.2">
      <c r="A1727" s="320" t="s">
        <v>1536</v>
      </c>
      <c r="B1727" s="336" t="s">
        <v>1522</v>
      </c>
      <c r="C1727" s="337" t="s">
        <v>2427</v>
      </c>
      <c r="D1727" s="338">
        <v>1124</v>
      </c>
      <c r="E1727" s="339">
        <v>1400</v>
      </c>
      <c r="F1727" s="171">
        <f>-SUMIF(CajaAcc!F:F,A1727,CajaAcc!E:E)+G1727</f>
        <v>0</v>
      </c>
      <c r="G1727" s="328">
        <v>0</v>
      </c>
    </row>
    <row r="1728" spans="1:7" ht="15" x14ac:dyDescent="0.2">
      <c r="A1728" s="320" t="s">
        <v>1375</v>
      </c>
      <c r="B1728" s="336" t="s">
        <v>1522</v>
      </c>
      <c r="C1728" s="337" t="s">
        <v>2428</v>
      </c>
      <c r="D1728" s="338">
        <v>480</v>
      </c>
      <c r="E1728" s="339">
        <v>1300</v>
      </c>
      <c r="F1728" s="171">
        <f>-SUMIF(CajaAcc!F:F,A1728,CajaAcc!E:E)+G1728</f>
        <v>0</v>
      </c>
      <c r="G1728" s="328">
        <v>0</v>
      </c>
    </row>
    <row r="1729" spans="1:7" ht="15" x14ac:dyDescent="0.2">
      <c r="A1729" s="320" t="s">
        <v>1236</v>
      </c>
      <c r="B1729" s="336" t="s">
        <v>1522</v>
      </c>
      <c r="C1729" s="337" t="s">
        <v>2429</v>
      </c>
      <c r="D1729" s="338">
        <v>400</v>
      </c>
      <c r="E1729" s="339">
        <v>1100</v>
      </c>
      <c r="F1729" s="171">
        <f>-SUMIF(CajaAcc!F:F,A1729,CajaAcc!E:E)+G1729</f>
        <v>0</v>
      </c>
      <c r="G1729" s="328">
        <v>0</v>
      </c>
    </row>
    <row r="1730" spans="1:7" ht="15" x14ac:dyDescent="0.2">
      <c r="A1730" s="320" t="s">
        <v>1230</v>
      </c>
      <c r="B1730" s="336" t="s">
        <v>1522</v>
      </c>
      <c r="C1730" s="337" t="s">
        <v>2429</v>
      </c>
      <c r="D1730" s="338">
        <v>400</v>
      </c>
      <c r="E1730" s="339">
        <v>1100</v>
      </c>
      <c r="F1730" s="171">
        <f>-SUMIF(CajaAcc!F:F,A1730,CajaAcc!E:E)+G1730</f>
        <v>0</v>
      </c>
      <c r="G1730" s="328">
        <v>0</v>
      </c>
    </row>
    <row r="1731" spans="1:7" ht="15" x14ac:dyDescent="0.2">
      <c r="A1731" s="320" t="s">
        <v>1233</v>
      </c>
      <c r="B1731" s="336" t="s">
        <v>1522</v>
      </c>
      <c r="C1731" s="337" t="s">
        <v>2429</v>
      </c>
      <c r="D1731" s="338">
        <v>400</v>
      </c>
      <c r="E1731" s="339">
        <v>1100</v>
      </c>
      <c r="F1731" s="171">
        <f>-SUMIF(CajaAcc!F:F,A1731,CajaAcc!E:E)+G1731</f>
        <v>0</v>
      </c>
      <c r="G1731" s="328">
        <v>0</v>
      </c>
    </row>
    <row r="1732" spans="1:7" ht="15" x14ac:dyDescent="0.2">
      <c r="A1732" s="320" t="s">
        <v>1208</v>
      </c>
      <c r="B1732" s="336" t="s">
        <v>1522</v>
      </c>
      <c r="C1732" s="337" t="s">
        <v>1882</v>
      </c>
      <c r="D1732" s="338">
        <v>480</v>
      </c>
      <c r="E1732" s="339">
        <v>1300</v>
      </c>
      <c r="F1732" s="171">
        <f>-SUMIF(CajaAcc!F:F,A1732,CajaAcc!E:E)+G1732</f>
        <v>0</v>
      </c>
      <c r="G1732" s="328">
        <v>0</v>
      </c>
    </row>
    <row r="1733" spans="1:7" ht="15" x14ac:dyDescent="0.2">
      <c r="A1733" s="320" t="s">
        <v>1209</v>
      </c>
      <c r="B1733" s="336" t="s">
        <v>1522</v>
      </c>
      <c r="C1733" s="337" t="s">
        <v>1883</v>
      </c>
      <c r="D1733" s="338">
        <v>480</v>
      </c>
      <c r="E1733" s="339">
        <v>1300</v>
      </c>
      <c r="F1733" s="171">
        <f>-SUMIF(CajaAcc!F:F,A1733,CajaAcc!E:E)+G1733</f>
        <v>0</v>
      </c>
      <c r="G1733" s="328">
        <v>0</v>
      </c>
    </row>
    <row r="1734" spans="1:7" ht="15" x14ac:dyDescent="0.2">
      <c r="A1734" s="320" t="s">
        <v>1210</v>
      </c>
      <c r="B1734" s="336" t="s">
        <v>1522</v>
      </c>
      <c r="C1734" s="337" t="s">
        <v>1884</v>
      </c>
      <c r="D1734" s="338">
        <v>480</v>
      </c>
      <c r="E1734" s="339">
        <v>1300</v>
      </c>
      <c r="F1734" s="171">
        <f>-SUMIF(CajaAcc!F:F,A1734,CajaAcc!E:E)+G1734</f>
        <v>0</v>
      </c>
      <c r="G1734" s="328">
        <v>0</v>
      </c>
    </row>
    <row r="1735" spans="1:7" ht="15" x14ac:dyDescent="0.2">
      <c r="A1735" s="320" t="s">
        <v>1211</v>
      </c>
      <c r="B1735" s="336" t="s">
        <v>1522</v>
      </c>
      <c r="C1735" s="337" t="s">
        <v>1885</v>
      </c>
      <c r="D1735" s="338">
        <v>480</v>
      </c>
      <c r="E1735" s="339">
        <v>1300</v>
      </c>
      <c r="F1735" s="171">
        <f>-SUMIF(CajaAcc!F:F,A1735,CajaAcc!E:E)+G1735</f>
        <v>0</v>
      </c>
      <c r="G1735" s="328">
        <v>0</v>
      </c>
    </row>
    <row r="1736" spans="1:7" ht="15" x14ac:dyDescent="0.2">
      <c r="A1736" s="320" t="s">
        <v>2199</v>
      </c>
      <c r="B1736" s="336" t="s">
        <v>1522</v>
      </c>
      <c r="C1736" s="337" t="s">
        <v>2222</v>
      </c>
      <c r="D1736" s="338">
        <v>1682</v>
      </c>
      <c r="E1736" s="339">
        <v>4550</v>
      </c>
      <c r="F1736" s="171">
        <f>-SUMIF(CajaAcc!F:F,A1736,CajaAcc!E:E)+G1736</f>
        <v>0</v>
      </c>
      <c r="G1736" s="328">
        <v>0</v>
      </c>
    </row>
    <row r="1737" spans="1:7" ht="15" x14ac:dyDescent="0.2">
      <c r="A1737" s="320" t="s">
        <v>2200</v>
      </c>
      <c r="B1737" s="336" t="s">
        <v>1522</v>
      </c>
      <c r="C1737" s="337" t="s">
        <v>2223</v>
      </c>
      <c r="D1737" s="338">
        <v>1682</v>
      </c>
      <c r="E1737" s="339">
        <v>4550</v>
      </c>
      <c r="F1737" s="171">
        <f>-SUMIF(CajaAcc!F:F,A1737,CajaAcc!E:E)+G1737</f>
        <v>0</v>
      </c>
      <c r="G1737" s="328">
        <v>0</v>
      </c>
    </row>
    <row r="1738" spans="1:7" ht="15" x14ac:dyDescent="0.2">
      <c r="A1738" s="320" t="s">
        <v>2201</v>
      </c>
      <c r="B1738" s="336" t="s">
        <v>1522</v>
      </c>
      <c r="C1738" s="337" t="s">
        <v>2224</v>
      </c>
      <c r="D1738" s="338">
        <v>1682</v>
      </c>
      <c r="E1738" s="339">
        <v>4550</v>
      </c>
      <c r="F1738" s="171">
        <f>-SUMIF(CajaAcc!F:F,A1738,CajaAcc!E:E)+G1738</f>
        <v>0</v>
      </c>
      <c r="G1738" s="328">
        <v>0</v>
      </c>
    </row>
    <row r="1739" spans="1:7" ht="15" x14ac:dyDescent="0.2">
      <c r="A1739" s="320" t="s">
        <v>1277</v>
      </c>
      <c r="B1739" s="336" t="s">
        <v>1522</v>
      </c>
      <c r="C1739" s="337" t="s">
        <v>1886</v>
      </c>
      <c r="D1739" s="338">
        <v>354</v>
      </c>
      <c r="E1739" s="339">
        <v>950</v>
      </c>
      <c r="F1739" s="171">
        <f>-SUMIF(CajaAcc!F:F,A1739,CajaAcc!E:E)+G1739</f>
        <v>0</v>
      </c>
      <c r="G1739" s="328">
        <v>0</v>
      </c>
    </row>
    <row r="1740" spans="1:7" ht="15" x14ac:dyDescent="0.2">
      <c r="A1740" s="320" t="s">
        <v>1487</v>
      </c>
      <c r="B1740" s="336" t="s">
        <v>1522</v>
      </c>
      <c r="C1740" s="337" t="s">
        <v>1887</v>
      </c>
      <c r="D1740" s="338">
        <v>1124</v>
      </c>
      <c r="E1740" s="339">
        <v>3050</v>
      </c>
      <c r="F1740" s="171">
        <f>-SUMIF(CajaAcc!F:F,A1740,CajaAcc!E:E)+G1740</f>
        <v>0</v>
      </c>
      <c r="G1740" s="328">
        <v>0</v>
      </c>
    </row>
    <row r="1741" spans="1:7" ht="15" x14ac:dyDescent="0.2">
      <c r="A1741" s="320" t="s">
        <v>1601</v>
      </c>
      <c r="B1741" s="336" t="s">
        <v>1522</v>
      </c>
      <c r="C1741" s="337" t="s">
        <v>2430</v>
      </c>
      <c r="D1741" s="338">
        <v>1124</v>
      </c>
      <c r="E1741" s="339">
        <v>3050</v>
      </c>
      <c r="F1741" s="171">
        <f>-SUMIF(CajaAcc!F:F,A1741,CajaAcc!E:E)+G1741</f>
        <v>0</v>
      </c>
      <c r="G1741" s="328">
        <v>0</v>
      </c>
    </row>
    <row r="1742" spans="1:7" ht="15" x14ac:dyDescent="0.2">
      <c r="A1742" s="320" t="s">
        <v>1602</v>
      </c>
      <c r="B1742" s="336" t="s">
        <v>1522</v>
      </c>
      <c r="C1742" s="337" t="s">
        <v>2430</v>
      </c>
      <c r="D1742" s="338">
        <v>1124</v>
      </c>
      <c r="E1742" s="339">
        <v>3050</v>
      </c>
      <c r="F1742" s="171">
        <f>-SUMIF(CajaAcc!F:F,A1742,CajaAcc!E:E)+G1742</f>
        <v>0</v>
      </c>
      <c r="G1742" s="328">
        <v>0</v>
      </c>
    </row>
    <row r="1743" spans="1:7" ht="15" x14ac:dyDescent="0.2">
      <c r="A1743" s="320" t="s">
        <v>1600</v>
      </c>
      <c r="B1743" s="336" t="s">
        <v>1522</v>
      </c>
      <c r="C1743" s="337" t="s">
        <v>2430</v>
      </c>
      <c r="D1743" s="338">
        <v>1124</v>
      </c>
      <c r="E1743" s="339">
        <v>3050</v>
      </c>
      <c r="F1743" s="171">
        <f>-SUMIF(CajaAcc!F:F,A1743,CajaAcc!E:E)+G1743</f>
        <v>0</v>
      </c>
      <c r="G1743" s="328">
        <v>0</v>
      </c>
    </row>
    <row r="1744" spans="1:7" ht="15" x14ac:dyDescent="0.2">
      <c r="A1744" s="320" t="s">
        <v>1499</v>
      </c>
      <c r="B1744" s="336" t="s">
        <v>1522</v>
      </c>
      <c r="C1744" s="337" t="s">
        <v>2431</v>
      </c>
      <c r="D1744" s="338">
        <v>658</v>
      </c>
      <c r="E1744" s="339">
        <v>1750</v>
      </c>
      <c r="F1744" s="171">
        <f>-SUMIF(CajaAcc!F:F,A1744,CajaAcc!E:E)+G1744</f>
        <v>0</v>
      </c>
      <c r="G1744" s="328">
        <v>0</v>
      </c>
    </row>
    <row r="1745" spans="1:7" ht="15" x14ac:dyDescent="0.2">
      <c r="A1745" s="320" t="s">
        <v>1937</v>
      </c>
      <c r="B1745" s="336" t="s">
        <v>1522</v>
      </c>
      <c r="C1745" s="337" t="s">
        <v>4676</v>
      </c>
      <c r="D1745" s="338">
        <v>1124</v>
      </c>
      <c r="E1745" s="339">
        <v>2600</v>
      </c>
      <c r="F1745" s="171">
        <f>-SUMIF(CajaAcc!F:F,A1745,CajaAcc!E:E)+G1745</f>
        <v>0</v>
      </c>
      <c r="G1745" s="328">
        <v>0</v>
      </c>
    </row>
    <row r="1746" spans="1:7" ht="15" x14ac:dyDescent="0.2">
      <c r="A1746" s="320" t="s">
        <v>1249</v>
      </c>
      <c r="B1746" s="336" t="s">
        <v>1522</v>
      </c>
      <c r="C1746" s="337" t="s">
        <v>2432</v>
      </c>
      <c r="D1746" s="338">
        <v>161</v>
      </c>
      <c r="E1746" s="339">
        <v>450</v>
      </c>
      <c r="F1746" s="171">
        <f>-SUMIF(CajaAcc!F:F,A1746,CajaAcc!E:E)+G1746</f>
        <v>0</v>
      </c>
      <c r="G1746" s="328">
        <v>0</v>
      </c>
    </row>
    <row r="1747" spans="1:7" ht="15" x14ac:dyDescent="0.2">
      <c r="A1747" s="320" t="s">
        <v>1250</v>
      </c>
      <c r="B1747" s="336" t="s">
        <v>1522</v>
      </c>
      <c r="C1747" s="337" t="s">
        <v>2432</v>
      </c>
      <c r="D1747" s="338">
        <v>161</v>
      </c>
      <c r="E1747" s="339">
        <v>450</v>
      </c>
      <c r="F1747" s="171">
        <f>-SUMIF(CajaAcc!F:F,A1747,CajaAcc!E:E)+G1747</f>
        <v>0</v>
      </c>
      <c r="G1747" s="328">
        <v>0</v>
      </c>
    </row>
    <row r="1748" spans="1:7" ht="15" x14ac:dyDescent="0.2">
      <c r="A1748" s="320" t="s">
        <v>1278</v>
      </c>
      <c r="B1748" s="336" t="s">
        <v>1522</v>
      </c>
      <c r="C1748" s="337" t="s">
        <v>1888</v>
      </c>
      <c r="D1748" s="338">
        <v>354</v>
      </c>
      <c r="E1748" s="339">
        <v>950</v>
      </c>
      <c r="F1748" s="171">
        <f>-SUMIF(CajaAcc!F:F,A1748,CajaAcc!E:E)+G1748</f>
        <v>0</v>
      </c>
      <c r="G1748" s="328">
        <v>0</v>
      </c>
    </row>
    <row r="1749" spans="1:7" ht="15" x14ac:dyDescent="0.2">
      <c r="A1749" s="320" t="s">
        <v>3845</v>
      </c>
      <c r="B1749" s="336" t="s">
        <v>1522</v>
      </c>
      <c r="C1749" s="337" t="s">
        <v>3846</v>
      </c>
      <c r="D1749" s="338">
        <v>1376</v>
      </c>
      <c r="E1749" s="339">
        <v>3700</v>
      </c>
      <c r="F1749" s="171">
        <f>-SUMIF(CajaAcc!F:F,A1749,CajaAcc!E:E)+G1749</f>
        <v>2</v>
      </c>
      <c r="G1749" s="328">
        <v>2</v>
      </c>
    </row>
    <row r="1750" spans="1:7" ht="15" x14ac:dyDescent="0.2">
      <c r="A1750" s="320" t="s">
        <v>5781</v>
      </c>
      <c r="B1750" s="336" t="s">
        <v>1522</v>
      </c>
      <c r="C1750" s="337" t="s">
        <v>5782</v>
      </c>
      <c r="D1750" s="338">
        <v>1293</v>
      </c>
      <c r="E1750" s="339">
        <v>3000</v>
      </c>
      <c r="F1750" s="171">
        <f>-SUMIF(CajaAcc!F:F,A1750,CajaAcc!E:E)+G1750</f>
        <v>0</v>
      </c>
      <c r="G1750" s="328">
        <v>0</v>
      </c>
    </row>
    <row r="1751" spans="1:7" ht="15" x14ac:dyDescent="0.2">
      <c r="A1751" s="320" t="s">
        <v>2981</v>
      </c>
      <c r="B1751" s="336" t="s">
        <v>1522</v>
      </c>
      <c r="C1751" s="337" t="s">
        <v>5181</v>
      </c>
      <c r="D1751" s="338">
        <v>759</v>
      </c>
      <c r="E1751" s="339">
        <v>2050</v>
      </c>
      <c r="F1751" s="171">
        <f>-SUMIF(CajaAcc!F:F,A1751,CajaAcc!E:E)+G1751</f>
        <v>1</v>
      </c>
      <c r="G1751" s="328">
        <v>1</v>
      </c>
    </row>
    <row r="1752" spans="1:7" ht="15" x14ac:dyDescent="0.2">
      <c r="A1752" s="320" t="s">
        <v>5783</v>
      </c>
      <c r="B1752" s="336" t="s">
        <v>1522</v>
      </c>
      <c r="C1752" s="337" t="s">
        <v>5784</v>
      </c>
      <c r="D1752" s="338">
        <v>759</v>
      </c>
      <c r="E1752" s="339">
        <v>2050</v>
      </c>
      <c r="F1752" s="171">
        <f>-SUMIF(CajaAcc!F:F,A1752,CajaAcc!E:E)+G1752</f>
        <v>0</v>
      </c>
      <c r="G1752" s="328">
        <v>0</v>
      </c>
    </row>
    <row r="1753" spans="1:7" ht="15" x14ac:dyDescent="0.2">
      <c r="A1753" s="320" t="s">
        <v>1525</v>
      </c>
      <c r="B1753" s="336" t="s">
        <v>1522</v>
      </c>
      <c r="C1753" s="337" t="s">
        <v>1889</v>
      </c>
      <c r="D1753" s="338">
        <v>658</v>
      </c>
      <c r="E1753" s="339">
        <v>1750</v>
      </c>
      <c r="F1753" s="171">
        <f>-SUMIF(CajaAcc!F:F,A1753,CajaAcc!E:E)+G1753</f>
        <v>0</v>
      </c>
      <c r="G1753" s="328">
        <v>0</v>
      </c>
    </row>
    <row r="1754" spans="1:7" ht="15" x14ac:dyDescent="0.2">
      <c r="A1754" s="320" t="s">
        <v>1074</v>
      </c>
      <c r="B1754" s="336" t="s">
        <v>1522</v>
      </c>
      <c r="C1754" s="337" t="s">
        <v>2009</v>
      </c>
      <c r="D1754" s="338">
        <v>1376</v>
      </c>
      <c r="E1754" s="339">
        <v>3700</v>
      </c>
      <c r="F1754" s="171">
        <f>-SUMIF(CajaAcc!F:F,A1754,CajaAcc!E:E)+G1754</f>
        <v>0</v>
      </c>
      <c r="G1754" s="328">
        <v>0</v>
      </c>
    </row>
    <row r="1755" spans="1:7" ht="15" x14ac:dyDescent="0.2">
      <c r="A1755" s="320" t="s">
        <v>1075</v>
      </c>
      <c r="B1755" s="336" t="s">
        <v>1522</v>
      </c>
      <c r="C1755" s="337" t="s">
        <v>2009</v>
      </c>
      <c r="D1755" s="338">
        <v>1376</v>
      </c>
      <c r="E1755" s="339">
        <v>3700</v>
      </c>
      <c r="F1755" s="171">
        <f>-SUMIF(CajaAcc!F:F,A1755,CajaAcc!E:E)+G1755</f>
        <v>0</v>
      </c>
      <c r="G1755" s="328">
        <v>0</v>
      </c>
    </row>
    <row r="1756" spans="1:7" ht="15" x14ac:dyDescent="0.2">
      <c r="A1756" s="320" t="s">
        <v>1076</v>
      </c>
      <c r="B1756" s="336" t="s">
        <v>1522</v>
      </c>
      <c r="C1756" s="337" t="s">
        <v>2009</v>
      </c>
      <c r="D1756" s="338">
        <v>1376</v>
      </c>
      <c r="E1756" s="339">
        <v>3700</v>
      </c>
      <c r="F1756" s="171">
        <f>-SUMIF(CajaAcc!F:F,A1756,CajaAcc!E:E)+G1756</f>
        <v>1</v>
      </c>
      <c r="G1756" s="328">
        <v>1</v>
      </c>
    </row>
    <row r="1757" spans="1:7" ht="15" x14ac:dyDescent="0.2">
      <c r="A1757" s="320" t="s">
        <v>1077</v>
      </c>
      <c r="B1757" s="336" t="s">
        <v>1522</v>
      </c>
      <c r="C1757" s="337" t="s">
        <v>2009</v>
      </c>
      <c r="D1757" s="338">
        <v>1376</v>
      </c>
      <c r="E1757" s="339">
        <v>3700</v>
      </c>
      <c r="F1757" s="171">
        <f>-SUMIF(CajaAcc!F:F,A1757,CajaAcc!E:E)+G1757</f>
        <v>0</v>
      </c>
      <c r="G1757" s="328">
        <v>0</v>
      </c>
    </row>
    <row r="1758" spans="1:7" ht="15" x14ac:dyDescent="0.2">
      <c r="A1758" s="320" t="s">
        <v>1078</v>
      </c>
      <c r="B1758" s="336" t="s">
        <v>1522</v>
      </c>
      <c r="C1758" s="337" t="s">
        <v>2009</v>
      </c>
      <c r="D1758" s="338">
        <v>1376</v>
      </c>
      <c r="E1758" s="339">
        <v>3700</v>
      </c>
      <c r="F1758" s="171">
        <f>-SUMIF(CajaAcc!F:F,A1758,CajaAcc!E:E)+G1758</f>
        <v>0</v>
      </c>
      <c r="G1758" s="328">
        <v>0</v>
      </c>
    </row>
    <row r="1759" spans="1:7" ht="15" x14ac:dyDescent="0.2">
      <c r="A1759" s="320" t="s">
        <v>298</v>
      </c>
      <c r="B1759" s="336" t="s">
        <v>1522</v>
      </c>
      <c r="C1759" s="337" t="s">
        <v>6117</v>
      </c>
      <c r="D1759" s="338">
        <v>1602</v>
      </c>
      <c r="E1759" s="339">
        <v>2450</v>
      </c>
      <c r="F1759" s="171">
        <f>-SUMIF(CajaAcc!F:F,A1759,CajaAcc!E:E)+G1759</f>
        <v>1</v>
      </c>
      <c r="G1759" s="328">
        <v>1</v>
      </c>
    </row>
    <row r="1760" spans="1:7" ht="15" x14ac:dyDescent="0.2">
      <c r="A1760" s="320" t="s">
        <v>2030</v>
      </c>
      <c r="B1760" s="336" t="s">
        <v>1522</v>
      </c>
      <c r="C1760" s="337" t="s">
        <v>5182</v>
      </c>
      <c r="D1760" s="338">
        <v>1293</v>
      </c>
      <c r="E1760" s="339">
        <v>3500</v>
      </c>
      <c r="F1760" s="171">
        <f>-SUMIF(CajaAcc!F:F,A1760,CajaAcc!E:E)+G1760</f>
        <v>0</v>
      </c>
      <c r="G1760" s="328">
        <v>0</v>
      </c>
    </row>
    <row r="1761" spans="1:7" ht="15" x14ac:dyDescent="0.2">
      <c r="A1761" s="320" t="s">
        <v>2031</v>
      </c>
      <c r="B1761" s="336" t="s">
        <v>1522</v>
      </c>
      <c r="C1761" s="337" t="s">
        <v>5182</v>
      </c>
      <c r="D1761" s="338">
        <v>1293</v>
      </c>
      <c r="E1761" s="339">
        <v>3500</v>
      </c>
      <c r="F1761" s="171">
        <f>-SUMIF(CajaAcc!F:F,A1761,CajaAcc!E:E)+G1761</f>
        <v>0</v>
      </c>
      <c r="G1761" s="328">
        <v>0</v>
      </c>
    </row>
    <row r="1762" spans="1:7" ht="15" x14ac:dyDescent="0.2">
      <c r="A1762" s="320" t="s">
        <v>2032</v>
      </c>
      <c r="B1762" s="336" t="s">
        <v>1522</v>
      </c>
      <c r="C1762" s="337" t="s">
        <v>5182</v>
      </c>
      <c r="D1762" s="338">
        <v>1293</v>
      </c>
      <c r="E1762" s="339">
        <v>3500</v>
      </c>
      <c r="F1762" s="171">
        <f>-SUMIF(CajaAcc!F:F,A1762,CajaAcc!E:E)+G1762</f>
        <v>0</v>
      </c>
      <c r="G1762" s="328">
        <v>0</v>
      </c>
    </row>
    <row r="1763" spans="1:7" ht="15" x14ac:dyDescent="0.2">
      <c r="A1763" s="320" t="s">
        <v>2118</v>
      </c>
      <c r="B1763" s="336" t="s">
        <v>1522</v>
      </c>
      <c r="C1763" s="337" t="s">
        <v>5182</v>
      </c>
      <c r="D1763" s="338">
        <v>1293</v>
      </c>
      <c r="E1763" s="339">
        <v>3500</v>
      </c>
      <c r="F1763" s="171">
        <f>-SUMIF(CajaAcc!F:F,A1763,CajaAcc!E:E)+G1763</f>
        <v>0</v>
      </c>
      <c r="G1763" s="328">
        <v>0</v>
      </c>
    </row>
    <row r="1764" spans="1:7" ht="15" x14ac:dyDescent="0.2">
      <c r="A1764" s="320" t="s">
        <v>2082</v>
      </c>
      <c r="B1764" s="336" t="s">
        <v>1522</v>
      </c>
      <c r="C1764" s="337" t="s">
        <v>5183</v>
      </c>
      <c r="D1764" s="338">
        <v>759</v>
      </c>
      <c r="E1764" s="339">
        <v>2050</v>
      </c>
      <c r="F1764" s="171">
        <f>-SUMIF(CajaAcc!F:F,A1764,CajaAcc!E:E)+G1764</f>
        <v>0</v>
      </c>
      <c r="G1764" s="328">
        <v>0</v>
      </c>
    </row>
    <row r="1765" spans="1:7" ht="15" x14ac:dyDescent="0.2">
      <c r="A1765" s="320" t="s">
        <v>4089</v>
      </c>
      <c r="B1765" s="336" t="s">
        <v>1522</v>
      </c>
      <c r="C1765" s="337" t="s">
        <v>5183</v>
      </c>
      <c r="D1765" s="338">
        <v>759</v>
      </c>
      <c r="E1765" s="339">
        <v>2050</v>
      </c>
      <c r="F1765" s="171">
        <f>-SUMIF(CajaAcc!F:F,A1765,CajaAcc!E:E)+G1765</f>
        <v>0</v>
      </c>
      <c r="G1765" s="328">
        <v>0</v>
      </c>
    </row>
    <row r="1766" spans="1:7" ht="15" x14ac:dyDescent="0.2">
      <c r="A1766" s="320" t="s">
        <v>1393</v>
      </c>
      <c r="B1766" s="336" t="s">
        <v>1522</v>
      </c>
      <c r="C1766" s="337" t="s">
        <v>5183</v>
      </c>
      <c r="D1766" s="338">
        <v>693</v>
      </c>
      <c r="E1766" s="339">
        <v>1600</v>
      </c>
      <c r="F1766" s="171">
        <f>-SUMIF(CajaAcc!F:F,A1766,CajaAcc!E:E)+G1766</f>
        <v>0</v>
      </c>
      <c r="G1766" s="328">
        <v>0</v>
      </c>
    </row>
    <row r="1767" spans="1:7" ht="15" x14ac:dyDescent="0.2">
      <c r="A1767" s="320" t="s">
        <v>953</v>
      </c>
      <c r="B1767" s="336" t="s">
        <v>1522</v>
      </c>
      <c r="C1767" s="337" t="s">
        <v>5183</v>
      </c>
      <c r="D1767" s="338">
        <v>354</v>
      </c>
      <c r="E1767" s="339">
        <v>950</v>
      </c>
      <c r="F1767" s="171">
        <f>-SUMIF(CajaAcc!F:F,A1767,CajaAcc!E:E)+G1767</f>
        <v>0</v>
      </c>
      <c r="G1767" s="328">
        <v>0</v>
      </c>
    </row>
    <row r="1768" spans="1:7" ht="15" x14ac:dyDescent="0.2">
      <c r="A1768" s="320" t="s">
        <v>1565</v>
      </c>
      <c r="B1768" s="336" t="s">
        <v>1522</v>
      </c>
      <c r="C1768" s="337" t="s">
        <v>5184</v>
      </c>
      <c r="D1768" s="338">
        <v>1345</v>
      </c>
      <c r="E1768" s="339">
        <v>3100</v>
      </c>
      <c r="F1768" s="171">
        <f>-SUMIF(CajaAcc!F:F,A1768,CajaAcc!E:E)+G1768</f>
        <v>0</v>
      </c>
      <c r="G1768" s="328">
        <v>0</v>
      </c>
    </row>
    <row r="1769" spans="1:7" ht="15" x14ac:dyDescent="0.2">
      <c r="A1769" s="320" t="s">
        <v>1349</v>
      </c>
      <c r="B1769" s="336" t="s">
        <v>1522</v>
      </c>
      <c r="C1769" s="337" t="s">
        <v>5185</v>
      </c>
      <c r="D1769" s="338">
        <v>1345</v>
      </c>
      <c r="E1769" s="339">
        <v>3100</v>
      </c>
      <c r="F1769" s="171">
        <f>-SUMIF(CajaAcc!F:F,A1769,CajaAcc!E:E)+G1769</f>
        <v>0</v>
      </c>
      <c r="G1769" s="328">
        <v>0</v>
      </c>
    </row>
    <row r="1770" spans="1:7" ht="15" x14ac:dyDescent="0.2">
      <c r="A1770" s="320" t="s">
        <v>3722</v>
      </c>
      <c r="B1770" s="336" t="s">
        <v>1522</v>
      </c>
      <c r="C1770" s="337" t="s">
        <v>5186</v>
      </c>
      <c r="D1770" s="338">
        <v>1345</v>
      </c>
      <c r="E1770" s="339">
        <v>3100</v>
      </c>
      <c r="F1770" s="171">
        <f>-SUMIF(CajaAcc!F:F,A1770,CajaAcc!E:E)+G1770</f>
        <v>0</v>
      </c>
      <c r="G1770" s="328">
        <v>0</v>
      </c>
    </row>
    <row r="1771" spans="1:7" ht="15" x14ac:dyDescent="0.2">
      <c r="A1771" s="320" t="s">
        <v>3723</v>
      </c>
      <c r="B1771" s="336" t="s">
        <v>1522</v>
      </c>
      <c r="C1771" s="337" t="s">
        <v>5187</v>
      </c>
      <c r="D1771" s="338">
        <v>1345</v>
      </c>
      <c r="E1771" s="339">
        <v>3100</v>
      </c>
      <c r="F1771" s="171">
        <f>-SUMIF(CajaAcc!F:F,A1771,CajaAcc!E:E)+G1771</f>
        <v>0</v>
      </c>
      <c r="G1771" s="328">
        <v>0</v>
      </c>
    </row>
    <row r="1772" spans="1:7" ht="15" x14ac:dyDescent="0.2">
      <c r="A1772" s="320" t="s">
        <v>1350</v>
      </c>
      <c r="B1772" s="336" t="s">
        <v>1522</v>
      </c>
      <c r="C1772" s="337" t="s">
        <v>5188</v>
      </c>
      <c r="D1772" s="338">
        <v>1345</v>
      </c>
      <c r="E1772" s="339">
        <v>3100</v>
      </c>
      <c r="F1772" s="171">
        <f>-SUMIF(CajaAcc!F:F,A1772,CajaAcc!E:E)+G1772</f>
        <v>0</v>
      </c>
      <c r="G1772" s="328">
        <v>0</v>
      </c>
    </row>
    <row r="1773" spans="1:7" ht="15" x14ac:dyDescent="0.2">
      <c r="A1773" s="320" t="s">
        <v>1351</v>
      </c>
      <c r="B1773" s="336" t="s">
        <v>1522</v>
      </c>
      <c r="C1773" s="337" t="s">
        <v>5189</v>
      </c>
      <c r="D1773" s="338">
        <v>1345</v>
      </c>
      <c r="E1773" s="339">
        <v>3100</v>
      </c>
      <c r="F1773" s="171">
        <f>-SUMIF(CajaAcc!F:F,A1773,CajaAcc!E:E)+G1773</f>
        <v>0</v>
      </c>
      <c r="G1773" s="328">
        <v>0</v>
      </c>
    </row>
    <row r="1774" spans="1:7" ht="15" x14ac:dyDescent="0.2">
      <c r="A1774" s="320" t="s">
        <v>2108</v>
      </c>
      <c r="B1774" s="336" t="s">
        <v>1522</v>
      </c>
      <c r="C1774" s="337" t="s">
        <v>5190</v>
      </c>
      <c r="D1774" s="338">
        <v>354</v>
      </c>
      <c r="E1774" s="339">
        <v>950</v>
      </c>
      <c r="F1774" s="171">
        <f>-SUMIF(CajaAcc!F:F,A1774,CajaAcc!E:E)+G1774</f>
        <v>0</v>
      </c>
      <c r="G1774" s="328">
        <v>0</v>
      </c>
    </row>
    <row r="1775" spans="1:7" ht="15" x14ac:dyDescent="0.2">
      <c r="A1775" s="320" t="s">
        <v>3065</v>
      </c>
      <c r="B1775" s="336" t="s">
        <v>1522</v>
      </c>
      <c r="C1775" s="337" t="s">
        <v>3066</v>
      </c>
      <c r="D1775" s="338">
        <v>1376</v>
      </c>
      <c r="E1775" s="339">
        <v>3700</v>
      </c>
      <c r="F1775" s="171">
        <f>-SUMIF(CajaAcc!F:F,A1775,CajaAcc!E:E)+G1775</f>
        <v>1</v>
      </c>
      <c r="G1775" s="328">
        <v>1</v>
      </c>
    </row>
    <row r="1776" spans="1:7" ht="15" x14ac:dyDescent="0.2">
      <c r="A1776" s="320" t="s">
        <v>3069</v>
      </c>
      <c r="B1776" s="336" t="s">
        <v>1522</v>
      </c>
      <c r="C1776" s="337" t="s">
        <v>3070</v>
      </c>
      <c r="D1776" s="338">
        <v>1376</v>
      </c>
      <c r="E1776" s="339">
        <v>3700</v>
      </c>
      <c r="F1776" s="171">
        <f>-SUMIF(CajaAcc!F:F,A1776,CajaAcc!E:E)+G1776</f>
        <v>0</v>
      </c>
      <c r="G1776" s="328">
        <v>0</v>
      </c>
    </row>
    <row r="1777" spans="1:7" ht="15" x14ac:dyDescent="0.2">
      <c r="A1777" s="320" t="s">
        <v>3271</v>
      </c>
      <c r="B1777" s="336" t="s">
        <v>1522</v>
      </c>
      <c r="C1777" s="337" t="s">
        <v>6118</v>
      </c>
      <c r="D1777" s="338">
        <v>760</v>
      </c>
      <c r="E1777" s="339">
        <v>1750</v>
      </c>
      <c r="F1777" s="171">
        <f>-SUMIF(CajaAcc!F:F,A1777,CajaAcc!E:E)+G1777</f>
        <v>1</v>
      </c>
      <c r="G1777" s="328">
        <v>1</v>
      </c>
    </row>
    <row r="1778" spans="1:7" ht="15" x14ac:dyDescent="0.2">
      <c r="A1778" s="320" t="s">
        <v>293</v>
      </c>
      <c r="B1778" s="336" t="s">
        <v>1522</v>
      </c>
      <c r="C1778" s="337" t="s">
        <v>5191</v>
      </c>
      <c r="D1778" s="338">
        <v>154</v>
      </c>
      <c r="E1778" s="339">
        <v>300</v>
      </c>
      <c r="F1778" s="171">
        <f>-SUMIF(CajaAcc!F:F,A1778,CajaAcc!E:E)+G1778</f>
        <v>0</v>
      </c>
      <c r="G1778" s="328">
        <v>0</v>
      </c>
    </row>
    <row r="1779" spans="1:7" ht="15" x14ac:dyDescent="0.2">
      <c r="A1779" s="320" t="s">
        <v>582</v>
      </c>
      <c r="B1779" s="336" t="s">
        <v>1522</v>
      </c>
      <c r="C1779" s="337" t="s">
        <v>2433</v>
      </c>
      <c r="D1779" s="338">
        <v>242</v>
      </c>
      <c r="E1779" s="339">
        <v>450</v>
      </c>
      <c r="F1779" s="171">
        <f>-SUMIF(CajaAcc!F:F,A1779,CajaAcc!E:E)+G1779</f>
        <v>0</v>
      </c>
      <c r="G1779" s="328">
        <v>0</v>
      </c>
    </row>
    <row r="1780" spans="1:7" ht="15" x14ac:dyDescent="0.2">
      <c r="A1780" s="320" t="s">
        <v>648</v>
      </c>
      <c r="B1780" s="336" t="s">
        <v>1522</v>
      </c>
      <c r="C1780" s="337" t="s">
        <v>1890</v>
      </c>
      <c r="D1780" s="338">
        <v>242</v>
      </c>
      <c r="E1780" s="339">
        <v>450</v>
      </c>
      <c r="F1780" s="171">
        <f>-SUMIF(CajaAcc!F:F,A1780,CajaAcc!E:E)+G1780</f>
        <v>0</v>
      </c>
      <c r="G1780" s="328">
        <v>0</v>
      </c>
    </row>
    <row r="1781" spans="1:7" ht="15" x14ac:dyDescent="0.2">
      <c r="A1781" s="320" t="s">
        <v>649</v>
      </c>
      <c r="B1781" s="336" t="s">
        <v>1522</v>
      </c>
      <c r="C1781" s="337" t="s">
        <v>1890</v>
      </c>
      <c r="D1781" s="338">
        <v>242</v>
      </c>
      <c r="E1781" s="339">
        <v>450</v>
      </c>
      <c r="F1781" s="171">
        <f>-SUMIF(CajaAcc!F:F,A1781,CajaAcc!E:E)+G1781</f>
        <v>0</v>
      </c>
      <c r="G1781" s="328">
        <v>0</v>
      </c>
    </row>
    <row r="1782" spans="1:7" ht="15" x14ac:dyDescent="0.2">
      <c r="A1782" s="320" t="s">
        <v>650</v>
      </c>
      <c r="B1782" s="336" t="s">
        <v>1522</v>
      </c>
      <c r="C1782" s="337" t="s">
        <v>1890</v>
      </c>
      <c r="D1782" s="338">
        <v>242</v>
      </c>
      <c r="E1782" s="339">
        <v>450</v>
      </c>
      <c r="F1782" s="171">
        <f>-SUMIF(CajaAcc!F:F,A1782,CajaAcc!E:E)+G1782</f>
        <v>0</v>
      </c>
      <c r="G1782" s="328">
        <v>0</v>
      </c>
    </row>
    <row r="1783" spans="1:7" ht="15" x14ac:dyDescent="0.2">
      <c r="A1783" s="320" t="s">
        <v>637</v>
      </c>
      <c r="B1783" s="336" t="s">
        <v>1522</v>
      </c>
      <c r="C1783" s="337" t="s">
        <v>1890</v>
      </c>
      <c r="D1783" s="338">
        <v>242</v>
      </c>
      <c r="E1783" s="339">
        <v>450</v>
      </c>
      <c r="F1783" s="171">
        <f>-SUMIF(CajaAcc!F:F,A1783,CajaAcc!E:E)+G1783</f>
        <v>0</v>
      </c>
      <c r="G1783" s="328">
        <v>0</v>
      </c>
    </row>
    <row r="1784" spans="1:7" ht="15" x14ac:dyDescent="0.2">
      <c r="A1784" s="320" t="s">
        <v>710</v>
      </c>
      <c r="B1784" s="336" t="s">
        <v>1522</v>
      </c>
      <c r="C1784" s="337" t="s">
        <v>2434</v>
      </c>
      <c r="D1784" s="338">
        <v>242</v>
      </c>
      <c r="E1784" s="339">
        <v>450</v>
      </c>
      <c r="F1784" s="171">
        <f>-SUMIF(CajaAcc!F:F,A1784,CajaAcc!E:E)+G1784</f>
        <v>0</v>
      </c>
      <c r="G1784" s="328">
        <v>0</v>
      </c>
    </row>
    <row r="1785" spans="1:7" ht="15" x14ac:dyDescent="0.2">
      <c r="A1785" s="320" t="s">
        <v>665</v>
      </c>
      <c r="B1785" s="336" t="s">
        <v>1522</v>
      </c>
      <c r="C1785" s="337" t="s">
        <v>2435</v>
      </c>
      <c r="D1785" s="338">
        <v>242</v>
      </c>
      <c r="E1785" s="339">
        <v>450</v>
      </c>
      <c r="F1785" s="171">
        <f>-SUMIF(CajaAcc!F:F,A1785,CajaAcc!E:E)+G1785</f>
        <v>0</v>
      </c>
      <c r="G1785" s="328">
        <v>0</v>
      </c>
    </row>
    <row r="1786" spans="1:7" ht="15" x14ac:dyDescent="0.2">
      <c r="A1786" s="320" t="s">
        <v>720</v>
      </c>
      <c r="B1786" s="336" t="s">
        <v>1522</v>
      </c>
      <c r="C1786" s="337" t="s">
        <v>1652</v>
      </c>
      <c r="D1786" s="338">
        <v>242</v>
      </c>
      <c r="E1786" s="339">
        <v>450</v>
      </c>
      <c r="F1786" s="171">
        <f>-SUMIF(CajaAcc!F:F,A1786,CajaAcc!E:E)+G1786</f>
        <v>0</v>
      </c>
      <c r="G1786" s="328">
        <v>0</v>
      </c>
    </row>
    <row r="1787" spans="1:7" ht="15" x14ac:dyDescent="0.2">
      <c r="A1787" s="320" t="s">
        <v>583</v>
      </c>
      <c r="B1787" s="336" t="s">
        <v>1522</v>
      </c>
      <c r="C1787" s="337" t="s">
        <v>5548</v>
      </c>
      <c r="D1787" s="338">
        <v>242</v>
      </c>
      <c r="E1787" s="339">
        <v>450</v>
      </c>
      <c r="F1787" s="171">
        <f>-SUMIF(CajaAcc!F:F,A1787,CajaAcc!E:E)+G1787</f>
        <v>0</v>
      </c>
      <c r="G1787" s="328">
        <v>0</v>
      </c>
    </row>
    <row r="1788" spans="1:7" ht="15" x14ac:dyDescent="0.2">
      <c r="A1788" s="320" t="s">
        <v>294</v>
      </c>
      <c r="B1788" s="336" t="s">
        <v>1522</v>
      </c>
      <c r="C1788" s="337" t="s">
        <v>5192</v>
      </c>
      <c r="D1788" s="338">
        <v>242</v>
      </c>
      <c r="E1788" s="339">
        <v>450</v>
      </c>
      <c r="F1788" s="171">
        <f>-SUMIF(CajaAcc!F:F,A1788,CajaAcc!E:E)+G1788</f>
        <v>0</v>
      </c>
      <c r="G1788" s="328">
        <v>0</v>
      </c>
    </row>
    <row r="1789" spans="1:7" ht="15" x14ac:dyDescent="0.2">
      <c r="A1789" s="320" t="s">
        <v>947</v>
      </c>
      <c r="B1789" s="336" t="s">
        <v>1522</v>
      </c>
      <c r="C1789" s="337" t="s">
        <v>2436</v>
      </c>
      <c r="D1789" s="338">
        <v>242</v>
      </c>
      <c r="E1789" s="339">
        <v>450</v>
      </c>
      <c r="F1789" s="171">
        <f>-SUMIF(CajaAcc!F:F,A1789,CajaAcc!E:E)+G1789</f>
        <v>0</v>
      </c>
      <c r="G1789" s="328">
        <v>0</v>
      </c>
    </row>
    <row r="1790" spans="1:7" ht="15" x14ac:dyDescent="0.2">
      <c r="A1790" s="320" t="s">
        <v>789</v>
      </c>
      <c r="B1790" s="336" t="s">
        <v>1522</v>
      </c>
      <c r="C1790" s="337" t="s">
        <v>2437</v>
      </c>
      <c r="D1790" s="338">
        <v>242</v>
      </c>
      <c r="E1790" s="339">
        <v>450</v>
      </c>
      <c r="F1790" s="171">
        <f>-SUMIF(CajaAcc!F:F,A1790,CajaAcc!E:E)+G1790</f>
        <v>0</v>
      </c>
      <c r="G1790" s="328">
        <v>0</v>
      </c>
    </row>
    <row r="1791" spans="1:7" ht="15" x14ac:dyDescent="0.2">
      <c r="A1791" s="320" t="s">
        <v>787</v>
      </c>
      <c r="B1791" s="336" t="s">
        <v>1522</v>
      </c>
      <c r="C1791" s="337" t="s">
        <v>2438</v>
      </c>
      <c r="D1791" s="338">
        <v>242</v>
      </c>
      <c r="E1791" s="339">
        <v>450</v>
      </c>
      <c r="F1791" s="171">
        <f>-SUMIF(CajaAcc!F:F,A1791,CajaAcc!E:E)+G1791</f>
        <v>0</v>
      </c>
      <c r="G1791" s="328">
        <v>0</v>
      </c>
    </row>
    <row r="1792" spans="1:7" ht="15" x14ac:dyDescent="0.2">
      <c r="A1792" s="320" t="s">
        <v>802</v>
      </c>
      <c r="B1792" s="336" t="s">
        <v>1522</v>
      </c>
      <c r="C1792" s="337" t="s">
        <v>5193</v>
      </c>
      <c r="D1792" s="338">
        <v>242</v>
      </c>
      <c r="E1792" s="339">
        <v>450</v>
      </c>
      <c r="F1792" s="171">
        <f>-SUMIF(CajaAcc!F:F,A1792,CajaAcc!E:E)+G1792</f>
        <v>0</v>
      </c>
      <c r="G1792" s="328">
        <v>0</v>
      </c>
    </row>
    <row r="1793" spans="1:7" ht="15" x14ac:dyDescent="0.2">
      <c r="A1793" s="320" t="s">
        <v>790</v>
      </c>
      <c r="B1793" s="336" t="s">
        <v>1522</v>
      </c>
      <c r="C1793" s="337" t="s">
        <v>5193</v>
      </c>
      <c r="D1793" s="338">
        <v>242</v>
      </c>
      <c r="E1793" s="339">
        <v>450</v>
      </c>
      <c r="F1793" s="171">
        <f>-SUMIF(CajaAcc!F:F,A1793,CajaAcc!E:E)+G1793</f>
        <v>0</v>
      </c>
      <c r="G1793" s="328">
        <v>0</v>
      </c>
    </row>
    <row r="1794" spans="1:7" ht="15" x14ac:dyDescent="0.2">
      <c r="A1794" s="320" t="s">
        <v>734</v>
      </c>
      <c r="B1794" s="336" t="s">
        <v>1522</v>
      </c>
      <c r="C1794" s="337" t="s">
        <v>1891</v>
      </c>
      <c r="D1794" s="338">
        <v>242</v>
      </c>
      <c r="E1794" s="339">
        <v>450</v>
      </c>
      <c r="F1794" s="171">
        <f>-SUMIF(CajaAcc!F:F,A1794,CajaAcc!E:E)+G1794</f>
        <v>0</v>
      </c>
      <c r="G1794" s="328">
        <v>0</v>
      </c>
    </row>
    <row r="1795" spans="1:7" ht="15" x14ac:dyDescent="0.2">
      <c r="A1795" s="320" t="s">
        <v>788</v>
      </c>
      <c r="B1795" s="336" t="s">
        <v>1522</v>
      </c>
      <c r="C1795" s="337" t="s">
        <v>2439</v>
      </c>
      <c r="D1795" s="338">
        <v>242</v>
      </c>
      <c r="E1795" s="339">
        <v>450</v>
      </c>
      <c r="F1795" s="171">
        <f>-SUMIF(CajaAcc!F:F,A1795,CajaAcc!E:E)+G1795</f>
        <v>0</v>
      </c>
      <c r="G1795" s="328">
        <v>0</v>
      </c>
    </row>
    <row r="1796" spans="1:7" ht="15" x14ac:dyDescent="0.2">
      <c r="A1796" s="320" t="s">
        <v>574</v>
      </c>
      <c r="B1796" s="336" t="s">
        <v>1522</v>
      </c>
      <c r="C1796" s="337" t="s">
        <v>575</v>
      </c>
      <c r="D1796" s="338">
        <v>242</v>
      </c>
      <c r="E1796" s="339">
        <v>450</v>
      </c>
      <c r="F1796" s="171">
        <f>-SUMIF(CajaAcc!F:F,A1796,CajaAcc!E:E)+G1796</f>
        <v>0</v>
      </c>
      <c r="G1796" s="328">
        <v>0</v>
      </c>
    </row>
    <row r="1797" spans="1:7" ht="15" x14ac:dyDescent="0.2">
      <c r="A1797" s="320" t="s">
        <v>557</v>
      </c>
      <c r="B1797" s="336" t="s">
        <v>1522</v>
      </c>
      <c r="C1797" s="337" t="s">
        <v>558</v>
      </c>
      <c r="D1797" s="338">
        <v>242</v>
      </c>
      <c r="E1797" s="339">
        <v>450</v>
      </c>
      <c r="F1797" s="171">
        <f>-SUMIF(CajaAcc!F:F,A1797,CajaAcc!E:E)+G1797</f>
        <v>0</v>
      </c>
      <c r="G1797" s="328">
        <v>0</v>
      </c>
    </row>
    <row r="1798" spans="1:7" ht="15" x14ac:dyDescent="0.2">
      <c r="A1798" s="320" t="s">
        <v>688</v>
      </c>
      <c r="B1798" s="336" t="s">
        <v>1522</v>
      </c>
      <c r="C1798" s="337" t="s">
        <v>559</v>
      </c>
      <c r="D1798" s="338">
        <v>242</v>
      </c>
      <c r="E1798" s="339">
        <v>450</v>
      </c>
      <c r="F1798" s="171">
        <f>-SUMIF(CajaAcc!F:F,A1798,CajaAcc!E:E)+G1798</f>
        <v>0</v>
      </c>
      <c r="G1798" s="328">
        <v>0</v>
      </c>
    </row>
    <row r="1799" spans="1:7" ht="15" x14ac:dyDescent="0.2">
      <c r="A1799" s="320" t="s">
        <v>1402</v>
      </c>
      <c r="B1799" s="336" t="s">
        <v>1522</v>
      </c>
      <c r="C1799" s="337" t="s">
        <v>2440</v>
      </c>
      <c r="D1799" s="338">
        <v>388</v>
      </c>
      <c r="E1799" s="339">
        <v>750</v>
      </c>
      <c r="F1799" s="171">
        <f>-SUMIF(CajaAcc!F:F,A1799,CajaAcc!E:E)+G1799</f>
        <v>0</v>
      </c>
      <c r="G1799" s="328">
        <v>0</v>
      </c>
    </row>
    <row r="1800" spans="1:7" ht="15" x14ac:dyDescent="0.2">
      <c r="A1800" s="320" t="s">
        <v>1542</v>
      </c>
      <c r="B1800" s="336" t="s">
        <v>1522</v>
      </c>
      <c r="C1800" s="337" t="s">
        <v>2441</v>
      </c>
      <c r="D1800" s="338">
        <v>388</v>
      </c>
      <c r="E1800" s="339">
        <v>750</v>
      </c>
      <c r="F1800" s="171">
        <f>-SUMIF(CajaAcc!F:F,A1800,CajaAcc!E:E)+G1800</f>
        <v>0</v>
      </c>
      <c r="G1800" s="328">
        <v>0</v>
      </c>
    </row>
    <row r="1801" spans="1:7" ht="15" x14ac:dyDescent="0.2">
      <c r="A1801" s="320" t="s">
        <v>1543</v>
      </c>
      <c r="B1801" s="336" t="s">
        <v>1522</v>
      </c>
      <c r="C1801" s="337" t="s">
        <v>2441</v>
      </c>
      <c r="D1801" s="338">
        <v>388</v>
      </c>
      <c r="E1801" s="339">
        <v>750</v>
      </c>
      <c r="F1801" s="171">
        <f>-SUMIF(CajaAcc!F:F,A1801,CajaAcc!E:E)+G1801</f>
        <v>0</v>
      </c>
      <c r="G1801" s="328">
        <v>0</v>
      </c>
    </row>
    <row r="1802" spans="1:7" ht="15" x14ac:dyDescent="0.2">
      <c r="A1802" s="320" t="s">
        <v>1476</v>
      </c>
      <c r="B1802" s="336" t="s">
        <v>1522</v>
      </c>
      <c r="C1802" s="337" t="s">
        <v>2442</v>
      </c>
      <c r="D1802" s="338">
        <v>388</v>
      </c>
      <c r="E1802" s="339">
        <v>750</v>
      </c>
      <c r="F1802" s="171">
        <f>-SUMIF(CajaAcc!F:F,A1802,CajaAcc!E:E)+G1802</f>
        <v>0</v>
      </c>
      <c r="G1802" s="328">
        <v>0</v>
      </c>
    </row>
    <row r="1803" spans="1:7" ht="15" x14ac:dyDescent="0.2">
      <c r="A1803" s="320" t="s">
        <v>1404</v>
      </c>
      <c r="B1803" s="336" t="s">
        <v>1522</v>
      </c>
      <c r="C1803" s="337" t="s">
        <v>2660</v>
      </c>
      <c r="D1803" s="338">
        <v>388</v>
      </c>
      <c r="E1803" s="339">
        <v>750</v>
      </c>
      <c r="F1803" s="171">
        <f>-SUMIF(CajaAcc!F:F,A1803,CajaAcc!E:E)+G1803</f>
        <v>0</v>
      </c>
      <c r="G1803" s="328">
        <v>0</v>
      </c>
    </row>
    <row r="1804" spans="1:7" ht="15" x14ac:dyDescent="0.2">
      <c r="A1804" s="320" t="s">
        <v>1357</v>
      </c>
      <c r="B1804" s="336" t="s">
        <v>1522</v>
      </c>
      <c r="C1804" s="337" t="s">
        <v>2443</v>
      </c>
      <c r="D1804" s="338">
        <v>388</v>
      </c>
      <c r="E1804" s="339">
        <v>750</v>
      </c>
      <c r="F1804" s="171">
        <f>-SUMIF(CajaAcc!F:F,A1804,CajaAcc!E:E)+G1804</f>
        <v>0</v>
      </c>
      <c r="G1804" s="328">
        <v>0</v>
      </c>
    </row>
    <row r="1805" spans="1:7" ht="15" x14ac:dyDescent="0.2">
      <c r="A1805" s="320" t="s">
        <v>1396</v>
      </c>
      <c r="B1805" s="336" t="s">
        <v>1522</v>
      </c>
      <c r="C1805" s="337" t="s">
        <v>2444</v>
      </c>
      <c r="D1805" s="338">
        <v>388</v>
      </c>
      <c r="E1805" s="339">
        <v>750</v>
      </c>
      <c r="F1805" s="171">
        <f>-SUMIF(CajaAcc!F:F,A1805,CajaAcc!E:E)+G1805</f>
        <v>0</v>
      </c>
      <c r="G1805" s="328">
        <v>0</v>
      </c>
    </row>
    <row r="1806" spans="1:7" ht="15" x14ac:dyDescent="0.2">
      <c r="A1806" s="320" t="s">
        <v>1537</v>
      </c>
      <c r="B1806" s="336" t="s">
        <v>1522</v>
      </c>
      <c r="C1806" s="337" t="s">
        <v>2445</v>
      </c>
      <c r="D1806" s="338">
        <v>388</v>
      </c>
      <c r="E1806" s="339">
        <v>750</v>
      </c>
      <c r="F1806" s="171">
        <f>-SUMIF(CajaAcc!F:F,A1806,CajaAcc!E:E)+G1806</f>
        <v>0</v>
      </c>
      <c r="G1806" s="328">
        <v>0</v>
      </c>
    </row>
    <row r="1807" spans="1:7" ht="15" x14ac:dyDescent="0.2">
      <c r="A1807" s="320" t="s">
        <v>1352</v>
      </c>
      <c r="B1807" s="336" t="s">
        <v>1522</v>
      </c>
      <c r="C1807" s="337" t="s">
        <v>2446</v>
      </c>
      <c r="D1807" s="338">
        <v>388</v>
      </c>
      <c r="E1807" s="339">
        <v>750</v>
      </c>
      <c r="F1807" s="171">
        <f>-SUMIF(CajaAcc!F:F,A1807,CajaAcc!E:E)+G1807</f>
        <v>0</v>
      </c>
      <c r="G1807" s="328">
        <v>0</v>
      </c>
    </row>
    <row r="1808" spans="1:7" ht="15" x14ac:dyDescent="0.2">
      <c r="A1808" s="320" t="s">
        <v>1708</v>
      </c>
      <c r="B1808" s="336" t="s">
        <v>1522</v>
      </c>
      <c r="C1808" s="337" t="s">
        <v>1722</v>
      </c>
      <c r="D1808" s="338">
        <v>388</v>
      </c>
      <c r="E1808" s="339">
        <v>750</v>
      </c>
      <c r="F1808" s="171">
        <f>-SUMIF(CajaAcc!F:F,A1808,CajaAcc!E:E)+G1808</f>
        <v>0</v>
      </c>
      <c r="G1808" s="328">
        <v>0</v>
      </c>
    </row>
    <row r="1809" spans="1:7" ht="15" x14ac:dyDescent="0.2">
      <c r="A1809" s="320" t="s">
        <v>1709</v>
      </c>
      <c r="B1809" s="336" t="s">
        <v>1522</v>
      </c>
      <c r="C1809" s="337" t="s">
        <v>1723</v>
      </c>
      <c r="D1809" s="338">
        <v>388</v>
      </c>
      <c r="E1809" s="339">
        <v>750</v>
      </c>
      <c r="F1809" s="171">
        <f>-SUMIF(CajaAcc!F:F,A1809,CajaAcc!E:E)+G1809</f>
        <v>0</v>
      </c>
      <c r="G1809" s="328">
        <v>0</v>
      </c>
    </row>
    <row r="1810" spans="1:7" ht="15" x14ac:dyDescent="0.2">
      <c r="A1810" s="320" t="s">
        <v>1979</v>
      </c>
      <c r="B1810" s="336" t="s">
        <v>1522</v>
      </c>
      <c r="C1810" s="337" t="s">
        <v>1980</v>
      </c>
      <c r="D1810" s="338">
        <v>264</v>
      </c>
      <c r="E1810" s="339">
        <v>500</v>
      </c>
      <c r="F1810" s="171">
        <f>-SUMIF(CajaAcc!F:F,A1810,CajaAcc!E:E)+G1810</f>
        <v>0</v>
      </c>
      <c r="G1810" s="328">
        <v>0</v>
      </c>
    </row>
    <row r="1811" spans="1:7" ht="15" x14ac:dyDescent="0.2">
      <c r="A1811" s="320" t="s">
        <v>1981</v>
      </c>
      <c r="B1811" s="336" t="s">
        <v>1522</v>
      </c>
      <c r="C1811" s="337" t="s">
        <v>1982</v>
      </c>
      <c r="D1811" s="338">
        <v>264</v>
      </c>
      <c r="E1811" s="339">
        <v>500</v>
      </c>
      <c r="F1811" s="171">
        <f>-SUMIF(CajaAcc!F:F,A1811,CajaAcc!E:E)+G1811</f>
        <v>0</v>
      </c>
      <c r="G1811" s="328">
        <v>0</v>
      </c>
    </row>
    <row r="1812" spans="1:7" ht="15" x14ac:dyDescent="0.2">
      <c r="A1812" s="320" t="s">
        <v>1710</v>
      </c>
      <c r="B1812" s="336" t="s">
        <v>1522</v>
      </c>
      <c r="C1812" s="337" t="s">
        <v>5194</v>
      </c>
      <c r="D1812" s="338">
        <v>388</v>
      </c>
      <c r="E1812" s="339">
        <v>750</v>
      </c>
      <c r="F1812" s="171">
        <f>-SUMIF(CajaAcc!F:F,A1812,CajaAcc!E:E)+G1812</f>
        <v>0</v>
      </c>
      <c r="G1812" s="328">
        <v>0</v>
      </c>
    </row>
    <row r="1813" spans="1:7" ht="15" x14ac:dyDescent="0.2">
      <c r="A1813" s="320" t="s">
        <v>1653</v>
      </c>
      <c r="B1813" s="336" t="s">
        <v>1522</v>
      </c>
      <c r="C1813" s="337" t="s">
        <v>1654</v>
      </c>
      <c r="D1813" s="338">
        <v>264</v>
      </c>
      <c r="E1813" s="339">
        <v>500</v>
      </c>
      <c r="F1813" s="171">
        <f>-SUMIF(CajaAcc!F:F,A1813,CajaAcc!E:E)+G1813</f>
        <v>0</v>
      </c>
      <c r="G1813" s="328">
        <v>0</v>
      </c>
    </row>
    <row r="1814" spans="1:7" ht="15" x14ac:dyDescent="0.2">
      <c r="A1814" s="320" t="s">
        <v>1938</v>
      </c>
      <c r="B1814" s="336" t="s">
        <v>1522</v>
      </c>
      <c r="C1814" s="337" t="s">
        <v>1892</v>
      </c>
      <c r="D1814" s="338">
        <v>242</v>
      </c>
      <c r="E1814" s="339">
        <v>450</v>
      </c>
      <c r="F1814" s="171">
        <f>-SUMIF(CajaAcc!F:F,A1814,CajaAcc!E:E)+G1814</f>
        <v>0</v>
      </c>
      <c r="G1814" s="328">
        <v>0</v>
      </c>
    </row>
    <row r="1815" spans="1:7" ht="15" x14ac:dyDescent="0.2">
      <c r="A1815" s="320" t="s">
        <v>1155</v>
      </c>
      <c r="B1815" s="336" t="s">
        <v>1522</v>
      </c>
      <c r="C1815" s="337" t="s">
        <v>1893</v>
      </c>
      <c r="D1815" s="338">
        <v>242</v>
      </c>
      <c r="E1815" s="339">
        <v>350</v>
      </c>
      <c r="F1815" s="171">
        <f>-SUMIF(CajaAcc!F:F,A1815,CajaAcc!E:E)+G1815</f>
        <v>0</v>
      </c>
      <c r="G1815" s="328">
        <v>0</v>
      </c>
    </row>
    <row r="1816" spans="1:7" ht="15" x14ac:dyDescent="0.2">
      <c r="A1816" s="320" t="s">
        <v>1287</v>
      </c>
      <c r="B1816" s="336" t="s">
        <v>1522</v>
      </c>
      <c r="C1816" s="337" t="s">
        <v>2447</v>
      </c>
      <c r="D1816" s="338">
        <v>242</v>
      </c>
      <c r="E1816" s="339">
        <v>350</v>
      </c>
      <c r="F1816" s="171">
        <f>-SUMIF(CajaAcc!F:F,A1816,CajaAcc!E:E)+G1816</f>
        <v>0</v>
      </c>
      <c r="G1816" s="328">
        <v>0</v>
      </c>
    </row>
    <row r="1817" spans="1:7" ht="15" x14ac:dyDescent="0.2">
      <c r="A1817" s="320" t="s">
        <v>1200</v>
      </c>
      <c r="B1817" s="336" t="s">
        <v>1522</v>
      </c>
      <c r="C1817" s="337" t="s">
        <v>2448</v>
      </c>
      <c r="D1817" s="338">
        <v>242</v>
      </c>
      <c r="E1817" s="339">
        <v>350</v>
      </c>
      <c r="F1817" s="171">
        <f>-SUMIF(CajaAcc!F:F,A1817,CajaAcc!E:E)+G1817</f>
        <v>0</v>
      </c>
      <c r="G1817" s="328">
        <v>0</v>
      </c>
    </row>
    <row r="1818" spans="1:7" ht="15" x14ac:dyDescent="0.2">
      <c r="A1818" s="320" t="s">
        <v>1201</v>
      </c>
      <c r="B1818" s="336" t="s">
        <v>1522</v>
      </c>
      <c r="C1818" s="337" t="s">
        <v>2448</v>
      </c>
      <c r="D1818" s="338">
        <v>242</v>
      </c>
      <c r="E1818" s="339">
        <v>350</v>
      </c>
      <c r="F1818" s="171">
        <f>-SUMIF(CajaAcc!F:F,A1818,CajaAcc!E:E)+G1818</f>
        <v>0</v>
      </c>
      <c r="G1818" s="328">
        <v>0</v>
      </c>
    </row>
    <row r="1819" spans="1:7" ht="15" x14ac:dyDescent="0.2">
      <c r="A1819" s="320" t="s">
        <v>1202</v>
      </c>
      <c r="B1819" s="336" t="s">
        <v>1522</v>
      </c>
      <c r="C1819" s="337" t="s">
        <v>2448</v>
      </c>
      <c r="D1819" s="338">
        <v>242</v>
      </c>
      <c r="E1819" s="339">
        <v>350</v>
      </c>
      <c r="F1819" s="171">
        <f>-SUMIF(CajaAcc!F:F,A1819,CajaAcc!E:E)+G1819</f>
        <v>0</v>
      </c>
      <c r="G1819" s="328">
        <v>0</v>
      </c>
    </row>
    <row r="1820" spans="1:7" ht="15" x14ac:dyDescent="0.2">
      <c r="A1820" s="320" t="s">
        <v>1217</v>
      </c>
      <c r="B1820" s="336" t="s">
        <v>1522</v>
      </c>
      <c r="C1820" s="337" t="s">
        <v>1241</v>
      </c>
      <c r="D1820" s="338">
        <v>242</v>
      </c>
      <c r="E1820" s="339">
        <v>350</v>
      </c>
      <c r="F1820" s="171">
        <f>-SUMIF(CajaAcc!F:F,A1820,CajaAcc!E:E)+G1820</f>
        <v>0</v>
      </c>
      <c r="G1820" s="328">
        <v>0</v>
      </c>
    </row>
    <row r="1821" spans="1:7" ht="15" x14ac:dyDescent="0.2">
      <c r="A1821" s="320" t="s">
        <v>735</v>
      </c>
      <c r="B1821" s="336" t="s">
        <v>1522</v>
      </c>
      <c r="C1821" s="337" t="s">
        <v>1894</v>
      </c>
      <c r="D1821" s="338">
        <v>242</v>
      </c>
      <c r="E1821" s="339">
        <v>350</v>
      </c>
      <c r="F1821" s="171">
        <f>-SUMIF(CajaAcc!F:F,A1821,CajaAcc!E:E)+G1821</f>
        <v>0</v>
      </c>
      <c r="G1821" s="328">
        <v>0</v>
      </c>
    </row>
    <row r="1822" spans="1:7" ht="15" x14ac:dyDescent="0.2">
      <c r="A1822" s="320" t="s">
        <v>2703</v>
      </c>
      <c r="B1822" s="336" t="s">
        <v>1522</v>
      </c>
      <c r="C1822" s="337" t="s">
        <v>5195</v>
      </c>
      <c r="D1822" s="338">
        <v>1293</v>
      </c>
      <c r="E1822" s="339">
        <v>3000</v>
      </c>
      <c r="F1822" s="171">
        <f>-SUMIF(CajaAcc!F:F,A1822,CajaAcc!E:E)+G1822</f>
        <v>0</v>
      </c>
      <c r="G1822" s="328">
        <v>0</v>
      </c>
    </row>
    <row r="1823" spans="1:7" ht="15" x14ac:dyDescent="0.2">
      <c r="A1823" s="320" t="s">
        <v>3804</v>
      </c>
      <c r="B1823" s="336" t="s">
        <v>1522</v>
      </c>
      <c r="C1823" s="337" t="s">
        <v>3830</v>
      </c>
      <c r="D1823" s="338">
        <v>1053</v>
      </c>
      <c r="E1823" s="339">
        <v>2850</v>
      </c>
      <c r="F1823" s="171">
        <f>-SUMIF(CajaAcc!F:F,A1823,CajaAcc!E:E)+G1823</f>
        <v>0</v>
      </c>
      <c r="G1823" s="328">
        <v>0</v>
      </c>
    </row>
    <row r="1824" spans="1:7" ht="15" x14ac:dyDescent="0.2">
      <c r="A1824" s="320" t="s">
        <v>3805</v>
      </c>
      <c r="B1824" s="336" t="s">
        <v>1522</v>
      </c>
      <c r="C1824" s="337" t="s">
        <v>3831</v>
      </c>
      <c r="D1824" s="338">
        <v>1053</v>
      </c>
      <c r="E1824" s="339">
        <v>2850</v>
      </c>
      <c r="F1824" s="171">
        <f>-SUMIF(CajaAcc!F:F,A1824,CajaAcc!E:E)+G1824</f>
        <v>0</v>
      </c>
      <c r="G1824" s="328">
        <v>0</v>
      </c>
    </row>
    <row r="1825" spans="1:7" ht="15" x14ac:dyDescent="0.2">
      <c r="A1825" s="320" t="s">
        <v>3806</v>
      </c>
      <c r="B1825" s="336" t="s">
        <v>1522</v>
      </c>
      <c r="C1825" s="337" t="s">
        <v>5196</v>
      </c>
      <c r="D1825" s="338">
        <v>722</v>
      </c>
      <c r="E1825" s="339">
        <v>1950</v>
      </c>
      <c r="F1825" s="171">
        <f>-SUMIF(CajaAcc!F:F,A1825,CajaAcc!E:E)+G1825</f>
        <v>0</v>
      </c>
      <c r="G1825" s="328">
        <v>0</v>
      </c>
    </row>
    <row r="1826" spans="1:7" ht="15" x14ac:dyDescent="0.2">
      <c r="A1826" s="320" t="s">
        <v>1528</v>
      </c>
      <c r="B1826" s="336" t="s">
        <v>1522</v>
      </c>
      <c r="C1826" s="337" t="s">
        <v>2449</v>
      </c>
      <c r="D1826" s="338">
        <v>388</v>
      </c>
      <c r="E1826" s="339">
        <v>750</v>
      </c>
      <c r="F1826" s="171">
        <f>-SUMIF(CajaAcc!F:F,A1826,CajaAcc!E:E)+G1826</f>
        <v>0</v>
      </c>
      <c r="G1826" s="328">
        <v>0</v>
      </c>
    </row>
    <row r="1827" spans="1:7" ht="15" x14ac:dyDescent="0.2">
      <c r="A1827" s="320" t="s">
        <v>1358</v>
      </c>
      <c r="B1827" s="336" t="s">
        <v>1522</v>
      </c>
      <c r="C1827" s="337" t="s">
        <v>2450</v>
      </c>
      <c r="D1827" s="338">
        <v>388</v>
      </c>
      <c r="E1827" s="339">
        <v>750</v>
      </c>
      <c r="F1827" s="171">
        <f>-SUMIF(CajaAcc!F:F,A1827,CajaAcc!E:E)+G1827</f>
        <v>0</v>
      </c>
      <c r="G1827" s="328">
        <v>0</v>
      </c>
    </row>
    <row r="1828" spans="1:7" ht="15" x14ac:dyDescent="0.2">
      <c r="A1828" s="320" t="s">
        <v>2088</v>
      </c>
      <c r="B1828" s="336" t="s">
        <v>1522</v>
      </c>
      <c r="C1828" s="337" t="s">
        <v>2451</v>
      </c>
      <c r="D1828" s="338">
        <v>388</v>
      </c>
      <c r="E1828" s="339">
        <v>750</v>
      </c>
      <c r="F1828" s="171">
        <f>-SUMIF(CajaAcc!F:F,A1828,CajaAcc!E:E)+G1828</f>
        <v>0</v>
      </c>
      <c r="G1828" s="328">
        <v>0</v>
      </c>
    </row>
    <row r="1829" spans="1:7" ht="15" x14ac:dyDescent="0.2">
      <c r="A1829" s="320" t="s">
        <v>1554</v>
      </c>
      <c r="B1829" s="336" t="s">
        <v>1522</v>
      </c>
      <c r="C1829" s="337" t="s">
        <v>2451</v>
      </c>
      <c r="D1829" s="338">
        <v>388</v>
      </c>
      <c r="E1829" s="339">
        <v>750</v>
      </c>
      <c r="F1829" s="171">
        <f>-SUMIF(CajaAcc!F:F,A1829,CajaAcc!E:E)+G1829</f>
        <v>0</v>
      </c>
      <c r="G1829" s="328">
        <v>0</v>
      </c>
    </row>
    <row r="1830" spans="1:7" ht="15" x14ac:dyDescent="0.2">
      <c r="A1830" s="320" t="s">
        <v>1353</v>
      </c>
      <c r="B1830" s="336" t="s">
        <v>1522</v>
      </c>
      <c r="C1830" s="337" t="s">
        <v>2452</v>
      </c>
      <c r="D1830" s="338">
        <v>388</v>
      </c>
      <c r="E1830" s="339">
        <v>750</v>
      </c>
      <c r="F1830" s="171">
        <f>-SUMIF(CajaAcc!F:F,A1830,CajaAcc!E:E)+G1830</f>
        <v>0</v>
      </c>
      <c r="G1830" s="328">
        <v>0</v>
      </c>
    </row>
    <row r="1831" spans="1:7" ht="15" x14ac:dyDescent="0.2">
      <c r="A1831" s="320" t="s">
        <v>1385</v>
      </c>
      <c r="B1831" s="336" t="s">
        <v>1522</v>
      </c>
      <c r="C1831" s="337" t="s">
        <v>2453</v>
      </c>
      <c r="D1831" s="338">
        <v>388</v>
      </c>
      <c r="E1831" s="339">
        <v>750</v>
      </c>
      <c r="F1831" s="171">
        <f>-SUMIF(CajaAcc!F:F,A1831,CajaAcc!E:E)+G1831</f>
        <v>0</v>
      </c>
      <c r="G1831" s="328">
        <v>0</v>
      </c>
    </row>
    <row r="1832" spans="1:7" ht="15" x14ac:dyDescent="0.2">
      <c r="A1832" s="320" t="s">
        <v>1383</v>
      </c>
      <c r="B1832" s="336" t="s">
        <v>1522</v>
      </c>
      <c r="C1832" s="337" t="s">
        <v>2454</v>
      </c>
      <c r="D1832" s="338">
        <v>388</v>
      </c>
      <c r="E1832" s="339">
        <v>750</v>
      </c>
      <c r="F1832" s="171">
        <f>-SUMIF(CajaAcc!F:F,A1832,CajaAcc!E:E)+G1832</f>
        <v>0</v>
      </c>
      <c r="G1832" s="328">
        <v>0</v>
      </c>
    </row>
    <row r="1833" spans="1:7" ht="15" x14ac:dyDescent="0.2">
      <c r="A1833" s="320" t="s">
        <v>1460</v>
      </c>
      <c r="B1833" s="336" t="s">
        <v>1522</v>
      </c>
      <c r="C1833" s="337" t="s">
        <v>2454</v>
      </c>
      <c r="D1833" s="338">
        <v>388</v>
      </c>
      <c r="E1833" s="339">
        <v>750</v>
      </c>
      <c r="F1833" s="171">
        <f>-SUMIF(CajaAcc!F:F,A1833,CajaAcc!E:E)+G1833</f>
        <v>0</v>
      </c>
      <c r="G1833" s="328">
        <v>0</v>
      </c>
    </row>
    <row r="1834" spans="1:7" ht="15" x14ac:dyDescent="0.2">
      <c r="A1834" s="320" t="s">
        <v>1459</v>
      </c>
      <c r="B1834" s="336" t="s">
        <v>1522</v>
      </c>
      <c r="C1834" s="337" t="s">
        <v>2454</v>
      </c>
      <c r="D1834" s="338">
        <v>388</v>
      </c>
      <c r="E1834" s="339">
        <v>750</v>
      </c>
      <c r="F1834" s="171">
        <f>-SUMIF(CajaAcc!F:F,A1834,CajaAcc!E:E)+G1834</f>
        <v>0</v>
      </c>
      <c r="G1834" s="328">
        <v>0</v>
      </c>
    </row>
    <row r="1835" spans="1:7" ht="15" x14ac:dyDescent="0.2">
      <c r="A1835" s="320" t="s">
        <v>1458</v>
      </c>
      <c r="B1835" s="336" t="s">
        <v>1522</v>
      </c>
      <c r="C1835" s="337" t="s">
        <v>2454</v>
      </c>
      <c r="D1835" s="338">
        <v>388</v>
      </c>
      <c r="E1835" s="339">
        <v>750</v>
      </c>
      <c r="F1835" s="171">
        <f>-SUMIF(CajaAcc!F:F,A1835,CajaAcc!E:E)+G1835</f>
        <v>0</v>
      </c>
      <c r="G1835" s="328">
        <v>0</v>
      </c>
    </row>
    <row r="1836" spans="1:7" ht="15" x14ac:dyDescent="0.2">
      <c r="A1836" s="320" t="s">
        <v>1711</v>
      </c>
      <c r="B1836" s="336" t="s">
        <v>1522</v>
      </c>
      <c r="C1836" s="337" t="s">
        <v>5197</v>
      </c>
      <c r="D1836" s="338">
        <v>388</v>
      </c>
      <c r="E1836" s="339">
        <v>750</v>
      </c>
      <c r="F1836" s="171">
        <f>-SUMIF(CajaAcc!F:F,A1836,CajaAcc!E:E)+G1836</f>
        <v>0</v>
      </c>
      <c r="G1836" s="328">
        <v>0</v>
      </c>
    </row>
    <row r="1837" spans="1:7" ht="15" x14ac:dyDescent="0.2">
      <c r="A1837" s="320" t="s">
        <v>842</v>
      </c>
      <c r="B1837" s="336" t="s">
        <v>1522</v>
      </c>
      <c r="C1837" s="337" t="s">
        <v>2455</v>
      </c>
      <c r="D1837" s="338">
        <v>242</v>
      </c>
      <c r="E1837" s="339">
        <v>350</v>
      </c>
      <c r="F1837" s="171">
        <f>-SUMIF(CajaAcc!F:F,A1837,CajaAcc!E:E)+G1837</f>
        <v>0</v>
      </c>
      <c r="G1837" s="328">
        <v>0</v>
      </c>
    </row>
    <row r="1838" spans="1:7" ht="15" x14ac:dyDescent="0.2">
      <c r="A1838" s="320" t="s">
        <v>843</v>
      </c>
      <c r="B1838" s="336" t="s">
        <v>1522</v>
      </c>
      <c r="C1838" s="337" t="s">
        <v>2455</v>
      </c>
      <c r="D1838" s="338">
        <v>242</v>
      </c>
      <c r="E1838" s="339">
        <v>350</v>
      </c>
      <c r="F1838" s="171">
        <f>-SUMIF(CajaAcc!F:F,A1838,CajaAcc!E:E)+G1838</f>
        <v>0</v>
      </c>
      <c r="G1838" s="328">
        <v>0</v>
      </c>
    </row>
    <row r="1839" spans="1:7" ht="15" x14ac:dyDescent="0.2">
      <c r="A1839" s="320" t="s">
        <v>844</v>
      </c>
      <c r="B1839" s="336" t="s">
        <v>1522</v>
      </c>
      <c r="C1839" s="337" t="s">
        <v>2455</v>
      </c>
      <c r="D1839" s="338">
        <v>242</v>
      </c>
      <c r="E1839" s="339">
        <v>350</v>
      </c>
      <c r="F1839" s="171">
        <f>-SUMIF(CajaAcc!F:F,A1839,CajaAcc!E:E)+G1839</f>
        <v>0</v>
      </c>
      <c r="G1839" s="328">
        <v>0</v>
      </c>
    </row>
    <row r="1840" spans="1:7" ht="15" x14ac:dyDescent="0.2">
      <c r="A1840" s="320" t="s">
        <v>1156</v>
      </c>
      <c r="B1840" s="336" t="s">
        <v>1522</v>
      </c>
      <c r="C1840" s="337" t="s">
        <v>1895</v>
      </c>
      <c r="D1840" s="338">
        <v>242</v>
      </c>
      <c r="E1840" s="339">
        <v>350</v>
      </c>
      <c r="F1840" s="171">
        <f>-SUMIF(CajaAcc!F:F,A1840,CajaAcc!E:E)+G1840</f>
        <v>0</v>
      </c>
      <c r="G1840" s="328">
        <v>0</v>
      </c>
    </row>
    <row r="1841" spans="1:7" ht="15" x14ac:dyDescent="0.2">
      <c r="A1841" s="320" t="s">
        <v>1205</v>
      </c>
      <c r="B1841" s="336" t="s">
        <v>1522</v>
      </c>
      <c r="C1841" s="337" t="s">
        <v>2456</v>
      </c>
      <c r="D1841" s="338">
        <v>242</v>
      </c>
      <c r="E1841" s="339">
        <v>350</v>
      </c>
      <c r="F1841" s="171">
        <f>-SUMIF(CajaAcc!F:F,A1841,CajaAcc!E:E)+G1841</f>
        <v>0</v>
      </c>
      <c r="G1841" s="328">
        <v>0</v>
      </c>
    </row>
    <row r="1842" spans="1:7" ht="15" x14ac:dyDescent="0.2">
      <c r="A1842" s="320" t="s">
        <v>1203</v>
      </c>
      <c r="B1842" s="336" t="s">
        <v>1522</v>
      </c>
      <c r="C1842" s="337" t="s">
        <v>2456</v>
      </c>
      <c r="D1842" s="338">
        <v>242</v>
      </c>
      <c r="E1842" s="339">
        <v>350</v>
      </c>
      <c r="F1842" s="171">
        <f>-SUMIF(CajaAcc!F:F,A1842,CajaAcc!E:E)+G1842</f>
        <v>0</v>
      </c>
      <c r="G1842" s="328">
        <v>0</v>
      </c>
    </row>
    <row r="1843" spans="1:7" ht="15" x14ac:dyDescent="0.2">
      <c r="A1843" s="320" t="s">
        <v>1204</v>
      </c>
      <c r="B1843" s="336" t="s">
        <v>1522</v>
      </c>
      <c r="C1843" s="337" t="s">
        <v>2456</v>
      </c>
      <c r="D1843" s="338">
        <v>242</v>
      </c>
      <c r="E1843" s="339">
        <v>350</v>
      </c>
      <c r="F1843" s="171">
        <f>-SUMIF(CajaAcc!F:F,A1843,CajaAcc!E:E)+G1843</f>
        <v>0</v>
      </c>
      <c r="G1843" s="328">
        <v>0</v>
      </c>
    </row>
    <row r="1844" spans="1:7" ht="15" x14ac:dyDescent="0.2">
      <c r="A1844" s="320" t="s">
        <v>780</v>
      </c>
      <c r="B1844" s="336" t="s">
        <v>1522</v>
      </c>
      <c r="C1844" s="337" t="s">
        <v>2457</v>
      </c>
      <c r="D1844" s="338">
        <v>242</v>
      </c>
      <c r="E1844" s="339">
        <v>350</v>
      </c>
      <c r="F1844" s="171">
        <f>-SUMIF(CajaAcc!F:F,A1844,CajaAcc!E:E)+G1844</f>
        <v>0</v>
      </c>
      <c r="G1844" s="328">
        <v>0</v>
      </c>
    </row>
    <row r="1845" spans="1:7" ht="15" x14ac:dyDescent="0.2">
      <c r="A1845" s="320" t="s">
        <v>825</v>
      </c>
      <c r="B1845" s="336" t="s">
        <v>1522</v>
      </c>
      <c r="C1845" s="337" t="s">
        <v>2458</v>
      </c>
      <c r="D1845" s="338">
        <v>242</v>
      </c>
      <c r="E1845" s="339">
        <v>350</v>
      </c>
      <c r="F1845" s="171">
        <f>-SUMIF(CajaAcc!F:F,A1845,CajaAcc!E:E)+G1845</f>
        <v>0</v>
      </c>
      <c r="G1845" s="328">
        <v>0</v>
      </c>
    </row>
    <row r="1846" spans="1:7" ht="15" x14ac:dyDescent="0.2">
      <c r="A1846" s="320" t="s">
        <v>760</v>
      </c>
      <c r="B1846" s="336" t="s">
        <v>1522</v>
      </c>
      <c r="C1846" s="337" t="s">
        <v>1983</v>
      </c>
      <c r="D1846" s="338">
        <v>242</v>
      </c>
      <c r="E1846" s="339">
        <v>350</v>
      </c>
      <c r="F1846" s="171">
        <f>-SUMIF(CajaAcc!F:F,A1846,CajaAcc!E:E)+G1846</f>
        <v>0</v>
      </c>
      <c r="G1846" s="328">
        <v>0</v>
      </c>
    </row>
    <row r="1847" spans="1:7" ht="15" x14ac:dyDescent="0.2">
      <c r="A1847" s="320" t="s">
        <v>1162</v>
      </c>
      <c r="B1847" s="336" t="s">
        <v>1522</v>
      </c>
      <c r="C1847" s="337" t="s">
        <v>1896</v>
      </c>
      <c r="D1847" s="338">
        <v>242</v>
      </c>
      <c r="E1847" s="339">
        <v>350</v>
      </c>
      <c r="F1847" s="171">
        <f>-SUMIF(CajaAcc!F:F,A1847,CajaAcc!E:E)+G1847</f>
        <v>0</v>
      </c>
      <c r="G1847" s="328">
        <v>0</v>
      </c>
    </row>
    <row r="1848" spans="1:7" ht="15" x14ac:dyDescent="0.2">
      <c r="A1848" s="320" t="s">
        <v>679</v>
      </c>
      <c r="B1848" s="336" t="s">
        <v>1522</v>
      </c>
      <c r="C1848" s="337" t="s">
        <v>2459</v>
      </c>
      <c r="D1848" s="338">
        <v>242</v>
      </c>
      <c r="E1848" s="339">
        <v>350</v>
      </c>
      <c r="F1848" s="171">
        <f>-SUMIF(CajaAcc!F:F,A1848,CajaAcc!E:E)+G1848</f>
        <v>0</v>
      </c>
      <c r="G1848" s="328">
        <v>0</v>
      </c>
    </row>
    <row r="1849" spans="1:7" ht="15" x14ac:dyDescent="0.2">
      <c r="A1849" s="320" t="s">
        <v>886</v>
      </c>
      <c r="B1849" s="336" t="s">
        <v>1522</v>
      </c>
      <c r="C1849" s="337" t="s">
        <v>1897</v>
      </c>
      <c r="D1849" s="338">
        <v>242</v>
      </c>
      <c r="E1849" s="339">
        <v>350</v>
      </c>
      <c r="F1849" s="171">
        <f>-SUMIF(CajaAcc!F:F,A1849,CajaAcc!E:E)+G1849</f>
        <v>0</v>
      </c>
      <c r="G1849" s="328">
        <v>0</v>
      </c>
    </row>
    <row r="1850" spans="1:7" ht="15" x14ac:dyDescent="0.2">
      <c r="A1850" s="320" t="s">
        <v>888</v>
      </c>
      <c r="B1850" s="336" t="s">
        <v>1522</v>
      </c>
      <c r="C1850" s="337" t="s">
        <v>1897</v>
      </c>
      <c r="D1850" s="338">
        <v>242</v>
      </c>
      <c r="E1850" s="339">
        <v>350</v>
      </c>
      <c r="F1850" s="171">
        <f>-SUMIF(CajaAcc!F:F,A1850,CajaAcc!E:E)+G1850</f>
        <v>0</v>
      </c>
      <c r="G1850" s="328">
        <v>0</v>
      </c>
    </row>
    <row r="1851" spans="1:7" ht="15" x14ac:dyDescent="0.2">
      <c r="A1851" s="320" t="s">
        <v>887</v>
      </c>
      <c r="B1851" s="336" t="s">
        <v>1522</v>
      </c>
      <c r="C1851" s="337" t="s">
        <v>1897</v>
      </c>
      <c r="D1851" s="338">
        <v>242</v>
      </c>
      <c r="E1851" s="339">
        <v>350</v>
      </c>
      <c r="F1851" s="171">
        <f>-SUMIF(CajaAcc!F:F,A1851,CajaAcc!E:E)+G1851</f>
        <v>0</v>
      </c>
      <c r="G1851" s="328">
        <v>0</v>
      </c>
    </row>
    <row r="1852" spans="1:7" ht="15" x14ac:dyDescent="0.2">
      <c r="A1852" s="320" t="s">
        <v>884</v>
      </c>
      <c r="B1852" s="336" t="s">
        <v>1522</v>
      </c>
      <c r="C1852" s="337" t="s">
        <v>1898</v>
      </c>
      <c r="D1852" s="338">
        <v>242</v>
      </c>
      <c r="E1852" s="339">
        <v>350</v>
      </c>
      <c r="F1852" s="171">
        <f>-SUMIF(CajaAcc!F:F,A1852,CajaAcc!E:E)+G1852</f>
        <v>0</v>
      </c>
      <c r="G1852" s="328">
        <v>0</v>
      </c>
    </row>
    <row r="1853" spans="1:7" ht="15" x14ac:dyDescent="0.2">
      <c r="A1853" s="320" t="s">
        <v>885</v>
      </c>
      <c r="B1853" s="336" t="s">
        <v>1522</v>
      </c>
      <c r="C1853" s="337" t="s">
        <v>1898</v>
      </c>
      <c r="D1853" s="338">
        <v>242</v>
      </c>
      <c r="E1853" s="339">
        <v>350</v>
      </c>
      <c r="F1853" s="171">
        <f>-SUMIF(CajaAcc!F:F,A1853,CajaAcc!E:E)+G1853</f>
        <v>0</v>
      </c>
      <c r="G1853" s="328">
        <v>0</v>
      </c>
    </row>
    <row r="1854" spans="1:7" ht="15" x14ac:dyDescent="0.2">
      <c r="A1854" s="320" t="s">
        <v>902</v>
      </c>
      <c r="B1854" s="336" t="s">
        <v>1522</v>
      </c>
      <c r="C1854" s="337" t="s">
        <v>2010</v>
      </c>
      <c r="D1854" s="338">
        <v>242</v>
      </c>
      <c r="E1854" s="339">
        <v>350</v>
      </c>
      <c r="F1854" s="171">
        <f>-SUMIF(CajaAcc!F:F,A1854,CajaAcc!E:E)+G1854</f>
        <v>0</v>
      </c>
      <c r="G1854" s="328">
        <v>0</v>
      </c>
    </row>
    <row r="1855" spans="1:7" ht="15" x14ac:dyDescent="0.2">
      <c r="A1855" s="320" t="s">
        <v>680</v>
      </c>
      <c r="B1855" s="336" t="s">
        <v>1522</v>
      </c>
      <c r="C1855" s="337" t="s">
        <v>5198</v>
      </c>
      <c r="D1855" s="338">
        <v>242</v>
      </c>
      <c r="E1855" s="339">
        <v>350</v>
      </c>
      <c r="F1855" s="171">
        <f>-SUMIF(CajaAcc!F:F,A1855,CajaAcc!E:E)+G1855</f>
        <v>0</v>
      </c>
      <c r="G1855" s="328">
        <v>0</v>
      </c>
    </row>
    <row r="1856" spans="1:7" ht="15" x14ac:dyDescent="0.2">
      <c r="A1856" s="320" t="s">
        <v>879</v>
      </c>
      <c r="B1856" s="336" t="s">
        <v>1522</v>
      </c>
      <c r="C1856" s="337" t="s">
        <v>5199</v>
      </c>
      <c r="D1856" s="338">
        <v>242</v>
      </c>
      <c r="E1856" s="339">
        <v>350</v>
      </c>
      <c r="F1856" s="171">
        <f>-SUMIF(CajaAcc!F:F,A1856,CajaAcc!E:E)+G1856</f>
        <v>0</v>
      </c>
      <c r="G1856" s="328">
        <v>0</v>
      </c>
    </row>
    <row r="1857" spans="1:7" ht="15" x14ac:dyDescent="0.2">
      <c r="A1857" s="320" t="s">
        <v>880</v>
      </c>
      <c r="B1857" s="336" t="s">
        <v>1522</v>
      </c>
      <c r="C1857" s="337" t="s">
        <v>5199</v>
      </c>
      <c r="D1857" s="338">
        <v>242</v>
      </c>
      <c r="E1857" s="339">
        <v>350</v>
      </c>
      <c r="F1857" s="171">
        <f>-SUMIF(CajaAcc!F:F,A1857,CajaAcc!E:E)+G1857</f>
        <v>0</v>
      </c>
      <c r="G1857" s="328">
        <v>0</v>
      </c>
    </row>
    <row r="1858" spans="1:7" ht="15" x14ac:dyDescent="0.2">
      <c r="A1858" s="320" t="s">
        <v>881</v>
      </c>
      <c r="B1858" s="336" t="s">
        <v>1522</v>
      </c>
      <c r="C1858" s="337" t="s">
        <v>5199</v>
      </c>
      <c r="D1858" s="338">
        <v>242</v>
      </c>
      <c r="E1858" s="339">
        <v>350</v>
      </c>
      <c r="F1858" s="171">
        <f>-SUMIF(CajaAcc!F:F,A1858,CajaAcc!E:E)+G1858</f>
        <v>0</v>
      </c>
      <c r="G1858" s="328">
        <v>0</v>
      </c>
    </row>
    <row r="1859" spans="1:7" ht="15" x14ac:dyDescent="0.2">
      <c r="A1859" s="320" t="s">
        <v>882</v>
      </c>
      <c r="B1859" s="336" t="s">
        <v>1522</v>
      </c>
      <c r="C1859" s="337" t="s">
        <v>5199</v>
      </c>
      <c r="D1859" s="338">
        <v>242</v>
      </c>
      <c r="E1859" s="339">
        <v>350</v>
      </c>
      <c r="F1859" s="171">
        <f>-SUMIF(CajaAcc!F:F,A1859,CajaAcc!E:E)+G1859</f>
        <v>0</v>
      </c>
      <c r="G1859" s="328">
        <v>0</v>
      </c>
    </row>
    <row r="1860" spans="1:7" ht="15" x14ac:dyDescent="0.2">
      <c r="A1860" s="320" t="s">
        <v>622</v>
      </c>
      <c r="B1860" s="336" t="s">
        <v>1522</v>
      </c>
      <c r="C1860" s="337" t="s">
        <v>1899</v>
      </c>
      <c r="D1860" s="338">
        <v>242</v>
      </c>
      <c r="E1860" s="339">
        <v>350</v>
      </c>
      <c r="F1860" s="171">
        <f>-SUMIF(CajaAcc!F:F,A1860,CajaAcc!E:E)+G1860</f>
        <v>0</v>
      </c>
      <c r="G1860" s="328">
        <v>0</v>
      </c>
    </row>
    <row r="1861" spans="1:7" ht="15" x14ac:dyDescent="0.2">
      <c r="A1861" s="320" t="s">
        <v>1237</v>
      </c>
      <c r="B1861" s="336" t="s">
        <v>1522</v>
      </c>
      <c r="C1861" s="337" t="s">
        <v>1655</v>
      </c>
      <c r="D1861" s="338">
        <v>242</v>
      </c>
      <c r="E1861" s="339">
        <v>350</v>
      </c>
      <c r="F1861" s="171">
        <f>-SUMIF(CajaAcc!F:F,A1861,CajaAcc!E:E)+G1861</f>
        <v>0</v>
      </c>
      <c r="G1861" s="328">
        <v>0</v>
      </c>
    </row>
    <row r="1862" spans="1:7" ht="15" x14ac:dyDescent="0.2">
      <c r="A1862" s="320" t="s">
        <v>3071</v>
      </c>
      <c r="B1862" s="336" t="s">
        <v>1522</v>
      </c>
      <c r="C1862" s="337" t="s">
        <v>3072</v>
      </c>
      <c r="D1862" s="338">
        <v>819</v>
      </c>
      <c r="E1862" s="339">
        <v>1250</v>
      </c>
      <c r="F1862" s="171">
        <f>-SUMIF(CajaAcc!F:F,A1862,CajaAcc!E:E)+G1862</f>
        <v>0</v>
      </c>
      <c r="G1862" s="328">
        <v>0</v>
      </c>
    </row>
    <row r="1863" spans="1:7" ht="15" x14ac:dyDescent="0.2">
      <c r="A1863" s="320" t="s">
        <v>3254</v>
      </c>
      <c r="B1863" s="336" t="s">
        <v>1522</v>
      </c>
      <c r="C1863" s="337" t="s">
        <v>3255</v>
      </c>
      <c r="D1863" s="338">
        <v>979</v>
      </c>
      <c r="E1863" s="339">
        <v>2250</v>
      </c>
      <c r="F1863" s="171">
        <f>-SUMIF(CajaAcc!F:F,A1863,CajaAcc!E:E)+G1863</f>
        <v>0</v>
      </c>
      <c r="G1863" s="328">
        <v>0</v>
      </c>
    </row>
    <row r="1864" spans="1:7" ht="15" x14ac:dyDescent="0.2">
      <c r="A1864" s="320" t="s">
        <v>3272</v>
      </c>
      <c r="B1864" s="336" t="s">
        <v>1522</v>
      </c>
      <c r="C1864" s="337" t="s">
        <v>3273</v>
      </c>
      <c r="D1864" s="338">
        <v>979</v>
      </c>
      <c r="E1864" s="339">
        <v>2250</v>
      </c>
      <c r="F1864" s="171">
        <f>-SUMIF(CajaAcc!F:F,A1864,CajaAcc!E:E)+G1864</f>
        <v>0</v>
      </c>
      <c r="G1864" s="328">
        <v>0</v>
      </c>
    </row>
    <row r="1865" spans="1:7" ht="15" x14ac:dyDescent="0.2">
      <c r="A1865" s="320" t="s">
        <v>3073</v>
      </c>
      <c r="B1865" s="336" t="s">
        <v>1522</v>
      </c>
      <c r="C1865" s="337" t="s">
        <v>3074</v>
      </c>
      <c r="D1865" s="338">
        <v>941</v>
      </c>
      <c r="E1865" s="339">
        <v>2150</v>
      </c>
      <c r="F1865" s="171">
        <f>-SUMIF(CajaAcc!F:F,A1865,CajaAcc!E:E)+G1865</f>
        <v>0</v>
      </c>
      <c r="G1865" s="328">
        <v>0</v>
      </c>
    </row>
    <row r="1866" spans="1:7" ht="15" x14ac:dyDescent="0.2">
      <c r="A1866" s="320" t="s">
        <v>3179</v>
      </c>
      <c r="B1866" s="336" t="s">
        <v>1522</v>
      </c>
      <c r="C1866" s="337" t="s">
        <v>4829</v>
      </c>
      <c r="D1866" s="338">
        <v>1053</v>
      </c>
      <c r="E1866" s="339">
        <v>2850</v>
      </c>
      <c r="F1866" s="171">
        <f>-SUMIF(CajaAcc!F:F,A1866,CajaAcc!E:E)+G1866</f>
        <v>1</v>
      </c>
      <c r="G1866" s="328">
        <v>1</v>
      </c>
    </row>
    <row r="1867" spans="1:7" ht="15" x14ac:dyDescent="0.2">
      <c r="A1867" s="320" t="s">
        <v>3495</v>
      </c>
      <c r="B1867" s="336" t="s">
        <v>1522</v>
      </c>
      <c r="C1867" s="337" t="s">
        <v>5200</v>
      </c>
      <c r="D1867" s="338">
        <v>1293</v>
      </c>
      <c r="E1867" s="339">
        <v>3000</v>
      </c>
      <c r="F1867" s="171">
        <f>-SUMIF(CajaAcc!F:F,A1867,CajaAcc!E:E)+G1867</f>
        <v>0</v>
      </c>
      <c r="G1867" s="328">
        <v>0</v>
      </c>
    </row>
    <row r="1868" spans="1:7" ht="15" x14ac:dyDescent="0.2">
      <c r="A1868" s="320" t="s">
        <v>3496</v>
      </c>
      <c r="B1868" s="336" t="s">
        <v>1522</v>
      </c>
      <c r="C1868" s="337" t="s">
        <v>5200</v>
      </c>
      <c r="D1868" s="338">
        <v>1293</v>
      </c>
      <c r="E1868" s="339">
        <v>3000</v>
      </c>
      <c r="F1868" s="171">
        <f>-SUMIF(CajaAcc!F:F,A1868,CajaAcc!E:E)+G1868</f>
        <v>0</v>
      </c>
      <c r="G1868" s="328">
        <v>0</v>
      </c>
    </row>
    <row r="1869" spans="1:7" ht="15" x14ac:dyDescent="0.2">
      <c r="A1869" s="320" t="s">
        <v>4362</v>
      </c>
      <c r="B1869" s="336" t="s">
        <v>1522</v>
      </c>
      <c r="C1869" s="337" t="s">
        <v>4446</v>
      </c>
      <c r="D1869" s="338">
        <v>1266</v>
      </c>
      <c r="E1869" s="339">
        <v>2900</v>
      </c>
      <c r="F1869" s="171">
        <f>-SUMIF(CajaAcc!F:F,A1869,CajaAcc!E:E)+G1869</f>
        <v>0</v>
      </c>
      <c r="G1869" s="328">
        <v>0</v>
      </c>
    </row>
    <row r="1870" spans="1:7" ht="15" x14ac:dyDescent="0.2">
      <c r="A1870" s="320" t="s">
        <v>2982</v>
      </c>
      <c r="B1870" s="336" t="s">
        <v>1522</v>
      </c>
      <c r="C1870" s="337" t="s">
        <v>3005</v>
      </c>
      <c r="D1870" s="338">
        <v>819</v>
      </c>
      <c r="E1870" s="339">
        <v>1900</v>
      </c>
      <c r="F1870" s="171">
        <f>-SUMIF(CajaAcc!F:F,A1870,CajaAcc!E:E)+G1870</f>
        <v>0</v>
      </c>
      <c r="G1870" s="328">
        <v>0</v>
      </c>
    </row>
    <row r="1871" spans="1:7" ht="15" x14ac:dyDescent="0.2">
      <c r="A1871" s="320" t="s">
        <v>2983</v>
      </c>
      <c r="B1871" s="336" t="s">
        <v>1522</v>
      </c>
      <c r="C1871" s="337" t="s">
        <v>3005</v>
      </c>
      <c r="D1871" s="338">
        <v>819</v>
      </c>
      <c r="E1871" s="339">
        <v>1900</v>
      </c>
      <c r="F1871" s="171">
        <f>-SUMIF(CajaAcc!F:F,A1871,CajaAcc!E:E)+G1871</f>
        <v>0</v>
      </c>
      <c r="G1871" s="328">
        <v>0</v>
      </c>
    </row>
    <row r="1872" spans="1:7" ht="15" x14ac:dyDescent="0.2">
      <c r="A1872" s="320" t="s">
        <v>2984</v>
      </c>
      <c r="B1872" s="336" t="s">
        <v>1522</v>
      </c>
      <c r="C1872" s="337" t="s">
        <v>3005</v>
      </c>
      <c r="D1872" s="338">
        <v>819</v>
      </c>
      <c r="E1872" s="339">
        <v>1900</v>
      </c>
      <c r="F1872" s="171">
        <f>-SUMIF(CajaAcc!F:F,A1872,CajaAcc!E:E)+G1872</f>
        <v>0</v>
      </c>
      <c r="G1872" s="328">
        <v>0</v>
      </c>
    </row>
    <row r="1873" spans="1:7" ht="15" x14ac:dyDescent="0.2">
      <c r="A1873" s="320" t="s">
        <v>3274</v>
      </c>
      <c r="B1873" s="336" t="s">
        <v>1522</v>
      </c>
      <c r="C1873" s="337" t="s">
        <v>3275</v>
      </c>
      <c r="D1873" s="338">
        <v>1053</v>
      </c>
      <c r="E1873" s="339">
        <v>2450</v>
      </c>
      <c r="F1873" s="171">
        <f>-SUMIF(CajaAcc!F:F,A1873,CajaAcc!E:E)+G1873</f>
        <v>0</v>
      </c>
      <c r="G1873" s="328">
        <v>0</v>
      </c>
    </row>
    <row r="1874" spans="1:7" ht="15" x14ac:dyDescent="0.2">
      <c r="A1874" s="320" t="s">
        <v>3216</v>
      </c>
      <c r="B1874" s="336" t="s">
        <v>1522</v>
      </c>
      <c r="C1874" s="337" t="s">
        <v>3230</v>
      </c>
      <c r="D1874" s="338">
        <v>1053</v>
      </c>
      <c r="E1874" s="339">
        <v>2450</v>
      </c>
      <c r="F1874" s="171">
        <f>-SUMIF(CajaAcc!F:F,A1874,CajaAcc!E:E)+G1874</f>
        <v>0</v>
      </c>
      <c r="G1874" s="328">
        <v>0</v>
      </c>
    </row>
    <row r="1875" spans="1:7" ht="15" x14ac:dyDescent="0.2">
      <c r="A1875" s="320" t="s">
        <v>3305</v>
      </c>
      <c r="B1875" s="336" t="s">
        <v>1522</v>
      </c>
      <c r="C1875" s="337" t="s">
        <v>3230</v>
      </c>
      <c r="D1875" s="338">
        <v>1053</v>
      </c>
      <c r="E1875" s="339">
        <v>2450</v>
      </c>
      <c r="F1875" s="171">
        <f>-SUMIF(CajaAcc!F:F,A1875,CajaAcc!E:E)+G1875</f>
        <v>0</v>
      </c>
      <c r="G1875" s="328">
        <v>0</v>
      </c>
    </row>
    <row r="1876" spans="1:7" ht="15" x14ac:dyDescent="0.2">
      <c r="A1876" s="320" t="s">
        <v>3180</v>
      </c>
      <c r="B1876" s="336" t="s">
        <v>1522</v>
      </c>
      <c r="C1876" s="337" t="s">
        <v>4830</v>
      </c>
      <c r="D1876" s="338">
        <v>1053</v>
      </c>
      <c r="E1876" s="339">
        <v>2850</v>
      </c>
      <c r="F1876" s="171">
        <f>-SUMIF(CajaAcc!F:F,A1876,CajaAcc!E:E)+G1876</f>
        <v>0</v>
      </c>
      <c r="G1876" s="328">
        <v>0</v>
      </c>
    </row>
    <row r="1877" spans="1:7" ht="15" x14ac:dyDescent="0.2">
      <c r="A1877" s="320" t="s">
        <v>3497</v>
      </c>
      <c r="B1877" s="336" t="s">
        <v>1522</v>
      </c>
      <c r="C1877" s="337" t="s">
        <v>5201</v>
      </c>
      <c r="D1877" s="338">
        <v>1293</v>
      </c>
      <c r="E1877" s="339">
        <v>3000</v>
      </c>
      <c r="F1877" s="171">
        <f>-SUMIF(CajaAcc!F:F,A1877,CajaAcc!E:E)+G1877</f>
        <v>0</v>
      </c>
      <c r="G1877" s="328">
        <v>0</v>
      </c>
    </row>
    <row r="1878" spans="1:7" ht="15" x14ac:dyDescent="0.2">
      <c r="A1878" s="320" t="s">
        <v>3498</v>
      </c>
      <c r="B1878" s="336" t="s">
        <v>1522</v>
      </c>
      <c r="C1878" s="337" t="s">
        <v>5201</v>
      </c>
      <c r="D1878" s="338">
        <v>1293</v>
      </c>
      <c r="E1878" s="339">
        <v>3000</v>
      </c>
      <c r="F1878" s="171">
        <f>-SUMIF(CajaAcc!F:F,A1878,CajaAcc!E:E)+G1878</f>
        <v>0</v>
      </c>
      <c r="G1878" s="328">
        <v>0</v>
      </c>
    </row>
    <row r="1879" spans="1:7" ht="15" x14ac:dyDescent="0.2">
      <c r="A1879" s="320" t="s">
        <v>3807</v>
      </c>
      <c r="B1879" s="336" t="s">
        <v>1522</v>
      </c>
      <c r="C1879" s="337" t="s">
        <v>3832</v>
      </c>
      <c r="D1879" s="338">
        <v>1053</v>
      </c>
      <c r="E1879" s="339">
        <v>2450</v>
      </c>
      <c r="F1879" s="171">
        <f>-SUMIF(CajaAcc!F:F,A1879,CajaAcc!E:E)+G1879</f>
        <v>0</v>
      </c>
      <c r="G1879" s="328">
        <v>0</v>
      </c>
    </row>
    <row r="1880" spans="1:7" ht="15" x14ac:dyDescent="0.2">
      <c r="A1880" s="320" t="s">
        <v>3808</v>
      </c>
      <c r="B1880" s="336" t="s">
        <v>1522</v>
      </c>
      <c r="C1880" s="337" t="s">
        <v>3833</v>
      </c>
      <c r="D1880" s="338">
        <v>1053</v>
      </c>
      <c r="E1880" s="339">
        <v>2450</v>
      </c>
      <c r="F1880" s="171">
        <f>-SUMIF(CajaAcc!F:F,A1880,CajaAcc!E:E)+G1880</f>
        <v>0</v>
      </c>
      <c r="G1880" s="328">
        <v>0</v>
      </c>
    </row>
    <row r="1881" spans="1:7" ht="15" x14ac:dyDescent="0.2">
      <c r="A1881" s="320" t="s">
        <v>3809</v>
      </c>
      <c r="B1881" s="336" t="s">
        <v>1522</v>
      </c>
      <c r="C1881" s="337" t="s">
        <v>5549</v>
      </c>
      <c r="D1881" s="338">
        <v>782</v>
      </c>
      <c r="E1881" s="339">
        <v>1800</v>
      </c>
      <c r="F1881" s="171">
        <f>-SUMIF(CajaAcc!F:F,A1881,CajaAcc!E:E)+G1881</f>
        <v>0</v>
      </c>
      <c r="G1881" s="328">
        <v>0</v>
      </c>
    </row>
    <row r="1882" spans="1:7" ht="15" x14ac:dyDescent="0.2">
      <c r="A1882" s="320" t="s">
        <v>1608</v>
      </c>
      <c r="B1882" s="336" t="s">
        <v>1522</v>
      </c>
      <c r="C1882" s="337" t="s">
        <v>2884</v>
      </c>
      <c r="D1882" s="338">
        <v>388</v>
      </c>
      <c r="E1882" s="339">
        <v>750</v>
      </c>
      <c r="F1882" s="171">
        <f>-SUMIF(CajaAcc!F:F,A1882,CajaAcc!E:E)+G1882</f>
        <v>0</v>
      </c>
      <c r="G1882" s="328">
        <v>0</v>
      </c>
    </row>
    <row r="1883" spans="1:7" ht="15" x14ac:dyDescent="0.2">
      <c r="A1883" s="320" t="s">
        <v>1401</v>
      </c>
      <c r="B1883" s="336" t="s">
        <v>1522</v>
      </c>
      <c r="C1883" s="337" t="s">
        <v>2460</v>
      </c>
      <c r="D1883" s="338">
        <v>388</v>
      </c>
      <c r="E1883" s="339">
        <v>750</v>
      </c>
      <c r="F1883" s="171">
        <f>-SUMIF(CajaAcc!F:F,A1883,CajaAcc!E:E)+G1883</f>
        <v>0</v>
      </c>
      <c r="G1883" s="328">
        <v>0</v>
      </c>
    </row>
    <row r="1884" spans="1:7" ht="15" x14ac:dyDescent="0.2">
      <c r="A1884" s="320" t="s">
        <v>1562</v>
      </c>
      <c r="B1884" s="336" t="s">
        <v>1522</v>
      </c>
      <c r="C1884" s="337" t="s">
        <v>2461</v>
      </c>
      <c r="D1884" s="338">
        <v>388</v>
      </c>
      <c r="E1884" s="339">
        <v>750</v>
      </c>
      <c r="F1884" s="171">
        <f>-SUMIF(CajaAcc!F:F,A1884,CajaAcc!E:E)+G1884</f>
        <v>0</v>
      </c>
      <c r="G1884" s="328">
        <v>0</v>
      </c>
    </row>
    <row r="1885" spans="1:7" ht="15" x14ac:dyDescent="0.2">
      <c r="A1885" s="320" t="s">
        <v>1477</v>
      </c>
      <c r="B1885" s="336" t="s">
        <v>1522</v>
      </c>
      <c r="C1885" s="337" t="s">
        <v>2462</v>
      </c>
      <c r="D1885" s="338">
        <v>388</v>
      </c>
      <c r="E1885" s="339">
        <v>750</v>
      </c>
      <c r="F1885" s="171">
        <f>-SUMIF(CajaAcc!F:F,A1885,CajaAcc!E:E)+G1885</f>
        <v>0</v>
      </c>
      <c r="G1885" s="328">
        <v>0</v>
      </c>
    </row>
    <row r="1886" spans="1:7" ht="15" x14ac:dyDescent="0.2">
      <c r="A1886" s="320" t="s">
        <v>1403</v>
      </c>
      <c r="B1886" s="336" t="s">
        <v>1522</v>
      </c>
      <c r="C1886" s="337" t="s">
        <v>2661</v>
      </c>
      <c r="D1886" s="338">
        <v>388</v>
      </c>
      <c r="E1886" s="339">
        <v>750</v>
      </c>
      <c r="F1886" s="171">
        <f>-SUMIF(CajaAcc!F:F,A1886,CajaAcc!E:E)+G1886</f>
        <v>0</v>
      </c>
      <c r="G1886" s="328">
        <v>0</v>
      </c>
    </row>
    <row r="1887" spans="1:7" ht="15" x14ac:dyDescent="0.2">
      <c r="A1887" s="320" t="s">
        <v>1712</v>
      </c>
      <c r="B1887" s="336" t="s">
        <v>1522</v>
      </c>
      <c r="C1887" s="337" t="s">
        <v>1724</v>
      </c>
      <c r="D1887" s="338">
        <v>388</v>
      </c>
      <c r="E1887" s="339">
        <v>750</v>
      </c>
      <c r="F1887" s="171">
        <f>-SUMIF(CajaAcc!F:F,A1887,CajaAcc!E:E)+G1887</f>
        <v>0</v>
      </c>
      <c r="G1887" s="328">
        <v>0</v>
      </c>
    </row>
    <row r="1888" spans="1:7" ht="15" x14ac:dyDescent="0.2">
      <c r="A1888" s="320" t="s">
        <v>1491</v>
      </c>
      <c r="B1888" s="336" t="s">
        <v>1522</v>
      </c>
      <c r="C1888" s="337" t="s">
        <v>2463</v>
      </c>
      <c r="D1888" s="338">
        <v>388</v>
      </c>
      <c r="E1888" s="339">
        <v>750</v>
      </c>
      <c r="F1888" s="171">
        <f>-SUMIF(CajaAcc!F:F,A1888,CajaAcc!E:E)+G1888</f>
        <v>0</v>
      </c>
      <c r="G1888" s="328">
        <v>0</v>
      </c>
    </row>
    <row r="1889" spans="1:7" ht="15" x14ac:dyDescent="0.2">
      <c r="A1889" s="320" t="s">
        <v>1386</v>
      </c>
      <c r="B1889" s="336" t="s">
        <v>1522</v>
      </c>
      <c r="C1889" s="337" t="s">
        <v>2464</v>
      </c>
      <c r="D1889" s="338">
        <v>388</v>
      </c>
      <c r="E1889" s="339">
        <v>750</v>
      </c>
      <c r="F1889" s="171">
        <f>-SUMIF(CajaAcc!F:F,A1889,CajaAcc!E:E)+G1889</f>
        <v>0</v>
      </c>
      <c r="G1889" s="328">
        <v>0</v>
      </c>
    </row>
    <row r="1890" spans="1:7" ht="15" x14ac:dyDescent="0.2">
      <c r="A1890" s="320" t="s">
        <v>1384</v>
      </c>
      <c r="B1890" s="336" t="s">
        <v>1522</v>
      </c>
      <c r="C1890" s="337" t="s">
        <v>2465</v>
      </c>
      <c r="D1890" s="338">
        <v>388</v>
      </c>
      <c r="E1890" s="339">
        <v>750</v>
      </c>
      <c r="F1890" s="171">
        <f>-SUMIF(CajaAcc!F:F,A1890,CajaAcc!E:E)+G1890</f>
        <v>0</v>
      </c>
      <c r="G1890" s="328">
        <v>0</v>
      </c>
    </row>
    <row r="1891" spans="1:7" ht="15" x14ac:dyDescent="0.2">
      <c r="A1891" s="320" t="s">
        <v>1467</v>
      </c>
      <c r="B1891" s="336" t="s">
        <v>1522</v>
      </c>
      <c r="C1891" s="337" t="s">
        <v>2465</v>
      </c>
      <c r="D1891" s="338">
        <v>388</v>
      </c>
      <c r="E1891" s="339">
        <v>750</v>
      </c>
      <c r="F1891" s="171">
        <f>-SUMIF(CajaAcc!F:F,A1891,CajaAcc!E:E)+G1891</f>
        <v>0</v>
      </c>
      <c r="G1891" s="328">
        <v>0</v>
      </c>
    </row>
    <row r="1892" spans="1:7" ht="15" x14ac:dyDescent="0.2">
      <c r="A1892" s="320" t="s">
        <v>1462</v>
      </c>
      <c r="B1892" s="336" t="s">
        <v>1522</v>
      </c>
      <c r="C1892" s="337" t="s">
        <v>2465</v>
      </c>
      <c r="D1892" s="338">
        <v>388</v>
      </c>
      <c r="E1892" s="339">
        <v>750</v>
      </c>
      <c r="F1892" s="171">
        <f>-SUMIF(CajaAcc!F:F,A1892,CajaAcc!E:E)+G1892</f>
        <v>0</v>
      </c>
      <c r="G1892" s="328">
        <v>0</v>
      </c>
    </row>
    <row r="1893" spans="1:7" ht="15" x14ac:dyDescent="0.2">
      <c r="A1893" s="320" t="s">
        <v>1464</v>
      </c>
      <c r="B1893" s="336" t="s">
        <v>1522</v>
      </c>
      <c r="C1893" s="337" t="s">
        <v>2465</v>
      </c>
      <c r="D1893" s="338">
        <v>388</v>
      </c>
      <c r="E1893" s="339">
        <v>750</v>
      </c>
      <c r="F1893" s="171">
        <f>-SUMIF(CajaAcc!F:F,A1893,CajaAcc!E:E)+G1893</f>
        <v>0</v>
      </c>
      <c r="G1893" s="328">
        <v>0</v>
      </c>
    </row>
    <row r="1894" spans="1:7" ht="15" x14ac:dyDescent="0.2">
      <c r="A1894" s="320" t="s">
        <v>1465</v>
      </c>
      <c r="B1894" s="336" t="s">
        <v>1522</v>
      </c>
      <c r="C1894" s="337" t="s">
        <v>2465</v>
      </c>
      <c r="D1894" s="338">
        <v>388</v>
      </c>
      <c r="E1894" s="339">
        <v>750</v>
      </c>
      <c r="F1894" s="171">
        <f>-SUMIF(CajaAcc!F:F,A1894,CajaAcc!E:E)+G1894</f>
        <v>0</v>
      </c>
      <c r="G1894" s="328">
        <v>0</v>
      </c>
    </row>
    <row r="1895" spans="1:7" ht="15" x14ac:dyDescent="0.2">
      <c r="A1895" s="320" t="s">
        <v>1466</v>
      </c>
      <c r="B1895" s="336" t="s">
        <v>1522</v>
      </c>
      <c r="C1895" s="337" t="s">
        <v>2465</v>
      </c>
      <c r="D1895" s="338">
        <v>388</v>
      </c>
      <c r="E1895" s="339">
        <v>750</v>
      </c>
      <c r="F1895" s="171">
        <f>-SUMIF(CajaAcc!F:F,A1895,CajaAcc!E:E)+G1895</f>
        <v>0</v>
      </c>
      <c r="G1895" s="328">
        <v>0</v>
      </c>
    </row>
    <row r="1896" spans="1:7" ht="15" x14ac:dyDescent="0.2">
      <c r="A1896" s="320" t="s">
        <v>1461</v>
      </c>
      <c r="B1896" s="336" t="s">
        <v>1522</v>
      </c>
      <c r="C1896" s="337" t="s">
        <v>2465</v>
      </c>
      <c r="D1896" s="338">
        <v>388</v>
      </c>
      <c r="E1896" s="339">
        <v>750</v>
      </c>
      <c r="F1896" s="171">
        <f>-SUMIF(CajaAcc!F:F,A1896,CajaAcc!E:E)+G1896</f>
        <v>0</v>
      </c>
      <c r="G1896" s="328">
        <v>0</v>
      </c>
    </row>
    <row r="1897" spans="1:7" ht="15" x14ac:dyDescent="0.2">
      <c r="A1897" s="320" t="s">
        <v>1463</v>
      </c>
      <c r="B1897" s="336" t="s">
        <v>1522</v>
      </c>
      <c r="C1897" s="337" t="s">
        <v>2465</v>
      </c>
      <c r="D1897" s="338">
        <v>388</v>
      </c>
      <c r="E1897" s="339">
        <v>750</v>
      </c>
      <c r="F1897" s="171">
        <f>-SUMIF(CajaAcc!F:F,A1897,CajaAcc!E:E)+G1897</f>
        <v>0</v>
      </c>
      <c r="G1897" s="328">
        <v>0</v>
      </c>
    </row>
    <row r="1898" spans="1:7" ht="15" x14ac:dyDescent="0.2">
      <c r="A1898" s="320" t="s">
        <v>1656</v>
      </c>
      <c r="B1898" s="336" t="s">
        <v>1522</v>
      </c>
      <c r="C1898" s="337" t="s">
        <v>1657</v>
      </c>
      <c r="D1898" s="338">
        <v>388</v>
      </c>
      <c r="E1898" s="339">
        <v>750</v>
      </c>
      <c r="F1898" s="171">
        <f>-SUMIF(CajaAcc!F:F,A1898,CajaAcc!E:E)+G1898</f>
        <v>0</v>
      </c>
      <c r="G1898" s="328">
        <v>0</v>
      </c>
    </row>
    <row r="1899" spans="1:7" ht="15" x14ac:dyDescent="0.2">
      <c r="A1899" s="320" t="s">
        <v>1658</v>
      </c>
      <c r="B1899" s="336" t="s">
        <v>1522</v>
      </c>
      <c r="C1899" s="337" t="s">
        <v>1659</v>
      </c>
      <c r="D1899" s="338">
        <v>388</v>
      </c>
      <c r="E1899" s="339">
        <v>750</v>
      </c>
      <c r="F1899" s="171">
        <f>-SUMIF(CajaAcc!F:F,A1899,CajaAcc!E:E)+G1899</f>
        <v>0</v>
      </c>
      <c r="G1899" s="328">
        <v>0</v>
      </c>
    </row>
    <row r="1900" spans="1:7" ht="15" x14ac:dyDescent="0.2">
      <c r="A1900" s="320" t="s">
        <v>1713</v>
      </c>
      <c r="B1900" s="336" t="s">
        <v>1522</v>
      </c>
      <c r="C1900" s="337" t="s">
        <v>5202</v>
      </c>
      <c r="D1900" s="338">
        <v>388</v>
      </c>
      <c r="E1900" s="339">
        <v>750</v>
      </c>
      <c r="F1900" s="171">
        <f>-SUMIF(CajaAcc!F:F,A1900,CajaAcc!E:E)+G1900</f>
        <v>0</v>
      </c>
      <c r="G1900" s="328">
        <v>0</v>
      </c>
    </row>
    <row r="1901" spans="1:7" ht="15" x14ac:dyDescent="0.2">
      <c r="A1901" s="320" t="s">
        <v>845</v>
      </c>
      <c r="B1901" s="336" t="s">
        <v>1522</v>
      </c>
      <c r="C1901" s="337" t="s">
        <v>2466</v>
      </c>
      <c r="D1901" s="338">
        <v>242</v>
      </c>
      <c r="E1901" s="339">
        <v>350</v>
      </c>
      <c r="F1901" s="171">
        <f>-SUMIF(CajaAcc!F:F,A1901,CajaAcc!E:E)+G1901</f>
        <v>0</v>
      </c>
      <c r="G1901" s="328">
        <v>0</v>
      </c>
    </row>
    <row r="1902" spans="1:7" ht="15" x14ac:dyDescent="0.2">
      <c r="A1902" s="320" t="s">
        <v>846</v>
      </c>
      <c r="B1902" s="336" t="s">
        <v>1522</v>
      </c>
      <c r="C1902" s="337" t="s">
        <v>2466</v>
      </c>
      <c r="D1902" s="338">
        <v>242</v>
      </c>
      <c r="E1902" s="339">
        <v>350</v>
      </c>
      <c r="F1902" s="171">
        <f>-SUMIF(CajaAcc!F:F,A1902,CajaAcc!E:E)+G1902</f>
        <v>0</v>
      </c>
      <c r="G1902" s="328">
        <v>0</v>
      </c>
    </row>
    <row r="1903" spans="1:7" ht="15" x14ac:dyDescent="0.2">
      <c r="A1903" s="320" t="s">
        <v>1092</v>
      </c>
      <c r="B1903" s="336" t="s">
        <v>1522</v>
      </c>
      <c r="C1903" s="337" t="s">
        <v>2467</v>
      </c>
      <c r="D1903" s="338">
        <v>242</v>
      </c>
      <c r="E1903" s="339">
        <v>350</v>
      </c>
      <c r="F1903" s="171">
        <f>-SUMIF(CajaAcc!F:F,A1903,CajaAcc!E:E)+G1903</f>
        <v>0</v>
      </c>
      <c r="G1903" s="328">
        <v>0</v>
      </c>
    </row>
    <row r="1904" spans="1:7" ht="15" x14ac:dyDescent="0.2">
      <c r="A1904" s="320" t="s">
        <v>1286</v>
      </c>
      <c r="B1904" s="336" t="s">
        <v>1522</v>
      </c>
      <c r="C1904" s="337" t="s">
        <v>2467</v>
      </c>
      <c r="D1904" s="338">
        <v>242</v>
      </c>
      <c r="E1904" s="339">
        <v>350</v>
      </c>
      <c r="F1904" s="171">
        <f>-SUMIF(CajaAcc!F:F,A1904,CajaAcc!E:E)+G1904</f>
        <v>0</v>
      </c>
      <c r="G1904" s="328">
        <v>0</v>
      </c>
    </row>
    <row r="1905" spans="1:7" ht="15" x14ac:dyDescent="0.2">
      <c r="A1905" s="320" t="s">
        <v>1207</v>
      </c>
      <c r="B1905" s="336" t="s">
        <v>1522</v>
      </c>
      <c r="C1905" s="337" t="s">
        <v>2468</v>
      </c>
      <c r="D1905" s="338">
        <v>242</v>
      </c>
      <c r="E1905" s="339">
        <v>350</v>
      </c>
      <c r="F1905" s="171">
        <f>-SUMIF(CajaAcc!F:F,A1905,CajaAcc!E:E)+G1905</f>
        <v>0</v>
      </c>
      <c r="G1905" s="328">
        <v>0</v>
      </c>
    </row>
    <row r="1906" spans="1:7" ht="15" x14ac:dyDescent="0.2">
      <c r="A1906" s="320" t="s">
        <v>1206</v>
      </c>
      <c r="B1906" s="336" t="s">
        <v>1522</v>
      </c>
      <c r="C1906" s="337" t="s">
        <v>2468</v>
      </c>
      <c r="D1906" s="338">
        <v>242</v>
      </c>
      <c r="E1906" s="339">
        <v>350</v>
      </c>
      <c r="F1906" s="171">
        <f>-SUMIF(CajaAcc!F:F,A1906,CajaAcc!E:E)+G1906</f>
        <v>0</v>
      </c>
      <c r="G1906" s="328">
        <v>0</v>
      </c>
    </row>
    <row r="1907" spans="1:7" ht="15" x14ac:dyDescent="0.2">
      <c r="A1907" s="320" t="s">
        <v>1220</v>
      </c>
      <c r="B1907" s="336" t="s">
        <v>1522</v>
      </c>
      <c r="C1907" s="337" t="s">
        <v>2469</v>
      </c>
      <c r="D1907" s="338">
        <v>242</v>
      </c>
      <c r="E1907" s="339">
        <v>350</v>
      </c>
      <c r="F1907" s="171">
        <f>-SUMIF(CajaAcc!F:F,A1907,CajaAcc!E:E)+G1907</f>
        <v>0</v>
      </c>
      <c r="G1907" s="328">
        <v>0</v>
      </c>
    </row>
    <row r="1908" spans="1:7" ht="15" x14ac:dyDescent="0.2">
      <c r="A1908" s="320" t="s">
        <v>1221</v>
      </c>
      <c r="B1908" s="336" t="s">
        <v>1522</v>
      </c>
      <c r="C1908" s="337" t="s">
        <v>2470</v>
      </c>
      <c r="D1908" s="338">
        <v>242</v>
      </c>
      <c r="E1908" s="339">
        <v>350</v>
      </c>
      <c r="F1908" s="171">
        <f>-SUMIF(CajaAcc!F:F,A1908,CajaAcc!E:E)+G1908</f>
        <v>0</v>
      </c>
      <c r="G1908" s="328">
        <v>0</v>
      </c>
    </row>
    <row r="1909" spans="1:7" ht="15" x14ac:dyDescent="0.2">
      <c r="A1909" s="320" t="s">
        <v>1279</v>
      </c>
      <c r="B1909" s="336" t="s">
        <v>1522</v>
      </c>
      <c r="C1909" s="337" t="s">
        <v>2471</v>
      </c>
      <c r="D1909" s="338">
        <v>242</v>
      </c>
      <c r="E1909" s="339">
        <v>350</v>
      </c>
      <c r="F1909" s="171">
        <f>-SUMIF(CajaAcc!F:F,A1909,CajaAcc!E:E)+G1909</f>
        <v>0</v>
      </c>
      <c r="G1909" s="328">
        <v>0</v>
      </c>
    </row>
    <row r="1910" spans="1:7" ht="15" x14ac:dyDescent="0.2">
      <c r="A1910" s="320" t="s">
        <v>1222</v>
      </c>
      <c r="B1910" s="336" t="s">
        <v>1522</v>
      </c>
      <c r="C1910" s="337" t="s">
        <v>5203</v>
      </c>
      <c r="D1910" s="338">
        <v>242</v>
      </c>
      <c r="E1910" s="339">
        <v>350</v>
      </c>
      <c r="F1910" s="171">
        <f>-SUMIF(CajaAcc!F:F,A1910,CajaAcc!E:E)+G1910</f>
        <v>0</v>
      </c>
      <c r="G1910" s="328">
        <v>0</v>
      </c>
    </row>
    <row r="1911" spans="1:7" ht="15" x14ac:dyDescent="0.2">
      <c r="A1911" s="320" t="s">
        <v>736</v>
      </c>
      <c r="B1911" s="336" t="s">
        <v>1522</v>
      </c>
      <c r="C1911" s="337" t="s">
        <v>1900</v>
      </c>
      <c r="D1911" s="338">
        <v>242</v>
      </c>
      <c r="E1911" s="339">
        <v>350</v>
      </c>
      <c r="F1911" s="171">
        <f>-SUMIF(CajaAcc!F:F,A1911,CajaAcc!E:E)+G1911</f>
        <v>0</v>
      </c>
      <c r="G1911" s="328">
        <v>0</v>
      </c>
    </row>
    <row r="1912" spans="1:7" ht="15" x14ac:dyDescent="0.2">
      <c r="A1912" s="320" t="s">
        <v>1280</v>
      </c>
      <c r="B1912" s="336" t="s">
        <v>1522</v>
      </c>
      <c r="C1912" s="337" t="s">
        <v>2472</v>
      </c>
      <c r="D1912" s="338">
        <v>242</v>
      </c>
      <c r="E1912" s="339">
        <v>350</v>
      </c>
      <c r="F1912" s="171">
        <f>-SUMIF(CajaAcc!F:F,A1912,CajaAcc!E:E)+G1912</f>
        <v>0</v>
      </c>
      <c r="G1912" s="328">
        <v>0</v>
      </c>
    </row>
    <row r="1913" spans="1:7" ht="15" x14ac:dyDescent="0.2">
      <c r="A1913" s="320" t="s">
        <v>573</v>
      </c>
      <c r="B1913" s="336" t="s">
        <v>1522</v>
      </c>
      <c r="C1913" s="337" t="s">
        <v>2473</v>
      </c>
      <c r="D1913" s="338">
        <v>242</v>
      </c>
      <c r="E1913" s="339">
        <v>350</v>
      </c>
      <c r="F1913" s="171">
        <f>-SUMIF(CajaAcc!F:F,A1913,CajaAcc!E:E)+G1913</f>
        <v>0</v>
      </c>
      <c r="G1913" s="328">
        <v>0</v>
      </c>
    </row>
    <row r="1914" spans="1:7" ht="15" x14ac:dyDescent="0.2">
      <c r="A1914" s="320" t="s">
        <v>756</v>
      </c>
      <c r="B1914" s="336" t="s">
        <v>1522</v>
      </c>
      <c r="C1914" s="337" t="s">
        <v>1901</v>
      </c>
      <c r="D1914" s="338">
        <v>242</v>
      </c>
      <c r="E1914" s="339">
        <v>350</v>
      </c>
      <c r="F1914" s="171">
        <f>-SUMIF(CajaAcc!F:F,A1914,CajaAcc!E:E)+G1914</f>
        <v>0</v>
      </c>
      <c r="G1914" s="328">
        <v>0</v>
      </c>
    </row>
    <row r="1915" spans="1:7" ht="15" x14ac:dyDescent="0.2">
      <c r="A1915" s="320" t="s">
        <v>757</v>
      </c>
      <c r="B1915" s="336" t="s">
        <v>1522</v>
      </c>
      <c r="C1915" s="337" t="s">
        <v>1901</v>
      </c>
      <c r="D1915" s="338">
        <v>242</v>
      </c>
      <c r="E1915" s="339">
        <v>350</v>
      </c>
      <c r="F1915" s="171">
        <f>-SUMIF(CajaAcc!F:F,A1915,CajaAcc!E:E)+G1915</f>
        <v>0</v>
      </c>
      <c r="G1915" s="328">
        <v>0</v>
      </c>
    </row>
    <row r="1916" spans="1:7" ht="15" x14ac:dyDescent="0.2">
      <c r="A1916" s="320" t="s">
        <v>758</v>
      </c>
      <c r="B1916" s="336" t="s">
        <v>1522</v>
      </c>
      <c r="C1916" s="337" t="s">
        <v>1901</v>
      </c>
      <c r="D1916" s="338">
        <v>242</v>
      </c>
      <c r="E1916" s="339">
        <v>350</v>
      </c>
      <c r="F1916" s="171">
        <f>-SUMIF(CajaAcc!F:F,A1916,CajaAcc!E:E)+G1916</f>
        <v>0</v>
      </c>
      <c r="G1916" s="328">
        <v>0</v>
      </c>
    </row>
    <row r="1917" spans="1:7" ht="15" x14ac:dyDescent="0.2">
      <c r="A1917" s="320" t="s">
        <v>759</v>
      </c>
      <c r="B1917" s="336" t="s">
        <v>1522</v>
      </c>
      <c r="C1917" s="337" t="s">
        <v>1901</v>
      </c>
      <c r="D1917" s="338">
        <v>242</v>
      </c>
      <c r="E1917" s="339">
        <v>350</v>
      </c>
      <c r="F1917" s="171">
        <f>-SUMIF(CajaAcc!F:F,A1917,CajaAcc!E:E)+G1917</f>
        <v>0</v>
      </c>
      <c r="G1917" s="328">
        <v>0</v>
      </c>
    </row>
    <row r="1918" spans="1:7" ht="15" x14ac:dyDescent="0.2">
      <c r="A1918" s="320" t="s">
        <v>465</v>
      </c>
      <c r="B1918" s="336" t="s">
        <v>1522</v>
      </c>
      <c r="C1918" s="337" t="s">
        <v>2662</v>
      </c>
      <c r="D1918" s="338">
        <v>242</v>
      </c>
      <c r="E1918" s="339">
        <v>350</v>
      </c>
      <c r="F1918" s="171">
        <f>-SUMIF(CajaAcc!F:F,A1918,CajaAcc!E:E)+G1918</f>
        <v>0</v>
      </c>
      <c r="G1918" s="328">
        <v>0</v>
      </c>
    </row>
    <row r="1919" spans="1:7" ht="15" x14ac:dyDescent="0.2">
      <c r="A1919" s="320" t="s">
        <v>461</v>
      </c>
      <c r="B1919" s="336" t="s">
        <v>1522</v>
      </c>
      <c r="C1919" s="337" t="s">
        <v>2474</v>
      </c>
      <c r="D1919" s="338">
        <v>242</v>
      </c>
      <c r="E1919" s="339">
        <v>350</v>
      </c>
      <c r="F1919" s="171">
        <f>-SUMIF(CajaAcc!F:F,A1919,CajaAcc!E:E)+G1919</f>
        <v>0</v>
      </c>
      <c r="G1919" s="328">
        <v>0</v>
      </c>
    </row>
    <row r="1920" spans="1:7" ht="15" x14ac:dyDescent="0.2">
      <c r="A1920" s="320" t="s">
        <v>1143</v>
      </c>
      <c r="B1920" s="336" t="s">
        <v>1522</v>
      </c>
      <c r="C1920" s="337" t="s">
        <v>2475</v>
      </c>
      <c r="D1920" s="338">
        <v>242</v>
      </c>
      <c r="E1920" s="339">
        <v>350</v>
      </c>
      <c r="F1920" s="171">
        <f>-SUMIF(CajaAcc!F:F,A1920,CajaAcc!E:E)+G1920</f>
        <v>0</v>
      </c>
      <c r="G1920" s="328">
        <v>0</v>
      </c>
    </row>
    <row r="1921" spans="1:7" ht="15" x14ac:dyDescent="0.2">
      <c r="A1921" s="320" t="s">
        <v>462</v>
      </c>
      <c r="B1921" s="336" t="s">
        <v>1522</v>
      </c>
      <c r="C1921" s="337" t="s">
        <v>2476</v>
      </c>
      <c r="D1921" s="338">
        <v>242</v>
      </c>
      <c r="E1921" s="339">
        <v>350</v>
      </c>
      <c r="F1921" s="171">
        <f>-SUMIF(CajaAcc!F:F,A1921,CajaAcc!E:E)+G1921</f>
        <v>0</v>
      </c>
      <c r="G1921" s="328">
        <v>0</v>
      </c>
    </row>
    <row r="1922" spans="1:7" ht="15" x14ac:dyDescent="0.2">
      <c r="A1922" s="320" t="s">
        <v>463</v>
      </c>
      <c r="B1922" s="336" t="s">
        <v>1522</v>
      </c>
      <c r="C1922" s="337" t="s">
        <v>2477</v>
      </c>
      <c r="D1922" s="338">
        <v>242</v>
      </c>
      <c r="E1922" s="339">
        <v>350</v>
      </c>
      <c r="F1922" s="171">
        <f>-SUMIF(CajaAcc!F:F,A1922,CajaAcc!E:E)+G1922</f>
        <v>0</v>
      </c>
      <c r="G1922" s="328">
        <v>0</v>
      </c>
    </row>
    <row r="1923" spans="1:7" ht="15" x14ac:dyDescent="0.2">
      <c r="A1923" s="320" t="s">
        <v>464</v>
      </c>
      <c r="B1923" s="336" t="s">
        <v>1522</v>
      </c>
      <c r="C1923" s="337" t="s">
        <v>2478</v>
      </c>
      <c r="D1923" s="338">
        <v>242</v>
      </c>
      <c r="E1923" s="339">
        <v>350</v>
      </c>
      <c r="F1923" s="171">
        <f>-SUMIF(CajaAcc!F:F,A1923,CajaAcc!E:E)+G1923</f>
        <v>0</v>
      </c>
      <c r="G1923" s="328">
        <v>0</v>
      </c>
    </row>
    <row r="1924" spans="1:7" ht="15" x14ac:dyDescent="0.2">
      <c r="A1924" s="320" t="s">
        <v>713</v>
      </c>
      <c r="B1924" s="336" t="s">
        <v>1522</v>
      </c>
      <c r="C1924" s="337" t="s">
        <v>5204</v>
      </c>
      <c r="D1924" s="338">
        <v>242</v>
      </c>
      <c r="E1924" s="339">
        <v>350</v>
      </c>
      <c r="F1924" s="171">
        <f>-SUMIF(CajaAcc!F:F,A1924,CajaAcc!E:E)+G1924</f>
        <v>0</v>
      </c>
      <c r="G1924" s="328">
        <v>0</v>
      </c>
    </row>
    <row r="1925" spans="1:7" ht="15" x14ac:dyDescent="0.2">
      <c r="A1925" s="320" t="s">
        <v>804</v>
      </c>
      <c r="B1925" s="336" t="s">
        <v>1522</v>
      </c>
      <c r="C1925" s="337" t="s">
        <v>5205</v>
      </c>
      <c r="D1925" s="338">
        <v>242</v>
      </c>
      <c r="E1925" s="339">
        <v>350</v>
      </c>
      <c r="F1925" s="171">
        <f>-SUMIF(CajaAcc!F:F,A1925,CajaAcc!E:E)+G1925</f>
        <v>0</v>
      </c>
      <c r="G1925" s="328">
        <v>0</v>
      </c>
    </row>
    <row r="1926" spans="1:7" ht="15" x14ac:dyDescent="0.2">
      <c r="A1926" s="320" t="s">
        <v>479</v>
      </c>
      <c r="B1926" s="336" t="s">
        <v>1522</v>
      </c>
      <c r="C1926" s="337" t="s">
        <v>5550</v>
      </c>
      <c r="D1926" s="338">
        <v>242</v>
      </c>
      <c r="E1926" s="339">
        <v>350</v>
      </c>
      <c r="F1926" s="171">
        <f>-SUMIF(CajaAcc!F:F,A1926,CajaAcc!E:E)+G1926</f>
        <v>0</v>
      </c>
      <c r="G1926" s="328">
        <v>0</v>
      </c>
    </row>
    <row r="1927" spans="1:7" ht="15" x14ac:dyDescent="0.2">
      <c r="A1927" s="320" t="s">
        <v>3214</v>
      </c>
      <c r="B1927" s="336" t="s">
        <v>1522</v>
      </c>
      <c r="C1927" s="337" t="s">
        <v>3229</v>
      </c>
      <c r="D1927" s="338">
        <v>819</v>
      </c>
      <c r="E1927" s="339">
        <v>1900</v>
      </c>
      <c r="F1927" s="171">
        <f>-SUMIF(CajaAcc!F:F,A1927,CajaAcc!E:E)+G1927</f>
        <v>0</v>
      </c>
      <c r="G1927" s="328">
        <v>0</v>
      </c>
    </row>
    <row r="1928" spans="1:7" ht="15" x14ac:dyDescent="0.2">
      <c r="A1928" s="320" t="s">
        <v>3205</v>
      </c>
      <c r="B1928" s="336" t="s">
        <v>1522</v>
      </c>
      <c r="C1928" s="337" t="s">
        <v>5551</v>
      </c>
      <c r="D1928" s="338">
        <v>759</v>
      </c>
      <c r="E1928" s="339">
        <v>1750</v>
      </c>
      <c r="F1928" s="171">
        <f>-SUMIF(CajaAcc!F:F,A1928,CajaAcc!E:E)+G1928</f>
        <v>0</v>
      </c>
      <c r="G1928" s="328">
        <v>0</v>
      </c>
    </row>
    <row r="1929" spans="1:7" ht="15" x14ac:dyDescent="0.2">
      <c r="A1929" s="320" t="s">
        <v>551</v>
      </c>
      <c r="B1929" s="336" t="s">
        <v>1522</v>
      </c>
      <c r="C1929" s="337" t="s">
        <v>2885</v>
      </c>
      <c r="D1929" s="338">
        <v>242</v>
      </c>
      <c r="E1929" s="339">
        <v>350</v>
      </c>
      <c r="F1929" s="171">
        <f>-SUMIF(CajaAcc!F:F,A1929,CajaAcc!E:E)+G1929</f>
        <v>0</v>
      </c>
      <c r="G1929" s="328">
        <v>0</v>
      </c>
    </row>
    <row r="1930" spans="1:7" ht="15" x14ac:dyDescent="0.2">
      <c r="A1930" s="320" t="s">
        <v>1101</v>
      </c>
      <c r="B1930" s="336" t="s">
        <v>1522</v>
      </c>
      <c r="C1930" s="337" t="s">
        <v>2479</v>
      </c>
      <c r="D1930" s="338">
        <v>242</v>
      </c>
      <c r="E1930" s="339">
        <v>350</v>
      </c>
      <c r="F1930" s="171">
        <f>-SUMIF(CajaAcc!F:F,A1930,CajaAcc!E:E)+G1930</f>
        <v>0</v>
      </c>
      <c r="G1930" s="328">
        <v>0</v>
      </c>
    </row>
    <row r="1931" spans="1:7" ht="15" x14ac:dyDescent="0.2">
      <c r="A1931" s="320" t="s">
        <v>1218</v>
      </c>
      <c r="B1931" s="336" t="s">
        <v>1522</v>
      </c>
      <c r="C1931" s="337" t="s">
        <v>2480</v>
      </c>
      <c r="D1931" s="338">
        <v>242</v>
      </c>
      <c r="E1931" s="339">
        <v>350</v>
      </c>
      <c r="F1931" s="171">
        <f>-SUMIF(CajaAcc!F:F,A1931,CajaAcc!E:E)+G1931</f>
        <v>0</v>
      </c>
      <c r="G1931" s="328">
        <v>0</v>
      </c>
    </row>
    <row r="1932" spans="1:7" ht="15" x14ac:dyDescent="0.2">
      <c r="A1932" s="320" t="s">
        <v>1219</v>
      </c>
      <c r="B1932" s="336" t="s">
        <v>1522</v>
      </c>
      <c r="C1932" s="337" t="s">
        <v>5206</v>
      </c>
      <c r="D1932" s="338">
        <v>242</v>
      </c>
      <c r="E1932" s="339">
        <v>350</v>
      </c>
      <c r="F1932" s="171">
        <f>-SUMIF(CajaAcc!F:F,A1932,CajaAcc!E:E)+G1932</f>
        <v>0</v>
      </c>
      <c r="G1932" s="328">
        <v>0</v>
      </c>
    </row>
    <row r="1933" spans="1:7" ht="15" x14ac:dyDescent="0.2">
      <c r="A1933" s="320" t="s">
        <v>1160</v>
      </c>
      <c r="B1933" s="336" t="s">
        <v>1522</v>
      </c>
      <c r="C1933" s="337" t="s">
        <v>2481</v>
      </c>
      <c r="D1933" s="338">
        <v>242</v>
      </c>
      <c r="E1933" s="339">
        <v>350</v>
      </c>
      <c r="F1933" s="171">
        <f>-SUMIF(CajaAcc!F:F,A1933,CajaAcc!E:E)+G1933</f>
        <v>0</v>
      </c>
      <c r="G1933" s="328">
        <v>0</v>
      </c>
    </row>
    <row r="1934" spans="1:7" ht="15" x14ac:dyDescent="0.2">
      <c r="A1934" s="320" t="s">
        <v>910</v>
      </c>
      <c r="B1934" s="336" t="s">
        <v>1522</v>
      </c>
      <c r="C1934" s="337" t="s">
        <v>2482</v>
      </c>
      <c r="D1934" s="338">
        <v>242</v>
      </c>
      <c r="E1934" s="339">
        <v>350</v>
      </c>
      <c r="F1934" s="171">
        <f>-SUMIF(CajaAcc!F:F,A1934,CajaAcc!E:E)+G1934</f>
        <v>0</v>
      </c>
      <c r="G1934" s="328">
        <v>0</v>
      </c>
    </row>
    <row r="1935" spans="1:7" ht="15" x14ac:dyDescent="0.2">
      <c r="A1935" s="320" t="s">
        <v>1099</v>
      </c>
      <c r="B1935" s="336" t="s">
        <v>1522</v>
      </c>
      <c r="C1935" s="337" t="s">
        <v>2483</v>
      </c>
      <c r="D1935" s="338">
        <v>242</v>
      </c>
      <c r="E1935" s="339">
        <v>350</v>
      </c>
      <c r="F1935" s="171">
        <f>-SUMIF(CajaAcc!F:F,A1935,CajaAcc!E:E)+G1935</f>
        <v>0</v>
      </c>
      <c r="G1935" s="328">
        <v>0</v>
      </c>
    </row>
    <row r="1936" spans="1:7" ht="15" x14ac:dyDescent="0.2">
      <c r="A1936" s="320" t="s">
        <v>1212</v>
      </c>
      <c r="B1936" s="336" t="s">
        <v>1522</v>
      </c>
      <c r="C1936" s="337" t="s">
        <v>1660</v>
      </c>
      <c r="D1936" s="338">
        <v>242</v>
      </c>
      <c r="E1936" s="339">
        <v>350</v>
      </c>
      <c r="F1936" s="171">
        <f>-SUMIF(CajaAcc!F:F,A1936,CajaAcc!E:E)+G1936</f>
        <v>0</v>
      </c>
      <c r="G1936" s="328">
        <v>0</v>
      </c>
    </row>
    <row r="1937" spans="1:7" ht="15" x14ac:dyDescent="0.2">
      <c r="A1937" s="320" t="s">
        <v>1215</v>
      </c>
      <c r="B1937" s="336" t="s">
        <v>1522</v>
      </c>
      <c r="C1937" s="337" t="s">
        <v>2484</v>
      </c>
      <c r="D1937" s="338">
        <v>242</v>
      </c>
      <c r="E1937" s="339">
        <v>350</v>
      </c>
      <c r="F1937" s="171">
        <f>-SUMIF(CajaAcc!F:F,A1937,CajaAcc!E:E)+G1937</f>
        <v>0</v>
      </c>
      <c r="G1937" s="328">
        <v>0</v>
      </c>
    </row>
    <row r="1938" spans="1:7" ht="15" x14ac:dyDescent="0.2">
      <c r="A1938" s="320" t="s">
        <v>1216</v>
      </c>
      <c r="B1938" s="336" t="s">
        <v>1522</v>
      </c>
      <c r="C1938" s="337" t="s">
        <v>5207</v>
      </c>
      <c r="D1938" s="338">
        <v>242</v>
      </c>
      <c r="E1938" s="339">
        <v>350</v>
      </c>
      <c r="F1938" s="171">
        <f>-SUMIF(CajaAcc!F:F,A1938,CajaAcc!E:E)+G1938</f>
        <v>0</v>
      </c>
      <c r="G1938" s="328">
        <v>0</v>
      </c>
    </row>
    <row r="1939" spans="1:7" ht="15" x14ac:dyDescent="0.2">
      <c r="A1939" s="320" t="s">
        <v>1560</v>
      </c>
      <c r="B1939" s="336" t="s">
        <v>1522</v>
      </c>
      <c r="C1939" s="337" t="s">
        <v>4091</v>
      </c>
      <c r="D1939" s="338">
        <v>388</v>
      </c>
      <c r="E1939" s="339">
        <v>750</v>
      </c>
      <c r="F1939" s="171">
        <f>-SUMIF(CajaAcc!F:F,A1939,CajaAcc!E:E)+G1939</f>
        <v>0</v>
      </c>
      <c r="G1939" s="328">
        <v>0</v>
      </c>
    </row>
    <row r="1940" spans="1:7" ht="15" x14ac:dyDescent="0.2">
      <c r="A1940" s="320" t="s">
        <v>1561</v>
      </c>
      <c r="B1940" s="336" t="s">
        <v>1522</v>
      </c>
      <c r="C1940" s="337" t="s">
        <v>4091</v>
      </c>
      <c r="D1940" s="338">
        <v>388</v>
      </c>
      <c r="E1940" s="339">
        <v>750</v>
      </c>
      <c r="F1940" s="171">
        <f>-SUMIF(CajaAcc!F:F,A1940,CajaAcc!E:E)+G1940</f>
        <v>0</v>
      </c>
      <c r="G1940" s="328">
        <v>0</v>
      </c>
    </row>
    <row r="1941" spans="1:7" ht="15" x14ac:dyDescent="0.2">
      <c r="A1941" s="320" t="s">
        <v>1545</v>
      </c>
      <c r="B1941" s="336" t="s">
        <v>1522</v>
      </c>
      <c r="C1941" s="337" t="s">
        <v>4092</v>
      </c>
      <c r="D1941" s="338">
        <v>388</v>
      </c>
      <c r="E1941" s="339">
        <v>750</v>
      </c>
      <c r="F1941" s="171">
        <f>-SUMIF(CajaAcc!F:F,A1941,CajaAcc!E:E)+G1941</f>
        <v>0</v>
      </c>
      <c r="G1941" s="328">
        <v>0</v>
      </c>
    </row>
    <row r="1942" spans="1:7" ht="15" x14ac:dyDescent="0.2">
      <c r="A1942" s="320" t="s">
        <v>1529</v>
      </c>
      <c r="B1942" s="336" t="s">
        <v>1522</v>
      </c>
      <c r="C1942" s="337" t="s">
        <v>4093</v>
      </c>
      <c r="D1942" s="338">
        <v>388</v>
      </c>
      <c r="E1942" s="339">
        <v>750</v>
      </c>
      <c r="F1942" s="171">
        <f>-SUMIF(CajaAcc!F:F,A1942,CajaAcc!E:E)+G1942</f>
        <v>0</v>
      </c>
      <c r="G1942" s="328">
        <v>0</v>
      </c>
    </row>
    <row r="1943" spans="1:7" ht="15" x14ac:dyDescent="0.2">
      <c r="A1943" s="320" t="s">
        <v>1603</v>
      </c>
      <c r="B1943" s="336" t="s">
        <v>1522</v>
      </c>
      <c r="C1943" s="337" t="s">
        <v>4093</v>
      </c>
      <c r="D1943" s="338">
        <v>388</v>
      </c>
      <c r="E1943" s="339">
        <v>750</v>
      </c>
      <c r="F1943" s="171">
        <f>-SUMIF(CajaAcc!F:F,A1943,CajaAcc!E:E)+G1943</f>
        <v>0</v>
      </c>
      <c r="G1943" s="328">
        <v>0</v>
      </c>
    </row>
    <row r="1944" spans="1:7" ht="15" x14ac:dyDescent="0.2">
      <c r="A1944" s="320" t="s">
        <v>1538</v>
      </c>
      <c r="B1944" s="336" t="s">
        <v>1522</v>
      </c>
      <c r="C1944" s="337" t="s">
        <v>4094</v>
      </c>
      <c r="D1944" s="338">
        <v>388</v>
      </c>
      <c r="E1944" s="339">
        <v>750</v>
      </c>
      <c r="F1944" s="171">
        <f>-SUMIF(CajaAcc!F:F,A1944,CajaAcc!E:E)+G1944</f>
        <v>0</v>
      </c>
      <c r="G1944" s="328">
        <v>0</v>
      </c>
    </row>
    <row r="1945" spans="1:7" ht="15" x14ac:dyDescent="0.2">
      <c r="A1945" s="320" t="s">
        <v>1354</v>
      </c>
      <c r="B1945" s="336" t="s">
        <v>1522</v>
      </c>
      <c r="C1945" s="337" t="s">
        <v>4095</v>
      </c>
      <c r="D1945" s="338">
        <v>388</v>
      </c>
      <c r="E1945" s="339">
        <v>750</v>
      </c>
      <c r="F1945" s="171">
        <f>-SUMIF(CajaAcc!F:F,A1945,CajaAcc!E:E)+G1945</f>
        <v>0</v>
      </c>
      <c r="G1945" s="328">
        <v>0</v>
      </c>
    </row>
    <row r="1946" spans="1:7" ht="15" x14ac:dyDescent="0.2">
      <c r="A1946" s="320" t="s">
        <v>1714</v>
      </c>
      <c r="B1946" s="336" t="s">
        <v>1522</v>
      </c>
      <c r="C1946" s="337" t="s">
        <v>4096</v>
      </c>
      <c r="D1946" s="338">
        <v>388</v>
      </c>
      <c r="E1946" s="339">
        <v>750</v>
      </c>
      <c r="F1946" s="171">
        <f>-SUMIF(CajaAcc!F:F,A1946,CajaAcc!E:E)+G1946</f>
        <v>0</v>
      </c>
      <c r="G1946" s="328">
        <v>0</v>
      </c>
    </row>
    <row r="1947" spans="1:7" ht="15" x14ac:dyDescent="0.2">
      <c r="A1947" s="320" t="s">
        <v>1500</v>
      </c>
      <c r="B1947" s="336" t="s">
        <v>1522</v>
      </c>
      <c r="C1947" s="337" t="s">
        <v>4097</v>
      </c>
      <c r="D1947" s="338">
        <v>354</v>
      </c>
      <c r="E1947" s="339">
        <v>700</v>
      </c>
      <c r="F1947" s="171">
        <f>-SUMIF(CajaAcc!F:F,A1947,CajaAcc!E:E)+G1947</f>
        <v>0</v>
      </c>
      <c r="G1947" s="328">
        <v>0</v>
      </c>
    </row>
    <row r="1948" spans="1:7" ht="15" x14ac:dyDescent="0.2">
      <c r="A1948" s="320" t="s">
        <v>1399</v>
      </c>
      <c r="B1948" s="336" t="s">
        <v>1522</v>
      </c>
      <c r="C1948" s="337" t="s">
        <v>4098</v>
      </c>
      <c r="D1948" s="338">
        <v>388</v>
      </c>
      <c r="E1948" s="339">
        <v>750</v>
      </c>
      <c r="F1948" s="171">
        <f>-SUMIF(CajaAcc!F:F,A1948,CajaAcc!E:E)+G1948</f>
        <v>0</v>
      </c>
      <c r="G1948" s="328">
        <v>0</v>
      </c>
    </row>
    <row r="1949" spans="1:7" ht="15" x14ac:dyDescent="0.2">
      <c r="A1949" s="320" t="s">
        <v>1530</v>
      </c>
      <c r="B1949" s="336" t="s">
        <v>1522</v>
      </c>
      <c r="C1949" s="337" t="s">
        <v>4099</v>
      </c>
      <c r="D1949" s="338">
        <v>388</v>
      </c>
      <c r="E1949" s="339">
        <v>750</v>
      </c>
      <c r="F1949" s="171">
        <f>-SUMIF(CajaAcc!F:F,A1949,CajaAcc!E:E)+G1949</f>
        <v>0</v>
      </c>
      <c r="G1949" s="328">
        <v>0</v>
      </c>
    </row>
    <row r="1950" spans="1:7" ht="15" x14ac:dyDescent="0.2">
      <c r="A1950" s="320" t="s">
        <v>1531</v>
      </c>
      <c r="B1950" s="336" t="s">
        <v>1522</v>
      </c>
      <c r="C1950" s="337" t="s">
        <v>4099</v>
      </c>
      <c r="D1950" s="338">
        <v>388</v>
      </c>
      <c r="E1950" s="339">
        <v>750</v>
      </c>
      <c r="F1950" s="171">
        <f>-SUMIF(CajaAcc!F:F,A1950,CajaAcc!E:E)+G1950</f>
        <v>0</v>
      </c>
      <c r="G1950" s="328">
        <v>0</v>
      </c>
    </row>
    <row r="1951" spans="1:7" ht="15" x14ac:dyDescent="0.2">
      <c r="A1951" s="320" t="s">
        <v>1604</v>
      </c>
      <c r="B1951" s="336" t="s">
        <v>1522</v>
      </c>
      <c r="C1951" s="337" t="s">
        <v>4099</v>
      </c>
      <c r="D1951" s="338">
        <v>388</v>
      </c>
      <c r="E1951" s="339">
        <v>750</v>
      </c>
      <c r="F1951" s="171">
        <f>-SUMIF(CajaAcc!F:F,A1951,CajaAcc!E:E)+G1951</f>
        <v>0</v>
      </c>
      <c r="G1951" s="328">
        <v>0</v>
      </c>
    </row>
    <row r="1952" spans="1:7" ht="15" x14ac:dyDescent="0.2">
      <c r="A1952" s="320" t="s">
        <v>1405</v>
      </c>
      <c r="B1952" s="336" t="s">
        <v>1522</v>
      </c>
      <c r="C1952" s="337" t="s">
        <v>4100</v>
      </c>
      <c r="D1952" s="338">
        <v>388</v>
      </c>
      <c r="E1952" s="339">
        <v>750</v>
      </c>
      <c r="F1952" s="171">
        <f>-SUMIF(CajaAcc!F:F,A1952,CajaAcc!E:E)+G1952</f>
        <v>0</v>
      </c>
      <c r="G1952" s="328">
        <v>0</v>
      </c>
    </row>
    <row r="1953" spans="1:7" ht="15" x14ac:dyDescent="0.2">
      <c r="A1953" s="320" t="s">
        <v>1359</v>
      </c>
      <c r="B1953" s="336" t="s">
        <v>1522</v>
      </c>
      <c r="C1953" s="337" t="s">
        <v>4101</v>
      </c>
      <c r="D1953" s="338">
        <v>388</v>
      </c>
      <c r="E1953" s="339">
        <v>750</v>
      </c>
      <c r="F1953" s="171">
        <f>-SUMIF(CajaAcc!F:F,A1953,CajaAcc!E:E)+G1953</f>
        <v>0</v>
      </c>
      <c r="G1953" s="328">
        <v>0</v>
      </c>
    </row>
    <row r="1954" spans="1:7" ht="15" x14ac:dyDescent="0.2">
      <c r="A1954" s="320" t="s">
        <v>1569</v>
      </c>
      <c r="B1954" s="336" t="s">
        <v>1522</v>
      </c>
      <c r="C1954" s="337" t="s">
        <v>4102</v>
      </c>
      <c r="D1954" s="338">
        <v>388</v>
      </c>
      <c r="E1954" s="339">
        <v>750</v>
      </c>
      <c r="F1954" s="171">
        <f>-SUMIF(CajaAcc!F:F,A1954,CajaAcc!E:E)+G1954</f>
        <v>0</v>
      </c>
      <c r="G1954" s="328">
        <v>0</v>
      </c>
    </row>
    <row r="1955" spans="1:7" ht="15" x14ac:dyDescent="0.2">
      <c r="A1955" s="320" t="s">
        <v>2089</v>
      </c>
      <c r="B1955" s="336" t="s">
        <v>1522</v>
      </c>
      <c r="C1955" s="337" t="s">
        <v>4103</v>
      </c>
      <c r="D1955" s="338">
        <v>388</v>
      </c>
      <c r="E1955" s="339">
        <v>750</v>
      </c>
      <c r="F1955" s="171">
        <f>-SUMIF(CajaAcc!F:F,A1955,CajaAcc!E:E)+G1955</f>
        <v>0</v>
      </c>
      <c r="G1955" s="328">
        <v>0</v>
      </c>
    </row>
    <row r="1956" spans="1:7" ht="15" x14ac:dyDescent="0.2">
      <c r="A1956" s="320" t="s">
        <v>1539</v>
      </c>
      <c r="B1956" s="336" t="s">
        <v>1522</v>
      </c>
      <c r="C1956" s="337" t="s">
        <v>4104</v>
      </c>
      <c r="D1956" s="338">
        <v>388</v>
      </c>
      <c r="E1956" s="339">
        <v>750</v>
      </c>
      <c r="F1956" s="171">
        <f>-SUMIF(CajaAcc!F:F,A1956,CajaAcc!E:E)+G1956</f>
        <v>0</v>
      </c>
      <c r="G1956" s="328">
        <v>0</v>
      </c>
    </row>
    <row r="1957" spans="1:7" ht="15" x14ac:dyDescent="0.2">
      <c r="A1957" s="320" t="s">
        <v>1355</v>
      </c>
      <c r="B1957" s="336" t="s">
        <v>1522</v>
      </c>
      <c r="C1957" s="337" t="s">
        <v>4105</v>
      </c>
      <c r="D1957" s="338">
        <v>388</v>
      </c>
      <c r="E1957" s="339">
        <v>750</v>
      </c>
      <c r="F1957" s="171">
        <f>-SUMIF(CajaAcc!F:F,A1957,CajaAcc!E:E)+G1957</f>
        <v>0</v>
      </c>
      <c r="G1957" s="328">
        <v>0</v>
      </c>
    </row>
    <row r="1958" spans="1:7" ht="15" x14ac:dyDescent="0.2">
      <c r="A1958" s="320" t="s">
        <v>1715</v>
      </c>
      <c r="B1958" s="336" t="s">
        <v>1522</v>
      </c>
      <c r="C1958" s="337" t="s">
        <v>4106</v>
      </c>
      <c r="D1958" s="338">
        <v>388</v>
      </c>
      <c r="E1958" s="339">
        <v>750</v>
      </c>
      <c r="F1958" s="171">
        <f>-SUMIF(CajaAcc!F:F,A1958,CajaAcc!E:E)+G1958</f>
        <v>0</v>
      </c>
      <c r="G1958" s="328">
        <v>0</v>
      </c>
    </row>
    <row r="1959" spans="1:7" ht="15" x14ac:dyDescent="0.2">
      <c r="A1959" s="320" t="s">
        <v>1939</v>
      </c>
      <c r="B1959" s="336" t="s">
        <v>1522</v>
      </c>
      <c r="C1959" s="337" t="s">
        <v>4107</v>
      </c>
      <c r="D1959" s="338">
        <v>388</v>
      </c>
      <c r="E1959" s="339">
        <v>750</v>
      </c>
      <c r="F1959" s="171">
        <f>-SUMIF(CajaAcc!F:F,A1959,CajaAcc!E:E)+G1959</f>
        <v>0</v>
      </c>
      <c r="G1959" s="328">
        <v>0</v>
      </c>
    </row>
    <row r="1960" spans="1:7" ht="15" x14ac:dyDescent="0.2">
      <c r="A1960" s="320" t="s">
        <v>1716</v>
      </c>
      <c r="B1960" s="336" t="s">
        <v>1522</v>
      </c>
      <c r="C1960" s="337" t="s">
        <v>4107</v>
      </c>
      <c r="D1960" s="338">
        <v>388</v>
      </c>
      <c r="E1960" s="339">
        <v>750</v>
      </c>
      <c r="F1960" s="171">
        <f>-SUMIF(CajaAcc!F:F,A1960,CajaAcc!E:E)+G1960</f>
        <v>0</v>
      </c>
      <c r="G1960" s="328">
        <v>0</v>
      </c>
    </row>
    <row r="1961" spans="1:7" ht="15" x14ac:dyDescent="0.2">
      <c r="A1961" s="320" t="s">
        <v>1388</v>
      </c>
      <c r="B1961" s="336" t="s">
        <v>1522</v>
      </c>
      <c r="C1961" s="337" t="s">
        <v>4108</v>
      </c>
      <c r="D1961" s="338">
        <v>388</v>
      </c>
      <c r="E1961" s="339">
        <v>750</v>
      </c>
      <c r="F1961" s="171">
        <f>-SUMIF(CajaAcc!F:F,A1961,CajaAcc!E:E)+G1961</f>
        <v>0</v>
      </c>
      <c r="G1961" s="328">
        <v>0</v>
      </c>
    </row>
    <row r="1962" spans="1:7" ht="15" x14ac:dyDescent="0.2">
      <c r="A1962" s="320" t="s">
        <v>1389</v>
      </c>
      <c r="B1962" s="336" t="s">
        <v>1522</v>
      </c>
      <c r="C1962" s="337" t="s">
        <v>4108</v>
      </c>
      <c r="D1962" s="338">
        <v>388</v>
      </c>
      <c r="E1962" s="339">
        <v>750</v>
      </c>
      <c r="F1962" s="171">
        <f>-SUMIF(CajaAcc!F:F,A1962,CajaAcc!E:E)+G1962</f>
        <v>0</v>
      </c>
      <c r="G1962" s="328">
        <v>0</v>
      </c>
    </row>
    <row r="1963" spans="1:7" ht="15" x14ac:dyDescent="0.2">
      <c r="A1963" s="320" t="s">
        <v>1455</v>
      </c>
      <c r="B1963" s="336" t="s">
        <v>1522</v>
      </c>
      <c r="C1963" s="337" t="s">
        <v>4109</v>
      </c>
      <c r="D1963" s="338">
        <v>388</v>
      </c>
      <c r="E1963" s="339">
        <v>750</v>
      </c>
      <c r="F1963" s="171">
        <f>-SUMIF(CajaAcc!F:F,A1963,CajaAcc!E:E)+G1963</f>
        <v>0</v>
      </c>
      <c r="G1963" s="328">
        <v>0</v>
      </c>
    </row>
    <row r="1964" spans="1:7" ht="15" x14ac:dyDescent="0.2">
      <c r="A1964" s="320" t="s">
        <v>1452</v>
      </c>
      <c r="B1964" s="336" t="s">
        <v>1522</v>
      </c>
      <c r="C1964" s="337" t="s">
        <v>4109</v>
      </c>
      <c r="D1964" s="338">
        <v>388</v>
      </c>
      <c r="E1964" s="339">
        <v>750</v>
      </c>
      <c r="F1964" s="171">
        <f>-SUMIF(CajaAcc!F:F,A1964,CajaAcc!E:E)+G1964</f>
        <v>0</v>
      </c>
      <c r="G1964" s="328">
        <v>0</v>
      </c>
    </row>
    <row r="1965" spans="1:7" ht="15" x14ac:dyDescent="0.2">
      <c r="A1965" s="320" t="s">
        <v>1454</v>
      </c>
      <c r="B1965" s="336" t="s">
        <v>1522</v>
      </c>
      <c r="C1965" s="337" t="s">
        <v>4109</v>
      </c>
      <c r="D1965" s="338">
        <v>388</v>
      </c>
      <c r="E1965" s="339">
        <v>750</v>
      </c>
      <c r="F1965" s="171">
        <f>-SUMIF(CajaAcc!F:F,A1965,CajaAcc!E:E)+G1965</f>
        <v>0</v>
      </c>
      <c r="G1965" s="328">
        <v>0</v>
      </c>
    </row>
    <row r="1966" spans="1:7" ht="15" x14ac:dyDescent="0.2">
      <c r="A1966" s="320" t="s">
        <v>1453</v>
      </c>
      <c r="B1966" s="336" t="s">
        <v>1522</v>
      </c>
      <c r="C1966" s="337" t="s">
        <v>4109</v>
      </c>
      <c r="D1966" s="338">
        <v>388</v>
      </c>
      <c r="E1966" s="339">
        <v>750</v>
      </c>
      <c r="F1966" s="171">
        <f>-SUMIF(CajaAcc!F:F,A1966,CajaAcc!E:E)+G1966</f>
        <v>0</v>
      </c>
      <c r="G1966" s="328">
        <v>0</v>
      </c>
    </row>
    <row r="1967" spans="1:7" ht="15" x14ac:dyDescent="0.2">
      <c r="A1967" s="320" t="s">
        <v>1456</v>
      </c>
      <c r="B1967" s="336" t="s">
        <v>1522</v>
      </c>
      <c r="C1967" s="337" t="s">
        <v>4109</v>
      </c>
      <c r="D1967" s="338">
        <v>388</v>
      </c>
      <c r="E1967" s="339">
        <v>750</v>
      </c>
      <c r="F1967" s="171">
        <f>-SUMIF(CajaAcc!F:F,A1967,CajaAcc!E:E)+G1967</f>
        <v>0</v>
      </c>
      <c r="G1967" s="328">
        <v>0</v>
      </c>
    </row>
    <row r="1968" spans="1:7" ht="15" x14ac:dyDescent="0.2">
      <c r="A1968" s="320" t="s">
        <v>1661</v>
      </c>
      <c r="B1968" s="336" t="s">
        <v>1522</v>
      </c>
      <c r="C1968" s="337" t="s">
        <v>4110</v>
      </c>
      <c r="D1968" s="338">
        <v>264</v>
      </c>
      <c r="E1968" s="339">
        <v>500</v>
      </c>
      <c r="F1968" s="171">
        <f>-SUMIF(CajaAcc!F:F,A1968,CajaAcc!E:E)+G1968</f>
        <v>0</v>
      </c>
      <c r="G1968" s="328">
        <v>0</v>
      </c>
    </row>
    <row r="1969" spans="1:7" ht="15" x14ac:dyDescent="0.2">
      <c r="A1969" s="320" t="s">
        <v>1582</v>
      </c>
      <c r="B1969" s="336" t="s">
        <v>1522</v>
      </c>
      <c r="C1969" s="337" t="s">
        <v>4111</v>
      </c>
      <c r="D1969" s="338">
        <v>264</v>
      </c>
      <c r="E1969" s="339">
        <v>500</v>
      </c>
      <c r="F1969" s="171">
        <f>-SUMIF(CajaAcc!F:F,A1969,CajaAcc!E:E)+G1969</f>
        <v>0</v>
      </c>
      <c r="G1969" s="328">
        <v>0</v>
      </c>
    </row>
    <row r="1970" spans="1:7" ht="15" x14ac:dyDescent="0.2">
      <c r="A1970" s="320" t="s">
        <v>1366</v>
      </c>
      <c r="B1970" s="336" t="s">
        <v>1522</v>
      </c>
      <c r="C1970" s="337" t="s">
        <v>4111</v>
      </c>
      <c r="D1970" s="338">
        <v>264</v>
      </c>
      <c r="E1970" s="339">
        <v>500</v>
      </c>
      <c r="F1970" s="171">
        <f>-SUMIF(CajaAcc!F:F,A1970,CajaAcc!E:E)+G1970</f>
        <v>0</v>
      </c>
      <c r="G1970" s="328">
        <v>0</v>
      </c>
    </row>
    <row r="1971" spans="1:7" ht="15" x14ac:dyDescent="0.2">
      <c r="A1971" s="320" t="s">
        <v>1367</v>
      </c>
      <c r="B1971" s="336" t="s">
        <v>1522</v>
      </c>
      <c r="C1971" s="337" t="s">
        <v>4112</v>
      </c>
      <c r="D1971" s="338">
        <v>264</v>
      </c>
      <c r="E1971" s="339">
        <v>500</v>
      </c>
      <c r="F1971" s="171">
        <f>-SUMIF(CajaAcc!F:F,A1971,CajaAcc!E:E)+G1971</f>
        <v>0</v>
      </c>
      <c r="G1971" s="328">
        <v>0</v>
      </c>
    </row>
    <row r="1972" spans="1:7" ht="15" x14ac:dyDescent="0.2">
      <c r="A1972" s="320" t="s">
        <v>1368</v>
      </c>
      <c r="B1972" s="336" t="s">
        <v>1522</v>
      </c>
      <c r="C1972" s="337" t="s">
        <v>4113</v>
      </c>
      <c r="D1972" s="338">
        <v>264</v>
      </c>
      <c r="E1972" s="339">
        <v>500</v>
      </c>
      <c r="F1972" s="171">
        <f>-SUMIF(CajaAcc!F:F,A1972,CajaAcc!E:E)+G1972</f>
        <v>0</v>
      </c>
      <c r="G1972" s="328">
        <v>0</v>
      </c>
    </row>
    <row r="1973" spans="1:7" ht="15" x14ac:dyDescent="0.2">
      <c r="A1973" s="320" t="s">
        <v>1369</v>
      </c>
      <c r="B1973" s="336" t="s">
        <v>1522</v>
      </c>
      <c r="C1973" s="337" t="s">
        <v>4114</v>
      </c>
      <c r="D1973" s="338">
        <v>264</v>
      </c>
      <c r="E1973" s="339">
        <v>500</v>
      </c>
      <c r="F1973" s="171">
        <f>-SUMIF(CajaAcc!F:F,A1973,CajaAcc!E:E)+G1973</f>
        <v>0</v>
      </c>
      <c r="G1973" s="328">
        <v>0</v>
      </c>
    </row>
    <row r="1974" spans="1:7" ht="15" x14ac:dyDescent="0.2">
      <c r="A1974" s="320" t="s">
        <v>1984</v>
      </c>
      <c r="B1974" s="336" t="s">
        <v>1522</v>
      </c>
      <c r="C1974" s="337" t="s">
        <v>5208</v>
      </c>
      <c r="D1974" s="338">
        <v>264</v>
      </c>
      <c r="E1974" s="339">
        <v>500</v>
      </c>
      <c r="F1974" s="171">
        <f>-SUMIF(CajaAcc!F:F,A1974,CajaAcc!E:E)+G1974</f>
        <v>0</v>
      </c>
      <c r="G1974" s="328">
        <v>0</v>
      </c>
    </row>
    <row r="1975" spans="1:7" ht="15" x14ac:dyDescent="0.2">
      <c r="A1975" s="320" t="s">
        <v>1717</v>
      </c>
      <c r="B1975" s="336" t="s">
        <v>1522</v>
      </c>
      <c r="C1975" s="337" t="s">
        <v>4115</v>
      </c>
      <c r="D1975" s="338">
        <v>264</v>
      </c>
      <c r="E1975" s="339">
        <v>500</v>
      </c>
      <c r="F1975" s="171">
        <f>-SUMIF(CajaAcc!F:F,A1975,CajaAcc!E:E)+G1975</f>
        <v>0</v>
      </c>
      <c r="G1975" s="328">
        <v>0</v>
      </c>
    </row>
    <row r="1976" spans="1:7" ht="15" x14ac:dyDescent="0.2">
      <c r="A1976" s="320" t="s">
        <v>1387</v>
      </c>
      <c r="B1976" s="336" t="s">
        <v>1522</v>
      </c>
      <c r="C1976" s="337" t="s">
        <v>4116</v>
      </c>
      <c r="D1976" s="338">
        <v>388</v>
      </c>
      <c r="E1976" s="339">
        <v>750</v>
      </c>
      <c r="F1976" s="171">
        <f>-SUMIF(CajaAcc!F:F,A1976,CajaAcc!E:E)+G1976</f>
        <v>0</v>
      </c>
      <c r="G1976" s="328">
        <v>0</v>
      </c>
    </row>
    <row r="1977" spans="1:7" ht="15" x14ac:dyDescent="0.2">
      <c r="A1977" s="320" t="s">
        <v>1451</v>
      </c>
      <c r="B1977" s="336" t="s">
        <v>1522</v>
      </c>
      <c r="C1977" s="337" t="s">
        <v>4117</v>
      </c>
      <c r="D1977" s="338">
        <v>388</v>
      </c>
      <c r="E1977" s="339">
        <v>750</v>
      </c>
      <c r="F1977" s="171">
        <f>-SUMIF(CajaAcc!F:F,A1977,CajaAcc!E:E)+G1977</f>
        <v>0</v>
      </c>
      <c r="G1977" s="328">
        <v>0</v>
      </c>
    </row>
    <row r="1978" spans="1:7" ht="15" x14ac:dyDescent="0.2">
      <c r="A1978" s="320" t="s">
        <v>1450</v>
      </c>
      <c r="B1978" s="336" t="s">
        <v>1522</v>
      </c>
      <c r="C1978" s="337" t="s">
        <v>4117</v>
      </c>
      <c r="D1978" s="338">
        <v>388</v>
      </c>
      <c r="E1978" s="339">
        <v>750</v>
      </c>
      <c r="F1978" s="171">
        <f>-SUMIF(CajaAcc!F:F,A1978,CajaAcc!E:E)+G1978</f>
        <v>0</v>
      </c>
      <c r="G1978" s="328">
        <v>0</v>
      </c>
    </row>
    <row r="1979" spans="1:7" ht="15" x14ac:dyDescent="0.2">
      <c r="A1979" s="320" t="s">
        <v>1370</v>
      </c>
      <c r="B1979" s="336" t="s">
        <v>1522</v>
      </c>
      <c r="C1979" s="337" t="s">
        <v>4118</v>
      </c>
      <c r="D1979" s="338">
        <v>264</v>
      </c>
      <c r="E1979" s="339">
        <v>500</v>
      </c>
      <c r="F1979" s="171">
        <f>-SUMIF(CajaAcc!F:F,A1979,CajaAcc!E:E)+G1979</f>
        <v>0</v>
      </c>
      <c r="G1979" s="328">
        <v>0</v>
      </c>
    </row>
    <row r="1980" spans="1:7" ht="15" x14ac:dyDescent="0.2">
      <c r="A1980" s="320" t="s">
        <v>1718</v>
      </c>
      <c r="B1980" s="336" t="s">
        <v>1522</v>
      </c>
      <c r="C1980" s="337" t="s">
        <v>4119</v>
      </c>
      <c r="D1980" s="338">
        <v>480</v>
      </c>
      <c r="E1980" s="339">
        <v>900</v>
      </c>
      <c r="F1980" s="171">
        <f>-SUMIF(CajaAcc!F:F,A1980,CajaAcc!E:E)+G1980</f>
        <v>0</v>
      </c>
      <c r="G1980" s="328">
        <v>0</v>
      </c>
    </row>
    <row r="1981" spans="1:7" ht="15" x14ac:dyDescent="0.2">
      <c r="A1981" s="320" t="s">
        <v>585</v>
      </c>
      <c r="B1981" s="336" t="s">
        <v>1522</v>
      </c>
      <c r="C1981" s="337" t="s">
        <v>5209</v>
      </c>
      <c r="D1981" s="338">
        <v>154</v>
      </c>
      <c r="E1981" s="339">
        <v>250</v>
      </c>
      <c r="F1981" s="171">
        <f>-SUMIF(CajaAcc!F:F,A1981,CajaAcc!E:E)+G1981</f>
        <v>0</v>
      </c>
      <c r="G1981" s="328">
        <v>0</v>
      </c>
    </row>
    <row r="1982" spans="1:7" ht="15" x14ac:dyDescent="0.2">
      <c r="A1982" s="320" t="s">
        <v>238</v>
      </c>
      <c r="B1982" s="336" t="s">
        <v>1522</v>
      </c>
      <c r="C1982" s="337" t="s">
        <v>5210</v>
      </c>
      <c r="D1982" s="338">
        <v>154</v>
      </c>
      <c r="E1982" s="339">
        <v>250</v>
      </c>
      <c r="F1982" s="171">
        <f>-SUMIF(CajaAcc!F:F,A1982,CajaAcc!E:E)+G1982</f>
        <v>0</v>
      </c>
      <c r="G1982" s="328">
        <v>0</v>
      </c>
    </row>
    <row r="1983" spans="1:7" ht="15" x14ac:dyDescent="0.2">
      <c r="A1983" s="320" t="s">
        <v>584</v>
      </c>
      <c r="B1983" s="336" t="s">
        <v>1522</v>
      </c>
      <c r="C1983" s="337" t="s">
        <v>5210</v>
      </c>
      <c r="D1983" s="338">
        <v>154</v>
      </c>
      <c r="E1983" s="339">
        <v>250</v>
      </c>
      <c r="F1983" s="171">
        <f>-SUMIF(CajaAcc!F:F,A1983,CajaAcc!E:E)+G1983</f>
        <v>0</v>
      </c>
      <c r="G1983" s="328">
        <v>0</v>
      </c>
    </row>
    <row r="1984" spans="1:7" ht="15" x14ac:dyDescent="0.2">
      <c r="A1984" s="320" t="s">
        <v>6049</v>
      </c>
      <c r="B1984" s="336" t="s">
        <v>1522</v>
      </c>
      <c r="C1984" s="337" t="s">
        <v>6050</v>
      </c>
      <c r="D1984" s="338">
        <v>2287</v>
      </c>
      <c r="E1984" s="339">
        <v>6700</v>
      </c>
      <c r="F1984" s="171">
        <f>-SUMIF(CajaAcc!F:F,A1984,CajaAcc!E:E)+G1984</f>
        <v>1</v>
      </c>
      <c r="G1984" s="328">
        <v>1</v>
      </c>
    </row>
    <row r="1985" spans="1:7" ht="15" x14ac:dyDescent="0.2">
      <c r="A1985" s="320" t="s">
        <v>5681</v>
      </c>
      <c r="B1985" s="336" t="s">
        <v>1522</v>
      </c>
      <c r="C1985" s="337" t="s">
        <v>5701</v>
      </c>
      <c r="D1985" s="338">
        <v>1176</v>
      </c>
      <c r="E1985" s="339">
        <v>3600</v>
      </c>
      <c r="F1985" s="171">
        <f>-SUMIF(CajaAcc!F:F,A1985,CajaAcc!E:E)+G1985</f>
        <v>3</v>
      </c>
      <c r="G1985" s="328">
        <v>3</v>
      </c>
    </row>
    <row r="1986" spans="1:7" ht="15" x14ac:dyDescent="0.2">
      <c r="A1986" s="320" t="s">
        <v>5889</v>
      </c>
      <c r="B1986" s="336" t="s">
        <v>1522</v>
      </c>
      <c r="C1986" s="337" t="s">
        <v>5890</v>
      </c>
      <c r="D1986" s="338">
        <v>1360</v>
      </c>
      <c r="E1986" s="339">
        <v>4200</v>
      </c>
      <c r="F1986" s="171">
        <f>-SUMIF(CajaAcc!F:F,A1986,CajaAcc!E:E)+G1986</f>
        <v>0</v>
      </c>
      <c r="G1986" s="328">
        <v>0</v>
      </c>
    </row>
    <row r="1987" spans="1:7" ht="15" x14ac:dyDescent="0.2">
      <c r="A1987" s="320" t="s">
        <v>5785</v>
      </c>
      <c r="B1987" s="336" t="s">
        <v>1522</v>
      </c>
      <c r="C1987" s="337" t="s">
        <v>5786</v>
      </c>
      <c r="D1987" s="338">
        <v>2040</v>
      </c>
      <c r="E1987" s="339">
        <v>5500</v>
      </c>
      <c r="F1987" s="171">
        <f>-SUMIF(CajaAcc!F:F,A1987,CajaAcc!E:E)+G1987</f>
        <v>1</v>
      </c>
      <c r="G1987" s="328">
        <v>2</v>
      </c>
    </row>
    <row r="1988" spans="1:7" ht="15" x14ac:dyDescent="0.2">
      <c r="A1988" s="320" t="s">
        <v>5682</v>
      </c>
      <c r="B1988" s="336" t="s">
        <v>1522</v>
      </c>
      <c r="C1988" s="337" t="s">
        <v>5702</v>
      </c>
      <c r="D1988" s="338">
        <v>3585</v>
      </c>
      <c r="E1988" s="339">
        <v>9650</v>
      </c>
      <c r="F1988" s="171">
        <f>-SUMIF(CajaAcc!F:F,A1988,CajaAcc!E:E)+G1988</f>
        <v>1</v>
      </c>
      <c r="G1988" s="328">
        <v>1</v>
      </c>
    </row>
    <row r="1989" spans="1:7" ht="15" x14ac:dyDescent="0.2">
      <c r="A1989" s="320" t="s">
        <v>5683</v>
      </c>
      <c r="B1989" s="336" t="s">
        <v>1522</v>
      </c>
      <c r="C1989" s="337" t="s">
        <v>5703</v>
      </c>
      <c r="D1989" s="338">
        <v>2180</v>
      </c>
      <c r="E1989" s="339">
        <v>5850</v>
      </c>
      <c r="F1989" s="171">
        <f>-SUMIF(CajaAcc!F:F,A1989,CajaAcc!E:E)+G1989</f>
        <v>1</v>
      </c>
      <c r="G1989" s="328">
        <v>1</v>
      </c>
    </row>
    <row r="1990" spans="1:7" ht="15" x14ac:dyDescent="0.2">
      <c r="A1990" s="320" t="s">
        <v>5684</v>
      </c>
      <c r="B1990" s="336" t="s">
        <v>1522</v>
      </c>
      <c r="C1990" s="337" t="s">
        <v>5704</v>
      </c>
      <c r="D1990" s="338">
        <v>955</v>
      </c>
      <c r="E1990" s="339">
        <v>2950</v>
      </c>
      <c r="F1990" s="171">
        <f>-SUMIF(CajaAcc!F:F,A1990,CajaAcc!E:E)+G1990</f>
        <v>1</v>
      </c>
      <c r="G1990" s="328">
        <v>0</v>
      </c>
    </row>
    <row r="1991" spans="1:7" ht="15" x14ac:dyDescent="0.2">
      <c r="A1991" s="320" t="s">
        <v>5685</v>
      </c>
      <c r="B1991" s="336" t="s">
        <v>1522</v>
      </c>
      <c r="C1991" s="337" t="s">
        <v>5705</v>
      </c>
      <c r="D1991" s="338">
        <v>1106</v>
      </c>
      <c r="E1991" s="339">
        <v>3400</v>
      </c>
      <c r="F1991" s="171">
        <f>-SUMIF(CajaAcc!F:F,A1991,CajaAcc!E:E)+G1991</f>
        <v>2</v>
      </c>
      <c r="G1991" s="328">
        <v>0</v>
      </c>
    </row>
    <row r="1992" spans="1:7" ht="15" x14ac:dyDescent="0.2">
      <c r="A1992" s="320" t="s">
        <v>5787</v>
      </c>
      <c r="B1992" s="336" t="s">
        <v>1522</v>
      </c>
      <c r="C1992" s="337" t="s">
        <v>5788</v>
      </c>
      <c r="D1992" s="338">
        <v>2550</v>
      </c>
      <c r="E1992" s="339">
        <v>6450</v>
      </c>
      <c r="F1992" s="171">
        <f>-SUMIF(CajaAcc!F:F,A1992,CajaAcc!E:E)+G1992</f>
        <v>2</v>
      </c>
      <c r="G1992" s="328">
        <v>2</v>
      </c>
    </row>
    <row r="1993" spans="1:7" ht="15" x14ac:dyDescent="0.2">
      <c r="A1993" s="320" t="s">
        <v>5686</v>
      </c>
      <c r="B1993" s="336" t="s">
        <v>1522</v>
      </c>
      <c r="C1993" s="337" t="s">
        <v>5706</v>
      </c>
      <c r="D1993" s="338">
        <v>905</v>
      </c>
      <c r="E1993" s="339">
        <v>2800</v>
      </c>
      <c r="F1993" s="171">
        <f>-SUMIF(CajaAcc!F:F,A1993,CajaAcc!E:E)+G1993</f>
        <v>6</v>
      </c>
      <c r="G1993" s="328">
        <v>1</v>
      </c>
    </row>
    <row r="1994" spans="1:7" ht="15" x14ac:dyDescent="0.2">
      <c r="A1994" s="320" t="s">
        <v>666</v>
      </c>
      <c r="B1994" s="336" t="s">
        <v>1522</v>
      </c>
      <c r="C1994" s="337" t="s">
        <v>4120</v>
      </c>
      <c r="D1994" s="338">
        <v>154</v>
      </c>
      <c r="E1994" s="339">
        <v>250</v>
      </c>
      <c r="F1994" s="171">
        <f>-SUMIF(CajaAcc!F:F,A1994,CajaAcc!E:E)+G1994</f>
        <v>0</v>
      </c>
      <c r="G1994" s="328">
        <v>0</v>
      </c>
    </row>
    <row r="1995" spans="1:7" ht="15" x14ac:dyDescent="0.2">
      <c r="A1995" s="320" t="s">
        <v>1060</v>
      </c>
      <c r="B1995" s="336" t="s">
        <v>1522</v>
      </c>
      <c r="C1995" s="337" t="s">
        <v>4121</v>
      </c>
      <c r="D1995" s="338">
        <v>154</v>
      </c>
      <c r="E1995" s="339">
        <v>250</v>
      </c>
      <c r="F1995" s="171">
        <f>-SUMIF(CajaAcc!F:F,A1995,CajaAcc!E:E)+G1995</f>
        <v>0</v>
      </c>
      <c r="G1995" s="328">
        <v>0</v>
      </c>
    </row>
    <row r="1996" spans="1:7" ht="15" x14ac:dyDescent="0.2">
      <c r="A1996" s="320" t="s">
        <v>5211</v>
      </c>
      <c r="B1996" s="336" t="s">
        <v>1522</v>
      </c>
      <c r="C1996" s="337" t="s">
        <v>5212</v>
      </c>
      <c r="D1996" s="338">
        <v>580</v>
      </c>
      <c r="E1996" s="339">
        <v>2000</v>
      </c>
      <c r="F1996" s="171">
        <f>-SUMIF(CajaAcc!F:F,A1996,CajaAcc!E:E)+G1996</f>
        <v>0</v>
      </c>
      <c r="G1996" s="328">
        <v>0</v>
      </c>
    </row>
    <row r="1997" spans="1:7" ht="15" x14ac:dyDescent="0.2">
      <c r="A1997" s="320" t="s">
        <v>5213</v>
      </c>
      <c r="B1997" s="336" t="s">
        <v>1522</v>
      </c>
      <c r="C1997" s="337" t="s">
        <v>5212</v>
      </c>
      <c r="D1997" s="338">
        <v>580</v>
      </c>
      <c r="E1997" s="339">
        <v>2000</v>
      </c>
      <c r="F1997" s="171">
        <f>-SUMIF(CajaAcc!F:F,A1997,CajaAcc!E:E)+G1997</f>
        <v>0</v>
      </c>
      <c r="G1997" s="328">
        <v>0</v>
      </c>
    </row>
    <row r="1998" spans="1:7" ht="15" x14ac:dyDescent="0.2">
      <c r="A1998" s="320" t="s">
        <v>5214</v>
      </c>
      <c r="B1998" s="336" t="s">
        <v>1522</v>
      </c>
      <c r="C1998" s="337" t="s">
        <v>5212</v>
      </c>
      <c r="D1998" s="338">
        <v>580</v>
      </c>
      <c r="E1998" s="339">
        <v>2000</v>
      </c>
      <c r="F1998" s="171">
        <f>-SUMIF(CajaAcc!F:F,A1998,CajaAcc!E:E)+G1998</f>
        <v>0</v>
      </c>
      <c r="G1998" s="328">
        <v>0</v>
      </c>
    </row>
    <row r="1999" spans="1:7" ht="15" x14ac:dyDescent="0.2">
      <c r="A1999" s="320" t="s">
        <v>5215</v>
      </c>
      <c r="B1999" s="336" t="s">
        <v>1522</v>
      </c>
      <c r="C1999" s="337" t="s">
        <v>5212</v>
      </c>
      <c r="D1999" s="338">
        <v>580</v>
      </c>
      <c r="E1999" s="339">
        <v>2000</v>
      </c>
      <c r="F1999" s="171">
        <f>-SUMIF(CajaAcc!F:F,A1999,CajaAcc!E:E)+G1999</f>
        <v>0</v>
      </c>
      <c r="G1999" s="328">
        <v>0</v>
      </c>
    </row>
    <row r="2000" spans="1:7" ht="15" x14ac:dyDescent="0.2">
      <c r="A2000" s="320" t="s">
        <v>5216</v>
      </c>
      <c r="B2000" s="336" t="s">
        <v>1522</v>
      </c>
      <c r="C2000" s="337" t="s">
        <v>5212</v>
      </c>
      <c r="D2000" s="338">
        <v>580</v>
      </c>
      <c r="E2000" s="339">
        <v>2000</v>
      </c>
      <c r="F2000" s="171">
        <f>-SUMIF(CajaAcc!F:F,A2000,CajaAcc!E:E)+G2000</f>
        <v>0</v>
      </c>
      <c r="G2000" s="328">
        <v>0</v>
      </c>
    </row>
    <row r="2001" spans="1:7" ht="15" x14ac:dyDescent="0.2">
      <c r="A2001" s="320" t="s">
        <v>5217</v>
      </c>
      <c r="B2001" s="336" t="s">
        <v>1522</v>
      </c>
      <c r="C2001" s="337" t="s">
        <v>5212</v>
      </c>
      <c r="D2001" s="338">
        <v>580</v>
      </c>
      <c r="E2001" s="339">
        <v>2000</v>
      </c>
      <c r="F2001" s="171">
        <f>-SUMIF(CajaAcc!F:F,A2001,CajaAcc!E:E)+G2001</f>
        <v>0</v>
      </c>
      <c r="G2001" s="328">
        <v>0</v>
      </c>
    </row>
    <row r="2002" spans="1:7" ht="15" x14ac:dyDescent="0.2">
      <c r="A2002" s="320" t="s">
        <v>4122</v>
      </c>
      <c r="B2002" s="336" t="s">
        <v>1522</v>
      </c>
      <c r="C2002" s="337" t="s">
        <v>4923</v>
      </c>
      <c r="D2002" s="338">
        <v>960</v>
      </c>
      <c r="E2002" s="339">
        <v>2600</v>
      </c>
      <c r="F2002" s="171">
        <f>-SUMIF(CajaAcc!F:F,A2002,CajaAcc!E:E)+G2002</f>
        <v>1</v>
      </c>
      <c r="G2002" s="328">
        <v>1</v>
      </c>
    </row>
    <row r="2003" spans="1:7" ht="15" x14ac:dyDescent="0.2">
      <c r="A2003" s="320" t="s">
        <v>4130</v>
      </c>
      <c r="B2003" s="336" t="s">
        <v>1522</v>
      </c>
      <c r="C2003" s="337" t="s">
        <v>4923</v>
      </c>
      <c r="D2003" s="338">
        <v>960</v>
      </c>
      <c r="E2003" s="339">
        <v>2600</v>
      </c>
      <c r="F2003" s="171">
        <f>-SUMIF(CajaAcc!F:F,A2003,CajaAcc!E:E)+G2003</f>
        <v>0</v>
      </c>
      <c r="G2003" s="328">
        <v>0</v>
      </c>
    </row>
    <row r="2004" spans="1:7" ht="15" x14ac:dyDescent="0.2">
      <c r="A2004" s="320" t="s">
        <v>5455</v>
      </c>
      <c r="B2004" s="336" t="s">
        <v>1522</v>
      </c>
      <c r="C2004" s="337" t="s">
        <v>5479</v>
      </c>
      <c r="D2004" s="338">
        <v>1916</v>
      </c>
      <c r="E2004" s="339">
        <v>5750</v>
      </c>
      <c r="F2004" s="171">
        <f>-SUMIF(CajaAcc!F:F,A2004,CajaAcc!E:E)+G2004</f>
        <v>1</v>
      </c>
      <c r="G2004" s="328">
        <v>1</v>
      </c>
    </row>
    <row r="2005" spans="1:7" ht="15" x14ac:dyDescent="0.2">
      <c r="A2005" s="320" t="s">
        <v>4702</v>
      </c>
      <c r="B2005" s="336" t="s">
        <v>1522</v>
      </c>
      <c r="C2005" s="337" t="s">
        <v>4924</v>
      </c>
      <c r="D2005" s="338">
        <v>1362</v>
      </c>
      <c r="E2005" s="339">
        <v>3150</v>
      </c>
      <c r="F2005" s="171">
        <f>-SUMIF(CajaAcc!F:F,A2005,CajaAcc!E:E)+G2005</f>
        <v>0</v>
      </c>
      <c r="G2005" s="328">
        <v>0</v>
      </c>
    </row>
    <row r="2006" spans="1:7" ht="15" x14ac:dyDescent="0.2">
      <c r="A2006" s="320" t="s">
        <v>4131</v>
      </c>
      <c r="B2006" s="336" t="s">
        <v>1522</v>
      </c>
      <c r="C2006" s="337" t="s">
        <v>5218</v>
      </c>
      <c r="D2006" s="338">
        <v>960</v>
      </c>
      <c r="E2006" s="339">
        <v>2600</v>
      </c>
      <c r="F2006" s="171">
        <f>-SUMIF(CajaAcc!F:F,A2006,CajaAcc!E:E)+G2006</f>
        <v>0</v>
      </c>
      <c r="G2006" s="328">
        <v>0</v>
      </c>
    </row>
    <row r="2007" spans="1:7" ht="15" x14ac:dyDescent="0.2">
      <c r="A2007" s="320" t="s">
        <v>4363</v>
      </c>
      <c r="B2007" s="336" t="s">
        <v>1522</v>
      </c>
      <c r="C2007" s="337" t="s">
        <v>4925</v>
      </c>
      <c r="D2007" s="338">
        <v>1376</v>
      </c>
      <c r="E2007" s="339">
        <v>3200</v>
      </c>
      <c r="F2007" s="171">
        <f>-SUMIF(CajaAcc!F:F,A2007,CajaAcc!E:E)+G2007</f>
        <v>0</v>
      </c>
      <c r="G2007" s="328">
        <v>0</v>
      </c>
    </row>
    <row r="2008" spans="1:7" ht="15" x14ac:dyDescent="0.2">
      <c r="A2008" s="320" t="s">
        <v>4366</v>
      </c>
      <c r="B2008" s="336" t="s">
        <v>1522</v>
      </c>
      <c r="C2008" s="337" t="s">
        <v>4925</v>
      </c>
      <c r="D2008" s="338">
        <v>1376</v>
      </c>
      <c r="E2008" s="339">
        <v>3200</v>
      </c>
      <c r="F2008" s="171">
        <f>-SUMIF(CajaAcc!F:F,A2008,CajaAcc!E:E)+G2008</f>
        <v>0</v>
      </c>
      <c r="G2008" s="328">
        <v>0</v>
      </c>
    </row>
    <row r="2009" spans="1:7" ht="15" x14ac:dyDescent="0.2">
      <c r="A2009" s="320" t="s">
        <v>4367</v>
      </c>
      <c r="B2009" s="336" t="s">
        <v>1522</v>
      </c>
      <c r="C2009" s="337" t="s">
        <v>4925</v>
      </c>
      <c r="D2009" s="338">
        <v>1376</v>
      </c>
      <c r="E2009" s="339">
        <v>3200</v>
      </c>
      <c r="F2009" s="171">
        <f>-SUMIF(CajaAcc!F:F,A2009,CajaAcc!E:E)+G2009</f>
        <v>0</v>
      </c>
      <c r="G2009" s="328">
        <v>0</v>
      </c>
    </row>
    <row r="2010" spans="1:7" ht="15" x14ac:dyDescent="0.2">
      <c r="A2010" s="320" t="s">
        <v>4368</v>
      </c>
      <c r="B2010" s="336" t="s">
        <v>1522</v>
      </c>
      <c r="C2010" s="337" t="s">
        <v>4925</v>
      </c>
      <c r="D2010" s="338">
        <v>1376</v>
      </c>
      <c r="E2010" s="339">
        <v>3200</v>
      </c>
      <c r="F2010" s="171">
        <f>-SUMIF(CajaAcc!F:F,A2010,CajaAcc!E:E)+G2010</f>
        <v>0</v>
      </c>
      <c r="G2010" s="328">
        <v>0</v>
      </c>
    </row>
    <row r="2011" spans="1:7" ht="15" x14ac:dyDescent="0.2">
      <c r="A2011" s="320" t="s">
        <v>4617</v>
      </c>
      <c r="B2011" s="336" t="s">
        <v>1522</v>
      </c>
      <c r="C2011" s="337" t="s">
        <v>4926</v>
      </c>
      <c r="D2011" s="338">
        <v>1245</v>
      </c>
      <c r="E2011" s="339">
        <v>2850</v>
      </c>
      <c r="F2011" s="171">
        <f>-SUMIF(CajaAcc!F:F,A2011,CajaAcc!E:E)+G2011</f>
        <v>0</v>
      </c>
      <c r="G2011" s="328">
        <v>0</v>
      </c>
    </row>
    <row r="2012" spans="1:7" ht="15" x14ac:dyDescent="0.2">
      <c r="A2012" s="320" t="s">
        <v>4619</v>
      </c>
      <c r="B2012" s="336" t="s">
        <v>1522</v>
      </c>
      <c r="C2012" s="337" t="s">
        <v>4926</v>
      </c>
      <c r="D2012" s="338">
        <v>1245</v>
      </c>
      <c r="E2012" s="339">
        <v>2500</v>
      </c>
      <c r="F2012" s="171">
        <f>-SUMIF(CajaAcc!F:F,A2012,CajaAcc!E:E)+G2012</f>
        <v>3</v>
      </c>
      <c r="G2012" s="328">
        <v>3</v>
      </c>
    </row>
    <row r="2013" spans="1:7" ht="15" x14ac:dyDescent="0.2">
      <c r="A2013" s="320" t="s">
        <v>4697</v>
      </c>
      <c r="B2013" s="336" t="s">
        <v>1522</v>
      </c>
      <c r="C2013" s="337" t="s">
        <v>5552</v>
      </c>
      <c r="D2013" s="338">
        <v>2180</v>
      </c>
      <c r="E2013" s="339">
        <v>5850</v>
      </c>
      <c r="F2013" s="171">
        <f>-SUMIF(CajaAcc!F:F,A2013,CajaAcc!E:E)+G2013</f>
        <v>4</v>
      </c>
      <c r="G2013" s="328">
        <v>1</v>
      </c>
    </row>
    <row r="2014" spans="1:7" ht="15" x14ac:dyDescent="0.2">
      <c r="A2014" s="320" t="s">
        <v>4364</v>
      </c>
      <c r="B2014" s="336" t="s">
        <v>1522</v>
      </c>
      <c r="C2014" s="337" t="s">
        <v>5219</v>
      </c>
      <c r="D2014" s="338">
        <v>955</v>
      </c>
      <c r="E2014" s="339">
        <v>2950</v>
      </c>
      <c r="F2014" s="171">
        <f>-SUMIF(CajaAcc!F:F,A2014,CajaAcc!E:E)+G2014</f>
        <v>1</v>
      </c>
      <c r="G2014" s="328">
        <v>1</v>
      </c>
    </row>
    <row r="2015" spans="1:7" ht="15" x14ac:dyDescent="0.2">
      <c r="A2015" s="320" t="s">
        <v>4369</v>
      </c>
      <c r="B2015" s="336" t="s">
        <v>1522</v>
      </c>
      <c r="C2015" s="337" t="s">
        <v>5219</v>
      </c>
      <c r="D2015" s="338">
        <v>955</v>
      </c>
      <c r="E2015" s="339">
        <v>2950</v>
      </c>
      <c r="F2015" s="171">
        <f>-SUMIF(CajaAcc!F:F,A2015,CajaAcc!E:E)+G2015</f>
        <v>3</v>
      </c>
      <c r="G2015" s="328">
        <v>4</v>
      </c>
    </row>
    <row r="2016" spans="1:7" ht="15" x14ac:dyDescent="0.2">
      <c r="A2016" s="320" t="s">
        <v>4698</v>
      </c>
      <c r="B2016" s="336" t="s">
        <v>1522</v>
      </c>
      <c r="C2016" s="337" t="s">
        <v>5220</v>
      </c>
      <c r="D2016" s="338">
        <v>3933</v>
      </c>
      <c r="E2016" s="339">
        <v>10600</v>
      </c>
      <c r="F2016" s="171">
        <f>-SUMIF(CajaAcc!F:F,A2016,CajaAcc!E:E)+G2016</f>
        <v>0</v>
      </c>
      <c r="G2016" s="328">
        <v>0</v>
      </c>
    </row>
    <row r="2017" spans="1:7" ht="15" x14ac:dyDescent="0.2">
      <c r="A2017" s="320" t="s">
        <v>4703</v>
      </c>
      <c r="B2017" s="336" t="s">
        <v>1522</v>
      </c>
      <c r="C2017" s="337" t="s">
        <v>5220</v>
      </c>
      <c r="D2017" s="338">
        <v>3933</v>
      </c>
      <c r="E2017" s="339">
        <v>10600</v>
      </c>
      <c r="F2017" s="171">
        <f>-SUMIF(CajaAcc!F:F,A2017,CajaAcc!E:E)+G2017</f>
        <v>1</v>
      </c>
      <c r="G2017" s="328">
        <v>1</v>
      </c>
    </row>
    <row r="2018" spans="1:7" ht="15" x14ac:dyDescent="0.2">
      <c r="A2018" s="334" t="s">
        <v>5687</v>
      </c>
      <c r="B2018" s="336" t="s">
        <v>1522</v>
      </c>
      <c r="C2018" s="337" t="s">
        <v>5789</v>
      </c>
      <c r="D2018" s="338">
        <v>881</v>
      </c>
      <c r="E2018" s="339">
        <v>3000</v>
      </c>
      <c r="F2018" s="171">
        <f>-SUMIF(CajaAcc!F:F,A2018,CajaAcc!E:E)+G2018</f>
        <v>0</v>
      </c>
      <c r="G2018" s="328">
        <v>0</v>
      </c>
    </row>
    <row r="2019" spans="1:7" ht="15" x14ac:dyDescent="0.2">
      <c r="A2019" s="334" t="s">
        <v>5689</v>
      </c>
      <c r="B2019" s="336" t="s">
        <v>1522</v>
      </c>
      <c r="C2019" s="337" t="s">
        <v>5789</v>
      </c>
      <c r="D2019" s="338">
        <v>881</v>
      </c>
      <c r="E2019" s="339">
        <v>3000</v>
      </c>
      <c r="F2019" s="171">
        <f>-SUMIF(CajaAcc!F:F,A2019,CajaAcc!E:E)+G2019</f>
        <v>0</v>
      </c>
      <c r="G2019" s="328">
        <v>0</v>
      </c>
    </row>
    <row r="2020" spans="1:7" ht="15" x14ac:dyDescent="0.2">
      <c r="A2020" s="320" t="s">
        <v>4618</v>
      </c>
      <c r="B2020" s="336" t="s">
        <v>1522</v>
      </c>
      <c r="C2020" s="337" t="s">
        <v>4927</v>
      </c>
      <c r="D2020" s="338">
        <v>1106</v>
      </c>
      <c r="E2020" s="339">
        <v>3750</v>
      </c>
      <c r="F2020" s="171">
        <f>-SUMIF(CajaAcc!F:F,A2020,CajaAcc!E:E)+G2020</f>
        <v>0</v>
      </c>
      <c r="G2020" s="328">
        <v>0</v>
      </c>
    </row>
    <row r="2021" spans="1:7" ht="15" x14ac:dyDescent="0.2">
      <c r="A2021" s="320" t="s">
        <v>4620</v>
      </c>
      <c r="B2021" s="336" t="s">
        <v>1522</v>
      </c>
      <c r="C2021" s="337" t="s">
        <v>4927</v>
      </c>
      <c r="D2021" s="338">
        <v>1106</v>
      </c>
      <c r="E2021" s="339">
        <v>3750</v>
      </c>
      <c r="F2021" s="171">
        <f>-SUMIF(CajaAcc!F:F,A2021,CajaAcc!E:E)+G2021</f>
        <v>0</v>
      </c>
      <c r="G2021" s="328">
        <v>0</v>
      </c>
    </row>
    <row r="2022" spans="1:7" ht="15" x14ac:dyDescent="0.2">
      <c r="A2022" s="320" t="s">
        <v>5221</v>
      </c>
      <c r="B2022" s="336" t="s">
        <v>1522</v>
      </c>
      <c r="C2022" s="337" t="s">
        <v>5222</v>
      </c>
      <c r="D2022" s="338">
        <v>2550</v>
      </c>
      <c r="E2022" s="339">
        <v>6450</v>
      </c>
      <c r="F2022" s="171">
        <f>-SUMIF(CajaAcc!F:F,A2022,CajaAcc!E:E)+G2022</f>
        <v>4</v>
      </c>
      <c r="G2022" s="328">
        <v>4</v>
      </c>
    </row>
    <row r="2023" spans="1:7" ht="15" x14ac:dyDescent="0.2">
      <c r="A2023" s="320" t="s">
        <v>4365</v>
      </c>
      <c r="B2023" s="336" t="s">
        <v>1522</v>
      </c>
      <c r="C2023" s="337" t="s">
        <v>5553</v>
      </c>
      <c r="D2023" s="338">
        <v>905</v>
      </c>
      <c r="E2023" s="339">
        <v>2800</v>
      </c>
      <c r="F2023" s="171">
        <f>-SUMIF(CajaAcc!F:F,A2023,CajaAcc!E:E)+G2023</f>
        <v>0</v>
      </c>
      <c r="G2023" s="328">
        <v>0</v>
      </c>
    </row>
    <row r="2024" spans="1:7" ht="15" x14ac:dyDescent="0.2">
      <c r="A2024" s="320" t="s">
        <v>4370</v>
      </c>
      <c r="B2024" s="336" t="s">
        <v>1522</v>
      </c>
      <c r="C2024" s="337" t="s">
        <v>5553</v>
      </c>
      <c r="D2024" s="338">
        <v>905</v>
      </c>
      <c r="E2024" s="339">
        <v>2800</v>
      </c>
      <c r="F2024" s="171">
        <f>-SUMIF(CajaAcc!F:F,A2024,CajaAcc!E:E)+G2024</f>
        <v>0</v>
      </c>
      <c r="G2024" s="328">
        <v>0</v>
      </c>
    </row>
    <row r="2025" spans="1:7" ht="15" x14ac:dyDescent="0.2">
      <c r="A2025" s="320" t="s">
        <v>5059</v>
      </c>
      <c r="B2025" s="336" t="s">
        <v>1522</v>
      </c>
      <c r="C2025" s="337" t="s">
        <v>5790</v>
      </c>
      <c r="D2025" s="338">
        <v>991</v>
      </c>
      <c r="E2025" s="339">
        <v>3050</v>
      </c>
      <c r="F2025" s="171">
        <f>-SUMIF(CajaAcc!F:F,A2025,CajaAcc!E:E)+G2025</f>
        <v>0</v>
      </c>
      <c r="G2025" s="328">
        <v>0</v>
      </c>
    </row>
    <row r="2026" spans="1:7" ht="15" x14ac:dyDescent="0.2">
      <c r="A2026" s="320" t="s">
        <v>5891</v>
      </c>
      <c r="B2026" s="336" t="s">
        <v>1522</v>
      </c>
      <c r="C2026" s="337" t="s">
        <v>5892</v>
      </c>
      <c r="D2026" s="338">
        <v>1360</v>
      </c>
      <c r="E2026" s="339">
        <v>4200</v>
      </c>
      <c r="F2026" s="171">
        <f>-SUMIF(CajaAcc!F:F,A2026,CajaAcc!E:E)+G2026</f>
        <v>1</v>
      </c>
      <c r="G2026" s="328">
        <v>2</v>
      </c>
    </row>
    <row r="2027" spans="1:7" ht="15" x14ac:dyDescent="0.2">
      <c r="A2027" s="320" t="s">
        <v>6051</v>
      </c>
      <c r="B2027" s="336" t="s">
        <v>1522</v>
      </c>
      <c r="C2027" s="337" t="s">
        <v>6052</v>
      </c>
      <c r="D2027" s="338">
        <v>2287</v>
      </c>
      <c r="E2027" s="339">
        <v>6700</v>
      </c>
      <c r="F2027" s="171">
        <f>-SUMIF(CajaAcc!F:F,A2027,CajaAcc!E:E)+G2027</f>
        <v>0</v>
      </c>
      <c r="G2027" s="328">
        <v>0</v>
      </c>
    </row>
    <row r="2028" spans="1:7" ht="15" x14ac:dyDescent="0.2">
      <c r="A2028" s="320" t="s">
        <v>5449</v>
      </c>
      <c r="B2028" s="336" t="s">
        <v>1522</v>
      </c>
      <c r="C2028" s="337" t="s">
        <v>5474</v>
      </c>
      <c r="D2028" s="338">
        <v>1176</v>
      </c>
      <c r="E2028" s="339">
        <v>3600</v>
      </c>
      <c r="F2028" s="171">
        <f>-SUMIF(CajaAcc!F:F,A2028,CajaAcc!E:E)+G2028</f>
        <v>2</v>
      </c>
      <c r="G2028" s="328">
        <v>3</v>
      </c>
    </row>
    <row r="2029" spans="1:7" ht="15" x14ac:dyDescent="0.2">
      <c r="A2029" s="320" t="s">
        <v>5791</v>
      </c>
      <c r="B2029" s="336" t="s">
        <v>1522</v>
      </c>
      <c r="C2029" s="337" t="s">
        <v>5792</v>
      </c>
      <c r="D2029" s="338">
        <v>2040</v>
      </c>
      <c r="E2029" s="339">
        <v>5500</v>
      </c>
      <c r="F2029" s="171">
        <f>-SUMIF(CajaAcc!F:F,A2029,CajaAcc!E:E)+G2029</f>
        <v>1</v>
      </c>
      <c r="G2029" s="328">
        <v>0</v>
      </c>
    </row>
    <row r="2030" spans="1:7" ht="15" x14ac:dyDescent="0.2">
      <c r="A2030" s="320" t="s">
        <v>5223</v>
      </c>
      <c r="B2030" s="336" t="s">
        <v>1522</v>
      </c>
      <c r="C2030" s="337" t="s">
        <v>5224</v>
      </c>
      <c r="D2030" s="338">
        <v>2180</v>
      </c>
      <c r="E2030" s="339">
        <v>5850</v>
      </c>
      <c r="F2030" s="171">
        <f>-SUMIF(CajaAcc!F:F,A2030,CajaAcc!E:E)+G2030</f>
        <v>1</v>
      </c>
      <c r="G2030" s="328">
        <v>1</v>
      </c>
    </row>
    <row r="2031" spans="1:7" ht="15" x14ac:dyDescent="0.2">
      <c r="A2031" s="320" t="s">
        <v>5498</v>
      </c>
      <c r="B2031" s="336" t="s">
        <v>1522</v>
      </c>
      <c r="C2031" s="337" t="s">
        <v>5707</v>
      </c>
      <c r="D2031" s="338">
        <v>2612</v>
      </c>
      <c r="E2031" s="339">
        <v>8050</v>
      </c>
      <c r="F2031" s="171">
        <f>-SUMIF(CajaAcc!F:F,A2031,CajaAcc!E:E)+G2031</f>
        <v>1</v>
      </c>
      <c r="G2031" s="328">
        <v>1</v>
      </c>
    </row>
    <row r="2032" spans="1:7" ht="15" x14ac:dyDescent="0.2">
      <c r="A2032" s="320" t="s">
        <v>5225</v>
      </c>
      <c r="B2032" s="336" t="s">
        <v>1522</v>
      </c>
      <c r="C2032" s="337" t="s">
        <v>5226</v>
      </c>
      <c r="D2032" s="338">
        <v>955</v>
      </c>
      <c r="E2032" s="339">
        <v>2950</v>
      </c>
      <c r="F2032" s="171">
        <f>-SUMIF(CajaAcc!F:F,A2032,CajaAcc!E:E)+G2032</f>
        <v>2</v>
      </c>
      <c r="G2032" s="328">
        <v>2</v>
      </c>
    </row>
    <row r="2033" spans="1:7" ht="15" x14ac:dyDescent="0.2">
      <c r="A2033" s="320" t="s">
        <v>5688</v>
      </c>
      <c r="B2033" s="336" t="s">
        <v>1522</v>
      </c>
      <c r="C2033" s="337" t="s">
        <v>5708</v>
      </c>
      <c r="D2033" s="338">
        <v>1106</v>
      </c>
      <c r="E2033" s="339">
        <v>3750</v>
      </c>
      <c r="F2033" s="171">
        <f>-SUMIF(CajaAcc!F:F,A2033,CajaAcc!E:E)+G2033</f>
        <v>3</v>
      </c>
      <c r="G2033" s="328">
        <v>0</v>
      </c>
    </row>
    <row r="2034" spans="1:7" ht="15" x14ac:dyDescent="0.2">
      <c r="A2034" s="320" t="s">
        <v>5793</v>
      </c>
      <c r="B2034" s="336" t="s">
        <v>1522</v>
      </c>
      <c r="C2034" s="337" t="s">
        <v>5794</v>
      </c>
      <c r="D2034" s="338">
        <v>2550</v>
      </c>
      <c r="E2034" s="339">
        <v>6450</v>
      </c>
      <c r="F2034" s="171">
        <f>-SUMIF(CajaAcc!F:F,A2034,CajaAcc!E:E)+G2034</f>
        <v>3</v>
      </c>
      <c r="G2034" s="328">
        <v>1</v>
      </c>
    </row>
    <row r="2035" spans="1:7" ht="15" x14ac:dyDescent="0.2">
      <c r="A2035" s="320" t="s">
        <v>5448</v>
      </c>
      <c r="B2035" s="336" t="s">
        <v>1522</v>
      </c>
      <c r="C2035" s="337" t="s">
        <v>5473</v>
      </c>
      <c r="D2035" s="338">
        <v>905</v>
      </c>
      <c r="E2035" s="339">
        <v>2800</v>
      </c>
      <c r="F2035" s="171">
        <f>-SUMIF(CajaAcc!F:F,A2035,CajaAcc!E:E)+G2035</f>
        <v>0</v>
      </c>
      <c r="G2035" s="328">
        <v>0</v>
      </c>
    </row>
    <row r="2036" spans="1:7" ht="15" x14ac:dyDescent="0.2">
      <c r="A2036" s="320" t="s">
        <v>6053</v>
      </c>
      <c r="B2036" s="336" t="s">
        <v>1522</v>
      </c>
      <c r="C2036" s="337" t="s">
        <v>5473</v>
      </c>
      <c r="D2036" s="338">
        <v>991</v>
      </c>
      <c r="E2036" s="339">
        <v>3050</v>
      </c>
      <c r="F2036" s="171">
        <f>-SUMIF(CajaAcc!F:F,A2036,CajaAcc!E:E)+G2036</f>
        <v>0</v>
      </c>
      <c r="G2036" s="328">
        <v>0</v>
      </c>
    </row>
    <row r="2037" spans="1:7" ht="15" x14ac:dyDescent="0.2">
      <c r="A2037" s="320" t="s">
        <v>1400</v>
      </c>
      <c r="B2037" s="336" t="s">
        <v>1522</v>
      </c>
      <c r="C2037" s="337" t="s">
        <v>4123</v>
      </c>
      <c r="D2037" s="338">
        <v>388</v>
      </c>
      <c r="E2037" s="339">
        <v>600</v>
      </c>
      <c r="F2037" s="171">
        <f>-SUMIF(CajaAcc!F:F,A2037,CajaAcc!E:E)+G2037</f>
        <v>0</v>
      </c>
      <c r="G2037" s="328">
        <v>0</v>
      </c>
    </row>
    <row r="2038" spans="1:7" ht="15" x14ac:dyDescent="0.2">
      <c r="A2038" s="320" t="s">
        <v>1490</v>
      </c>
      <c r="B2038" s="336" t="s">
        <v>1522</v>
      </c>
      <c r="C2038" s="337" t="s">
        <v>4124</v>
      </c>
      <c r="D2038" s="338">
        <v>388</v>
      </c>
      <c r="E2038" s="339">
        <v>600</v>
      </c>
      <c r="F2038" s="171">
        <f>-SUMIF(CajaAcc!F:F,A2038,CajaAcc!E:E)+G2038</f>
        <v>0</v>
      </c>
      <c r="G2038" s="328">
        <v>0</v>
      </c>
    </row>
    <row r="2039" spans="1:7" ht="15" x14ac:dyDescent="0.2">
      <c r="A2039" s="320" t="s">
        <v>2035</v>
      </c>
      <c r="B2039" s="336" t="s">
        <v>1522</v>
      </c>
      <c r="C2039" s="337" t="s">
        <v>4125</v>
      </c>
      <c r="D2039" s="338">
        <v>264</v>
      </c>
      <c r="E2039" s="339">
        <v>500</v>
      </c>
      <c r="F2039" s="171">
        <f>-SUMIF(CajaAcc!F:F,A2039,CajaAcc!E:E)+G2039</f>
        <v>0</v>
      </c>
      <c r="G2039" s="328">
        <v>0</v>
      </c>
    </row>
    <row r="2040" spans="1:7" ht="15" x14ac:dyDescent="0.2">
      <c r="A2040" s="320" t="s">
        <v>1662</v>
      </c>
      <c r="B2040" s="336" t="s">
        <v>1522</v>
      </c>
      <c r="C2040" s="337" t="s">
        <v>4126</v>
      </c>
      <c r="D2040" s="338">
        <v>388</v>
      </c>
      <c r="E2040" s="339">
        <v>750</v>
      </c>
      <c r="F2040" s="171">
        <f>-SUMIF(CajaAcc!F:F,A2040,CajaAcc!E:E)+G2040</f>
        <v>0</v>
      </c>
      <c r="G2040" s="328">
        <v>0</v>
      </c>
    </row>
    <row r="2041" spans="1:7" ht="15" x14ac:dyDescent="0.2">
      <c r="A2041" s="320" t="s">
        <v>1409</v>
      </c>
      <c r="B2041" s="336" t="s">
        <v>1522</v>
      </c>
      <c r="C2041" s="337" t="s">
        <v>4127</v>
      </c>
      <c r="D2041" s="338">
        <v>388</v>
      </c>
      <c r="E2041" s="339">
        <v>750</v>
      </c>
      <c r="F2041" s="171">
        <f>-SUMIF(CajaAcc!F:F,A2041,CajaAcc!E:E)+G2041</f>
        <v>0</v>
      </c>
      <c r="G2041" s="328">
        <v>0</v>
      </c>
    </row>
    <row r="2042" spans="1:7" ht="15" x14ac:dyDescent="0.2">
      <c r="A2042" s="320" t="s">
        <v>1356</v>
      </c>
      <c r="B2042" s="336" t="s">
        <v>1522</v>
      </c>
      <c r="C2042" s="337" t="s">
        <v>4128</v>
      </c>
      <c r="D2042" s="338">
        <v>388</v>
      </c>
      <c r="E2042" s="339">
        <v>750</v>
      </c>
      <c r="F2042" s="171">
        <f>-SUMIF(CajaAcc!F:F,A2042,CajaAcc!E:E)+G2042</f>
        <v>0</v>
      </c>
      <c r="G2042" s="328">
        <v>0</v>
      </c>
    </row>
    <row r="2043" spans="1:7" ht="15" x14ac:dyDescent="0.2">
      <c r="A2043" s="320" t="s">
        <v>1457</v>
      </c>
      <c r="B2043" s="336" t="s">
        <v>1522</v>
      </c>
      <c r="C2043" s="337" t="s">
        <v>4129</v>
      </c>
      <c r="D2043" s="338">
        <v>388</v>
      </c>
      <c r="E2043" s="339">
        <v>750</v>
      </c>
      <c r="F2043" s="171">
        <f>-SUMIF(CajaAcc!F:F,A2043,CajaAcc!E:E)+G2043</f>
        <v>0</v>
      </c>
      <c r="G2043" s="328">
        <v>0</v>
      </c>
    </row>
    <row r="2044" spans="1:7" ht="15" x14ac:dyDescent="0.2">
      <c r="A2044" s="320" t="s">
        <v>2036</v>
      </c>
      <c r="B2044" s="336" t="s">
        <v>1522</v>
      </c>
      <c r="C2044" s="337" t="s">
        <v>4132</v>
      </c>
      <c r="D2044" s="338">
        <v>721</v>
      </c>
      <c r="E2044" s="339">
        <v>1400</v>
      </c>
      <c r="F2044" s="171">
        <f>-SUMIF(CajaAcc!F:F,A2044,CajaAcc!E:E)+G2044</f>
        <v>0</v>
      </c>
      <c r="G2044" s="328">
        <v>0</v>
      </c>
    </row>
    <row r="2045" spans="1:7" ht="15" x14ac:dyDescent="0.2">
      <c r="A2045" s="320" t="s">
        <v>2037</v>
      </c>
      <c r="B2045" s="336" t="s">
        <v>1522</v>
      </c>
      <c r="C2045" s="337" t="s">
        <v>4132</v>
      </c>
      <c r="D2045" s="338">
        <v>721</v>
      </c>
      <c r="E2045" s="339">
        <v>1400</v>
      </c>
      <c r="F2045" s="171">
        <f>-SUMIF(CajaAcc!F:F,A2045,CajaAcc!E:E)+G2045</f>
        <v>0</v>
      </c>
      <c r="G2045" s="328">
        <v>0</v>
      </c>
    </row>
    <row r="2046" spans="1:7" ht="15" x14ac:dyDescent="0.2">
      <c r="A2046" s="320" t="s">
        <v>2080</v>
      </c>
      <c r="B2046" s="336" t="s">
        <v>1522</v>
      </c>
      <c r="C2046" s="337" t="s">
        <v>4133</v>
      </c>
      <c r="D2046" s="338">
        <v>881</v>
      </c>
      <c r="E2046" s="339">
        <v>1700</v>
      </c>
      <c r="F2046" s="171">
        <f>-SUMIF(CajaAcc!F:F,A2046,CajaAcc!E:E)+G2046</f>
        <v>0</v>
      </c>
      <c r="G2046" s="328">
        <v>0</v>
      </c>
    </row>
    <row r="2047" spans="1:7" ht="15" x14ac:dyDescent="0.2">
      <c r="A2047" s="320" t="s">
        <v>2038</v>
      </c>
      <c r="B2047" s="336" t="s">
        <v>1522</v>
      </c>
      <c r="C2047" s="337" t="s">
        <v>4134</v>
      </c>
      <c r="D2047" s="338">
        <v>721</v>
      </c>
      <c r="E2047" s="339">
        <v>1400</v>
      </c>
      <c r="F2047" s="171">
        <f>-SUMIF(CajaAcc!F:F,A2047,CajaAcc!E:E)+G2047</f>
        <v>0</v>
      </c>
      <c r="G2047" s="328">
        <v>0</v>
      </c>
    </row>
    <row r="2048" spans="1:7" ht="15" x14ac:dyDescent="0.2">
      <c r="A2048" s="320" t="s">
        <v>2203</v>
      </c>
      <c r="B2048" s="336" t="s">
        <v>1522</v>
      </c>
      <c r="C2048" s="337" t="s">
        <v>4135</v>
      </c>
      <c r="D2048" s="338">
        <v>344</v>
      </c>
      <c r="E2048" s="339">
        <v>650</v>
      </c>
      <c r="F2048" s="171">
        <f>-SUMIF(CajaAcc!F:F,A2048,CajaAcc!E:E)+G2048</f>
        <v>0</v>
      </c>
      <c r="G2048" s="328">
        <v>0</v>
      </c>
    </row>
    <row r="2049" spans="1:7" ht="15" x14ac:dyDescent="0.2">
      <c r="A2049" s="320" t="s">
        <v>2696</v>
      </c>
      <c r="B2049" s="336" t="s">
        <v>1522</v>
      </c>
      <c r="C2049" s="337" t="s">
        <v>4136</v>
      </c>
      <c r="D2049" s="338">
        <v>819</v>
      </c>
      <c r="E2049" s="339">
        <v>1550</v>
      </c>
      <c r="F2049" s="171">
        <f>-SUMIF(CajaAcc!F:F,A2049,CajaAcc!E:E)+G2049</f>
        <v>0</v>
      </c>
      <c r="G2049" s="328">
        <v>0</v>
      </c>
    </row>
    <row r="2050" spans="1:7" ht="15" x14ac:dyDescent="0.2">
      <c r="A2050" s="320" t="s">
        <v>2697</v>
      </c>
      <c r="B2050" s="336" t="s">
        <v>1522</v>
      </c>
      <c r="C2050" s="337" t="s">
        <v>4136</v>
      </c>
      <c r="D2050" s="338">
        <v>819</v>
      </c>
      <c r="E2050" s="339">
        <v>1550</v>
      </c>
      <c r="F2050" s="171">
        <f>-SUMIF(CajaAcc!F:F,A2050,CajaAcc!E:E)+G2050</f>
        <v>0</v>
      </c>
      <c r="G2050" s="328">
        <v>0</v>
      </c>
    </row>
    <row r="2051" spans="1:7" ht="15" x14ac:dyDescent="0.2">
      <c r="A2051" s="320" t="s">
        <v>2202</v>
      </c>
      <c r="B2051" s="336" t="s">
        <v>1522</v>
      </c>
      <c r="C2051" s="337" t="s">
        <v>5554</v>
      </c>
      <c r="D2051" s="338">
        <v>495</v>
      </c>
      <c r="E2051" s="339">
        <v>1500</v>
      </c>
      <c r="F2051" s="171">
        <f>-SUMIF(CajaAcc!F:F,A2051,CajaAcc!E:E)+G2051</f>
        <v>0</v>
      </c>
      <c r="G2051" s="328">
        <v>0</v>
      </c>
    </row>
    <row r="2052" spans="1:7" ht="15" x14ac:dyDescent="0.2">
      <c r="A2052" s="320" t="s">
        <v>2039</v>
      </c>
      <c r="B2052" s="336" t="s">
        <v>1522</v>
      </c>
      <c r="C2052" s="337" t="s">
        <v>4137</v>
      </c>
      <c r="D2052" s="338">
        <v>495</v>
      </c>
      <c r="E2052" s="339">
        <v>950</v>
      </c>
      <c r="F2052" s="171">
        <f>-SUMIF(CajaAcc!F:F,A2052,CajaAcc!E:E)+G2052</f>
        <v>0</v>
      </c>
      <c r="G2052" s="328">
        <v>0</v>
      </c>
    </row>
    <row r="2053" spans="1:7" ht="15" x14ac:dyDescent="0.2">
      <c r="A2053" s="320" t="s">
        <v>2081</v>
      </c>
      <c r="B2053" s="336" t="s">
        <v>1522</v>
      </c>
      <c r="C2053" s="337" t="s">
        <v>5227</v>
      </c>
      <c r="D2053" s="338">
        <v>495</v>
      </c>
      <c r="E2053" s="339">
        <v>1500</v>
      </c>
      <c r="F2053" s="171">
        <f>-SUMIF(CajaAcc!F:F,A2053,CajaAcc!E:E)+G2053</f>
        <v>0</v>
      </c>
      <c r="G2053" s="328">
        <v>0</v>
      </c>
    </row>
    <row r="2054" spans="1:7" ht="15" x14ac:dyDescent="0.2">
      <c r="A2054" s="320" t="s">
        <v>1940</v>
      </c>
      <c r="B2054" s="336" t="s">
        <v>1522</v>
      </c>
      <c r="C2054" s="337" t="s">
        <v>4138</v>
      </c>
      <c r="D2054" s="338">
        <v>1124</v>
      </c>
      <c r="E2054" s="339">
        <v>2150</v>
      </c>
      <c r="F2054" s="171">
        <f>-SUMIF(CajaAcc!F:F,A2054,CajaAcc!E:E)+G2054</f>
        <v>0</v>
      </c>
      <c r="G2054" s="328">
        <v>0</v>
      </c>
    </row>
    <row r="2055" spans="1:7" ht="15" x14ac:dyDescent="0.2">
      <c r="A2055" s="320" t="s">
        <v>2033</v>
      </c>
      <c r="B2055" s="336" t="s">
        <v>1522</v>
      </c>
      <c r="C2055" s="337" t="s">
        <v>4139</v>
      </c>
      <c r="D2055" s="338">
        <v>1361</v>
      </c>
      <c r="E2055" s="339">
        <v>2600</v>
      </c>
      <c r="F2055" s="171">
        <f>-SUMIF(CajaAcc!F:F,A2055,CajaAcc!E:E)+G2055</f>
        <v>0</v>
      </c>
      <c r="G2055" s="328">
        <v>0</v>
      </c>
    </row>
    <row r="2056" spans="1:7" ht="15" x14ac:dyDescent="0.2">
      <c r="A2056" s="320" t="s">
        <v>2079</v>
      </c>
      <c r="B2056" s="336" t="s">
        <v>1522</v>
      </c>
      <c r="C2056" s="337" t="s">
        <v>4140</v>
      </c>
      <c r="D2056" s="338">
        <v>881</v>
      </c>
      <c r="E2056" s="339">
        <v>1700</v>
      </c>
      <c r="F2056" s="171">
        <f>-SUMIF(CajaAcc!F:F,A2056,CajaAcc!E:E)+G2056</f>
        <v>0</v>
      </c>
      <c r="G2056" s="328">
        <v>0</v>
      </c>
    </row>
    <row r="2057" spans="1:7" ht="15" x14ac:dyDescent="0.2">
      <c r="A2057" s="320" t="s">
        <v>2040</v>
      </c>
      <c r="B2057" s="336" t="s">
        <v>1522</v>
      </c>
      <c r="C2057" s="337" t="s">
        <v>4141</v>
      </c>
      <c r="D2057" s="338">
        <v>721</v>
      </c>
      <c r="E2057" s="339">
        <v>1400</v>
      </c>
      <c r="F2057" s="171">
        <f>-SUMIF(CajaAcc!F:F,A2057,CajaAcc!E:E)+G2057</f>
        <v>0</v>
      </c>
      <c r="G2057" s="328">
        <v>0</v>
      </c>
    </row>
    <row r="2058" spans="1:7" ht="15" x14ac:dyDescent="0.2">
      <c r="A2058" s="320" t="s">
        <v>2042</v>
      </c>
      <c r="B2058" s="336" t="s">
        <v>1522</v>
      </c>
      <c r="C2058" s="337" t="s">
        <v>4141</v>
      </c>
      <c r="D2058" s="338">
        <v>721</v>
      </c>
      <c r="E2058" s="339">
        <v>1400</v>
      </c>
      <c r="F2058" s="171">
        <f>-SUMIF(CajaAcc!F:F,A2058,CajaAcc!E:E)+G2058</f>
        <v>0</v>
      </c>
      <c r="G2058" s="328">
        <v>0</v>
      </c>
    </row>
    <row r="2059" spans="1:7" ht="15" x14ac:dyDescent="0.2">
      <c r="A2059" s="320" t="s">
        <v>2041</v>
      </c>
      <c r="B2059" s="336" t="s">
        <v>1522</v>
      </c>
      <c r="C2059" s="337" t="s">
        <v>4141</v>
      </c>
      <c r="D2059" s="338">
        <v>721</v>
      </c>
      <c r="E2059" s="339">
        <v>1400</v>
      </c>
      <c r="F2059" s="171">
        <f>-SUMIF(CajaAcc!F:F,A2059,CajaAcc!E:E)+G2059</f>
        <v>0</v>
      </c>
      <c r="G2059" s="328">
        <v>0</v>
      </c>
    </row>
    <row r="2060" spans="1:7" ht="15" x14ac:dyDescent="0.2">
      <c r="A2060" s="320" t="s">
        <v>2259</v>
      </c>
      <c r="B2060" s="336" t="s">
        <v>1522</v>
      </c>
      <c r="C2060" s="337" t="s">
        <v>4142</v>
      </c>
      <c r="D2060" s="338">
        <v>344</v>
      </c>
      <c r="E2060" s="339">
        <v>650</v>
      </c>
      <c r="F2060" s="171">
        <f>-SUMIF(CajaAcc!F:F,A2060,CajaAcc!E:E)+G2060</f>
        <v>0</v>
      </c>
      <c r="G2060" s="328">
        <v>0</v>
      </c>
    </row>
    <row r="2061" spans="1:7" ht="15" x14ac:dyDescent="0.2">
      <c r="A2061" s="320" t="s">
        <v>2254</v>
      </c>
      <c r="B2061" s="336" t="s">
        <v>1522</v>
      </c>
      <c r="C2061" s="337" t="s">
        <v>5228</v>
      </c>
      <c r="D2061" s="338">
        <v>1046</v>
      </c>
      <c r="E2061" s="339">
        <v>2000</v>
      </c>
      <c r="F2061" s="171">
        <f>-SUMIF(CajaAcc!F:F,A2061,CajaAcc!E:E)+G2061</f>
        <v>0</v>
      </c>
      <c r="G2061" s="328">
        <v>0</v>
      </c>
    </row>
    <row r="2062" spans="1:7" ht="15" x14ac:dyDescent="0.2">
      <c r="A2062" s="334" t="s">
        <v>1985</v>
      </c>
      <c r="B2062" s="336" t="s">
        <v>1522</v>
      </c>
      <c r="C2062" s="341" t="s">
        <v>5555</v>
      </c>
      <c r="D2062" s="338">
        <v>495</v>
      </c>
      <c r="E2062" s="339">
        <v>1500</v>
      </c>
      <c r="F2062" s="171">
        <f>-SUMIF(CajaAcc!F:F,A2062,CajaAcc!E:E)+G2062</f>
        <v>0</v>
      </c>
      <c r="G2062" s="328">
        <v>0</v>
      </c>
    </row>
    <row r="2063" spans="1:7" ht="15" x14ac:dyDescent="0.2">
      <c r="A2063" s="320" t="s">
        <v>3075</v>
      </c>
      <c r="B2063" s="336" t="s">
        <v>1522</v>
      </c>
      <c r="C2063" s="337" t="s">
        <v>4143</v>
      </c>
      <c r="D2063" s="338">
        <v>344</v>
      </c>
      <c r="E2063" s="339">
        <v>650</v>
      </c>
      <c r="F2063" s="171">
        <f>-SUMIF(CajaAcc!F:F,A2063,CajaAcc!E:E)+G2063</f>
        <v>1</v>
      </c>
      <c r="G2063" s="328">
        <v>1</v>
      </c>
    </row>
    <row r="2064" spans="1:7" ht="15" x14ac:dyDescent="0.2">
      <c r="A2064" s="320" t="s">
        <v>2906</v>
      </c>
      <c r="B2064" s="336" t="s">
        <v>1522</v>
      </c>
      <c r="C2064" s="337" t="s">
        <v>4144</v>
      </c>
      <c r="D2064" s="338">
        <v>819</v>
      </c>
      <c r="E2064" s="339">
        <v>1550</v>
      </c>
      <c r="F2064" s="171">
        <f>-SUMIF(CajaAcc!F:F,A2064,CajaAcc!E:E)+G2064</f>
        <v>0</v>
      </c>
      <c r="G2064" s="328">
        <v>0</v>
      </c>
    </row>
    <row r="2065" spans="1:7" ht="15" x14ac:dyDescent="0.2">
      <c r="A2065" s="320" t="s">
        <v>2907</v>
      </c>
      <c r="B2065" s="336" t="s">
        <v>1522</v>
      </c>
      <c r="C2065" s="337" t="s">
        <v>4144</v>
      </c>
      <c r="D2065" s="338">
        <v>819</v>
      </c>
      <c r="E2065" s="339">
        <v>1550</v>
      </c>
      <c r="F2065" s="171">
        <f>-SUMIF(CajaAcc!F:F,A2065,CajaAcc!E:E)+G2065</f>
        <v>0</v>
      </c>
      <c r="G2065" s="328">
        <v>0</v>
      </c>
    </row>
    <row r="2066" spans="1:7" ht="15" x14ac:dyDescent="0.2">
      <c r="A2066" s="320" t="s">
        <v>2908</v>
      </c>
      <c r="B2066" s="336" t="s">
        <v>1522</v>
      </c>
      <c r="C2066" s="337" t="s">
        <v>4144</v>
      </c>
      <c r="D2066" s="338">
        <v>819</v>
      </c>
      <c r="E2066" s="339">
        <v>1550</v>
      </c>
      <c r="F2066" s="171">
        <f>-SUMIF(CajaAcc!F:F,A2066,CajaAcc!E:E)+G2066</f>
        <v>0</v>
      </c>
      <c r="G2066" s="328">
        <v>0</v>
      </c>
    </row>
    <row r="2067" spans="1:7" ht="15" x14ac:dyDescent="0.2">
      <c r="A2067" s="320" t="s">
        <v>2909</v>
      </c>
      <c r="B2067" s="336" t="s">
        <v>1522</v>
      </c>
      <c r="C2067" s="337" t="s">
        <v>4145</v>
      </c>
      <c r="D2067" s="338">
        <v>1072</v>
      </c>
      <c r="E2067" s="339">
        <v>2050</v>
      </c>
      <c r="F2067" s="171">
        <f>-SUMIF(CajaAcc!F:F,A2067,CajaAcc!E:E)+G2067</f>
        <v>0</v>
      </c>
      <c r="G2067" s="328">
        <v>0</v>
      </c>
    </row>
    <row r="2068" spans="1:7" ht="15" x14ac:dyDescent="0.2">
      <c r="A2068" s="320" t="s">
        <v>2910</v>
      </c>
      <c r="B2068" s="336" t="s">
        <v>1522</v>
      </c>
      <c r="C2068" s="337" t="s">
        <v>4831</v>
      </c>
      <c r="D2068" s="338">
        <v>1053</v>
      </c>
      <c r="E2068" s="339">
        <v>2850</v>
      </c>
      <c r="F2068" s="171">
        <f>-SUMIF(CajaAcc!F:F,A2068,CajaAcc!E:E)+G2068</f>
        <v>0</v>
      </c>
      <c r="G2068" s="328">
        <v>0</v>
      </c>
    </row>
    <row r="2069" spans="1:7" ht="15" x14ac:dyDescent="0.2">
      <c r="A2069" s="320" t="s">
        <v>2886</v>
      </c>
      <c r="B2069" s="336" t="s">
        <v>1522</v>
      </c>
      <c r="C2069" s="337" t="s">
        <v>5229</v>
      </c>
      <c r="D2069" s="338">
        <v>1046</v>
      </c>
      <c r="E2069" s="339">
        <v>2000</v>
      </c>
      <c r="F2069" s="171">
        <f>-SUMIF(CajaAcc!F:F,A2069,CajaAcc!E:E)+G2069</f>
        <v>0</v>
      </c>
      <c r="G2069" s="328">
        <v>0</v>
      </c>
    </row>
    <row r="2070" spans="1:7" ht="15" x14ac:dyDescent="0.2">
      <c r="A2070" s="320" t="s">
        <v>2853</v>
      </c>
      <c r="B2070" s="336" t="s">
        <v>1522</v>
      </c>
      <c r="C2070" s="337" t="s">
        <v>4146</v>
      </c>
      <c r="D2070" s="338">
        <v>979</v>
      </c>
      <c r="E2070" s="339">
        <v>1900</v>
      </c>
      <c r="F2070" s="171">
        <f>-SUMIF(CajaAcc!F:F,A2070,CajaAcc!E:E)+G2070</f>
        <v>1</v>
      </c>
      <c r="G2070" s="328">
        <v>1</v>
      </c>
    </row>
    <row r="2071" spans="1:7" ht="15" x14ac:dyDescent="0.2">
      <c r="A2071" s="320" t="s">
        <v>2854</v>
      </c>
      <c r="B2071" s="336" t="s">
        <v>1522</v>
      </c>
      <c r="C2071" s="337" t="s">
        <v>4146</v>
      </c>
      <c r="D2071" s="338">
        <v>979</v>
      </c>
      <c r="E2071" s="339">
        <v>1900</v>
      </c>
      <c r="F2071" s="171">
        <f>-SUMIF(CajaAcc!F:F,A2071,CajaAcc!E:E)+G2071</f>
        <v>1</v>
      </c>
      <c r="G2071" s="328">
        <v>1</v>
      </c>
    </row>
    <row r="2072" spans="1:7" ht="15" x14ac:dyDescent="0.2">
      <c r="A2072" s="320" t="s">
        <v>3538</v>
      </c>
      <c r="B2072" s="336" t="s">
        <v>1522</v>
      </c>
      <c r="C2072" s="337" t="s">
        <v>4146</v>
      </c>
      <c r="D2072" s="338">
        <v>979</v>
      </c>
      <c r="E2072" s="339">
        <v>1900</v>
      </c>
      <c r="F2072" s="171">
        <f>-SUMIF(CajaAcc!F:F,A2072,CajaAcc!E:E)+G2072</f>
        <v>0</v>
      </c>
      <c r="G2072" s="328">
        <v>0</v>
      </c>
    </row>
    <row r="2073" spans="1:7" ht="15" x14ac:dyDescent="0.2">
      <c r="A2073" s="320" t="s">
        <v>2934</v>
      </c>
      <c r="B2073" s="336" t="s">
        <v>1522</v>
      </c>
      <c r="C2073" s="337" t="s">
        <v>4147</v>
      </c>
      <c r="D2073" s="338">
        <v>941</v>
      </c>
      <c r="E2073" s="339">
        <v>1800</v>
      </c>
      <c r="F2073" s="171">
        <f>-SUMIF(CajaAcc!F:F,A2073,CajaAcc!E:E)+G2073</f>
        <v>0</v>
      </c>
      <c r="G2073" s="328">
        <v>1</v>
      </c>
    </row>
    <row r="2074" spans="1:7" ht="15" x14ac:dyDescent="0.2">
      <c r="A2074" s="320" t="s">
        <v>2935</v>
      </c>
      <c r="B2074" s="336" t="s">
        <v>1522</v>
      </c>
      <c r="C2074" s="337" t="s">
        <v>4147</v>
      </c>
      <c r="D2074" s="338">
        <v>941</v>
      </c>
      <c r="E2074" s="339">
        <v>1800</v>
      </c>
      <c r="F2074" s="171">
        <f>-SUMIF(CajaAcc!F:F,A2074,CajaAcc!E:E)+G2074</f>
        <v>1</v>
      </c>
      <c r="G2074" s="328">
        <v>1</v>
      </c>
    </row>
    <row r="2075" spans="1:7" ht="15" x14ac:dyDescent="0.2">
      <c r="A2075" s="320" t="s">
        <v>3191</v>
      </c>
      <c r="B2075" s="336" t="s">
        <v>1522</v>
      </c>
      <c r="C2075" s="337" t="s">
        <v>4147</v>
      </c>
      <c r="D2075" s="338">
        <v>941</v>
      </c>
      <c r="E2075" s="339">
        <v>1800</v>
      </c>
      <c r="F2075" s="171">
        <f>-SUMIF(CajaAcc!F:F,A2075,CajaAcc!E:E)+G2075</f>
        <v>1</v>
      </c>
      <c r="G2075" s="328">
        <v>1</v>
      </c>
    </row>
    <row r="2076" spans="1:7" ht="15" x14ac:dyDescent="0.2">
      <c r="A2076" s="320" t="s">
        <v>2912</v>
      </c>
      <c r="B2076" s="336" t="s">
        <v>1522</v>
      </c>
      <c r="C2076" s="337" t="s">
        <v>4148</v>
      </c>
      <c r="D2076" s="338">
        <v>1072</v>
      </c>
      <c r="E2076" s="339">
        <v>2050</v>
      </c>
      <c r="F2076" s="171">
        <f>-SUMIF(CajaAcc!F:F,A2076,CajaAcc!E:E)+G2076</f>
        <v>0</v>
      </c>
      <c r="G2076" s="328">
        <v>0</v>
      </c>
    </row>
    <row r="2077" spans="1:7" ht="15" x14ac:dyDescent="0.2">
      <c r="A2077" s="320" t="s">
        <v>2985</v>
      </c>
      <c r="B2077" s="336" t="s">
        <v>1522</v>
      </c>
      <c r="C2077" s="337" t="s">
        <v>4148</v>
      </c>
      <c r="D2077" s="338">
        <v>981</v>
      </c>
      <c r="E2077" s="339">
        <v>1900</v>
      </c>
      <c r="F2077" s="171">
        <f>-SUMIF(CajaAcc!F:F,A2077,CajaAcc!E:E)+G2077</f>
        <v>0</v>
      </c>
      <c r="G2077" s="328">
        <v>0</v>
      </c>
    </row>
    <row r="2078" spans="1:7" ht="15" x14ac:dyDescent="0.2">
      <c r="A2078" s="320" t="s">
        <v>2986</v>
      </c>
      <c r="B2078" s="336" t="s">
        <v>1522</v>
      </c>
      <c r="C2078" s="337" t="s">
        <v>4148</v>
      </c>
      <c r="D2078" s="338">
        <v>981</v>
      </c>
      <c r="E2078" s="339">
        <v>1900</v>
      </c>
      <c r="F2078" s="171">
        <f>-SUMIF(CajaAcc!F:F,A2078,CajaAcc!E:E)+G2078</f>
        <v>0</v>
      </c>
      <c r="G2078" s="328">
        <v>0</v>
      </c>
    </row>
    <row r="2079" spans="1:7" ht="15" x14ac:dyDescent="0.2">
      <c r="A2079" s="320" t="s">
        <v>2987</v>
      </c>
      <c r="B2079" s="336" t="s">
        <v>1522</v>
      </c>
      <c r="C2079" s="337" t="s">
        <v>4148</v>
      </c>
      <c r="D2079" s="338">
        <v>981</v>
      </c>
      <c r="E2079" s="339">
        <v>1900</v>
      </c>
      <c r="F2079" s="171">
        <f>-SUMIF(CajaAcc!F:F,A2079,CajaAcc!E:E)+G2079</f>
        <v>0</v>
      </c>
      <c r="G2079" s="328">
        <v>0</v>
      </c>
    </row>
    <row r="2080" spans="1:7" ht="15" x14ac:dyDescent="0.2">
      <c r="A2080" s="320" t="s">
        <v>2988</v>
      </c>
      <c r="B2080" s="336" t="s">
        <v>1522</v>
      </c>
      <c r="C2080" s="337" t="s">
        <v>4148</v>
      </c>
      <c r="D2080" s="338">
        <v>981</v>
      </c>
      <c r="E2080" s="339">
        <v>1900</v>
      </c>
      <c r="F2080" s="171">
        <f>-SUMIF(CajaAcc!F:F,A2080,CajaAcc!E:E)+G2080</f>
        <v>0</v>
      </c>
      <c r="G2080" s="328">
        <v>0</v>
      </c>
    </row>
    <row r="2081" spans="1:7" ht="15" x14ac:dyDescent="0.2">
      <c r="A2081" s="320" t="s">
        <v>2782</v>
      </c>
      <c r="B2081" s="336" t="s">
        <v>1522</v>
      </c>
      <c r="C2081" s="337" t="s">
        <v>4832</v>
      </c>
      <c r="D2081" s="338">
        <v>1053</v>
      </c>
      <c r="E2081" s="339">
        <v>2850</v>
      </c>
      <c r="F2081" s="171">
        <f>-SUMIF(CajaAcc!F:F,A2081,CajaAcc!E:E)+G2081</f>
        <v>0</v>
      </c>
      <c r="G2081" s="328">
        <v>0</v>
      </c>
    </row>
    <row r="2082" spans="1:7" ht="15" x14ac:dyDescent="0.2">
      <c r="A2082" s="320" t="s">
        <v>2864</v>
      </c>
      <c r="B2082" s="336" t="s">
        <v>1522</v>
      </c>
      <c r="C2082" s="337" t="s">
        <v>5230</v>
      </c>
      <c r="D2082" s="338">
        <v>1046</v>
      </c>
      <c r="E2082" s="339">
        <v>2000</v>
      </c>
      <c r="F2082" s="171">
        <f>-SUMIF(CajaAcc!F:F,A2082,CajaAcc!E:E)+G2082</f>
        <v>1</v>
      </c>
      <c r="G2082" s="328">
        <v>1</v>
      </c>
    </row>
    <row r="2083" spans="1:7" ht="15" x14ac:dyDescent="0.2">
      <c r="A2083" s="320" t="s">
        <v>2911</v>
      </c>
      <c r="B2083" s="336" t="s">
        <v>1522</v>
      </c>
      <c r="C2083" s="337" t="s">
        <v>5231</v>
      </c>
      <c r="D2083" s="338">
        <v>716</v>
      </c>
      <c r="E2083" s="339">
        <v>2200</v>
      </c>
      <c r="F2083" s="171">
        <f>-SUMIF(CajaAcc!F:F,A2083,CajaAcc!E:E)+G2083</f>
        <v>0</v>
      </c>
      <c r="G2083" s="328">
        <v>0</v>
      </c>
    </row>
    <row r="2084" spans="1:7" ht="15" x14ac:dyDescent="0.2">
      <c r="A2084" s="320" t="s">
        <v>3079</v>
      </c>
      <c r="B2084" s="336" t="s">
        <v>1522</v>
      </c>
      <c r="C2084" s="337" t="s">
        <v>4149</v>
      </c>
      <c r="D2084" s="338">
        <v>1076</v>
      </c>
      <c r="E2084" s="339">
        <v>2050</v>
      </c>
      <c r="F2084" s="171">
        <f>-SUMIF(CajaAcc!F:F,A2084,CajaAcc!E:E)+G2084</f>
        <v>0</v>
      </c>
      <c r="G2084" s="328">
        <v>0</v>
      </c>
    </row>
    <row r="2085" spans="1:7" ht="15" x14ac:dyDescent="0.2">
      <c r="A2085" s="320" t="s">
        <v>3080</v>
      </c>
      <c r="B2085" s="336" t="s">
        <v>1522</v>
      </c>
      <c r="C2085" s="337" t="s">
        <v>4149</v>
      </c>
      <c r="D2085" s="338">
        <v>1076</v>
      </c>
      <c r="E2085" s="339">
        <v>2050</v>
      </c>
      <c r="F2085" s="171">
        <f>-SUMIF(CajaAcc!F:F,A2085,CajaAcc!E:E)+G2085</f>
        <v>0</v>
      </c>
      <c r="G2085" s="328">
        <v>0</v>
      </c>
    </row>
    <row r="2086" spans="1:7" ht="15" x14ac:dyDescent="0.2">
      <c r="A2086" s="320" t="s">
        <v>3081</v>
      </c>
      <c r="B2086" s="336" t="s">
        <v>1522</v>
      </c>
      <c r="C2086" s="337" t="s">
        <v>4149</v>
      </c>
      <c r="D2086" s="338">
        <v>1076</v>
      </c>
      <c r="E2086" s="339">
        <v>2050</v>
      </c>
      <c r="F2086" s="171">
        <f>-SUMIF(CajaAcc!F:F,A2086,CajaAcc!E:E)+G2086</f>
        <v>0</v>
      </c>
      <c r="G2086" s="328">
        <v>0</v>
      </c>
    </row>
    <row r="2087" spans="1:7" ht="15" x14ac:dyDescent="0.2">
      <c r="A2087" s="320" t="s">
        <v>3082</v>
      </c>
      <c r="B2087" s="336" t="s">
        <v>1522</v>
      </c>
      <c r="C2087" s="337" t="s">
        <v>4149</v>
      </c>
      <c r="D2087" s="338">
        <v>1076</v>
      </c>
      <c r="E2087" s="339">
        <v>2050</v>
      </c>
      <c r="F2087" s="171">
        <f>-SUMIF(CajaAcc!F:F,A2087,CajaAcc!E:E)+G2087</f>
        <v>0</v>
      </c>
      <c r="G2087" s="328">
        <v>0</v>
      </c>
    </row>
    <row r="2088" spans="1:7" ht="15" x14ac:dyDescent="0.2">
      <c r="A2088" s="320" t="s">
        <v>3083</v>
      </c>
      <c r="B2088" s="336" t="s">
        <v>1522</v>
      </c>
      <c r="C2088" s="337" t="s">
        <v>4149</v>
      </c>
      <c r="D2088" s="338">
        <v>1076</v>
      </c>
      <c r="E2088" s="339">
        <v>2050</v>
      </c>
      <c r="F2088" s="171">
        <f>-SUMIF(CajaAcc!F:F,A2088,CajaAcc!E:E)+G2088</f>
        <v>0</v>
      </c>
      <c r="G2088" s="328">
        <v>0</v>
      </c>
    </row>
    <row r="2089" spans="1:7" ht="15" x14ac:dyDescent="0.2">
      <c r="A2089" s="320" t="s">
        <v>3084</v>
      </c>
      <c r="B2089" s="336" t="s">
        <v>1522</v>
      </c>
      <c r="C2089" s="337" t="s">
        <v>4149</v>
      </c>
      <c r="D2089" s="338">
        <v>1076</v>
      </c>
      <c r="E2089" s="339">
        <v>2050</v>
      </c>
      <c r="F2089" s="171">
        <f>-SUMIF(CajaAcc!F:F,A2089,CajaAcc!E:E)+G2089</f>
        <v>0</v>
      </c>
      <c r="G2089" s="328">
        <v>0</v>
      </c>
    </row>
    <row r="2090" spans="1:7" ht="15" x14ac:dyDescent="0.2">
      <c r="A2090" s="320" t="s">
        <v>2783</v>
      </c>
      <c r="B2090" s="336" t="s">
        <v>1522</v>
      </c>
      <c r="C2090" s="337" t="s">
        <v>4833</v>
      </c>
      <c r="D2090" s="338">
        <v>1053</v>
      </c>
      <c r="E2090" s="339">
        <v>2850</v>
      </c>
      <c r="F2090" s="171">
        <f>-SUMIF(CajaAcc!F:F,A2090,CajaAcc!E:E)+G2090</f>
        <v>1</v>
      </c>
      <c r="G2090" s="328">
        <v>1</v>
      </c>
    </row>
    <row r="2091" spans="1:7" ht="15" x14ac:dyDescent="0.2">
      <c r="A2091" s="320" t="s">
        <v>2863</v>
      </c>
      <c r="B2091" s="336" t="s">
        <v>1522</v>
      </c>
      <c r="C2091" s="337" t="s">
        <v>5232</v>
      </c>
      <c r="D2091" s="338">
        <v>1046</v>
      </c>
      <c r="E2091" s="339">
        <v>2000</v>
      </c>
      <c r="F2091" s="171">
        <f>-SUMIF(CajaAcc!F:F,A2091,CajaAcc!E:E)+G2091</f>
        <v>0</v>
      </c>
      <c r="G2091" s="328">
        <v>0</v>
      </c>
    </row>
    <row r="2092" spans="1:7" ht="15" x14ac:dyDescent="0.2">
      <c r="A2092" s="320" t="s">
        <v>3306</v>
      </c>
      <c r="B2092" s="336" t="s">
        <v>1522</v>
      </c>
      <c r="C2092" s="337" t="s">
        <v>5233</v>
      </c>
      <c r="D2092" s="338">
        <v>716</v>
      </c>
      <c r="E2092" s="339">
        <v>2200</v>
      </c>
      <c r="F2092" s="171">
        <f>-SUMIF(CajaAcc!F:F,A2092,CajaAcc!E:E)+G2092</f>
        <v>0</v>
      </c>
      <c r="G2092" s="328">
        <v>1</v>
      </c>
    </row>
    <row r="2093" spans="1:7" ht="15" x14ac:dyDescent="0.2">
      <c r="A2093" s="320" t="s">
        <v>3637</v>
      </c>
      <c r="B2093" s="336" t="s">
        <v>1522</v>
      </c>
      <c r="C2093" s="337" t="s">
        <v>4150</v>
      </c>
      <c r="D2093" s="338">
        <v>768</v>
      </c>
      <c r="E2093" s="339">
        <v>2050</v>
      </c>
      <c r="F2093" s="171">
        <f>-SUMIF(CajaAcc!F:F,A2093,CajaAcc!E:E)+G2093</f>
        <v>0</v>
      </c>
      <c r="G2093" s="328">
        <v>0</v>
      </c>
    </row>
    <row r="2094" spans="1:7" ht="15" x14ac:dyDescent="0.2">
      <c r="A2094" s="320" t="s">
        <v>3584</v>
      </c>
      <c r="B2094" s="336" t="s">
        <v>1522</v>
      </c>
      <c r="C2094" s="337" t="s">
        <v>5234</v>
      </c>
      <c r="D2094" s="338">
        <v>768</v>
      </c>
      <c r="E2094" s="339">
        <v>2050</v>
      </c>
      <c r="F2094" s="171">
        <f>-SUMIF(CajaAcc!F:F,A2094,CajaAcc!E:E)+G2094</f>
        <v>0</v>
      </c>
      <c r="G2094" s="328">
        <v>0</v>
      </c>
    </row>
    <row r="2095" spans="1:7" ht="15" x14ac:dyDescent="0.2">
      <c r="A2095" s="320" t="s">
        <v>3276</v>
      </c>
      <c r="B2095" s="336" t="s">
        <v>1522</v>
      </c>
      <c r="C2095" s="337" t="s">
        <v>4151</v>
      </c>
      <c r="D2095" s="338">
        <v>941</v>
      </c>
      <c r="E2095" s="339">
        <v>2550</v>
      </c>
      <c r="F2095" s="171">
        <f>-SUMIF(CajaAcc!F:F,A2095,CajaAcc!E:E)+G2095</f>
        <v>0</v>
      </c>
      <c r="G2095" s="328">
        <v>0</v>
      </c>
    </row>
    <row r="2096" spans="1:7" ht="15" x14ac:dyDescent="0.2">
      <c r="A2096" s="320" t="s">
        <v>3277</v>
      </c>
      <c r="B2096" s="336" t="s">
        <v>1522</v>
      </c>
      <c r="C2096" s="337" t="s">
        <v>4151</v>
      </c>
      <c r="D2096" s="338">
        <v>941</v>
      </c>
      <c r="E2096" s="339">
        <v>2550</v>
      </c>
      <c r="F2096" s="171">
        <f>-SUMIF(CajaAcc!F:F,A2096,CajaAcc!E:E)+G2096</f>
        <v>0</v>
      </c>
      <c r="G2096" s="328">
        <v>0</v>
      </c>
    </row>
    <row r="2097" spans="1:7" ht="15" x14ac:dyDescent="0.2">
      <c r="A2097" s="320" t="s">
        <v>3278</v>
      </c>
      <c r="B2097" s="336" t="s">
        <v>1522</v>
      </c>
      <c r="C2097" s="337" t="s">
        <v>4151</v>
      </c>
      <c r="D2097" s="338">
        <v>941</v>
      </c>
      <c r="E2097" s="339">
        <v>2550</v>
      </c>
      <c r="F2097" s="171">
        <f>-SUMIF(CajaAcc!F:F,A2097,CajaAcc!E:E)+G2097</f>
        <v>0</v>
      </c>
      <c r="G2097" s="328">
        <v>0</v>
      </c>
    </row>
    <row r="2098" spans="1:7" ht="15" x14ac:dyDescent="0.2">
      <c r="A2098" s="320" t="s">
        <v>3897</v>
      </c>
      <c r="B2098" s="336" t="s">
        <v>1522</v>
      </c>
      <c r="C2098" s="337" t="s">
        <v>4152</v>
      </c>
      <c r="D2098" s="338">
        <v>768</v>
      </c>
      <c r="E2098" s="339">
        <v>2050</v>
      </c>
      <c r="F2098" s="171">
        <f>-SUMIF(CajaAcc!F:F,A2098,CajaAcc!E:E)+G2098</f>
        <v>0</v>
      </c>
      <c r="G2098" s="328">
        <v>0</v>
      </c>
    </row>
    <row r="2099" spans="1:7" ht="15" x14ac:dyDescent="0.2">
      <c r="A2099" s="320" t="s">
        <v>4281</v>
      </c>
      <c r="B2099" s="336" t="s">
        <v>1522</v>
      </c>
      <c r="C2099" s="337" t="s">
        <v>5235</v>
      </c>
      <c r="D2099" s="338">
        <v>768</v>
      </c>
      <c r="E2099" s="339">
        <v>2050</v>
      </c>
      <c r="F2099" s="171">
        <f>-SUMIF(CajaAcc!F:F,A2099,CajaAcc!E:E)+G2099</f>
        <v>0</v>
      </c>
      <c r="G2099" s="328">
        <v>0</v>
      </c>
    </row>
    <row r="2100" spans="1:7" ht="15" x14ac:dyDescent="0.2">
      <c r="A2100" s="320" t="s">
        <v>3499</v>
      </c>
      <c r="B2100" s="336" t="s">
        <v>1522</v>
      </c>
      <c r="C2100" s="337" t="s">
        <v>5114</v>
      </c>
      <c r="D2100" s="338">
        <v>1201</v>
      </c>
      <c r="E2100" s="339">
        <v>2750</v>
      </c>
      <c r="F2100" s="171">
        <f>-SUMIF(CajaAcc!F:F,A2100,CajaAcc!E:E)+G2100</f>
        <v>0</v>
      </c>
      <c r="G2100" s="328">
        <v>0</v>
      </c>
    </row>
    <row r="2101" spans="1:7" ht="15" x14ac:dyDescent="0.2">
      <c r="A2101" s="320" t="s">
        <v>3585</v>
      </c>
      <c r="B2101" s="336" t="s">
        <v>1522</v>
      </c>
      <c r="C2101" s="337" t="s">
        <v>5236</v>
      </c>
      <c r="D2101" s="338">
        <v>768</v>
      </c>
      <c r="E2101" s="339">
        <v>2050</v>
      </c>
      <c r="F2101" s="171">
        <f>-SUMIF(CajaAcc!F:F,A2101,CajaAcc!E:E)+G2101</f>
        <v>0</v>
      </c>
      <c r="G2101" s="328">
        <v>0</v>
      </c>
    </row>
    <row r="2102" spans="1:7" ht="15" x14ac:dyDescent="0.2">
      <c r="A2102" s="320" t="s">
        <v>3672</v>
      </c>
      <c r="B2102" s="336" t="s">
        <v>1522</v>
      </c>
      <c r="C2102" s="337" t="s">
        <v>5115</v>
      </c>
      <c r="D2102" s="338">
        <v>941</v>
      </c>
      <c r="E2102" s="339">
        <v>2150</v>
      </c>
      <c r="F2102" s="171">
        <f>-SUMIF(CajaAcc!F:F,A2102,CajaAcc!E:E)+G2102</f>
        <v>0</v>
      </c>
      <c r="G2102" s="328">
        <v>0</v>
      </c>
    </row>
    <row r="2103" spans="1:7" ht="15" x14ac:dyDescent="0.2">
      <c r="A2103" s="320" t="s">
        <v>3724</v>
      </c>
      <c r="B2103" s="336" t="s">
        <v>1522</v>
      </c>
      <c r="C2103" s="337" t="s">
        <v>5115</v>
      </c>
      <c r="D2103" s="338">
        <v>941</v>
      </c>
      <c r="E2103" s="339">
        <v>2150</v>
      </c>
      <c r="F2103" s="171">
        <f>-SUMIF(CajaAcc!F:F,A2103,CajaAcc!E:E)+G2103</f>
        <v>0</v>
      </c>
      <c r="G2103" s="328">
        <v>0</v>
      </c>
    </row>
    <row r="2104" spans="1:7" ht="15" x14ac:dyDescent="0.2">
      <c r="A2104" s="320" t="s">
        <v>3673</v>
      </c>
      <c r="B2104" s="336" t="s">
        <v>1522</v>
      </c>
      <c r="C2104" s="337" t="s">
        <v>5116</v>
      </c>
      <c r="D2104" s="338">
        <v>993</v>
      </c>
      <c r="E2104" s="339">
        <v>2300</v>
      </c>
      <c r="F2104" s="171">
        <f>-SUMIF(CajaAcc!F:F,A2104,CajaAcc!E:E)+G2104</f>
        <v>0</v>
      </c>
      <c r="G2104" s="328">
        <v>0</v>
      </c>
    </row>
    <row r="2105" spans="1:7" ht="15" x14ac:dyDescent="0.2">
      <c r="A2105" s="320" t="s">
        <v>3537</v>
      </c>
      <c r="B2105" s="336" t="s">
        <v>1522</v>
      </c>
      <c r="C2105" s="337" t="s">
        <v>5237</v>
      </c>
      <c r="D2105" s="338">
        <v>1135</v>
      </c>
      <c r="E2105" s="339">
        <v>3500</v>
      </c>
      <c r="F2105" s="171">
        <f>-SUMIF(CajaAcc!F:F,A2105,CajaAcc!E:E)+G2105</f>
        <v>0</v>
      </c>
      <c r="G2105" s="328">
        <v>0</v>
      </c>
    </row>
    <row r="2106" spans="1:7" ht="15" x14ac:dyDescent="0.2">
      <c r="A2106" s="320" t="s">
        <v>4282</v>
      </c>
      <c r="B2106" s="336" t="s">
        <v>1522</v>
      </c>
      <c r="C2106" s="337" t="s">
        <v>4310</v>
      </c>
      <c r="D2106" s="338">
        <v>1065</v>
      </c>
      <c r="E2106" s="339">
        <v>2450</v>
      </c>
      <c r="F2106" s="171">
        <f>-SUMIF(CajaAcc!F:F,A2106,CajaAcc!E:E)+G2106</f>
        <v>0</v>
      </c>
      <c r="G2106" s="328">
        <v>0</v>
      </c>
    </row>
    <row r="2107" spans="1:7" ht="15" x14ac:dyDescent="0.2">
      <c r="A2107" s="320" t="s">
        <v>4371</v>
      </c>
      <c r="B2107" s="336" t="s">
        <v>1522</v>
      </c>
      <c r="C2107" s="337" t="s">
        <v>5556</v>
      </c>
      <c r="D2107" s="338">
        <v>654</v>
      </c>
      <c r="E2107" s="339">
        <v>2000</v>
      </c>
      <c r="F2107" s="171">
        <f>-SUMIF(CajaAcc!F:F,A2107,CajaAcc!E:E)+G2107</f>
        <v>0</v>
      </c>
      <c r="G2107" s="328">
        <v>0</v>
      </c>
    </row>
    <row r="2108" spans="1:7" ht="15" x14ac:dyDescent="0.2">
      <c r="A2108" s="320" t="s">
        <v>3725</v>
      </c>
      <c r="B2108" s="336" t="s">
        <v>1522</v>
      </c>
      <c r="C2108" s="337" t="s">
        <v>4153</v>
      </c>
      <c r="D2108" s="338">
        <v>768</v>
      </c>
      <c r="E2108" s="339">
        <v>2050</v>
      </c>
      <c r="F2108" s="171">
        <f>-SUMIF(CajaAcc!F:F,A2108,CajaAcc!E:E)+G2108</f>
        <v>0</v>
      </c>
      <c r="G2108" s="328">
        <v>0</v>
      </c>
    </row>
    <row r="2109" spans="1:7" ht="15" x14ac:dyDescent="0.2">
      <c r="A2109" s="320" t="s">
        <v>3847</v>
      </c>
      <c r="B2109" s="336" t="s">
        <v>1522</v>
      </c>
      <c r="C2109" s="337" t="s">
        <v>5238</v>
      </c>
      <c r="D2109" s="338">
        <v>768</v>
      </c>
      <c r="E2109" s="339">
        <v>2050</v>
      </c>
      <c r="F2109" s="171">
        <f>-SUMIF(CajaAcc!F:F,A2109,CajaAcc!E:E)+G2109</f>
        <v>0</v>
      </c>
      <c r="G2109" s="328">
        <v>0</v>
      </c>
    </row>
    <row r="2110" spans="1:7" ht="15" x14ac:dyDescent="0.2">
      <c r="A2110" s="320" t="s">
        <v>4656</v>
      </c>
      <c r="B2110" s="336" t="s">
        <v>1522</v>
      </c>
      <c r="C2110" s="337" t="s">
        <v>5239</v>
      </c>
      <c r="D2110" s="338">
        <v>768</v>
      </c>
      <c r="E2110" s="339">
        <v>2050</v>
      </c>
      <c r="F2110" s="171">
        <f>-SUMIF(CajaAcc!F:F,A2110,CajaAcc!E:E)+G2110</f>
        <v>0</v>
      </c>
      <c r="G2110" s="328">
        <v>0</v>
      </c>
    </row>
    <row r="2111" spans="1:7" ht="15" x14ac:dyDescent="0.2">
      <c r="A2111" s="320" t="s">
        <v>3726</v>
      </c>
      <c r="B2111" s="336" t="s">
        <v>1522</v>
      </c>
      <c r="C2111" s="337" t="s">
        <v>4154</v>
      </c>
      <c r="D2111" s="338">
        <v>1057</v>
      </c>
      <c r="E2111" s="339">
        <v>2450</v>
      </c>
      <c r="F2111" s="171">
        <f>-SUMIF(CajaAcc!F:F,A2111,CajaAcc!E:E)+G2111</f>
        <v>0</v>
      </c>
      <c r="G2111" s="328">
        <v>0</v>
      </c>
    </row>
    <row r="2112" spans="1:7" ht="15" x14ac:dyDescent="0.2">
      <c r="A2112" s="320" t="s">
        <v>4283</v>
      </c>
      <c r="B2112" s="336" t="s">
        <v>1522</v>
      </c>
      <c r="C2112" s="337" t="s">
        <v>4311</v>
      </c>
      <c r="D2112" s="338">
        <v>1065</v>
      </c>
      <c r="E2112" s="339">
        <v>2450</v>
      </c>
      <c r="F2112" s="171">
        <f>-SUMIF(CajaAcc!F:F,A2112,CajaAcc!E:E)+G2112</f>
        <v>1</v>
      </c>
      <c r="G2112" s="328">
        <v>1</v>
      </c>
    </row>
    <row r="2113" spans="1:7" ht="15" x14ac:dyDescent="0.2">
      <c r="A2113" s="320" t="s">
        <v>4532</v>
      </c>
      <c r="B2113" s="336" t="s">
        <v>1522</v>
      </c>
      <c r="C2113" s="337" t="s">
        <v>4599</v>
      </c>
      <c r="D2113" s="338">
        <v>1245</v>
      </c>
      <c r="E2113" s="339">
        <v>2850</v>
      </c>
      <c r="F2113" s="171">
        <f>-SUMIF(CajaAcc!F:F,A2113,CajaAcc!E:E)+G2113</f>
        <v>3</v>
      </c>
      <c r="G2113" s="328">
        <v>3</v>
      </c>
    </row>
    <row r="2114" spans="1:7" ht="15" x14ac:dyDescent="0.2">
      <c r="A2114" s="320" t="s">
        <v>4372</v>
      </c>
      <c r="B2114" s="336" t="s">
        <v>1522</v>
      </c>
      <c r="C2114" s="337" t="s">
        <v>5240</v>
      </c>
      <c r="D2114" s="338">
        <v>955</v>
      </c>
      <c r="E2114" s="339">
        <v>2950</v>
      </c>
      <c r="F2114" s="171">
        <f>-SUMIF(CajaAcc!F:F,A2114,CajaAcc!E:E)+G2114</f>
        <v>3</v>
      </c>
      <c r="G2114" s="328">
        <v>3</v>
      </c>
    </row>
    <row r="2115" spans="1:7" ht="15" x14ac:dyDescent="0.2">
      <c r="A2115" s="320" t="s">
        <v>4536</v>
      </c>
      <c r="B2115" s="336" t="s">
        <v>1522</v>
      </c>
      <c r="C2115" s="337" t="s">
        <v>4928</v>
      </c>
      <c r="D2115" s="338">
        <v>1106</v>
      </c>
      <c r="E2115" s="339">
        <v>3750</v>
      </c>
      <c r="F2115" s="171">
        <f>-SUMIF(CajaAcc!F:F,A2115,CajaAcc!E:E)+G2115</f>
        <v>0</v>
      </c>
      <c r="G2115" s="328">
        <v>0</v>
      </c>
    </row>
    <row r="2116" spans="1:7" ht="15" x14ac:dyDescent="0.2">
      <c r="A2116" s="320" t="s">
        <v>4478</v>
      </c>
      <c r="B2116" s="336" t="s">
        <v>1522</v>
      </c>
      <c r="C2116" s="337" t="s">
        <v>4564</v>
      </c>
      <c r="D2116" s="338">
        <v>1986</v>
      </c>
      <c r="E2116" s="339">
        <v>4600</v>
      </c>
      <c r="F2116" s="171">
        <f>-SUMIF(CajaAcc!F:F,A2116,CajaAcc!E:E)+G2116</f>
        <v>0</v>
      </c>
      <c r="G2116" s="328">
        <v>0</v>
      </c>
    </row>
    <row r="2117" spans="1:7" ht="15" x14ac:dyDescent="0.2">
      <c r="A2117" s="320" t="s">
        <v>4479</v>
      </c>
      <c r="B2117" s="336" t="s">
        <v>1522</v>
      </c>
      <c r="C2117" s="337" t="s">
        <v>4565</v>
      </c>
      <c r="D2117" s="338">
        <v>1986</v>
      </c>
      <c r="E2117" s="339">
        <v>4600</v>
      </c>
      <c r="F2117" s="171">
        <f>-SUMIF(CajaAcc!F:F,A2117,CajaAcc!E:E)+G2117</f>
        <v>0</v>
      </c>
      <c r="G2117" s="328">
        <v>0</v>
      </c>
    </row>
    <row r="2118" spans="1:7" ht="15" x14ac:dyDescent="0.2">
      <c r="A2118" s="320" t="s">
        <v>4480</v>
      </c>
      <c r="B2118" s="336" t="s">
        <v>1522</v>
      </c>
      <c r="C2118" s="337" t="s">
        <v>4566</v>
      </c>
      <c r="D2118" s="338">
        <v>1986</v>
      </c>
      <c r="E2118" s="339">
        <v>4600</v>
      </c>
      <c r="F2118" s="171">
        <f>-SUMIF(CajaAcc!F:F,A2118,CajaAcc!E:E)+G2118</f>
        <v>0</v>
      </c>
      <c r="G2118" s="328">
        <v>0</v>
      </c>
    </row>
    <row r="2119" spans="1:7" ht="15" x14ac:dyDescent="0.2">
      <c r="A2119" s="320" t="s">
        <v>4481</v>
      </c>
      <c r="B2119" s="336" t="s">
        <v>1522</v>
      </c>
      <c r="C2119" s="337" t="s">
        <v>4567</v>
      </c>
      <c r="D2119" s="338">
        <v>1986</v>
      </c>
      <c r="E2119" s="339">
        <v>4600</v>
      </c>
      <c r="F2119" s="171">
        <f>-SUMIF(CajaAcc!F:F,A2119,CajaAcc!E:E)+G2119</f>
        <v>0</v>
      </c>
      <c r="G2119" s="328">
        <v>0</v>
      </c>
    </row>
    <row r="2120" spans="1:7" ht="15" x14ac:dyDescent="0.2">
      <c r="A2120" s="320" t="s">
        <v>4482</v>
      </c>
      <c r="B2120" s="336" t="s">
        <v>1522</v>
      </c>
      <c r="C2120" s="337" t="s">
        <v>4568</v>
      </c>
      <c r="D2120" s="338">
        <v>1986</v>
      </c>
      <c r="E2120" s="339">
        <v>4600</v>
      </c>
      <c r="F2120" s="171">
        <f>-SUMIF(CajaAcc!F:F,A2120,CajaAcc!E:E)+G2120</f>
        <v>0</v>
      </c>
      <c r="G2120" s="328">
        <v>0</v>
      </c>
    </row>
    <row r="2121" spans="1:7" ht="15" x14ac:dyDescent="0.2">
      <c r="A2121" s="320" t="s">
        <v>4483</v>
      </c>
      <c r="B2121" s="336" t="s">
        <v>1522</v>
      </c>
      <c r="C2121" s="337" t="s">
        <v>4569</v>
      </c>
      <c r="D2121" s="338">
        <v>1986</v>
      </c>
      <c r="E2121" s="339">
        <v>4600</v>
      </c>
      <c r="F2121" s="171">
        <f>-SUMIF(CajaAcc!F:F,A2121,CajaAcc!E:E)+G2121</f>
        <v>0</v>
      </c>
      <c r="G2121" s="328">
        <v>0</v>
      </c>
    </row>
    <row r="2122" spans="1:7" ht="15" x14ac:dyDescent="0.2">
      <c r="A2122" s="320" t="s">
        <v>4484</v>
      </c>
      <c r="B2122" s="336" t="s">
        <v>1522</v>
      </c>
      <c r="C2122" s="337" t="s">
        <v>4570</v>
      </c>
      <c r="D2122" s="338">
        <v>1986</v>
      </c>
      <c r="E2122" s="339">
        <v>4600</v>
      </c>
      <c r="F2122" s="171">
        <f>-SUMIF(CajaAcc!F:F,A2122,CajaAcc!E:E)+G2122</f>
        <v>0</v>
      </c>
      <c r="G2122" s="328">
        <v>0</v>
      </c>
    </row>
    <row r="2123" spans="1:7" ht="15" x14ac:dyDescent="0.2">
      <c r="A2123" s="320" t="s">
        <v>4373</v>
      </c>
      <c r="B2123" s="336" t="s">
        <v>1522</v>
      </c>
      <c r="C2123" s="337" t="s">
        <v>5557</v>
      </c>
      <c r="D2123" s="338">
        <v>654</v>
      </c>
      <c r="E2123" s="339">
        <v>2000</v>
      </c>
      <c r="F2123" s="171">
        <f>-SUMIF(CajaAcc!F:F,A2123,CajaAcc!E:E)+G2123</f>
        <v>0</v>
      </c>
      <c r="G2123" s="328">
        <v>0</v>
      </c>
    </row>
    <row r="2124" spans="1:7" ht="15" x14ac:dyDescent="0.2">
      <c r="A2124" s="320" t="s">
        <v>4704</v>
      </c>
      <c r="B2124" s="336" t="s">
        <v>1522</v>
      </c>
      <c r="C2124" s="337" t="s">
        <v>5558</v>
      </c>
      <c r="D2124" s="338">
        <v>2180</v>
      </c>
      <c r="E2124" s="339">
        <v>5850</v>
      </c>
      <c r="F2124" s="171">
        <f>-SUMIF(CajaAcc!F:F,A2124,CajaAcc!E:E)+G2124</f>
        <v>0</v>
      </c>
      <c r="G2124" s="328">
        <v>0</v>
      </c>
    </row>
    <row r="2125" spans="1:7" ht="15" x14ac:dyDescent="0.2">
      <c r="A2125" s="320" t="s">
        <v>4485</v>
      </c>
      <c r="B2125" s="336" t="s">
        <v>1522</v>
      </c>
      <c r="C2125" s="337" t="s">
        <v>4571</v>
      </c>
      <c r="D2125" s="338">
        <v>1986</v>
      </c>
      <c r="E2125" s="339">
        <v>4600</v>
      </c>
      <c r="F2125" s="171">
        <f>-SUMIF(CajaAcc!F:F,A2125,CajaAcc!E:E)+G2125</f>
        <v>0</v>
      </c>
      <c r="G2125" s="328">
        <v>0</v>
      </c>
    </row>
    <row r="2126" spans="1:7" ht="15" x14ac:dyDescent="0.2">
      <c r="A2126" s="320" t="s">
        <v>4486</v>
      </c>
      <c r="B2126" s="336" t="s">
        <v>1522</v>
      </c>
      <c r="C2126" s="337" t="s">
        <v>4572</v>
      </c>
      <c r="D2126" s="338">
        <v>1986</v>
      </c>
      <c r="E2126" s="339">
        <v>4600</v>
      </c>
      <c r="F2126" s="171">
        <f>-SUMIF(CajaAcc!F:F,A2126,CajaAcc!E:E)+G2126</f>
        <v>0</v>
      </c>
      <c r="G2126" s="328">
        <v>0</v>
      </c>
    </row>
    <row r="2127" spans="1:7" ht="15" x14ac:dyDescent="0.2">
      <c r="A2127" s="320" t="s">
        <v>4487</v>
      </c>
      <c r="B2127" s="336" t="s">
        <v>1522</v>
      </c>
      <c r="C2127" s="337" t="s">
        <v>4573</v>
      </c>
      <c r="D2127" s="338">
        <v>1986</v>
      </c>
      <c r="E2127" s="339">
        <v>4600</v>
      </c>
      <c r="F2127" s="171">
        <f>-SUMIF(CajaAcc!F:F,A2127,CajaAcc!E:E)+G2127</f>
        <v>0</v>
      </c>
      <c r="G2127" s="328">
        <v>0</v>
      </c>
    </row>
    <row r="2128" spans="1:7" ht="15" x14ac:dyDescent="0.2">
      <c r="A2128" s="320" t="s">
        <v>4488</v>
      </c>
      <c r="B2128" s="336" t="s">
        <v>1522</v>
      </c>
      <c r="C2128" s="337" t="s">
        <v>4574</v>
      </c>
      <c r="D2128" s="338">
        <v>1986</v>
      </c>
      <c r="E2128" s="339">
        <v>4600</v>
      </c>
      <c r="F2128" s="171">
        <f>-SUMIF(CajaAcc!F:F,A2128,CajaAcc!E:E)+G2128</f>
        <v>0</v>
      </c>
      <c r="G2128" s="328">
        <v>0</v>
      </c>
    </row>
    <row r="2129" spans="1:7" ht="15" x14ac:dyDescent="0.2">
      <c r="A2129" s="320" t="s">
        <v>4489</v>
      </c>
      <c r="B2129" s="336" t="s">
        <v>1522</v>
      </c>
      <c r="C2129" s="337" t="s">
        <v>4575</v>
      </c>
      <c r="D2129" s="338">
        <v>1986</v>
      </c>
      <c r="E2129" s="339">
        <v>4600</v>
      </c>
      <c r="F2129" s="171">
        <f>-SUMIF(CajaAcc!F:F,A2129,CajaAcc!E:E)+G2129</f>
        <v>0</v>
      </c>
      <c r="G2129" s="328">
        <v>0</v>
      </c>
    </row>
    <row r="2130" spans="1:7" ht="15" x14ac:dyDescent="0.2">
      <c r="A2130" s="320" t="s">
        <v>4490</v>
      </c>
      <c r="B2130" s="336" t="s">
        <v>1522</v>
      </c>
      <c r="C2130" s="337" t="s">
        <v>4576</v>
      </c>
      <c r="D2130" s="338">
        <v>1986</v>
      </c>
      <c r="E2130" s="339">
        <v>4600</v>
      </c>
      <c r="F2130" s="171">
        <f>-SUMIF(CajaAcc!F:F,A2130,CajaAcc!E:E)+G2130</f>
        <v>0</v>
      </c>
      <c r="G2130" s="328">
        <v>0</v>
      </c>
    </row>
    <row r="2131" spans="1:7" ht="15" x14ac:dyDescent="0.2">
      <c r="A2131" s="320" t="s">
        <v>6177</v>
      </c>
      <c r="B2131" s="336" t="s">
        <v>1522</v>
      </c>
      <c r="C2131" s="337" t="s">
        <v>6178</v>
      </c>
      <c r="D2131" s="340">
        <v>2180</v>
      </c>
      <c r="E2131" s="339">
        <v>5850</v>
      </c>
      <c r="F2131" s="171">
        <f>-SUMIF(CajaAcc!F:F,A2131,CajaAcc!E:E)+G2131</f>
        <v>1</v>
      </c>
      <c r="G2131" s="328">
        <v>0</v>
      </c>
    </row>
    <row r="2132" spans="1:7" ht="15" x14ac:dyDescent="0.2">
      <c r="A2132" s="320" t="s">
        <v>6179</v>
      </c>
      <c r="B2132" s="336" t="s">
        <v>1522</v>
      </c>
      <c r="C2132" s="337" t="s">
        <v>6180</v>
      </c>
      <c r="D2132" s="340">
        <v>2180</v>
      </c>
      <c r="E2132" s="339">
        <v>5850</v>
      </c>
      <c r="F2132" s="171">
        <f>-SUMIF(CajaAcc!F:F,A2132,CajaAcc!E:E)+G2132</f>
        <v>1</v>
      </c>
      <c r="G2132" s="328">
        <v>0</v>
      </c>
    </row>
    <row r="2133" spans="1:7" ht="15" x14ac:dyDescent="0.2">
      <c r="A2133" s="320" t="s">
        <v>6181</v>
      </c>
      <c r="B2133" s="336" t="s">
        <v>1522</v>
      </c>
      <c r="C2133" s="337" t="s">
        <v>6182</v>
      </c>
      <c r="D2133" s="340">
        <v>2550</v>
      </c>
      <c r="E2133" s="339">
        <v>6450</v>
      </c>
      <c r="F2133" s="171">
        <f>-SUMIF(CajaAcc!F:F,A2133,CajaAcc!E:E)+G2133</f>
        <v>0</v>
      </c>
      <c r="G2133" s="328">
        <v>0</v>
      </c>
    </row>
    <row r="2134" spans="1:7" ht="15" x14ac:dyDescent="0.2">
      <c r="A2134" s="320" t="s">
        <v>5060</v>
      </c>
      <c r="B2134" s="336" t="s">
        <v>1522</v>
      </c>
      <c r="C2134" s="337" t="s">
        <v>5559</v>
      </c>
      <c r="D2134" s="338">
        <v>2180</v>
      </c>
      <c r="E2134" s="339">
        <v>5850</v>
      </c>
      <c r="F2134" s="171">
        <f>-SUMIF(CajaAcc!F:F,A2134,CajaAcc!E:E)+G2134</f>
        <v>0</v>
      </c>
      <c r="G2134" s="328">
        <v>0</v>
      </c>
    </row>
    <row r="2135" spans="1:7" ht="15" x14ac:dyDescent="0.2">
      <c r="A2135" s="320" t="s">
        <v>3939</v>
      </c>
      <c r="B2135" s="336" t="s">
        <v>1522</v>
      </c>
      <c r="C2135" s="337" t="s">
        <v>5241</v>
      </c>
      <c r="D2135" s="338">
        <v>909</v>
      </c>
      <c r="E2135" s="339">
        <v>2800</v>
      </c>
      <c r="F2135" s="171">
        <f>-SUMIF(CajaAcc!F:F,A2135,CajaAcc!E:E)+G2135</f>
        <v>0</v>
      </c>
      <c r="G2135" s="328">
        <v>0</v>
      </c>
    </row>
    <row r="2136" spans="1:7" ht="15" x14ac:dyDescent="0.2">
      <c r="A2136" s="320" t="s">
        <v>3638</v>
      </c>
      <c r="B2136" s="336" t="s">
        <v>1522</v>
      </c>
      <c r="C2136" s="337" t="s">
        <v>4155</v>
      </c>
      <c r="D2136" s="338">
        <v>768</v>
      </c>
      <c r="E2136" s="339">
        <v>2050</v>
      </c>
      <c r="F2136" s="171">
        <f>-SUMIF(CajaAcc!F:F,A2136,CajaAcc!E:E)+G2136</f>
        <v>0</v>
      </c>
      <c r="G2136" s="328">
        <v>0</v>
      </c>
    </row>
    <row r="2137" spans="1:7" ht="15" x14ac:dyDescent="0.2">
      <c r="A2137" s="320" t="s">
        <v>3810</v>
      </c>
      <c r="B2137" s="336" t="s">
        <v>1522</v>
      </c>
      <c r="C2137" s="337" t="s">
        <v>5242</v>
      </c>
      <c r="D2137" s="338">
        <v>768</v>
      </c>
      <c r="E2137" s="339">
        <v>2050</v>
      </c>
      <c r="F2137" s="171">
        <f>-SUMIF(CajaAcc!F:F,A2137,CajaAcc!E:E)+G2137</f>
        <v>0</v>
      </c>
      <c r="G2137" s="328">
        <v>0</v>
      </c>
    </row>
    <row r="2138" spans="1:7" ht="15" x14ac:dyDescent="0.2">
      <c r="A2138" s="320" t="s">
        <v>4652</v>
      </c>
      <c r="B2138" s="336" t="s">
        <v>1522</v>
      </c>
      <c r="C2138" s="337" t="s">
        <v>5242</v>
      </c>
      <c r="D2138" s="338">
        <v>768</v>
      </c>
      <c r="E2138" s="339">
        <v>2050</v>
      </c>
      <c r="F2138" s="171">
        <f>-SUMIF(CajaAcc!F:F,A2138,CajaAcc!E:E)+G2138</f>
        <v>0</v>
      </c>
      <c r="G2138" s="328">
        <v>0</v>
      </c>
    </row>
    <row r="2139" spans="1:7" ht="15" x14ac:dyDescent="0.2">
      <c r="A2139" s="320" t="s">
        <v>3811</v>
      </c>
      <c r="B2139" s="336" t="s">
        <v>1522</v>
      </c>
      <c r="C2139" s="337" t="s">
        <v>4156</v>
      </c>
      <c r="D2139" s="338">
        <v>1053</v>
      </c>
      <c r="E2139" s="339">
        <v>2450</v>
      </c>
      <c r="F2139" s="171">
        <f>-SUMIF(CajaAcc!F:F,A2139,CajaAcc!E:E)+G2139</f>
        <v>0</v>
      </c>
      <c r="G2139" s="328">
        <v>0</v>
      </c>
    </row>
    <row r="2140" spans="1:7" ht="15" x14ac:dyDescent="0.2">
      <c r="A2140" s="320" t="s">
        <v>3848</v>
      </c>
      <c r="B2140" s="336" t="s">
        <v>1522</v>
      </c>
      <c r="C2140" s="337" t="s">
        <v>4156</v>
      </c>
      <c r="D2140" s="338">
        <v>946</v>
      </c>
      <c r="E2140" s="339">
        <v>2200</v>
      </c>
      <c r="F2140" s="171">
        <f>-SUMIF(CajaAcc!F:F,A2140,CajaAcc!E:E)+G2140</f>
        <v>0</v>
      </c>
      <c r="G2140" s="328">
        <v>0</v>
      </c>
    </row>
    <row r="2141" spans="1:7" ht="15" x14ac:dyDescent="0.2">
      <c r="A2141" s="320" t="s">
        <v>3849</v>
      </c>
      <c r="B2141" s="336" t="s">
        <v>1522</v>
      </c>
      <c r="C2141" s="337" t="s">
        <v>4156</v>
      </c>
      <c r="D2141" s="338">
        <v>946</v>
      </c>
      <c r="E2141" s="339">
        <v>2200</v>
      </c>
      <c r="F2141" s="171">
        <f>-SUMIF(CajaAcc!F:F,A2141,CajaAcc!E:E)+G2141</f>
        <v>0</v>
      </c>
      <c r="G2141" s="328">
        <v>0</v>
      </c>
    </row>
    <row r="2142" spans="1:7" ht="15" x14ac:dyDescent="0.2">
      <c r="A2142" s="320" t="s">
        <v>3850</v>
      </c>
      <c r="B2142" s="336" t="s">
        <v>1522</v>
      </c>
      <c r="C2142" s="337" t="s">
        <v>4156</v>
      </c>
      <c r="D2142" s="338">
        <v>946</v>
      </c>
      <c r="E2142" s="339">
        <v>2200</v>
      </c>
      <c r="F2142" s="171">
        <f>-SUMIF(CajaAcc!F:F,A2142,CajaAcc!E:E)+G2142</f>
        <v>0</v>
      </c>
      <c r="G2142" s="328">
        <v>0</v>
      </c>
    </row>
    <row r="2143" spans="1:7" ht="15" x14ac:dyDescent="0.2">
      <c r="A2143" s="320" t="s">
        <v>4157</v>
      </c>
      <c r="B2143" s="336" t="s">
        <v>1522</v>
      </c>
      <c r="C2143" s="337" t="s">
        <v>4156</v>
      </c>
      <c r="D2143" s="338">
        <v>1065</v>
      </c>
      <c r="E2143" s="339">
        <v>2450</v>
      </c>
      <c r="F2143" s="171">
        <f>-SUMIF(CajaAcc!F:F,A2143,CajaAcc!E:E)+G2143</f>
        <v>0</v>
      </c>
      <c r="G2143" s="328">
        <v>0</v>
      </c>
    </row>
    <row r="2144" spans="1:7" ht="15" x14ac:dyDescent="0.2">
      <c r="A2144" s="320" t="s">
        <v>4158</v>
      </c>
      <c r="B2144" s="336" t="s">
        <v>1522</v>
      </c>
      <c r="C2144" s="337" t="s">
        <v>4156</v>
      </c>
      <c r="D2144" s="338">
        <v>1065</v>
      </c>
      <c r="E2144" s="339">
        <v>2450</v>
      </c>
      <c r="F2144" s="171">
        <f>-SUMIF(CajaAcc!F:F,A2144,CajaAcc!E:E)+G2144</f>
        <v>0</v>
      </c>
      <c r="G2144" s="328">
        <v>0</v>
      </c>
    </row>
    <row r="2145" spans="1:7" ht="15" x14ac:dyDescent="0.2">
      <c r="A2145" s="320" t="s">
        <v>4159</v>
      </c>
      <c r="B2145" s="336" t="s">
        <v>1522</v>
      </c>
      <c r="C2145" s="337" t="s">
        <v>4156</v>
      </c>
      <c r="D2145" s="338">
        <v>1065</v>
      </c>
      <c r="E2145" s="339">
        <v>2450</v>
      </c>
      <c r="F2145" s="171">
        <f>-SUMIF(CajaAcc!F:F,A2145,CajaAcc!E:E)+G2145</f>
        <v>0</v>
      </c>
      <c r="G2145" s="328">
        <v>0</v>
      </c>
    </row>
    <row r="2146" spans="1:7" ht="15" x14ac:dyDescent="0.2">
      <c r="A2146" s="320" t="s">
        <v>6183</v>
      </c>
      <c r="B2146" s="336" t="s">
        <v>1522</v>
      </c>
      <c r="C2146" s="337" t="s">
        <v>6184</v>
      </c>
      <c r="D2146" s="340">
        <v>2180</v>
      </c>
      <c r="E2146" s="339">
        <v>5850</v>
      </c>
      <c r="F2146" s="171">
        <f>-SUMIF(CajaAcc!F:F,A2146,CajaAcc!E:E)+G2146</f>
        <v>0</v>
      </c>
      <c r="G2146" s="328">
        <v>0</v>
      </c>
    </row>
    <row r="2147" spans="1:7" ht="15" x14ac:dyDescent="0.2">
      <c r="A2147" s="320" t="s">
        <v>4511</v>
      </c>
      <c r="B2147" s="336" t="s">
        <v>1522</v>
      </c>
      <c r="C2147" s="337" t="s">
        <v>5560</v>
      </c>
      <c r="D2147" s="338">
        <v>955</v>
      </c>
      <c r="E2147" s="339">
        <v>2550</v>
      </c>
      <c r="F2147" s="171">
        <f>-SUMIF(CajaAcc!F:F,A2147,CajaAcc!E:E)+G2147</f>
        <v>0</v>
      </c>
      <c r="G2147" s="328">
        <v>0</v>
      </c>
    </row>
    <row r="2148" spans="1:7" ht="15" x14ac:dyDescent="0.2">
      <c r="A2148" s="320" t="s">
        <v>4535</v>
      </c>
      <c r="B2148" s="336" t="s">
        <v>1522</v>
      </c>
      <c r="C2148" s="337" t="s">
        <v>4929</v>
      </c>
      <c r="D2148" s="338">
        <v>1106</v>
      </c>
      <c r="E2148" s="339">
        <v>3750</v>
      </c>
      <c r="F2148" s="171">
        <f>-SUMIF(CajaAcc!F:F,A2148,CajaAcc!E:E)+G2148</f>
        <v>0</v>
      </c>
      <c r="G2148" s="328">
        <v>0</v>
      </c>
    </row>
    <row r="2149" spans="1:7" ht="15" x14ac:dyDescent="0.2">
      <c r="A2149" s="320" t="s">
        <v>4491</v>
      </c>
      <c r="B2149" s="336" t="s">
        <v>1522</v>
      </c>
      <c r="C2149" s="337" t="s">
        <v>4930</v>
      </c>
      <c r="D2149" s="338">
        <v>1986</v>
      </c>
      <c r="E2149" s="339">
        <v>4600</v>
      </c>
      <c r="F2149" s="171">
        <f>-SUMIF(CajaAcc!F:F,A2149,CajaAcc!E:E)+G2149</f>
        <v>0</v>
      </c>
      <c r="G2149" s="328">
        <v>0</v>
      </c>
    </row>
    <row r="2150" spans="1:7" ht="15" x14ac:dyDescent="0.2">
      <c r="A2150" s="320" t="s">
        <v>4492</v>
      </c>
      <c r="B2150" s="336" t="s">
        <v>1522</v>
      </c>
      <c r="C2150" s="337" t="s">
        <v>4931</v>
      </c>
      <c r="D2150" s="338">
        <v>1986</v>
      </c>
      <c r="E2150" s="339">
        <v>4600</v>
      </c>
      <c r="F2150" s="171">
        <f>-SUMIF(CajaAcc!F:F,A2150,CajaAcc!E:E)+G2150</f>
        <v>0</v>
      </c>
      <c r="G2150" s="328">
        <v>0</v>
      </c>
    </row>
    <row r="2151" spans="1:7" ht="15" x14ac:dyDescent="0.2">
      <c r="A2151" s="320" t="s">
        <v>4493</v>
      </c>
      <c r="B2151" s="336" t="s">
        <v>1522</v>
      </c>
      <c r="C2151" s="337" t="s">
        <v>4932</v>
      </c>
      <c r="D2151" s="338">
        <v>1986</v>
      </c>
      <c r="E2151" s="339">
        <v>4600</v>
      </c>
      <c r="F2151" s="171">
        <f>-SUMIF(CajaAcc!F:F,A2151,CajaAcc!E:E)+G2151</f>
        <v>0</v>
      </c>
      <c r="G2151" s="328">
        <v>0</v>
      </c>
    </row>
    <row r="2152" spans="1:7" ht="15" x14ac:dyDescent="0.2">
      <c r="A2152" s="320" t="s">
        <v>4494</v>
      </c>
      <c r="B2152" s="336" t="s">
        <v>1522</v>
      </c>
      <c r="C2152" s="337" t="s">
        <v>4933</v>
      </c>
      <c r="D2152" s="338">
        <v>1986</v>
      </c>
      <c r="E2152" s="339">
        <v>4600</v>
      </c>
      <c r="F2152" s="171">
        <f>-SUMIF(CajaAcc!F:F,A2152,CajaAcc!E:E)+G2152</f>
        <v>0</v>
      </c>
      <c r="G2152" s="328">
        <v>0</v>
      </c>
    </row>
    <row r="2153" spans="1:7" ht="15" x14ac:dyDescent="0.2">
      <c r="A2153" s="320" t="s">
        <v>4495</v>
      </c>
      <c r="B2153" s="336" t="s">
        <v>1522</v>
      </c>
      <c r="C2153" s="337" t="s">
        <v>4934</v>
      </c>
      <c r="D2153" s="338">
        <v>1986</v>
      </c>
      <c r="E2153" s="339">
        <v>4600</v>
      </c>
      <c r="F2153" s="171">
        <f>-SUMIF(CajaAcc!F:F,A2153,CajaAcc!E:E)+G2153</f>
        <v>0</v>
      </c>
      <c r="G2153" s="328">
        <v>0</v>
      </c>
    </row>
    <row r="2154" spans="1:7" ht="15" x14ac:dyDescent="0.2">
      <c r="A2154" s="320" t="s">
        <v>4496</v>
      </c>
      <c r="B2154" s="336" t="s">
        <v>1522</v>
      </c>
      <c r="C2154" s="337" t="s">
        <v>4935</v>
      </c>
      <c r="D2154" s="338">
        <v>1986</v>
      </c>
      <c r="E2154" s="339">
        <v>4600</v>
      </c>
      <c r="F2154" s="171">
        <f>-SUMIF(CajaAcc!F:F,A2154,CajaAcc!E:E)+G2154</f>
        <v>0</v>
      </c>
      <c r="G2154" s="328">
        <v>0</v>
      </c>
    </row>
    <row r="2155" spans="1:7" ht="15" x14ac:dyDescent="0.2">
      <c r="A2155" s="320" t="s">
        <v>4497</v>
      </c>
      <c r="B2155" s="336" t="s">
        <v>1522</v>
      </c>
      <c r="C2155" s="337" t="s">
        <v>4936</v>
      </c>
      <c r="D2155" s="338">
        <v>1986</v>
      </c>
      <c r="E2155" s="339">
        <v>4600</v>
      </c>
      <c r="F2155" s="171">
        <f>-SUMIF(CajaAcc!F:F,A2155,CajaAcc!E:E)+G2155</f>
        <v>0</v>
      </c>
      <c r="G2155" s="328">
        <v>0</v>
      </c>
    </row>
    <row r="2156" spans="1:7" ht="15" x14ac:dyDescent="0.2">
      <c r="A2156" s="320" t="s">
        <v>4514</v>
      </c>
      <c r="B2156" s="336" t="s">
        <v>1522</v>
      </c>
      <c r="C2156" s="337" t="s">
        <v>5243</v>
      </c>
      <c r="D2156" s="338">
        <v>955</v>
      </c>
      <c r="E2156" s="339">
        <v>2950</v>
      </c>
      <c r="F2156" s="171">
        <f>-SUMIF(CajaAcc!F:F,A2156,CajaAcc!E:E)+G2156</f>
        <v>1</v>
      </c>
      <c r="G2156" s="328">
        <v>1</v>
      </c>
    </row>
    <row r="2157" spans="1:7" ht="15" x14ac:dyDescent="0.2">
      <c r="A2157" s="320" t="s">
        <v>4621</v>
      </c>
      <c r="B2157" s="336" t="s">
        <v>1522</v>
      </c>
      <c r="C2157" s="337" t="s">
        <v>5243</v>
      </c>
      <c r="D2157" s="338">
        <v>955</v>
      </c>
      <c r="E2157" s="339">
        <v>2950</v>
      </c>
      <c r="F2157" s="171">
        <f>-SUMIF(CajaAcc!F:F,A2157,CajaAcc!E:E)+G2157</f>
        <v>0</v>
      </c>
      <c r="G2157" s="328">
        <v>0</v>
      </c>
    </row>
    <row r="2158" spans="1:7" ht="15" x14ac:dyDescent="0.2">
      <c r="A2158" s="320" t="s">
        <v>3812</v>
      </c>
      <c r="B2158" s="336" t="s">
        <v>1522</v>
      </c>
      <c r="C2158" s="337" t="s">
        <v>4160</v>
      </c>
      <c r="D2158" s="338">
        <v>872</v>
      </c>
      <c r="E2158" s="339">
        <v>2350</v>
      </c>
      <c r="F2158" s="171">
        <f>-SUMIF(CajaAcc!F:F,A2158,CajaAcc!E:E)+G2158</f>
        <v>2</v>
      </c>
      <c r="G2158" s="328">
        <v>2</v>
      </c>
    </row>
    <row r="2159" spans="1:7" ht="15" x14ac:dyDescent="0.2">
      <c r="A2159" s="320" t="s">
        <v>6185</v>
      </c>
      <c r="B2159" s="336" t="s">
        <v>1522</v>
      </c>
      <c r="C2159" s="337" t="s">
        <v>6186</v>
      </c>
      <c r="D2159" s="340">
        <v>2180</v>
      </c>
      <c r="E2159" s="339">
        <v>5850</v>
      </c>
      <c r="F2159" s="171">
        <f>-SUMIF(CajaAcc!F:F,A2159,CajaAcc!E:E)+G2159</f>
        <v>3</v>
      </c>
      <c r="G2159" s="328">
        <v>0</v>
      </c>
    </row>
    <row r="2160" spans="1:7" ht="15" x14ac:dyDescent="0.2">
      <c r="A2160" s="320" t="s">
        <v>5795</v>
      </c>
      <c r="B2160" s="336" t="s">
        <v>1522</v>
      </c>
      <c r="C2160" s="337" t="s">
        <v>5796</v>
      </c>
      <c r="D2160" s="338">
        <v>1155</v>
      </c>
      <c r="E2160" s="339">
        <v>3550</v>
      </c>
      <c r="F2160" s="171">
        <f>-SUMIF(CajaAcc!F:F,A2160,CajaAcc!E:E)+G2160</f>
        <v>2</v>
      </c>
      <c r="G2160" s="328">
        <v>2</v>
      </c>
    </row>
    <row r="2161" spans="1:7" ht="15" x14ac:dyDescent="0.2">
      <c r="A2161" s="320" t="s">
        <v>5893</v>
      </c>
      <c r="B2161" s="336" t="s">
        <v>1522</v>
      </c>
      <c r="C2161" s="337" t="s">
        <v>5894</v>
      </c>
      <c r="D2161" s="338">
        <v>1176</v>
      </c>
      <c r="E2161" s="339">
        <v>3600</v>
      </c>
      <c r="F2161" s="171">
        <f>-SUMIF(CajaAcc!F:F,A2161,CajaAcc!E:E)+G2161</f>
        <v>3</v>
      </c>
      <c r="G2161" s="328">
        <v>3</v>
      </c>
    </row>
    <row r="2162" spans="1:7" ht="15" x14ac:dyDescent="0.2">
      <c r="A2162" s="320" t="s">
        <v>5797</v>
      </c>
      <c r="B2162" s="336" t="s">
        <v>1522</v>
      </c>
      <c r="C2162" s="337" t="s">
        <v>5798</v>
      </c>
      <c r="D2162" s="338">
        <v>2180</v>
      </c>
      <c r="E2162" s="339">
        <v>5850</v>
      </c>
      <c r="F2162" s="171">
        <f>-SUMIF(CajaAcc!F:F,A2162,CajaAcc!E:E)+G2162</f>
        <v>2</v>
      </c>
      <c r="G2162" s="328">
        <v>0</v>
      </c>
    </row>
    <row r="2163" spans="1:7" ht="15" x14ac:dyDescent="0.2">
      <c r="A2163" s="320" t="s">
        <v>5895</v>
      </c>
      <c r="B2163" s="336" t="s">
        <v>1522</v>
      </c>
      <c r="C2163" s="337" t="s">
        <v>5896</v>
      </c>
      <c r="D2163" s="338">
        <v>955</v>
      </c>
      <c r="E2163" s="339">
        <v>2950</v>
      </c>
      <c r="F2163" s="171">
        <f>-SUMIF(CajaAcc!F:F,A2163,CajaAcc!E:E)+G2163</f>
        <v>2</v>
      </c>
      <c r="G2163" s="328">
        <v>1</v>
      </c>
    </row>
    <row r="2164" spans="1:7" ht="15" x14ac:dyDescent="0.2">
      <c r="A2164" s="320" t="s">
        <v>5799</v>
      </c>
      <c r="B2164" s="336" t="s">
        <v>1522</v>
      </c>
      <c r="C2164" s="337" t="s">
        <v>5800</v>
      </c>
      <c r="D2164" s="338">
        <v>2550</v>
      </c>
      <c r="E2164" s="339">
        <v>6450</v>
      </c>
      <c r="F2164" s="171">
        <f>-SUMIF(CajaAcc!F:F,A2164,CajaAcc!E:E)+G2164</f>
        <v>2</v>
      </c>
      <c r="G2164" s="328">
        <v>2</v>
      </c>
    </row>
    <row r="2165" spans="1:7" ht="15" x14ac:dyDescent="0.2">
      <c r="A2165" s="320" t="s">
        <v>5801</v>
      </c>
      <c r="B2165" s="336" t="s">
        <v>1522</v>
      </c>
      <c r="C2165" s="337" t="s">
        <v>5802</v>
      </c>
      <c r="D2165" s="338">
        <v>905</v>
      </c>
      <c r="E2165" s="339">
        <v>2800</v>
      </c>
      <c r="F2165" s="171">
        <f>-SUMIF(CajaAcc!F:F,A2165,CajaAcc!E:E)+G2165</f>
        <v>4</v>
      </c>
      <c r="G2165" s="328">
        <v>4</v>
      </c>
    </row>
    <row r="2166" spans="1:7" ht="15" x14ac:dyDescent="0.2">
      <c r="A2166" s="320" t="s">
        <v>601</v>
      </c>
      <c r="B2166" s="336" t="s">
        <v>1522</v>
      </c>
      <c r="C2166" s="337" t="s">
        <v>4161</v>
      </c>
      <c r="D2166" s="338">
        <v>242</v>
      </c>
      <c r="E2166" s="339">
        <v>450</v>
      </c>
      <c r="F2166" s="171">
        <f>-SUMIF(CajaAcc!F:F,A2166,CajaAcc!E:E)+G2166</f>
        <v>0</v>
      </c>
      <c r="G2166" s="328">
        <v>0</v>
      </c>
    </row>
    <row r="2167" spans="1:7" ht="15" x14ac:dyDescent="0.2">
      <c r="A2167" s="320" t="s">
        <v>432</v>
      </c>
      <c r="B2167" s="336" t="s">
        <v>1522</v>
      </c>
      <c r="C2167" s="337" t="s">
        <v>4162</v>
      </c>
      <c r="D2167" s="338">
        <v>242</v>
      </c>
      <c r="E2167" s="339">
        <v>450</v>
      </c>
      <c r="F2167" s="171">
        <f>-SUMIF(CajaAcc!F:F,A2167,CajaAcc!E:E)+G2167</f>
        <v>0</v>
      </c>
      <c r="G2167" s="328">
        <v>0</v>
      </c>
    </row>
    <row r="2168" spans="1:7" ht="15" x14ac:dyDescent="0.2">
      <c r="A2168" s="320" t="s">
        <v>4876</v>
      </c>
      <c r="B2168" s="336" t="s">
        <v>1522</v>
      </c>
      <c r="C2168" s="337" t="s">
        <v>4937</v>
      </c>
      <c r="D2168" s="338">
        <v>2180</v>
      </c>
      <c r="E2168" s="339">
        <v>5850</v>
      </c>
      <c r="F2168" s="171">
        <f>-SUMIF(CajaAcc!F:F,A2168,CajaAcc!E:E)+G2168</f>
        <v>0</v>
      </c>
      <c r="G2168" s="328">
        <v>0</v>
      </c>
    </row>
    <row r="2169" spans="1:7" ht="15" x14ac:dyDescent="0.2">
      <c r="A2169" s="320" t="s">
        <v>4512</v>
      </c>
      <c r="B2169" s="336" t="s">
        <v>1522</v>
      </c>
      <c r="C2169" s="337" t="s">
        <v>5244</v>
      </c>
      <c r="D2169" s="338">
        <v>955</v>
      </c>
      <c r="E2169" s="339">
        <v>2950</v>
      </c>
      <c r="F2169" s="171">
        <f>-SUMIF(CajaAcc!F:F,A2169,CajaAcc!E:E)+G2169</f>
        <v>0</v>
      </c>
      <c r="G2169" s="328">
        <v>0</v>
      </c>
    </row>
    <row r="2170" spans="1:7" ht="15" x14ac:dyDescent="0.2">
      <c r="A2170" s="320" t="s">
        <v>4374</v>
      </c>
      <c r="B2170" s="336" t="s">
        <v>1522</v>
      </c>
      <c r="C2170" s="337" t="s">
        <v>5561</v>
      </c>
      <c r="D2170" s="338">
        <v>905</v>
      </c>
      <c r="E2170" s="339">
        <v>2800</v>
      </c>
      <c r="F2170" s="171">
        <f>-SUMIF(CajaAcc!F:F,A2170,CajaAcc!E:E)+G2170</f>
        <v>0</v>
      </c>
      <c r="G2170" s="328">
        <v>0</v>
      </c>
    </row>
    <row r="2171" spans="1:7" ht="15" x14ac:dyDescent="0.2">
      <c r="A2171" s="320" t="s">
        <v>4699</v>
      </c>
      <c r="B2171" s="336" t="s">
        <v>1522</v>
      </c>
      <c r="C2171" s="337" t="s">
        <v>4938</v>
      </c>
      <c r="D2171" s="338">
        <v>960</v>
      </c>
      <c r="E2171" s="339">
        <v>2600</v>
      </c>
      <c r="F2171" s="171">
        <f>-SUMIF(CajaAcc!F:F,A2171,CajaAcc!E:E)+G2171</f>
        <v>0</v>
      </c>
      <c r="G2171" s="328">
        <v>0</v>
      </c>
    </row>
    <row r="2172" spans="1:7" ht="15" x14ac:dyDescent="0.2">
      <c r="A2172" s="320" t="s">
        <v>4705</v>
      </c>
      <c r="B2172" s="336" t="s">
        <v>1522</v>
      </c>
      <c r="C2172" s="337" t="s">
        <v>4938</v>
      </c>
      <c r="D2172" s="338">
        <v>960</v>
      </c>
      <c r="E2172" s="339">
        <v>2600</v>
      </c>
      <c r="F2172" s="171">
        <f>-SUMIF(CajaAcc!F:F,A2172,CajaAcc!E:E)+G2172</f>
        <v>1</v>
      </c>
      <c r="G2172" s="328">
        <v>1</v>
      </c>
    </row>
    <row r="2173" spans="1:7" ht="15" x14ac:dyDescent="0.2">
      <c r="A2173" s="320" t="s">
        <v>5061</v>
      </c>
      <c r="B2173" s="336" t="s">
        <v>1522</v>
      </c>
      <c r="C2173" s="337" t="s">
        <v>5081</v>
      </c>
      <c r="D2173" s="338">
        <v>2265</v>
      </c>
      <c r="E2173" s="339">
        <v>6600</v>
      </c>
      <c r="F2173" s="171">
        <f>-SUMIF(CajaAcc!F:F,A2173,CajaAcc!E:E)+G2173</f>
        <v>0</v>
      </c>
      <c r="G2173" s="328">
        <v>0</v>
      </c>
    </row>
    <row r="2174" spans="1:7" ht="15" x14ac:dyDescent="0.2">
      <c r="A2174" s="320" t="s">
        <v>4706</v>
      </c>
      <c r="B2174" s="336" t="s">
        <v>1522</v>
      </c>
      <c r="C2174" s="337" t="s">
        <v>4939</v>
      </c>
      <c r="D2174" s="338">
        <v>960</v>
      </c>
      <c r="E2174" s="339">
        <v>2600</v>
      </c>
      <c r="F2174" s="171">
        <f>-SUMIF(CajaAcc!F:F,A2174,CajaAcc!E:E)+G2174</f>
        <v>1</v>
      </c>
      <c r="G2174" s="328">
        <v>1</v>
      </c>
    </row>
    <row r="2175" spans="1:7" ht="15" x14ac:dyDescent="0.2">
      <c r="A2175" s="320" t="s">
        <v>4701</v>
      </c>
      <c r="B2175" s="336" t="s">
        <v>1522</v>
      </c>
      <c r="C2175" s="337" t="s">
        <v>5245</v>
      </c>
      <c r="D2175" s="338">
        <v>960</v>
      </c>
      <c r="E2175" s="339">
        <v>2600</v>
      </c>
      <c r="F2175" s="171">
        <f>-SUMIF(CajaAcc!F:F,A2175,CajaAcc!E:E)+G2175</f>
        <v>3</v>
      </c>
      <c r="G2175" s="328">
        <v>3</v>
      </c>
    </row>
    <row r="2176" spans="1:7" ht="15" x14ac:dyDescent="0.2">
      <c r="A2176" s="320" t="s">
        <v>4708</v>
      </c>
      <c r="B2176" s="336" t="s">
        <v>1522</v>
      </c>
      <c r="C2176" s="337" t="s">
        <v>5245</v>
      </c>
      <c r="D2176" s="338">
        <v>960</v>
      </c>
      <c r="E2176" s="339">
        <v>2600</v>
      </c>
      <c r="F2176" s="171">
        <f>-SUMIF(CajaAcc!F:F,A2176,CajaAcc!E:E)+G2176</f>
        <v>5</v>
      </c>
      <c r="G2176" s="328">
        <v>5</v>
      </c>
    </row>
    <row r="2177" spans="1:7" ht="15" x14ac:dyDescent="0.2">
      <c r="A2177" s="320" t="s">
        <v>4700</v>
      </c>
      <c r="B2177" s="336" t="s">
        <v>1522</v>
      </c>
      <c r="C2177" s="337" t="s">
        <v>4940</v>
      </c>
      <c r="D2177" s="338">
        <v>960</v>
      </c>
      <c r="E2177" s="339">
        <v>2600</v>
      </c>
      <c r="F2177" s="171">
        <f>-SUMIF(CajaAcc!F:F,A2177,CajaAcc!E:E)+G2177</f>
        <v>4</v>
      </c>
      <c r="G2177" s="328">
        <v>4</v>
      </c>
    </row>
    <row r="2178" spans="1:7" ht="15" x14ac:dyDescent="0.2">
      <c r="A2178" s="320" t="s">
        <v>4707</v>
      </c>
      <c r="B2178" s="336" t="s">
        <v>1522</v>
      </c>
      <c r="C2178" s="337" t="s">
        <v>4940</v>
      </c>
      <c r="D2178" s="338">
        <v>960</v>
      </c>
      <c r="E2178" s="339">
        <v>2600</v>
      </c>
      <c r="F2178" s="171">
        <f>-SUMIF(CajaAcc!F:F,A2178,CajaAcc!E:E)+G2178</f>
        <v>5</v>
      </c>
      <c r="G2178" s="328">
        <v>5</v>
      </c>
    </row>
    <row r="2179" spans="1:7" ht="15" x14ac:dyDescent="0.2">
      <c r="A2179" s="320" t="s">
        <v>4996</v>
      </c>
      <c r="B2179" s="336" t="s">
        <v>1522</v>
      </c>
      <c r="C2179" s="337" t="s">
        <v>4997</v>
      </c>
      <c r="D2179" s="338">
        <v>1176</v>
      </c>
      <c r="E2179" s="339">
        <v>3600</v>
      </c>
      <c r="F2179" s="171">
        <f>-SUMIF(CajaAcc!F:F,A2179,CajaAcc!E:E)+G2179</f>
        <v>0</v>
      </c>
      <c r="G2179" s="328">
        <v>0</v>
      </c>
    </row>
    <row r="2180" spans="1:7" ht="15" x14ac:dyDescent="0.2">
      <c r="A2180" s="320" t="s">
        <v>5012</v>
      </c>
      <c r="B2180" s="336" t="s">
        <v>1522</v>
      </c>
      <c r="C2180" s="337" t="s">
        <v>4997</v>
      </c>
      <c r="D2180" s="338">
        <v>1176</v>
      </c>
      <c r="E2180" s="339">
        <v>3600</v>
      </c>
      <c r="F2180" s="171">
        <f>-SUMIF(CajaAcc!F:F,A2180,CajaAcc!E:E)+G2180</f>
        <v>4</v>
      </c>
      <c r="G2180" s="328">
        <v>5</v>
      </c>
    </row>
    <row r="2181" spans="1:7" ht="15" x14ac:dyDescent="0.2">
      <c r="A2181" s="320" t="s">
        <v>4877</v>
      </c>
      <c r="B2181" s="336" t="s">
        <v>1522</v>
      </c>
      <c r="C2181" s="337" t="s">
        <v>4941</v>
      </c>
      <c r="D2181" s="338">
        <v>1376</v>
      </c>
      <c r="E2181" s="339">
        <v>3800</v>
      </c>
      <c r="F2181" s="171">
        <f>-SUMIF(CajaAcc!F:F,A2181,CajaAcc!E:E)+G2181</f>
        <v>28</v>
      </c>
      <c r="G2181" s="328">
        <v>28</v>
      </c>
    </row>
    <row r="2182" spans="1:7" ht="15" x14ac:dyDescent="0.2">
      <c r="A2182" s="320" t="s">
        <v>4709</v>
      </c>
      <c r="B2182" s="336" t="s">
        <v>1522</v>
      </c>
      <c r="C2182" s="337" t="s">
        <v>4942</v>
      </c>
      <c r="D2182" s="338">
        <v>2180</v>
      </c>
      <c r="E2182" s="339">
        <v>5850</v>
      </c>
      <c r="F2182" s="171">
        <f>-SUMIF(CajaAcc!F:F,A2182,CajaAcc!E:E)+G2182</f>
        <v>6</v>
      </c>
      <c r="G2182" s="328">
        <v>6</v>
      </c>
    </row>
    <row r="2183" spans="1:7" ht="15" x14ac:dyDescent="0.2">
      <c r="A2183" s="320" t="s">
        <v>4710</v>
      </c>
      <c r="B2183" s="336" t="s">
        <v>1522</v>
      </c>
      <c r="C2183" s="337" t="s">
        <v>5246</v>
      </c>
      <c r="D2183" s="338">
        <v>754</v>
      </c>
      <c r="E2183" s="339">
        <v>2300</v>
      </c>
      <c r="F2183" s="171">
        <f>-SUMIF(CajaAcc!F:F,A2183,CajaAcc!E:E)+G2183</f>
        <v>5</v>
      </c>
      <c r="G2183" s="328">
        <v>5</v>
      </c>
    </row>
    <row r="2184" spans="1:7" ht="15" x14ac:dyDescent="0.2">
      <c r="A2184" s="320" t="s">
        <v>5247</v>
      </c>
      <c r="B2184" s="336" t="s">
        <v>1522</v>
      </c>
      <c r="C2184" s="337" t="s">
        <v>5248</v>
      </c>
      <c r="D2184" s="338">
        <v>2550</v>
      </c>
      <c r="E2184" s="339">
        <v>6450</v>
      </c>
      <c r="F2184" s="171">
        <f>-SUMIF(CajaAcc!F:F,A2184,CajaAcc!E:E)+G2184</f>
        <v>2</v>
      </c>
      <c r="G2184" s="328">
        <v>1</v>
      </c>
    </row>
    <row r="2185" spans="1:7" ht="15" x14ac:dyDescent="0.2">
      <c r="A2185" s="320" t="s">
        <v>5015</v>
      </c>
      <c r="B2185" s="336" t="s">
        <v>1522</v>
      </c>
      <c r="C2185" s="337" t="s">
        <v>5562</v>
      </c>
      <c r="D2185" s="338">
        <v>905</v>
      </c>
      <c r="E2185" s="339">
        <v>2800</v>
      </c>
      <c r="F2185" s="171">
        <f>-SUMIF(CajaAcc!F:F,A2185,CajaAcc!E:E)+G2185</f>
        <v>2</v>
      </c>
      <c r="G2185" s="328">
        <v>1</v>
      </c>
    </row>
    <row r="2186" spans="1:7" ht="15" x14ac:dyDescent="0.2">
      <c r="A2186" s="320" t="s">
        <v>6054</v>
      </c>
      <c r="B2186" s="336" t="s">
        <v>1522</v>
      </c>
      <c r="C2186" s="337" t="s">
        <v>5562</v>
      </c>
      <c r="D2186" s="338">
        <v>991</v>
      </c>
      <c r="E2186" s="339">
        <v>3050</v>
      </c>
      <c r="F2186" s="171">
        <f>-SUMIF(CajaAcc!F:F,A2186,CajaAcc!E:E)+G2186</f>
        <v>1</v>
      </c>
      <c r="G2186" s="328">
        <v>1</v>
      </c>
    </row>
    <row r="2187" spans="1:7" ht="15" x14ac:dyDescent="0.2">
      <c r="A2187" s="320" t="s">
        <v>644</v>
      </c>
      <c r="B2187" s="336" t="s">
        <v>1522</v>
      </c>
      <c r="C2187" s="337" t="s">
        <v>4163</v>
      </c>
      <c r="D2187" s="338">
        <v>242</v>
      </c>
      <c r="E2187" s="339">
        <v>450</v>
      </c>
      <c r="F2187" s="171">
        <f>-SUMIF(CajaAcc!F:F,A2187,CajaAcc!E:E)+G2187</f>
        <v>0</v>
      </c>
      <c r="G2187" s="328">
        <v>0</v>
      </c>
    </row>
    <row r="2188" spans="1:7" ht="15" x14ac:dyDescent="0.2">
      <c r="A2188" s="320" t="s">
        <v>638</v>
      </c>
      <c r="B2188" s="336" t="s">
        <v>1522</v>
      </c>
      <c r="C2188" s="337" t="s">
        <v>4163</v>
      </c>
      <c r="D2188" s="338">
        <v>242</v>
      </c>
      <c r="E2188" s="339">
        <v>450</v>
      </c>
      <c r="F2188" s="171">
        <f>-SUMIF(CajaAcc!F:F,A2188,CajaAcc!E:E)+G2188</f>
        <v>0</v>
      </c>
      <c r="G2188" s="328">
        <v>0</v>
      </c>
    </row>
    <row r="2189" spans="1:7" ht="15" x14ac:dyDescent="0.2">
      <c r="A2189" s="320" t="s">
        <v>704</v>
      </c>
      <c r="B2189" s="336" t="s">
        <v>1522</v>
      </c>
      <c r="C2189" s="337" t="s">
        <v>4164</v>
      </c>
      <c r="D2189" s="338">
        <v>242</v>
      </c>
      <c r="E2189" s="339">
        <v>450</v>
      </c>
      <c r="F2189" s="171">
        <f>-SUMIF(CajaAcc!F:F,A2189,CajaAcc!E:E)+G2189</f>
        <v>0</v>
      </c>
      <c r="G2189" s="328">
        <v>0</v>
      </c>
    </row>
    <row r="2190" spans="1:7" ht="15" x14ac:dyDescent="0.2">
      <c r="A2190" s="320" t="s">
        <v>667</v>
      </c>
      <c r="B2190" s="336" t="s">
        <v>1522</v>
      </c>
      <c r="C2190" s="337" t="s">
        <v>4165</v>
      </c>
      <c r="D2190" s="338">
        <v>242</v>
      </c>
      <c r="E2190" s="339">
        <v>450</v>
      </c>
      <c r="F2190" s="171">
        <f>-SUMIF(CajaAcc!F:F,A2190,CajaAcc!E:E)+G2190</f>
        <v>0</v>
      </c>
      <c r="G2190" s="328">
        <v>0</v>
      </c>
    </row>
    <row r="2191" spans="1:7" ht="15" x14ac:dyDescent="0.2">
      <c r="A2191" s="320" t="s">
        <v>480</v>
      </c>
      <c r="B2191" s="336" t="s">
        <v>1522</v>
      </c>
      <c r="C2191" s="337" t="s">
        <v>4166</v>
      </c>
      <c r="D2191" s="338">
        <v>242</v>
      </c>
      <c r="E2191" s="339">
        <v>450</v>
      </c>
      <c r="F2191" s="171">
        <f>-SUMIF(CajaAcc!F:F,A2191,CajaAcc!E:E)+G2191</f>
        <v>0</v>
      </c>
      <c r="G2191" s="328">
        <v>0</v>
      </c>
    </row>
    <row r="2192" spans="1:7" ht="15" x14ac:dyDescent="0.2">
      <c r="A2192" s="320" t="s">
        <v>481</v>
      </c>
      <c r="B2192" s="336" t="s">
        <v>1522</v>
      </c>
      <c r="C2192" s="337" t="s">
        <v>4167</v>
      </c>
      <c r="D2192" s="338">
        <v>242</v>
      </c>
      <c r="E2192" s="339">
        <v>450</v>
      </c>
      <c r="F2192" s="171">
        <f>-SUMIF(CajaAcc!F:F,A2192,CajaAcc!E:E)+G2192</f>
        <v>0</v>
      </c>
      <c r="G2192" s="328">
        <v>0</v>
      </c>
    </row>
    <row r="2193" spans="1:7" ht="15" x14ac:dyDescent="0.2">
      <c r="A2193" s="320" t="s">
        <v>482</v>
      </c>
      <c r="B2193" s="336" t="s">
        <v>1522</v>
      </c>
      <c r="C2193" s="337" t="s">
        <v>4168</v>
      </c>
      <c r="D2193" s="338">
        <v>242</v>
      </c>
      <c r="E2193" s="339">
        <v>450</v>
      </c>
      <c r="F2193" s="171">
        <f>-SUMIF(CajaAcc!F:F,A2193,CajaAcc!E:E)+G2193</f>
        <v>0</v>
      </c>
      <c r="G2193" s="328">
        <v>0</v>
      </c>
    </row>
    <row r="2194" spans="1:7" ht="15" x14ac:dyDescent="0.2">
      <c r="A2194" s="320" t="s">
        <v>3639</v>
      </c>
      <c r="B2194" s="336" t="s">
        <v>1522</v>
      </c>
      <c r="C2194" s="337" t="s">
        <v>4169</v>
      </c>
      <c r="D2194" s="338">
        <v>768</v>
      </c>
      <c r="E2194" s="339">
        <v>2050</v>
      </c>
      <c r="F2194" s="171">
        <f>-SUMIF(CajaAcc!F:F,A2194,CajaAcc!E:E)+G2194</f>
        <v>0</v>
      </c>
      <c r="G2194" s="328">
        <v>0</v>
      </c>
    </row>
    <row r="2195" spans="1:7" ht="15" x14ac:dyDescent="0.2">
      <c r="A2195" s="320" t="s">
        <v>4375</v>
      </c>
      <c r="B2195" s="336" t="s">
        <v>1522</v>
      </c>
      <c r="C2195" s="337" t="s">
        <v>5249</v>
      </c>
      <c r="D2195" s="338">
        <v>960</v>
      </c>
      <c r="E2195" s="339">
        <v>2600</v>
      </c>
      <c r="F2195" s="171">
        <f>-SUMIF(CajaAcc!F:F,A2195,CajaAcc!E:E)+G2195</f>
        <v>1</v>
      </c>
      <c r="G2195" s="328">
        <v>1</v>
      </c>
    </row>
    <row r="2196" spans="1:7" ht="15" x14ac:dyDescent="0.2">
      <c r="A2196" s="320" t="s">
        <v>4712</v>
      </c>
      <c r="B2196" s="336" t="s">
        <v>1522</v>
      </c>
      <c r="C2196" s="337" t="s">
        <v>5249</v>
      </c>
      <c r="D2196" s="338">
        <v>960</v>
      </c>
      <c r="E2196" s="339">
        <v>2600</v>
      </c>
      <c r="F2196" s="171">
        <f>-SUMIF(CajaAcc!F:F,A2196,CajaAcc!E:E)+G2196</f>
        <v>7</v>
      </c>
      <c r="G2196" s="328">
        <v>7</v>
      </c>
    </row>
    <row r="2197" spans="1:7" ht="15" x14ac:dyDescent="0.2">
      <c r="A2197" s="320" t="s">
        <v>4711</v>
      </c>
      <c r="B2197" s="336" t="s">
        <v>1522</v>
      </c>
      <c r="C2197" s="337" t="s">
        <v>4784</v>
      </c>
      <c r="D2197" s="338">
        <v>960</v>
      </c>
      <c r="E2197" s="339">
        <v>2600</v>
      </c>
      <c r="F2197" s="171">
        <f>-SUMIF(CajaAcc!F:F,A2197,CajaAcc!E:E)+G2197</f>
        <v>3</v>
      </c>
      <c r="G2197" s="328">
        <v>3</v>
      </c>
    </row>
    <row r="2198" spans="1:7" ht="15" x14ac:dyDescent="0.2">
      <c r="A2198" s="320" t="s">
        <v>4376</v>
      </c>
      <c r="B2198" s="336" t="s">
        <v>1522</v>
      </c>
      <c r="C2198" s="337" t="s">
        <v>5250</v>
      </c>
      <c r="D2198" s="338">
        <v>955</v>
      </c>
      <c r="E2198" s="339">
        <v>2950</v>
      </c>
      <c r="F2198" s="171">
        <f>-SUMIF(CajaAcc!F:F,A2198,CajaAcc!E:E)+G2198</f>
        <v>9</v>
      </c>
      <c r="G2198" s="328">
        <v>9</v>
      </c>
    </row>
    <row r="2199" spans="1:7" ht="15" x14ac:dyDescent="0.2">
      <c r="A2199" s="320" t="s">
        <v>4622</v>
      </c>
      <c r="B2199" s="336" t="s">
        <v>1522</v>
      </c>
      <c r="C2199" s="337" t="s">
        <v>4943</v>
      </c>
      <c r="D2199" s="338">
        <v>1106</v>
      </c>
      <c r="E2199" s="339">
        <v>3750</v>
      </c>
      <c r="F2199" s="171">
        <f>-SUMIF(CajaAcc!F:F,A2199,CajaAcc!E:E)+G2199</f>
        <v>1</v>
      </c>
      <c r="G2199" s="328">
        <v>1</v>
      </c>
    </row>
    <row r="2200" spans="1:7" ht="15" x14ac:dyDescent="0.2">
      <c r="A2200" s="320" t="s">
        <v>4377</v>
      </c>
      <c r="B2200" s="336" t="s">
        <v>1522</v>
      </c>
      <c r="C2200" s="337" t="s">
        <v>5563</v>
      </c>
      <c r="D2200" s="338">
        <v>905</v>
      </c>
      <c r="E2200" s="339">
        <v>2800</v>
      </c>
      <c r="F2200" s="171">
        <f>-SUMIF(CajaAcc!F:F,A2200,CajaAcc!E:E)+G2200</f>
        <v>0</v>
      </c>
      <c r="G2200" s="328">
        <v>0</v>
      </c>
    </row>
    <row r="2201" spans="1:7" ht="15" x14ac:dyDescent="0.2">
      <c r="A2201" s="320" t="s">
        <v>5450</v>
      </c>
      <c r="B2201" s="336" t="s">
        <v>1522</v>
      </c>
      <c r="C2201" s="337" t="s">
        <v>5475</v>
      </c>
      <c r="D2201" s="338">
        <v>1176</v>
      </c>
      <c r="E2201" s="339">
        <v>3600</v>
      </c>
      <c r="F2201" s="171">
        <f>-SUMIF(CajaAcc!F:F,A2201,CajaAcc!E:E)+G2201</f>
        <v>2</v>
      </c>
      <c r="G2201" s="328">
        <v>0</v>
      </c>
    </row>
    <row r="2202" spans="1:7" ht="15" x14ac:dyDescent="0.2">
      <c r="A2202" s="320" t="s">
        <v>5251</v>
      </c>
      <c r="B2202" s="336" t="s">
        <v>1522</v>
      </c>
      <c r="C2202" s="337" t="s">
        <v>5252</v>
      </c>
      <c r="D2202" s="338">
        <v>2180</v>
      </c>
      <c r="E2202" s="339">
        <v>5850</v>
      </c>
      <c r="F2202" s="171">
        <f>-SUMIF(CajaAcc!F:F,A2202,CajaAcc!E:E)+G2202</f>
        <v>1</v>
      </c>
      <c r="G2202" s="328">
        <v>0</v>
      </c>
    </row>
    <row r="2203" spans="1:7" ht="15" x14ac:dyDescent="0.2">
      <c r="A2203" s="320" t="s">
        <v>5499</v>
      </c>
      <c r="B2203" s="336" t="s">
        <v>1522</v>
      </c>
      <c r="C2203" s="337" t="s">
        <v>5564</v>
      </c>
      <c r="D2203" s="338">
        <v>3160</v>
      </c>
      <c r="E2203" s="339">
        <v>8500</v>
      </c>
      <c r="F2203" s="171">
        <f>-SUMIF(CajaAcc!F:F,A2203,CajaAcc!E:E)+G2203</f>
        <v>1</v>
      </c>
      <c r="G2203" s="328">
        <v>1</v>
      </c>
    </row>
    <row r="2204" spans="1:7" ht="15" x14ac:dyDescent="0.2">
      <c r="A2204" s="320" t="s">
        <v>5897</v>
      </c>
      <c r="B2204" s="336" t="s">
        <v>1522</v>
      </c>
      <c r="C2204" s="337" t="s">
        <v>5898</v>
      </c>
      <c r="D2204" s="338">
        <v>2550</v>
      </c>
      <c r="E2204" s="339">
        <v>6450</v>
      </c>
      <c r="F2204" s="171">
        <f>-SUMIF(CajaAcc!F:F,A2204,CajaAcc!E:E)+G2204</f>
        <v>1</v>
      </c>
      <c r="G2204" s="328">
        <v>0</v>
      </c>
    </row>
    <row r="2205" spans="1:7" ht="15" x14ac:dyDescent="0.2">
      <c r="A2205" s="320" t="s">
        <v>5690</v>
      </c>
      <c r="B2205" s="336" t="s">
        <v>1522</v>
      </c>
      <c r="C2205" s="337" t="s">
        <v>5709</v>
      </c>
      <c r="D2205" s="338">
        <v>905</v>
      </c>
      <c r="E2205" s="339">
        <v>2800</v>
      </c>
      <c r="F2205" s="171">
        <f>-SUMIF(CajaAcc!F:F,A2205,CajaAcc!E:E)+G2205</f>
        <v>0</v>
      </c>
      <c r="G2205" s="328">
        <v>0</v>
      </c>
    </row>
    <row r="2206" spans="1:7" ht="15" x14ac:dyDescent="0.2">
      <c r="A2206" s="320" t="s">
        <v>1093</v>
      </c>
      <c r="B2206" s="336" t="s">
        <v>1522</v>
      </c>
      <c r="C2206" s="337" t="s">
        <v>4170</v>
      </c>
      <c r="D2206" s="338">
        <v>388</v>
      </c>
      <c r="E2206" s="339">
        <v>750</v>
      </c>
      <c r="F2206" s="171">
        <f>-SUMIF(CajaAcc!F:F,A2206,CajaAcc!E:E)+G2206</f>
        <v>0</v>
      </c>
      <c r="G2206" s="328">
        <v>0</v>
      </c>
    </row>
    <row r="2207" spans="1:7" ht="15" x14ac:dyDescent="0.2">
      <c r="A2207" s="320" t="s">
        <v>753</v>
      </c>
      <c r="B2207" s="336" t="s">
        <v>1522</v>
      </c>
      <c r="C2207" s="337" t="s">
        <v>4171</v>
      </c>
      <c r="D2207" s="338">
        <v>388</v>
      </c>
      <c r="E2207" s="339">
        <v>750</v>
      </c>
      <c r="F2207" s="171">
        <f>-SUMIF(CajaAcc!F:F,A2207,CajaAcc!E:E)+G2207</f>
        <v>0</v>
      </c>
      <c r="G2207" s="328">
        <v>0</v>
      </c>
    </row>
    <row r="2208" spans="1:7" ht="15" x14ac:dyDescent="0.2">
      <c r="A2208" s="320" t="s">
        <v>909</v>
      </c>
      <c r="B2208" s="336" t="s">
        <v>1522</v>
      </c>
      <c r="C2208" s="337" t="s">
        <v>4172</v>
      </c>
      <c r="D2208" s="338">
        <v>388</v>
      </c>
      <c r="E2208" s="339">
        <v>750</v>
      </c>
      <c r="F2208" s="171">
        <f>-SUMIF(CajaAcc!F:F,A2208,CajaAcc!E:E)+G2208</f>
        <v>0</v>
      </c>
      <c r="G2208" s="328">
        <v>0</v>
      </c>
    </row>
    <row r="2209" spans="1:7" ht="15" x14ac:dyDescent="0.2">
      <c r="A2209" s="320" t="s">
        <v>1161</v>
      </c>
      <c r="B2209" s="336" t="s">
        <v>1522</v>
      </c>
      <c r="C2209" s="337" t="s">
        <v>4173</v>
      </c>
      <c r="D2209" s="338">
        <v>388</v>
      </c>
      <c r="E2209" s="339">
        <v>750</v>
      </c>
      <c r="F2209" s="171">
        <f>-SUMIF(CajaAcc!F:F,A2209,CajaAcc!E:E)+G2209</f>
        <v>0</v>
      </c>
      <c r="G2209" s="328">
        <v>0</v>
      </c>
    </row>
    <row r="2210" spans="1:7" ht="15" x14ac:dyDescent="0.2">
      <c r="A2210" s="320" t="s">
        <v>781</v>
      </c>
      <c r="B2210" s="336" t="s">
        <v>1522</v>
      </c>
      <c r="C2210" s="337" t="s">
        <v>4174</v>
      </c>
      <c r="D2210" s="338">
        <v>388</v>
      </c>
      <c r="E2210" s="339">
        <v>750</v>
      </c>
      <c r="F2210" s="171">
        <f>-SUMIF(CajaAcc!F:F,A2210,CajaAcc!E:E)+G2210</f>
        <v>0</v>
      </c>
      <c r="G2210" s="328">
        <v>0</v>
      </c>
    </row>
    <row r="2211" spans="1:7" ht="15" x14ac:dyDescent="0.2">
      <c r="A2211" s="320" t="s">
        <v>782</v>
      </c>
      <c r="B2211" s="336" t="s">
        <v>1522</v>
      </c>
      <c r="C2211" s="337" t="s">
        <v>4174</v>
      </c>
      <c r="D2211" s="338">
        <v>388</v>
      </c>
      <c r="E2211" s="339">
        <v>750</v>
      </c>
      <c r="F2211" s="171">
        <f>-SUMIF(CajaAcc!F:F,A2211,CajaAcc!E:E)+G2211</f>
        <v>0</v>
      </c>
      <c r="G2211" s="328">
        <v>0</v>
      </c>
    </row>
    <row r="2212" spans="1:7" ht="15" x14ac:dyDescent="0.2">
      <c r="A2212" s="320" t="s">
        <v>826</v>
      </c>
      <c r="B2212" s="336" t="s">
        <v>1522</v>
      </c>
      <c r="C2212" s="337" t="s">
        <v>4175</v>
      </c>
      <c r="D2212" s="338">
        <v>388</v>
      </c>
      <c r="E2212" s="339">
        <v>750</v>
      </c>
      <c r="F2212" s="171">
        <f>-SUMIF(CajaAcc!F:F,A2212,CajaAcc!E:E)+G2212</f>
        <v>0</v>
      </c>
      <c r="G2212" s="328">
        <v>0</v>
      </c>
    </row>
    <row r="2213" spans="1:7" ht="15" x14ac:dyDescent="0.2">
      <c r="A2213" s="320" t="s">
        <v>1072</v>
      </c>
      <c r="B2213" s="336" t="s">
        <v>1522</v>
      </c>
      <c r="C2213" s="337" t="s">
        <v>4176</v>
      </c>
      <c r="D2213" s="338">
        <v>388</v>
      </c>
      <c r="E2213" s="339">
        <v>750</v>
      </c>
      <c r="F2213" s="171">
        <f>-SUMIF(CajaAcc!F:F,A2213,CajaAcc!E:E)+G2213</f>
        <v>0</v>
      </c>
      <c r="G2213" s="328">
        <v>0</v>
      </c>
    </row>
    <row r="2214" spans="1:7" ht="15" x14ac:dyDescent="0.2">
      <c r="A2214" s="320" t="s">
        <v>867</v>
      </c>
      <c r="B2214" s="336" t="s">
        <v>1522</v>
      </c>
      <c r="C2214" s="337" t="s">
        <v>4177</v>
      </c>
      <c r="D2214" s="338">
        <v>388</v>
      </c>
      <c r="E2214" s="339">
        <v>750</v>
      </c>
      <c r="F2214" s="171">
        <f>-SUMIF(CajaAcc!F:F,A2214,CajaAcc!E:E)+G2214</f>
        <v>0</v>
      </c>
      <c r="G2214" s="328">
        <v>0</v>
      </c>
    </row>
    <row r="2215" spans="1:7" ht="15" x14ac:dyDescent="0.2">
      <c r="A2215" s="320" t="s">
        <v>761</v>
      </c>
      <c r="B2215" s="336" t="s">
        <v>1522</v>
      </c>
      <c r="C2215" s="337" t="s">
        <v>4178</v>
      </c>
      <c r="D2215" s="338">
        <v>388</v>
      </c>
      <c r="E2215" s="339">
        <v>750</v>
      </c>
      <c r="F2215" s="171">
        <f>-SUMIF(CajaAcc!F:F,A2215,CajaAcc!E:E)+G2215</f>
        <v>0</v>
      </c>
      <c r="G2215" s="328">
        <v>0</v>
      </c>
    </row>
    <row r="2216" spans="1:7" ht="15" x14ac:dyDescent="0.2">
      <c r="A2216" s="320" t="s">
        <v>890</v>
      </c>
      <c r="B2216" s="336" t="s">
        <v>1522</v>
      </c>
      <c r="C2216" s="337" t="s">
        <v>4179</v>
      </c>
      <c r="D2216" s="338">
        <v>388</v>
      </c>
      <c r="E2216" s="339">
        <v>750</v>
      </c>
      <c r="F2216" s="171">
        <f>-SUMIF(CajaAcc!F:F,A2216,CajaAcc!E:E)+G2216</f>
        <v>0</v>
      </c>
      <c r="G2216" s="328">
        <v>0</v>
      </c>
    </row>
    <row r="2217" spans="1:7" ht="15" x14ac:dyDescent="0.2">
      <c r="A2217" s="320" t="s">
        <v>891</v>
      </c>
      <c r="B2217" s="336" t="s">
        <v>1522</v>
      </c>
      <c r="C2217" s="337" t="s">
        <v>4179</v>
      </c>
      <c r="D2217" s="338">
        <v>388</v>
      </c>
      <c r="E2217" s="339">
        <v>750</v>
      </c>
      <c r="F2217" s="171">
        <f>-SUMIF(CajaAcc!F:F,A2217,CajaAcc!E:E)+G2217</f>
        <v>0</v>
      </c>
      <c r="G2217" s="328">
        <v>0</v>
      </c>
    </row>
    <row r="2218" spans="1:7" ht="15" x14ac:dyDescent="0.2">
      <c r="A2218" s="320" t="s">
        <v>889</v>
      </c>
      <c r="B2218" s="336" t="s">
        <v>1522</v>
      </c>
      <c r="C2218" s="337" t="s">
        <v>4180</v>
      </c>
      <c r="D2218" s="338">
        <v>388</v>
      </c>
      <c r="E2218" s="339">
        <v>750</v>
      </c>
      <c r="F2218" s="171">
        <f>-SUMIF(CajaAcc!F:F,A2218,CajaAcc!E:E)+G2218</f>
        <v>0</v>
      </c>
      <c r="G2218" s="328">
        <v>0</v>
      </c>
    </row>
    <row r="2219" spans="1:7" ht="15" x14ac:dyDescent="0.2">
      <c r="A2219" s="320" t="s">
        <v>922</v>
      </c>
      <c r="B2219" s="336" t="s">
        <v>1522</v>
      </c>
      <c r="C2219" s="337" t="s">
        <v>4181</v>
      </c>
      <c r="D2219" s="338">
        <v>388</v>
      </c>
      <c r="E2219" s="339">
        <v>750</v>
      </c>
      <c r="F2219" s="171">
        <f>-SUMIF(CajaAcc!F:F,A2219,CajaAcc!E:E)+G2219</f>
        <v>0</v>
      </c>
      <c r="G2219" s="328">
        <v>0</v>
      </c>
    </row>
    <row r="2220" spans="1:7" ht="15" x14ac:dyDescent="0.2">
      <c r="A2220" s="320" t="s">
        <v>805</v>
      </c>
      <c r="B2220" s="336" t="s">
        <v>1522</v>
      </c>
      <c r="C2220" s="337" t="s">
        <v>5253</v>
      </c>
      <c r="D2220" s="338">
        <v>388</v>
      </c>
      <c r="E2220" s="339">
        <v>1200</v>
      </c>
      <c r="F2220" s="171">
        <f>-SUMIF(CajaAcc!F:F,A2220,CajaAcc!E:E)+G2220</f>
        <v>0</v>
      </c>
      <c r="G2220" s="328">
        <v>0</v>
      </c>
    </row>
    <row r="2221" spans="1:7" ht="15" x14ac:dyDescent="0.2">
      <c r="A2221" s="320" t="s">
        <v>806</v>
      </c>
      <c r="B2221" s="336" t="s">
        <v>1522</v>
      </c>
      <c r="C2221" s="337" t="s">
        <v>5253</v>
      </c>
      <c r="D2221" s="338">
        <v>388</v>
      </c>
      <c r="E2221" s="339">
        <v>1200</v>
      </c>
      <c r="F2221" s="171">
        <f>-SUMIF(CajaAcc!F:F,A2221,CajaAcc!E:E)+G2221</f>
        <v>0</v>
      </c>
      <c r="G2221" s="328">
        <v>0</v>
      </c>
    </row>
    <row r="2222" spans="1:7" ht="15" x14ac:dyDescent="0.2">
      <c r="A2222" s="320" t="s">
        <v>737</v>
      </c>
      <c r="B2222" s="336" t="s">
        <v>1522</v>
      </c>
      <c r="C2222" s="337" t="s">
        <v>4182</v>
      </c>
      <c r="D2222" s="338">
        <v>388</v>
      </c>
      <c r="E2222" s="339">
        <v>750</v>
      </c>
      <c r="F2222" s="171">
        <f>-SUMIF(CajaAcc!F:F,A2222,CajaAcc!E:E)+G2222</f>
        <v>0</v>
      </c>
      <c r="G2222" s="328">
        <v>0</v>
      </c>
    </row>
    <row r="2223" spans="1:7" ht="15" x14ac:dyDescent="0.2">
      <c r="A2223" s="320" t="s">
        <v>5062</v>
      </c>
      <c r="B2223" s="336" t="s">
        <v>1522</v>
      </c>
      <c r="C2223" s="337" t="s">
        <v>5082</v>
      </c>
      <c r="D2223" s="338">
        <v>1376</v>
      </c>
      <c r="E2223" s="339">
        <v>4550</v>
      </c>
      <c r="F2223" s="171">
        <f>-SUMIF(CajaAcc!F:F,A2223,CajaAcc!E:E)+G2223</f>
        <v>2</v>
      </c>
      <c r="G2223" s="328">
        <v>2</v>
      </c>
    </row>
    <row r="2224" spans="1:7" ht="15" x14ac:dyDescent="0.2">
      <c r="A2224" s="320" t="s">
        <v>4662</v>
      </c>
      <c r="B2224" s="336" t="s">
        <v>1522</v>
      </c>
      <c r="C2224" s="337" t="s">
        <v>4834</v>
      </c>
      <c r="D2224" s="338">
        <v>2180</v>
      </c>
      <c r="E2224" s="339">
        <v>5850</v>
      </c>
      <c r="F2224" s="171">
        <f>-SUMIF(CajaAcc!F:F,A2224,CajaAcc!E:E)+G2224</f>
        <v>0</v>
      </c>
      <c r="G2224" s="328">
        <v>0</v>
      </c>
    </row>
    <row r="2225" spans="1:7" ht="15" x14ac:dyDescent="0.2">
      <c r="A2225" s="320" t="s">
        <v>4713</v>
      </c>
      <c r="B2225" s="336" t="s">
        <v>1522</v>
      </c>
      <c r="C2225" s="337" t="s">
        <v>4834</v>
      </c>
      <c r="D2225" s="338">
        <v>2180</v>
      </c>
      <c r="E2225" s="339">
        <v>5850</v>
      </c>
      <c r="F2225" s="171">
        <f>-SUMIF(CajaAcc!F:F,A2225,CajaAcc!E:E)+G2225</f>
        <v>1</v>
      </c>
      <c r="G2225" s="328">
        <v>1</v>
      </c>
    </row>
    <row r="2226" spans="1:7" ht="15" x14ac:dyDescent="0.2">
      <c r="A2226" s="320" t="s">
        <v>4650</v>
      </c>
      <c r="B2226" s="336" t="s">
        <v>1522</v>
      </c>
      <c r="C2226" s="337" t="s">
        <v>5254</v>
      </c>
      <c r="D2226" s="338">
        <v>955</v>
      </c>
      <c r="E2226" s="339">
        <v>2950</v>
      </c>
      <c r="F2226" s="171">
        <f>-SUMIF(CajaAcc!F:F,A2226,CajaAcc!E:E)+G2226</f>
        <v>2</v>
      </c>
      <c r="G2226" s="328">
        <v>2</v>
      </c>
    </row>
    <row r="2227" spans="1:7" ht="15" x14ac:dyDescent="0.2">
      <c r="A2227" s="320" t="s">
        <v>4714</v>
      </c>
      <c r="B2227" s="336" t="s">
        <v>1522</v>
      </c>
      <c r="C2227" s="337" t="s">
        <v>4944</v>
      </c>
      <c r="D2227" s="338">
        <v>1106</v>
      </c>
      <c r="E2227" s="339">
        <v>3750</v>
      </c>
      <c r="F2227" s="171">
        <f>-SUMIF(CajaAcc!F:F,A2227,CajaAcc!E:E)+G2227</f>
        <v>0</v>
      </c>
      <c r="G2227" s="328">
        <v>0</v>
      </c>
    </row>
    <row r="2228" spans="1:7" ht="15" x14ac:dyDescent="0.2">
      <c r="A2228" s="320" t="s">
        <v>4715</v>
      </c>
      <c r="B2228" s="336" t="s">
        <v>1522</v>
      </c>
      <c r="C2228" s="337" t="s">
        <v>5565</v>
      </c>
      <c r="D2228" s="338">
        <v>905</v>
      </c>
      <c r="E2228" s="339">
        <v>2800</v>
      </c>
      <c r="F2228" s="171">
        <f>-SUMIF(CajaAcc!F:F,A2228,CajaAcc!E:E)+G2228</f>
        <v>7</v>
      </c>
      <c r="G2228" s="328">
        <v>7</v>
      </c>
    </row>
    <row r="2229" spans="1:7" ht="15" x14ac:dyDescent="0.2">
      <c r="A2229" s="320" t="s">
        <v>5063</v>
      </c>
      <c r="B2229" s="336" t="s">
        <v>1522</v>
      </c>
      <c r="C2229" s="337" t="s">
        <v>5083</v>
      </c>
      <c r="D2229" s="338">
        <v>2265</v>
      </c>
      <c r="E2229" s="339">
        <v>6600</v>
      </c>
      <c r="F2229" s="171">
        <f>-SUMIF(CajaAcc!F:F,A2229,CajaAcc!E:E)+G2229</f>
        <v>1</v>
      </c>
      <c r="G2229" s="328">
        <v>1</v>
      </c>
    </row>
    <row r="2230" spans="1:7" ht="15" x14ac:dyDescent="0.2">
      <c r="A2230" s="320" t="s">
        <v>5500</v>
      </c>
      <c r="B2230" s="336" t="s">
        <v>1522</v>
      </c>
      <c r="C2230" s="337" t="s">
        <v>5566</v>
      </c>
      <c r="D2230" s="338">
        <v>1176</v>
      </c>
      <c r="E2230" s="339">
        <v>3600</v>
      </c>
      <c r="F2230" s="171">
        <f>-SUMIF(CajaAcc!F:F,A2230,CajaAcc!E:E)+G2230</f>
        <v>1</v>
      </c>
      <c r="G2230" s="328">
        <v>1</v>
      </c>
    </row>
    <row r="2231" spans="1:7" ht="15" x14ac:dyDescent="0.2">
      <c r="A2231" s="320" t="s">
        <v>5029</v>
      </c>
      <c r="B2231" s="336" t="s">
        <v>1522</v>
      </c>
      <c r="C2231" s="337" t="s">
        <v>5039</v>
      </c>
      <c r="D2231" s="338">
        <v>2180</v>
      </c>
      <c r="E2231" s="339">
        <v>5850</v>
      </c>
      <c r="F2231" s="171">
        <f>-SUMIF(CajaAcc!F:F,A2231,CajaAcc!E:E)+G2231</f>
        <v>3</v>
      </c>
      <c r="G2231" s="328">
        <v>3</v>
      </c>
    </row>
    <row r="2232" spans="1:7" ht="15" x14ac:dyDescent="0.2">
      <c r="A2232" s="320" t="s">
        <v>5501</v>
      </c>
      <c r="B2232" s="336" t="s">
        <v>1522</v>
      </c>
      <c r="C2232" s="337" t="s">
        <v>5567</v>
      </c>
      <c r="D2232" s="338">
        <v>3160</v>
      </c>
      <c r="E2232" s="339">
        <v>8500</v>
      </c>
      <c r="F2232" s="171">
        <f>-SUMIF(CajaAcc!F:F,A2232,CajaAcc!E:E)+G2232</f>
        <v>1</v>
      </c>
      <c r="G2232" s="328">
        <v>1</v>
      </c>
    </row>
    <row r="2233" spans="1:7" ht="15" x14ac:dyDescent="0.2">
      <c r="A2233" s="320" t="s">
        <v>5064</v>
      </c>
      <c r="B2233" s="336" t="s">
        <v>1522</v>
      </c>
      <c r="C2233" s="337" t="s">
        <v>5568</v>
      </c>
      <c r="D2233" s="338">
        <v>905</v>
      </c>
      <c r="E2233" s="339">
        <v>2800</v>
      </c>
      <c r="F2233" s="171">
        <f>-SUMIF(CajaAcc!F:F,A2233,CajaAcc!E:E)+G2233</f>
        <v>2</v>
      </c>
      <c r="G2233" s="328">
        <v>2</v>
      </c>
    </row>
    <row r="2234" spans="1:7" ht="15" x14ac:dyDescent="0.2">
      <c r="A2234" s="320" t="s">
        <v>1251</v>
      </c>
      <c r="B2234" s="336" t="s">
        <v>1522</v>
      </c>
      <c r="C2234" s="337" t="s">
        <v>4183</v>
      </c>
      <c r="D2234" s="338">
        <v>354</v>
      </c>
      <c r="E2234" s="339">
        <v>700</v>
      </c>
      <c r="F2234" s="171">
        <f>-SUMIF(CajaAcc!F:F,A2234,CajaAcc!E:E)+G2234</f>
        <v>0</v>
      </c>
      <c r="G2234" s="328">
        <v>0</v>
      </c>
    </row>
    <row r="2235" spans="1:7" ht="15" x14ac:dyDescent="0.2">
      <c r="A2235" s="320" t="s">
        <v>1252</v>
      </c>
      <c r="B2235" s="336" t="s">
        <v>1522</v>
      </c>
      <c r="C2235" s="337" t="s">
        <v>4183</v>
      </c>
      <c r="D2235" s="338">
        <v>354</v>
      </c>
      <c r="E2235" s="339">
        <v>700</v>
      </c>
      <c r="F2235" s="171">
        <f>-SUMIF(CajaAcc!F:F,A2235,CajaAcc!E:E)+G2235</f>
        <v>0</v>
      </c>
      <c r="G2235" s="328">
        <v>0</v>
      </c>
    </row>
    <row r="2236" spans="1:7" ht="15" x14ac:dyDescent="0.2">
      <c r="A2236" s="320" t="s">
        <v>1253</v>
      </c>
      <c r="B2236" s="336" t="s">
        <v>1522</v>
      </c>
      <c r="C2236" s="337" t="s">
        <v>4183</v>
      </c>
      <c r="D2236" s="338">
        <v>354</v>
      </c>
      <c r="E2236" s="339">
        <v>700</v>
      </c>
      <c r="F2236" s="171">
        <f>-SUMIF(CajaAcc!F:F,A2236,CajaAcc!E:E)+G2236</f>
        <v>0</v>
      </c>
      <c r="G2236" s="328">
        <v>0</v>
      </c>
    </row>
    <row r="2237" spans="1:7" ht="15" x14ac:dyDescent="0.2">
      <c r="A2237" s="320" t="s">
        <v>1254</v>
      </c>
      <c r="B2237" s="336" t="s">
        <v>1522</v>
      </c>
      <c r="C2237" s="337" t="s">
        <v>4183</v>
      </c>
      <c r="D2237" s="338">
        <v>354</v>
      </c>
      <c r="E2237" s="339">
        <v>700</v>
      </c>
      <c r="F2237" s="171">
        <f>-SUMIF(CajaAcc!F:F,A2237,CajaAcc!E:E)+G2237</f>
        <v>0</v>
      </c>
      <c r="G2237" s="328">
        <v>0</v>
      </c>
    </row>
    <row r="2238" spans="1:7" ht="15" x14ac:dyDescent="0.2">
      <c r="A2238" s="320" t="s">
        <v>1223</v>
      </c>
      <c r="B2238" s="336" t="s">
        <v>1522</v>
      </c>
      <c r="C2238" s="337" t="s">
        <v>4184</v>
      </c>
      <c r="D2238" s="338">
        <v>388</v>
      </c>
      <c r="E2238" s="339">
        <v>750</v>
      </c>
      <c r="F2238" s="171">
        <f>-SUMIF(CajaAcc!F:F,A2238,CajaAcc!E:E)+G2238</f>
        <v>0</v>
      </c>
      <c r="G2238" s="328">
        <v>0</v>
      </c>
    </row>
    <row r="2239" spans="1:7" ht="15" x14ac:dyDescent="0.2">
      <c r="A2239" s="320" t="s">
        <v>1182</v>
      </c>
      <c r="B2239" s="336" t="s">
        <v>1522</v>
      </c>
      <c r="C2239" s="337" t="s">
        <v>4185</v>
      </c>
      <c r="D2239" s="338">
        <v>388</v>
      </c>
      <c r="E2239" s="339">
        <v>750</v>
      </c>
      <c r="F2239" s="171">
        <f>-SUMIF(CajaAcc!F:F,A2239,CajaAcc!E:E)+G2239</f>
        <v>0</v>
      </c>
      <c r="G2239" s="328">
        <v>0</v>
      </c>
    </row>
    <row r="2240" spans="1:7" ht="15" x14ac:dyDescent="0.2">
      <c r="A2240" s="320" t="s">
        <v>1258</v>
      </c>
      <c r="B2240" s="336" t="s">
        <v>1522</v>
      </c>
      <c r="C2240" s="337" t="s">
        <v>4186</v>
      </c>
      <c r="D2240" s="338">
        <v>354</v>
      </c>
      <c r="E2240" s="339">
        <v>700</v>
      </c>
      <c r="F2240" s="171">
        <f>-SUMIF(CajaAcc!F:F,A2240,CajaAcc!E:E)+G2240</f>
        <v>0</v>
      </c>
      <c r="G2240" s="328">
        <v>0</v>
      </c>
    </row>
    <row r="2241" spans="1:7" ht="15" x14ac:dyDescent="0.2">
      <c r="A2241" s="320" t="s">
        <v>1176</v>
      </c>
      <c r="B2241" s="336" t="s">
        <v>1522</v>
      </c>
      <c r="C2241" s="337" t="s">
        <v>4187</v>
      </c>
      <c r="D2241" s="338">
        <v>388</v>
      </c>
      <c r="E2241" s="339">
        <v>750</v>
      </c>
      <c r="F2241" s="171">
        <f>-SUMIF(CajaAcc!F:F,A2241,CajaAcc!E:E)+G2241</f>
        <v>0</v>
      </c>
      <c r="G2241" s="328">
        <v>0</v>
      </c>
    </row>
    <row r="2242" spans="1:7" ht="15" x14ac:dyDescent="0.2">
      <c r="A2242" s="320" t="s">
        <v>1163</v>
      </c>
      <c r="B2242" s="336" t="s">
        <v>1522</v>
      </c>
      <c r="C2242" s="337" t="s">
        <v>4188</v>
      </c>
      <c r="D2242" s="338">
        <v>388</v>
      </c>
      <c r="E2242" s="339">
        <v>750</v>
      </c>
      <c r="F2242" s="171">
        <f>-SUMIF(CajaAcc!F:F,A2242,CajaAcc!E:E)+G2242</f>
        <v>0</v>
      </c>
      <c r="G2242" s="328">
        <v>0</v>
      </c>
    </row>
    <row r="2243" spans="1:7" ht="15" x14ac:dyDescent="0.2">
      <c r="A2243" s="320" t="s">
        <v>1224</v>
      </c>
      <c r="B2243" s="336" t="s">
        <v>1522</v>
      </c>
      <c r="C2243" s="337" t="s">
        <v>4189</v>
      </c>
      <c r="D2243" s="338">
        <v>388</v>
      </c>
      <c r="E2243" s="339">
        <v>750</v>
      </c>
      <c r="F2243" s="171">
        <f>-SUMIF(CajaAcc!F:F,A2243,CajaAcc!E:E)+G2243</f>
        <v>0</v>
      </c>
      <c r="G2243" s="328">
        <v>0</v>
      </c>
    </row>
    <row r="2244" spans="1:7" ht="15" x14ac:dyDescent="0.2">
      <c r="A2244" s="320" t="s">
        <v>1225</v>
      </c>
      <c r="B2244" s="336" t="s">
        <v>1522</v>
      </c>
      <c r="C2244" s="337" t="s">
        <v>4190</v>
      </c>
      <c r="D2244" s="338">
        <v>388</v>
      </c>
      <c r="E2244" s="339">
        <v>750</v>
      </c>
      <c r="F2244" s="171">
        <f>-SUMIF(CajaAcc!F:F,A2244,CajaAcc!E:E)+G2244</f>
        <v>0</v>
      </c>
      <c r="G2244" s="328">
        <v>0</v>
      </c>
    </row>
    <row r="2245" spans="1:7" ht="15" x14ac:dyDescent="0.2">
      <c r="A2245" s="320" t="s">
        <v>1282</v>
      </c>
      <c r="B2245" s="336" t="s">
        <v>1522</v>
      </c>
      <c r="C2245" s="337" t="s">
        <v>5255</v>
      </c>
      <c r="D2245" s="338">
        <v>388</v>
      </c>
      <c r="E2245" s="339">
        <v>750</v>
      </c>
      <c r="F2245" s="171">
        <f>-SUMIF(CajaAcc!F:F,A2245,CajaAcc!E:E)+G2245</f>
        <v>0</v>
      </c>
      <c r="G2245" s="328">
        <v>0</v>
      </c>
    </row>
    <row r="2246" spans="1:7" ht="15" x14ac:dyDescent="0.2">
      <c r="A2246" s="320" t="s">
        <v>1187</v>
      </c>
      <c r="B2246" s="336" t="s">
        <v>1522</v>
      </c>
      <c r="C2246" s="337" t="s">
        <v>4191</v>
      </c>
      <c r="D2246" s="338">
        <v>388</v>
      </c>
      <c r="E2246" s="339">
        <v>750</v>
      </c>
      <c r="F2246" s="171">
        <f>-SUMIF(CajaAcc!F:F,A2246,CajaAcc!E:E)+G2246</f>
        <v>0</v>
      </c>
      <c r="G2246" s="328">
        <v>0</v>
      </c>
    </row>
    <row r="2247" spans="1:7" ht="15" x14ac:dyDescent="0.2">
      <c r="A2247" s="320" t="s">
        <v>1239</v>
      </c>
      <c r="B2247" s="336" t="s">
        <v>1522</v>
      </c>
      <c r="C2247" s="337" t="s">
        <v>4192</v>
      </c>
      <c r="D2247" s="338">
        <v>388</v>
      </c>
      <c r="E2247" s="339">
        <v>750</v>
      </c>
      <c r="F2247" s="171">
        <f>-SUMIF(CajaAcc!F:F,A2247,CajaAcc!E:E)+G2247</f>
        <v>0</v>
      </c>
      <c r="G2247" s="328">
        <v>0</v>
      </c>
    </row>
    <row r="2248" spans="1:7" ht="15" x14ac:dyDescent="0.2">
      <c r="A2248" s="320" t="s">
        <v>1240</v>
      </c>
      <c r="B2248" s="336" t="s">
        <v>1522</v>
      </c>
      <c r="C2248" s="337" t="s">
        <v>4192</v>
      </c>
      <c r="D2248" s="338">
        <v>388</v>
      </c>
      <c r="E2248" s="339">
        <v>750</v>
      </c>
      <c r="F2248" s="171">
        <f>-SUMIF(CajaAcc!F:F,A2248,CajaAcc!E:E)+G2248</f>
        <v>0</v>
      </c>
      <c r="G2248" s="328">
        <v>0</v>
      </c>
    </row>
    <row r="2249" spans="1:7" ht="15" x14ac:dyDescent="0.2">
      <c r="A2249" s="320" t="s">
        <v>1283</v>
      </c>
      <c r="B2249" s="336" t="s">
        <v>1522</v>
      </c>
      <c r="C2249" s="337" t="s">
        <v>4193</v>
      </c>
      <c r="D2249" s="338">
        <v>388</v>
      </c>
      <c r="E2249" s="339">
        <v>750</v>
      </c>
      <c r="F2249" s="171">
        <f>-SUMIF(CajaAcc!F:F,A2249,CajaAcc!E:E)+G2249</f>
        <v>0</v>
      </c>
      <c r="G2249" s="328">
        <v>0</v>
      </c>
    </row>
    <row r="2250" spans="1:7" ht="15" x14ac:dyDescent="0.2">
      <c r="A2250" s="320" t="s">
        <v>1172</v>
      </c>
      <c r="B2250" s="336" t="s">
        <v>1522</v>
      </c>
      <c r="C2250" s="337" t="s">
        <v>4194</v>
      </c>
      <c r="D2250" s="338">
        <v>388</v>
      </c>
      <c r="E2250" s="339">
        <v>750</v>
      </c>
      <c r="F2250" s="171">
        <f>-SUMIF(CajaAcc!F:F,A2250,CajaAcc!E:E)+G2250</f>
        <v>0</v>
      </c>
      <c r="G2250" s="328">
        <v>0</v>
      </c>
    </row>
    <row r="2251" spans="1:7" ht="15" x14ac:dyDescent="0.2">
      <c r="A2251" s="320" t="s">
        <v>1360</v>
      </c>
      <c r="B2251" s="336" t="s">
        <v>1522</v>
      </c>
      <c r="C2251" s="337" t="s">
        <v>4195</v>
      </c>
      <c r="D2251" s="338">
        <v>388</v>
      </c>
      <c r="E2251" s="339">
        <v>750</v>
      </c>
      <c r="F2251" s="171">
        <f>-SUMIF(CajaAcc!F:F,A2251,CajaAcc!E:E)+G2251</f>
        <v>0</v>
      </c>
      <c r="G2251" s="328">
        <v>0</v>
      </c>
    </row>
    <row r="2252" spans="1:7" ht="15" x14ac:dyDescent="0.2">
      <c r="A2252" s="320" t="s">
        <v>1361</v>
      </c>
      <c r="B2252" s="336" t="s">
        <v>1522</v>
      </c>
      <c r="C2252" s="337" t="s">
        <v>4195</v>
      </c>
      <c r="D2252" s="338">
        <v>388</v>
      </c>
      <c r="E2252" s="339">
        <v>750</v>
      </c>
      <c r="F2252" s="171">
        <f>-SUMIF(CajaAcc!F:F,A2252,CajaAcc!E:E)+G2252</f>
        <v>0</v>
      </c>
      <c r="G2252" s="328">
        <v>0</v>
      </c>
    </row>
    <row r="2253" spans="1:7" ht="15" x14ac:dyDescent="0.2">
      <c r="A2253" s="320" t="s">
        <v>1362</v>
      </c>
      <c r="B2253" s="336" t="s">
        <v>1522</v>
      </c>
      <c r="C2253" s="337" t="s">
        <v>4195</v>
      </c>
      <c r="D2253" s="338">
        <v>388</v>
      </c>
      <c r="E2253" s="339">
        <v>750</v>
      </c>
      <c r="F2253" s="171">
        <f>-SUMIF(CajaAcc!F:F,A2253,CajaAcc!E:E)+G2253</f>
        <v>0</v>
      </c>
      <c r="G2253" s="328">
        <v>0</v>
      </c>
    </row>
    <row r="2254" spans="1:7" ht="15" x14ac:dyDescent="0.2">
      <c r="A2254" s="320" t="s">
        <v>1663</v>
      </c>
      <c r="B2254" s="336" t="s">
        <v>1522</v>
      </c>
      <c r="C2254" s="337" t="s">
        <v>4196</v>
      </c>
      <c r="D2254" s="338">
        <v>388</v>
      </c>
      <c r="E2254" s="339">
        <v>750</v>
      </c>
      <c r="F2254" s="171">
        <f>-SUMIF(CajaAcc!F:F,A2254,CajaAcc!E:E)+G2254</f>
        <v>0</v>
      </c>
      <c r="G2254" s="328">
        <v>0</v>
      </c>
    </row>
    <row r="2255" spans="1:7" ht="15" x14ac:dyDescent="0.2">
      <c r="A2255" s="320" t="s">
        <v>1568</v>
      </c>
      <c r="B2255" s="336" t="s">
        <v>1522</v>
      </c>
      <c r="C2255" s="337" t="s">
        <v>4197</v>
      </c>
      <c r="D2255" s="338">
        <v>288</v>
      </c>
      <c r="E2255" s="339">
        <v>550</v>
      </c>
      <c r="F2255" s="171">
        <f>-SUMIF(CajaAcc!F:F,A2255,CajaAcc!E:E)+G2255</f>
        <v>0</v>
      </c>
      <c r="G2255" s="328">
        <v>0</v>
      </c>
    </row>
    <row r="2256" spans="1:7" ht="15" x14ac:dyDescent="0.2">
      <c r="A2256" s="320" t="s">
        <v>1597</v>
      </c>
      <c r="B2256" s="336" t="s">
        <v>1522</v>
      </c>
      <c r="C2256" s="337" t="s">
        <v>4198</v>
      </c>
      <c r="D2256" s="338">
        <v>288</v>
      </c>
      <c r="E2256" s="339">
        <v>550</v>
      </c>
      <c r="F2256" s="171">
        <f>-SUMIF(CajaAcc!F:F,A2256,CajaAcc!E:E)+G2256</f>
        <v>0</v>
      </c>
      <c r="G2256" s="328">
        <v>0</v>
      </c>
    </row>
    <row r="2257" spans="1:7" ht="15" x14ac:dyDescent="0.2">
      <c r="A2257" s="320" t="s">
        <v>1596</v>
      </c>
      <c r="B2257" s="336" t="s">
        <v>1522</v>
      </c>
      <c r="C2257" s="337" t="s">
        <v>4198</v>
      </c>
      <c r="D2257" s="338">
        <v>288</v>
      </c>
      <c r="E2257" s="339">
        <v>550</v>
      </c>
      <c r="F2257" s="171">
        <f>-SUMIF(CajaAcc!F:F,A2257,CajaAcc!E:E)+G2257</f>
        <v>0</v>
      </c>
      <c r="G2257" s="328">
        <v>0</v>
      </c>
    </row>
    <row r="2258" spans="1:7" ht="15" x14ac:dyDescent="0.2">
      <c r="A2258" s="320" t="s">
        <v>1546</v>
      </c>
      <c r="B2258" s="336" t="s">
        <v>1522</v>
      </c>
      <c r="C2258" s="337" t="s">
        <v>4199</v>
      </c>
      <c r="D2258" s="338">
        <v>288</v>
      </c>
      <c r="E2258" s="339">
        <v>550</v>
      </c>
      <c r="F2258" s="171">
        <f>-SUMIF(CajaAcc!F:F,A2258,CajaAcc!E:E)+G2258</f>
        <v>0</v>
      </c>
      <c r="G2258" s="328">
        <v>0</v>
      </c>
    </row>
    <row r="2259" spans="1:7" ht="15" x14ac:dyDescent="0.2">
      <c r="A2259" s="320" t="s">
        <v>1547</v>
      </c>
      <c r="B2259" s="336" t="s">
        <v>1522</v>
      </c>
      <c r="C2259" s="337" t="s">
        <v>4199</v>
      </c>
      <c r="D2259" s="338">
        <v>288</v>
      </c>
      <c r="E2259" s="339">
        <v>550</v>
      </c>
      <c r="F2259" s="171">
        <f>-SUMIF(CajaAcc!F:F,A2259,CajaAcc!E:E)+G2259</f>
        <v>0</v>
      </c>
      <c r="G2259" s="328">
        <v>0</v>
      </c>
    </row>
    <row r="2260" spans="1:7" ht="15" x14ac:dyDescent="0.2">
      <c r="A2260" s="320" t="s">
        <v>1584</v>
      </c>
      <c r="B2260" s="336" t="s">
        <v>1522</v>
      </c>
      <c r="C2260" s="337" t="s">
        <v>4199</v>
      </c>
      <c r="D2260" s="338">
        <v>288</v>
      </c>
      <c r="E2260" s="339">
        <v>550</v>
      </c>
      <c r="F2260" s="171">
        <f>-SUMIF(CajaAcc!F:F,A2260,CajaAcc!E:E)+G2260</f>
        <v>0</v>
      </c>
      <c r="G2260" s="328">
        <v>0</v>
      </c>
    </row>
    <row r="2261" spans="1:7" ht="15" x14ac:dyDescent="0.2">
      <c r="A2261" s="320" t="s">
        <v>1585</v>
      </c>
      <c r="B2261" s="336" t="s">
        <v>1522</v>
      </c>
      <c r="C2261" s="337" t="s">
        <v>4199</v>
      </c>
      <c r="D2261" s="338">
        <v>288</v>
      </c>
      <c r="E2261" s="339">
        <v>550</v>
      </c>
      <c r="F2261" s="171">
        <f>-SUMIF(CajaAcc!F:F,A2261,CajaAcc!E:E)+G2261</f>
        <v>0</v>
      </c>
      <c r="G2261" s="328">
        <v>0</v>
      </c>
    </row>
    <row r="2262" spans="1:7" ht="15" x14ac:dyDescent="0.2">
      <c r="A2262" s="320" t="s">
        <v>1664</v>
      </c>
      <c r="B2262" s="336" t="s">
        <v>1522</v>
      </c>
      <c r="C2262" s="337" t="s">
        <v>4200</v>
      </c>
      <c r="D2262" s="338">
        <v>288</v>
      </c>
      <c r="E2262" s="339">
        <v>550</v>
      </c>
      <c r="F2262" s="171">
        <f>-SUMIF(CajaAcc!F:F,A2262,CajaAcc!E:E)+G2262</f>
        <v>0</v>
      </c>
      <c r="G2262" s="328">
        <v>0</v>
      </c>
    </row>
    <row r="2263" spans="1:7" ht="15" x14ac:dyDescent="0.2">
      <c r="A2263" s="320" t="s">
        <v>1665</v>
      </c>
      <c r="B2263" s="336" t="s">
        <v>1522</v>
      </c>
      <c r="C2263" s="337" t="s">
        <v>4200</v>
      </c>
      <c r="D2263" s="338">
        <v>288</v>
      </c>
      <c r="E2263" s="339">
        <v>550</v>
      </c>
      <c r="F2263" s="171">
        <f>-SUMIF(CajaAcc!F:F,A2263,CajaAcc!E:E)+G2263</f>
        <v>0</v>
      </c>
      <c r="G2263" s="328">
        <v>0</v>
      </c>
    </row>
    <row r="2264" spans="1:7" ht="15" x14ac:dyDescent="0.2">
      <c r="A2264" s="320" t="s">
        <v>1556</v>
      </c>
      <c r="B2264" s="336" t="s">
        <v>1522</v>
      </c>
      <c r="C2264" s="337" t="s">
        <v>4201</v>
      </c>
      <c r="D2264" s="338">
        <v>288</v>
      </c>
      <c r="E2264" s="339">
        <v>550</v>
      </c>
      <c r="F2264" s="171">
        <f>-SUMIF(CajaAcc!F:F,A2264,CajaAcc!E:E)+G2264</f>
        <v>0</v>
      </c>
      <c r="G2264" s="328">
        <v>0</v>
      </c>
    </row>
    <row r="2265" spans="1:7" ht="15" x14ac:dyDescent="0.2">
      <c r="A2265" s="320" t="s">
        <v>1540</v>
      </c>
      <c r="B2265" s="336" t="s">
        <v>1522</v>
      </c>
      <c r="C2265" s="337" t="s">
        <v>4202</v>
      </c>
      <c r="D2265" s="338">
        <v>288</v>
      </c>
      <c r="E2265" s="339">
        <v>550</v>
      </c>
      <c r="F2265" s="171">
        <f>-SUMIF(CajaAcc!F:F,A2265,CajaAcc!E:E)+G2265</f>
        <v>0</v>
      </c>
      <c r="G2265" s="328">
        <v>0</v>
      </c>
    </row>
    <row r="2266" spans="1:7" ht="15" x14ac:dyDescent="0.2">
      <c r="A2266" s="320" t="s">
        <v>1666</v>
      </c>
      <c r="B2266" s="336" t="s">
        <v>1522</v>
      </c>
      <c r="C2266" s="337" t="s">
        <v>4203</v>
      </c>
      <c r="D2266" s="338">
        <v>288</v>
      </c>
      <c r="E2266" s="339">
        <v>550</v>
      </c>
      <c r="F2266" s="171">
        <f>-SUMIF(CajaAcc!F:F,A2266,CajaAcc!E:E)+G2266</f>
        <v>0</v>
      </c>
      <c r="G2266" s="328">
        <v>0</v>
      </c>
    </row>
    <row r="2267" spans="1:7" ht="15" x14ac:dyDescent="0.2">
      <c r="A2267" s="320" t="s">
        <v>1605</v>
      </c>
      <c r="B2267" s="336" t="s">
        <v>1522</v>
      </c>
      <c r="C2267" s="337" t="s">
        <v>4204</v>
      </c>
      <c r="D2267" s="338">
        <v>400</v>
      </c>
      <c r="E2267" s="339">
        <v>750</v>
      </c>
      <c r="F2267" s="171">
        <f>-SUMIF(CajaAcc!F:F,A2267,CajaAcc!E:E)+G2267</f>
        <v>0</v>
      </c>
      <c r="G2267" s="328">
        <v>0</v>
      </c>
    </row>
    <row r="2268" spans="1:7" ht="15" x14ac:dyDescent="0.2">
      <c r="A2268" s="320" t="s">
        <v>1606</v>
      </c>
      <c r="B2268" s="336" t="s">
        <v>1522</v>
      </c>
      <c r="C2268" s="337" t="s">
        <v>4204</v>
      </c>
      <c r="D2268" s="338">
        <v>400</v>
      </c>
      <c r="E2268" s="339">
        <v>750</v>
      </c>
      <c r="F2268" s="171">
        <f>-SUMIF(CajaAcc!F:F,A2268,CajaAcc!E:E)+G2268</f>
        <v>0</v>
      </c>
      <c r="G2268" s="328">
        <v>0</v>
      </c>
    </row>
    <row r="2269" spans="1:7" ht="15" x14ac:dyDescent="0.2">
      <c r="A2269" s="320" t="s">
        <v>1941</v>
      </c>
      <c r="B2269" s="336" t="s">
        <v>1522</v>
      </c>
      <c r="C2269" s="337" t="s">
        <v>5256</v>
      </c>
      <c r="D2269" s="338">
        <v>400</v>
      </c>
      <c r="E2269" s="339">
        <v>750</v>
      </c>
      <c r="F2269" s="171">
        <f>-SUMIF(CajaAcc!F:F,A2269,CajaAcc!E:E)+G2269</f>
        <v>0</v>
      </c>
      <c r="G2269" s="328">
        <v>0</v>
      </c>
    </row>
    <row r="2270" spans="1:7" ht="15" x14ac:dyDescent="0.2">
      <c r="A2270" s="320" t="s">
        <v>1226</v>
      </c>
      <c r="B2270" s="336" t="s">
        <v>1522</v>
      </c>
      <c r="C2270" s="337" t="s">
        <v>5257</v>
      </c>
      <c r="D2270" s="338">
        <v>400</v>
      </c>
      <c r="E2270" s="339">
        <v>750</v>
      </c>
      <c r="F2270" s="171">
        <f>-SUMIF(CajaAcc!F:F,A2270,CajaAcc!E:E)+G2270</f>
        <v>0</v>
      </c>
      <c r="G2270" s="328">
        <v>0</v>
      </c>
    </row>
    <row r="2271" spans="1:7" ht="15" x14ac:dyDescent="0.2">
      <c r="A2271" s="320" t="s">
        <v>1238</v>
      </c>
      <c r="B2271" s="336" t="s">
        <v>1522</v>
      </c>
      <c r="C2271" s="337" t="s">
        <v>4205</v>
      </c>
      <c r="D2271" s="338">
        <v>400</v>
      </c>
      <c r="E2271" s="339">
        <v>750</v>
      </c>
      <c r="F2271" s="171">
        <f>-SUMIF(CajaAcc!F:F,A2271,CajaAcc!E:E)+G2271</f>
        <v>0</v>
      </c>
      <c r="G2271" s="328">
        <v>0</v>
      </c>
    </row>
    <row r="2272" spans="1:7" ht="15" x14ac:dyDescent="0.2">
      <c r="A2272" s="320" t="s">
        <v>4206</v>
      </c>
      <c r="B2272" s="336" t="s">
        <v>1522</v>
      </c>
      <c r="C2272" s="337" t="s">
        <v>4207</v>
      </c>
      <c r="D2272" s="338">
        <v>1065</v>
      </c>
      <c r="E2272" s="339">
        <v>2850</v>
      </c>
      <c r="F2272" s="171">
        <f>-SUMIF(CajaAcc!F:F,A2272,CajaAcc!E:E)+G2272</f>
        <v>0</v>
      </c>
      <c r="G2272" s="328">
        <v>0</v>
      </c>
    </row>
    <row r="2273" spans="1:7" ht="15" x14ac:dyDescent="0.2">
      <c r="A2273" s="320" t="s">
        <v>4208</v>
      </c>
      <c r="B2273" s="336" t="s">
        <v>1522</v>
      </c>
      <c r="C2273" s="337" t="s">
        <v>4207</v>
      </c>
      <c r="D2273" s="338">
        <v>1065</v>
      </c>
      <c r="E2273" s="339">
        <v>2850</v>
      </c>
      <c r="F2273" s="171">
        <f>-SUMIF(CajaAcc!F:F,A2273,CajaAcc!E:E)+G2273</f>
        <v>0</v>
      </c>
      <c r="G2273" s="328">
        <v>0</v>
      </c>
    </row>
    <row r="2274" spans="1:7" ht="15" x14ac:dyDescent="0.2">
      <c r="A2274" s="320" t="s">
        <v>4209</v>
      </c>
      <c r="B2274" s="336" t="s">
        <v>1522</v>
      </c>
      <c r="C2274" s="337" t="s">
        <v>4207</v>
      </c>
      <c r="D2274" s="338">
        <v>1065</v>
      </c>
      <c r="E2274" s="339">
        <v>2850</v>
      </c>
      <c r="F2274" s="171">
        <f>-SUMIF(CajaAcc!F:F,A2274,CajaAcc!E:E)+G2274</f>
        <v>0</v>
      </c>
      <c r="G2274" s="328">
        <v>0</v>
      </c>
    </row>
    <row r="2275" spans="1:7" ht="15" x14ac:dyDescent="0.2">
      <c r="A2275" s="320" t="s">
        <v>5030</v>
      </c>
      <c r="B2275" s="336" t="s">
        <v>1522</v>
      </c>
      <c r="C2275" s="337" t="s">
        <v>5040</v>
      </c>
      <c r="D2275" s="338">
        <v>2180</v>
      </c>
      <c r="E2275" s="339">
        <v>5850</v>
      </c>
      <c r="F2275" s="171">
        <f>-SUMIF(CajaAcc!F:F,A2275,CajaAcc!E:E)+G2275</f>
        <v>0</v>
      </c>
      <c r="G2275" s="328">
        <v>0</v>
      </c>
    </row>
    <row r="2276" spans="1:7" ht="15" x14ac:dyDescent="0.2">
      <c r="A2276" s="320" t="s">
        <v>4651</v>
      </c>
      <c r="B2276" s="336" t="s">
        <v>1522</v>
      </c>
      <c r="C2276" s="337" t="s">
        <v>5258</v>
      </c>
      <c r="D2276" s="338">
        <v>955</v>
      </c>
      <c r="E2276" s="339">
        <v>2950</v>
      </c>
      <c r="F2276" s="171">
        <f>-SUMIF(CajaAcc!F:F,A2276,CajaAcc!E:E)+G2276</f>
        <v>2</v>
      </c>
      <c r="G2276" s="328">
        <v>2</v>
      </c>
    </row>
    <row r="2277" spans="1:7" ht="15" x14ac:dyDescent="0.2">
      <c r="A2277" s="320" t="s">
        <v>4623</v>
      </c>
      <c r="B2277" s="336" t="s">
        <v>1522</v>
      </c>
      <c r="C2277" s="337" t="s">
        <v>4945</v>
      </c>
      <c r="D2277" s="338">
        <v>1106</v>
      </c>
      <c r="E2277" s="339">
        <v>3750</v>
      </c>
      <c r="F2277" s="171">
        <f>-SUMIF(CajaAcc!F:F,A2277,CajaAcc!E:E)+G2277</f>
        <v>1</v>
      </c>
      <c r="G2277" s="328">
        <v>1</v>
      </c>
    </row>
    <row r="2278" spans="1:7" ht="15" x14ac:dyDescent="0.2">
      <c r="A2278" s="320" t="s">
        <v>5065</v>
      </c>
      <c r="B2278" s="336" t="s">
        <v>1522</v>
      </c>
      <c r="C2278" s="337" t="s">
        <v>5084</v>
      </c>
      <c r="D2278" s="338">
        <v>2265</v>
      </c>
      <c r="E2278" s="339">
        <v>6600</v>
      </c>
      <c r="F2278" s="171">
        <f>-SUMIF(CajaAcc!F:F,A2278,CajaAcc!E:E)+G2278</f>
        <v>3</v>
      </c>
      <c r="G2278" s="328">
        <v>3</v>
      </c>
    </row>
    <row r="2279" spans="1:7" ht="15" x14ac:dyDescent="0.2">
      <c r="A2279" s="320" t="s">
        <v>5013</v>
      </c>
      <c r="B2279" s="336" t="s">
        <v>1522</v>
      </c>
      <c r="C2279" s="337" t="s">
        <v>5085</v>
      </c>
      <c r="D2279" s="338">
        <v>1176</v>
      </c>
      <c r="E2279" s="339">
        <v>3600</v>
      </c>
      <c r="F2279" s="171">
        <f>-SUMIF(CajaAcc!F:F,A2279,CajaAcc!E:E)+G2279</f>
        <v>4</v>
      </c>
      <c r="G2279" s="328">
        <v>4</v>
      </c>
    </row>
    <row r="2280" spans="1:7" ht="15" x14ac:dyDescent="0.2">
      <c r="A2280" s="320" t="s">
        <v>4879</v>
      </c>
      <c r="B2280" s="336" t="s">
        <v>1522</v>
      </c>
      <c r="C2280" s="337" t="s">
        <v>5085</v>
      </c>
      <c r="D2280" s="338">
        <v>1176</v>
      </c>
      <c r="E2280" s="339">
        <v>3600</v>
      </c>
      <c r="F2280" s="171">
        <f>-SUMIF(CajaAcc!F:F,A2280,CajaAcc!E:E)+G2280</f>
        <v>0</v>
      </c>
      <c r="G2280" s="328">
        <v>0</v>
      </c>
    </row>
    <row r="2281" spans="1:7" ht="15" x14ac:dyDescent="0.2">
      <c r="A2281" s="320" t="s">
        <v>4878</v>
      </c>
      <c r="B2281" s="336" t="s">
        <v>1522</v>
      </c>
      <c r="C2281" s="337" t="s">
        <v>5086</v>
      </c>
      <c r="D2281" s="338">
        <v>1376</v>
      </c>
      <c r="E2281" s="339">
        <v>3800</v>
      </c>
      <c r="F2281" s="171">
        <f>-SUMIF(CajaAcc!F:F,A2281,CajaAcc!E:E)+G2281</f>
        <v>5</v>
      </c>
      <c r="G2281" s="328">
        <v>5</v>
      </c>
    </row>
    <row r="2282" spans="1:7" ht="15" x14ac:dyDescent="0.2">
      <c r="A2282" s="320" t="s">
        <v>5031</v>
      </c>
      <c r="B2282" s="336" t="s">
        <v>1522</v>
      </c>
      <c r="C2282" s="337" t="s">
        <v>5041</v>
      </c>
      <c r="D2282" s="338">
        <v>2180</v>
      </c>
      <c r="E2282" s="339">
        <v>5850</v>
      </c>
      <c r="F2282" s="171">
        <f>-SUMIF(CajaAcc!F:F,A2282,CajaAcc!E:E)+G2282</f>
        <v>3</v>
      </c>
      <c r="G2282" s="328">
        <v>3</v>
      </c>
    </row>
    <row r="2283" spans="1:7" ht="15" x14ac:dyDescent="0.2">
      <c r="A2283" s="320" t="s">
        <v>4716</v>
      </c>
      <c r="B2283" s="336" t="s">
        <v>1522</v>
      </c>
      <c r="C2283" s="337" t="s">
        <v>5259</v>
      </c>
      <c r="D2283" s="338">
        <v>955</v>
      </c>
      <c r="E2283" s="339">
        <v>2950</v>
      </c>
      <c r="F2283" s="171">
        <f>-SUMIF(CajaAcc!F:F,A2283,CajaAcc!E:E)+G2283</f>
        <v>8</v>
      </c>
      <c r="G2283" s="328">
        <v>9</v>
      </c>
    </row>
    <row r="2284" spans="1:7" ht="15" x14ac:dyDescent="0.2">
      <c r="A2284" s="320" t="s">
        <v>5502</v>
      </c>
      <c r="B2284" s="336" t="s">
        <v>1522</v>
      </c>
      <c r="C2284" s="337" t="s">
        <v>5569</v>
      </c>
      <c r="D2284" s="338">
        <v>3160</v>
      </c>
      <c r="E2284" s="339">
        <v>9700</v>
      </c>
      <c r="F2284" s="171">
        <f>-SUMIF(CajaAcc!F:F,A2284,CajaAcc!E:E)+G2284</f>
        <v>0</v>
      </c>
      <c r="G2284" s="328">
        <v>0</v>
      </c>
    </row>
    <row r="2285" spans="1:7" ht="15" x14ac:dyDescent="0.2">
      <c r="A2285" s="320" t="s">
        <v>4973</v>
      </c>
      <c r="B2285" s="336" t="s">
        <v>1522</v>
      </c>
      <c r="C2285" s="337" t="s">
        <v>5570</v>
      </c>
      <c r="D2285" s="338">
        <v>905</v>
      </c>
      <c r="E2285" s="339">
        <v>2800</v>
      </c>
      <c r="F2285" s="171">
        <f>-SUMIF(CajaAcc!F:F,A2285,CajaAcc!E:E)+G2285</f>
        <v>3</v>
      </c>
      <c r="G2285" s="328">
        <v>3</v>
      </c>
    </row>
    <row r="2286" spans="1:7" ht="15" x14ac:dyDescent="0.2">
      <c r="A2286" s="320" t="s">
        <v>5025</v>
      </c>
      <c r="B2286" s="336" t="s">
        <v>1522</v>
      </c>
      <c r="C2286" s="337" t="s">
        <v>5570</v>
      </c>
      <c r="D2286" s="338">
        <v>905</v>
      </c>
      <c r="E2286" s="339">
        <v>2800</v>
      </c>
      <c r="F2286" s="171">
        <f>-SUMIF(CajaAcc!F:F,A2286,CajaAcc!E:E)+G2286</f>
        <v>3</v>
      </c>
      <c r="G2286" s="328">
        <v>3</v>
      </c>
    </row>
    <row r="2287" spans="1:7" ht="15" x14ac:dyDescent="0.2">
      <c r="A2287" s="320" t="s">
        <v>1942</v>
      </c>
      <c r="B2287" s="336" t="s">
        <v>1522</v>
      </c>
      <c r="C2287" s="337" t="s">
        <v>4210</v>
      </c>
      <c r="D2287" s="338">
        <v>801</v>
      </c>
      <c r="E2287" s="339">
        <v>1850</v>
      </c>
      <c r="F2287" s="171">
        <f>-SUMIF(CajaAcc!F:F,A2287,CajaAcc!E:E)+G2287</f>
        <v>0</v>
      </c>
      <c r="G2287" s="328">
        <v>0</v>
      </c>
    </row>
    <row r="2288" spans="1:7" ht="15" x14ac:dyDescent="0.2">
      <c r="A2288" s="320" t="s">
        <v>1943</v>
      </c>
      <c r="B2288" s="336" t="s">
        <v>1522</v>
      </c>
      <c r="C2288" s="337" t="s">
        <v>4210</v>
      </c>
      <c r="D2288" s="338">
        <v>801</v>
      </c>
      <c r="E2288" s="339">
        <v>1850</v>
      </c>
      <c r="F2288" s="171">
        <f>-SUMIF(CajaAcc!F:F,A2288,CajaAcc!E:E)+G2288</f>
        <v>0</v>
      </c>
      <c r="G2288" s="328">
        <v>0</v>
      </c>
    </row>
    <row r="2289" spans="1:7" ht="15" x14ac:dyDescent="0.2">
      <c r="A2289" s="320" t="s">
        <v>2049</v>
      </c>
      <c r="B2289" s="336" t="s">
        <v>1522</v>
      </c>
      <c r="C2289" s="337" t="s">
        <v>4211</v>
      </c>
      <c r="D2289" s="338">
        <v>768</v>
      </c>
      <c r="E2289" s="339">
        <v>2050</v>
      </c>
      <c r="F2289" s="171">
        <f>-SUMIF(CajaAcc!F:F,A2289,CajaAcc!E:E)+G2289</f>
        <v>0</v>
      </c>
      <c r="G2289" s="328">
        <v>0</v>
      </c>
    </row>
    <row r="2290" spans="1:7" ht="15" x14ac:dyDescent="0.2">
      <c r="A2290" s="320" t="s">
        <v>2050</v>
      </c>
      <c r="B2290" s="336" t="s">
        <v>1522</v>
      </c>
      <c r="C2290" s="337" t="s">
        <v>4212</v>
      </c>
      <c r="D2290" s="338">
        <v>801</v>
      </c>
      <c r="E2290" s="339">
        <v>1850</v>
      </c>
      <c r="F2290" s="171">
        <f>-SUMIF(CajaAcc!F:F,A2290,CajaAcc!E:E)+G2290</f>
        <v>0</v>
      </c>
      <c r="G2290" s="328">
        <v>0</v>
      </c>
    </row>
    <row r="2291" spans="1:7" ht="15" x14ac:dyDescent="0.2">
      <c r="A2291" s="320" t="s">
        <v>2260</v>
      </c>
      <c r="B2291" s="336" t="s">
        <v>1522</v>
      </c>
      <c r="C2291" s="337" t="s">
        <v>4213</v>
      </c>
      <c r="D2291" s="338">
        <v>801</v>
      </c>
      <c r="E2291" s="339">
        <v>1850</v>
      </c>
      <c r="F2291" s="171">
        <f>-SUMIF(CajaAcc!F:F,A2291,CajaAcc!E:E)+G2291</f>
        <v>0</v>
      </c>
      <c r="G2291" s="328">
        <v>0</v>
      </c>
    </row>
    <row r="2292" spans="1:7" ht="15" x14ac:dyDescent="0.2">
      <c r="A2292" s="320" t="s">
        <v>2034</v>
      </c>
      <c r="B2292" s="336" t="s">
        <v>1522</v>
      </c>
      <c r="C2292" s="337" t="s">
        <v>4214</v>
      </c>
      <c r="D2292" s="338">
        <v>801</v>
      </c>
      <c r="E2292" s="339">
        <v>1850</v>
      </c>
      <c r="F2292" s="171">
        <f>-SUMIF(CajaAcc!F:F,A2292,CajaAcc!E:E)+G2292</f>
        <v>0</v>
      </c>
      <c r="G2292" s="328">
        <v>0</v>
      </c>
    </row>
    <row r="2293" spans="1:7" ht="15" x14ac:dyDescent="0.2">
      <c r="A2293" s="320" t="s">
        <v>2116</v>
      </c>
      <c r="B2293" s="336" t="s">
        <v>1522</v>
      </c>
      <c r="C2293" s="337" t="s">
        <v>4215</v>
      </c>
      <c r="D2293" s="338">
        <v>801</v>
      </c>
      <c r="E2293" s="339">
        <v>1850</v>
      </c>
      <c r="F2293" s="171">
        <f>-SUMIF(CajaAcc!F:F,A2293,CajaAcc!E:E)+G2293</f>
        <v>0</v>
      </c>
      <c r="G2293" s="328">
        <v>0</v>
      </c>
    </row>
    <row r="2294" spans="1:7" ht="15" x14ac:dyDescent="0.2">
      <c r="A2294" s="320" t="s">
        <v>2044</v>
      </c>
      <c r="B2294" s="336" t="s">
        <v>1522</v>
      </c>
      <c r="C2294" s="337" t="s">
        <v>4216</v>
      </c>
      <c r="D2294" s="338">
        <v>801</v>
      </c>
      <c r="E2294" s="339">
        <v>1850</v>
      </c>
      <c r="F2294" s="171">
        <f>-SUMIF(CajaAcc!F:F,A2294,CajaAcc!E:E)+G2294</f>
        <v>0</v>
      </c>
      <c r="G2294" s="328">
        <v>0</v>
      </c>
    </row>
    <row r="2295" spans="1:7" ht="15" x14ac:dyDescent="0.2">
      <c r="A2295" s="320" t="s">
        <v>2045</v>
      </c>
      <c r="B2295" s="336" t="s">
        <v>1522</v>
      </c>
      <c r="C2295" s="337" t="s">
        <v>4216</v>
      </c>
      <c r="D2295" s="338">
        <v>801</v>
      </c>
      <c r="E2295" s="339">
        <v>1850</v>
      </c>
      <c r="F2295" s="171">
        <f>-SUMIF(CajaAcc!F:F,A2295,CajaAcc!E:E)+G2295</f>
        <v>0</v>
      </c>
      <c r="G2295" s="328">
        <v>0</v>
      </c>
    </row>
    <row r="2296" spans="1:7" ht="15" x14ac:dyDescent="0.2">
      <c r="A2296" s="320" t="s">
        <v>1944</v>
      </c>
      <c r="B2296" s="336" t="s">
        <v>1522</v>
      </c>
      <c r="C2296" s="337" t="s">
        <v>4217</v>
      </c>
      <c r="D2296" s="338">
        <v>768</v>
      </c>
      <c r="E2296" s="339">
        <v>2050</v>
      </c>
      <c r="F2296" s="171">
        <f>-SUMIF(CajaAcc!F:F,A2296,CajaAcc!E:E)+G2296</f>
        <v>0</v>
      </c>
      <c r="G2296" s="328">
        <v>0</v>
      </c>
    </row>
    <row r="2297" spans="1:7" ht="15" x14ac:dyDescent="0.2">
      <c r="A2297" s="320" t="s">
        <v>2051</v>
      </c>
      <c r="B2297" s="336" t="s">
        <v>1522</v>
      </c>
      <c r="C2297" s="337" t="s">
        <v>4218</v>
      </c>
      <c r="D2297" s="338">
        <v>801</v>
      </c>
      <c r="E2297" s="339">
        <v>1850</v>
      </c>
      <c r="F2297" s="171">
        <f>-SUMIF(CajaAcc!F:F,A2297,CajaAcc!E:E)+G2297</f>
        <v>0</v>
      </c>
      <c r="G2297" s="328">
        <v>0</v>
      </c>
    </row>
    <row r="2298" spans="1:7" ht="15" x14ac:dyDescent="0.2">
      <c r="A2298" s="320" t="s">
        <v>2261</v>
      </c>
      <c r="B2298" s="336" t="s">
        <v>1522</v>
      </c>
      <c r="C2298" s="337" t="s">
        <v>4219</v>
      </c>
      <c r="D2298" s="338">
        <v>801</v>
      </c>
      <c r="E2298" s="339">
        <v>1850</v>
      </c>
      <c r="F2298" s="171">
        <f>-SUMIF(CajaAcc!F:F,A2298,CajaAcc!E:E)+G2298</f>
        <v>0</v>
      </c>
      <c r="G2298" s="328">
        <v>0</v>
      </c>
    </row>
    <row r="2299" spans="1:7" ht="15" x14ac:dyDescent="0.2">
      <c r="A2299" s="320" t="s">
        <v>2205</v>
      </c>
      <c r="B2299" s="336" t="s">
        <v>1522</v>
      </c>
      <c r="C2299" s="337" t="s">
        <v>4220</v>
      </c>
      <c r="D2299" s="338">
        <v>801</v>
      </c>
      <c r="E2299" s="339">
        <v>1850</v>
      </c>
      <c r="F2299" s="171">
        <f>-SUMIF(CajaAcc!F:F,A2299,CajaAcc!E:E)+G2299</f>
        <v>0</v>
      </c>
      <c r="G2299" s="328">
        <v>0</v>
      </c>
    </row>
    <row r="2300" spans="1:7" ht="15" x14ac:dyDescent="0.2">
      <c r="A2300" s="320" t="s">
        <v>1667</v>
      </c>
      <c r="B2300" s="336" t="s">
        <v>1522</v>
      </c>
      <c r="C2300" s="337" t="s">
        <v>4221</v>
      </c>
      <c r="D2300" s="338">
        <v>801</v>
      </c>
      <c r="E2300" s="339">
        <v>1850</v>
      </c>
      <c r="F2300" s="171">
        <f>-SUMIF(CajaAcc!F:F,A2300,CajaAcc!E:E)+G2300</f>
        <v>0</v>
      </c>
      <c r="G2300" s="328">
        <v>0</v>
      </c>
    </row>
    <row r="2301" spans="1:7" ht="15" x14ac:dyDescent="0.2">
      <c r="A2301" s="320" t="s">
        <v>1986</v>
      </c>
      <c r="B2301" s="336" t="s">
        <v>1522</v>
      </c>
      <c r="C2301" s="337" t="s">
        <v>5571</v>
      </c>
      <c r="D2301" s="338">
        <v>716</v>
      </c>
      <c r="E2301" s="339">
        <v>2200</v>
      </c>
      <c r="F2301" s="171">
        <f>-SUMIF(CajaAcc!F:F,A2301,CajaAcc!E:E)+G2301</f>
        <v>0</v>
      </c>
      <c r="G2301" s="328">
        <v>0</v>
      </c>
    </row>
    <row r="2302" spans="1:7" ht="15" x14ac:dyDescent="0.2">
      <c r="A2302" s="320" t="s">
        <v>2204</v>
      </c>
      <c r="B2302" s="336" t="s">
        <v>1522</v>
      </c>
      <c r="C2302" s="337" t="s">
        <v>5260</v>
      </c>
      <c r="D2302" s="338">
        <v>716</v>
      </c>
      <c r="E2302" s="339">
        <v>2200</v>
      </c>
      <c r="F2302" s="171">
        <f>-SUMIF(CajaAcc!F:F,A2302,CajaAcc!E:E)+G2302</f>
        <v>0</v>
      </c>
      <c r="G2302" s="328">
        <v>0</v>
      </c>
    </row>
    <row r="2303" spans="1:7" ht="15" x14ac:dyDescent="0.2">
      <c r="A2303" s="320" t="s">
        <v>2052</v>
      </c>
      <c r="B2303" s="336" t="s">
        <v>1522</v>
      </c>
      <c r="C2303" s="337" t="s">
        <v>4222</v>
      </c>
      <c r="D2303" s="338">
        <v>801</v>
      </c>
      <c r="E2303" s="339">
        <v>1850</v>
      </c>
      <c r="F2303" s="171">
        <f>-SUMIF(CajaAcc!F:F,A2303,CajaAcc!E:E)+G2303</f>
        <v>0</v>
      </c>
      <c r="G2303" s="328">
        <v>0</v>
      </c>
    </row>
    <row r="2304" spans="1:7" ht="15" x14ac:dyDescent="0.2">
      <c r="A2304" s="320" t="s">
        <v>2046</v>
      </c>
      <c r="B2304" s="336" t="s">
        <v>1522</v>
      </c>
      <c r="C2304" s="337" t="s">
        <v>4223</v>
      </c>
      <c r="D2304" s="338">
        <v>801</v>
      </c>
      <c r="E2304" s="339">
        <v>1850</v>
      </c>
      <c r="F2304" s="171">
        <f>-SUMIF(CajaAcc!F:F,A2304,CajaAcc!E:E)+G2304</f>
        <v>0</v>
      </c>
      <c r="G2304" s="328">
        <v>0</v>
      </c>
    </row>
    <row r="2305" spans="1:7" ht="15" x14ac:dyDescent="0.2">
      <c r="A2305" s="320" t="s">
        <v>2047</v>
      </c>
      <c r="B2305" s="336" t="s">
        <v>1522</v>
      </c>
      <c r="C2305" s="337" t="s">
        <v>4223</v>
      </c>
      <c r="D2305" s="338">
        <v>801</v>
      </c>
      <c r="E2305" s="339">
        <v>1850</v>
      </c>
      <c r="F2305" s="171">
        <f>-SUMIF(CajaAcc!F:F,A2305,CajaAcc!E:E)+G2305</f>
        <v>0</v>
      </c>
      <c r="G2305" s="328">
        <v>0</v>
      </c>
    </row>
    <row r="2306" spans="1:7" ht="15" x14ac:dyDescent="0.2">
      <c r="A2306" s="320" t="s">
        <v>2048</v>
      </c>
      <c r="B2306" s="336" t="s">
        <v>1522</v>
      </c>
      <c r="C2306" s="337" t="s">
        <v>4223</v>
      </c>
      <c r="D2306" s="338">
        <v>801</v>
      </c>
      <c r="E2306" s="339">
        <v>1850</v>
      </c>
      <c r="F2306" s="171">
        <f>-SUMIF(CajaAcc!F:F,A2306,CajaAcc!E:E)+G2306</f>
        <v>0</v>
      </c>
      <c r="G2306" s="328">
        <v>0</v>
      </c>
    </row>
    <row r="2307" spans="1:7" ht="15" x14ac:dyDescent="0.2">
      <c r="A2307" s="320" t="s">
        <v>1945</v>
      </c>
      <c r="B2307" s="336" t="s">
        <v>1522</v>
      </c>
      <c r="C2307" s="337" t="s">
        <v>4224</v>
      </c>
      <c r="D2307" s="338">
        <v>768</v>
      </c>
      <c r="E2307" s="339">
        <v>2050</v>
      </c>
      <c r="F2307" s="171">
        <f>-SUMIF(CajaAcc!F:F,A2307,CajaAcc!E:E)+G2307</f>
        <v>0</v>
      </c>
      <c r="G2307" s="328">
        <v>0</v>
      </c>
    </row>
    <row r="2308" spans="1:7" ht="15" x14ac:dyDescent="0.2">
      <c r="A2308" s="320" t="s">
        <v>2053</v>
      </c>
      <c r="B2308" s="336" t="s">
        <v>1522</v>
      </c>
      <c r="C2308" s="337" t="s">
        <v>4225</v>
      </c>
      <c r="D2308" s="338">
        <v>801</v>
      </c>
      <c r="E2308" s="339">
        <v>1850</v>
      </c>
      <c r="F2308" s="171">
        <f>-SUMIF(CajaAcc!F:F,A2308,CajaAcc!E:E)+G2308</f>
        <v>0</v>
      </c>
      <c r="G2308" s="328">
        <v>0</v>
      </c>
    </row>
    <row r="2309" spans="1:7" ht="15" x14ac:dyDescent="0.2">
      <c r="A2309" s="320" t="s">
        <v>2262</v>
      </c>
      <c r="B2309" s="336" t="s">
        <v>1522</v>
      </c>
      <c r="C2309" s="337" t="s">
        <v>4226</v>
      </c>
      <c r="D2309" s="338">
        <v>801</v>
      </c>
      <c r="E2309" s="339">
        <v>1850</v>
      </c>
      <c r="F2309" s="171">
        <f>-SUMIF(CajaAcc!F:F,A2309,CajaAcc!E:E)+G2309</f>
        <v>0</v>
      </c>
      <c r="G2309" s="328">
        <v>0</v>
      </c>
    </row>
    <row r="2310" spans="1:7" ht="15" x14ac:dyDescent="0.2">
      <c r="A2310" s="320" t="s">
        <v>1668</v>
      </c>
      <c r="B2310" s="336" t="s">
        <v>1522</v>
      </c>
      <c r="C2310" s="337" t="s">
        <v>4227</v>
      </c>
      <c r="D2310" s="338">
        <v>801</v>
      </c>
      <c r="E2310" s="339">
        <v>1850</v>
      </c>
      <c r="F2310" s="171">
        <f>-SUMIF(CajaAcc!F:F,A2310,CajaAcc!E:E)+G2310</f>
        <v>0</v>
      </c>
      <c r="G2310" s="328">
        <v>0</v>
      </c>
    </row>
    <row r="2311" spans="1:7" ht="15" x14ac:dyDescent="0.2">
      <c r="A2311" s="320" t="s">
        <v>1719</v>
      </c>
      <c r="B2311" s="336" t="s">
        <v>1522</v>
      </c>
      <c r="C2311" s="337" t="s">
        <v>4228</v>
      </c>
      <c r="D2311" s="338">
        <v>801</v>
      </c>
      <c r="E2311" s="339">
        <v>1850</v>
      </c>
      <c r="F2311" s="171">
        <f>-SUMIF(CajaAcc!F:F,A2311,CajaAcc!E:E)+G2311</f>
        <v>0</v>
      </c>
      <c r="G2311" s="328">
        <v>0</v>
      </c>
    </row>
    <row r="2312" spans="1:7" ht="15" x14ac:dyDescent="0.2">
      <c r="A2312" s="320" t="s">
        <v>1987</v>
      </c>
      <c r="B2312" s="336" t="s">
        <v>1522</v>
      </c>
      <c r="C2312" s="337" t="s">
        <v>5572</v>
      </c>
      <c r="D2312" s="338">
        <v>716</v>
      </c>
      <c r="E2312" s="339">
        <v>2200</v>
      </c>
      <c r="F2312" s="171">
        <f>-SUMIF(CajaAcc!F:F,A2312,CajaAcc!E:E)+G2312</f>
        <v>0</v>
      </c>
      <c r="G2312" s="328">
        <v>0</v>
      </c>
    </row>
    <row r="2313" spans="1:7" ht="15" x14ac:dyDescent="0.2">
      <c r="A2313" s="320" t="s">
        <v>1669</v>
      </c>
      <c r="B2313" s="336" t="s">
        <v>1522</v>
      </c>
      <c r="C2313" s="337" t="s">
        <v>4229</v>
      </c>
      <c r="D2313" s="338">
        <v>801</v>
      </c>
      <c r="E2313" s="339">
        <v>1850</v>
      </c>
      <c r="F2313" s="171">
        <f>-SUMIF(CajaAcc!F:F,A2313,CajaAcc!E:E)+G2313</f>
        <v>0</v>
      </c>
      <c r="G2313" s="328">
        <v>0</v>
      </c>
    </row>
    <row r="2314" spans="1:7" ht="15" x14ac:dyDescent="0.2">
      <c r="A2314" s="320" t="s">
        <v>2043</v>
      </c>
      <c r="B2314" s="336" t="s">
        <v>1522</v>
      </c>
      <c r="C2314" s="337" t="s">
        <v>5573</v>
      </c>
      <c r="D2314" s="338">
        <v>716</v>
      </c>
      <c r="E2314" s="339">
        <v>2200</v>
      </c>
      <c r="F2314" s="171">
        <f>-SUMIF(CajaAcc!F:F,A2314,CajaAcc!E:E)+G2314</f>
        <v>0</v>
      </c>
      <c r="G2314" s="328">
        <v>0</v>
      </c>
    </row>
    <row r="2315" spans="1:7" ht="15" x14ac:dyDescent="0.2">
      <c r="A2315" s="320" t="s">
        <v>3896</v>
      </c>
      <c r="B2315" s="336" t="s">
        <v>1522</v>
      </c>
      <c r="C2315" s="337" t="s">
        <v>3919</v>
      </c>
      <c r="D2315" s="338">
        <v>1083</v>
      </c>
      <c r="E2315" s="339">
        <v>2500</v>
      </c>
      <c r="F2315" s="171">
        <f>-SUMIF(CajaAcc!F:F,A2315,CajaAcc!E:E)+G2315</f>
        <v>1</v>
      </c>
      <c r="G2315" s="328">
        <v>1</v>
      </c>
    </row>
    <row r="2316" spans="1:7" ht="15" x14ac:dyDescent="0.2">
      <c r="A2316" s="320" t="s">
        <v>3898</v>
      </c>
      <c r="B2316" s="336" t="s">
        <v>1522</v>
      </c>
      <c r="C2316" s="337" t="s">
        <v>4230</v>
      </c>
      <c r="D2316" s="338">
        <v>768</v>
      </c>
      <c r="E2316" s="339">
        <v>2050</v>
      </c>
      <c r="F2316" s="171">
        <f>-SUMIF(CajaAcc!F:F,A2316,CajaAcc!E:E)+G2316</f>
        <v>0</v>
      </c>
      <c r="G2316" s="328">
        <v>0</v>
      </c>
    </row>
    <row r="2317" spans="1:7" ht="15" x14ac:dyDescent="0.2">
      <c r="A2317" s="320" t="s">
        <v>4378</v>
      </c>
      <c r="B2317" s="336" t="s">
        <v>1522</v>
      </c>
      <c r="C2317" s="337" t="s">
        <v>4447</v>
      </c>
      <c r="D2317" s="338">
        <v>1068</v>
      </c>
      <c r="E2317" s="339">
        <v>2450</v>
      </c>
      <c r="F2317" s="171">
        <f>-SUMIF(CajaAcc!F:F,A2317,CajaAcc!E:E)+G2317</f>
        <v>0</v>
      </c>
      <c r="G2317" s="328">
        <v>0</v>
      </c>
    </row>
    <row r="2318" spans="1:7" ht="15" x14ac:dyDescent="0.2">
      <c r="A2318" s="320" t="s">
        <v>4379</v>
      </c>
      <c r="B2318" s="336" t="s">
        <v>1522</v>
      </c>
      <c r="C2318" s="337" t="s">
        <v>4447</v>
      </c>
      <c r="D2318" s="338">
        <v>1068</v>
      </c>
      <c r="E2318" s="339">
        <v>2450</v>
      </c>
      <c r="F2318" s="171">
        <f>-SUMIF(CajaAcc!F:F,A2318,CajaAcc!E:E)+G2318</f>
        <v>0</v>
      </c>
      <c r="G2318" s="328">
        <v>0</v>
      </c>
    </row>
    <row r="2319" spans="1:7" ht="15" x14ac:dyDescent="0.2">
      <c r="A2319" s="320" t="s">
        <v>4380</v>
      </c>
      <c r="B2319" s="336" t="s">
        <v>1522</v>
      </c>
      <c r="C2319" s="337" t="s">
        <v>5261</v>
      </c>
      <c r="D2319" s="338">
        <v>955</v>
      </c>
      <c r="E2319" s="339">
        <v>2950</v>
      </c>
      <c r="F2319" s="171">
        <f>-SUMIF(CajaAcc!F:F,A2319,CajaAcc!E:E)+G2319</f>
        <v>0</v>
      </c>
      <c r="G2319" s="328">
        <v>0</v>
      </c>
    </row>
    <row r="2320" spans="1:7" ht="15" x14ac:dyDescent="0.2">
      <c r="A2320" s="320" t="s">
        <v>4513</v>
      </c>
      <c r="B2320" s="336" t="s">
        <v>1522</v>
      </c>
      <c r="C2320" s="337" t="s">
        <v>5261</v>
      </c>
      <c r="D2320" s="338">
        <v>955</v>
      </c>
      <c r="E2320" s="339">
        <v>2950</v>
      </c>
      <c r="F2320" s="171">
        <f>-SUMIF(CajaAcc!F:F,A2320,CajaAcc!E:E)+G2320</f>
        <v>1</v>
      </c>
      <c r="G2320" s="328">
        <v>1</v>
      </c>
    </row>
    <row r="2321" spans="1:7" ht="15" x14ac:dyDescent="0.2">
      <c r="A2321" s="320" t="s">
        <v>4624</v>
      </c>
      <c r="B2321" s="336" t="s">
        <v>1522</v>
      </c>
      <c r="C2321" s="337" t="s">
        <v>4946</v>
      </c>
      <c r="D2321" s="338">
        <v>1106</v>
      </c>
      <c r="E2321" s="339">
        <v>3750</v>
      </c>
      <c r="F2321" s="171">
        <f>-SUMIF(CajaAcc!F:F,A2321,CajaAcc!E:E)+G2321</f>
        <v>0</v>
      </c>
      <c r="G2321" s="328">
        <v>0</v>
      </c>
    </row>
    <row r="2322" spans="1:7" ht="15" x14ac:dyDescent="0.2">
      <c r="A2322" s="320" t="s">
        <v>4498</v>
      </c>
      <c r="B2322" s="336" t="s">
        <v>1522</v>
      </c>
      <c r="C2322" s="337" t="s">
        <v>4577</v>
      </c>
      <c r="D2322" s="338">
        <v>1986</v>
      </c>
      <c r="E2322" s="339">
        <v>4600</v>
      </c>
      <c r="F2322" s="171">
        <f>-SUMIF(CajaAcc!F:F,A2322,CajaAcc!E:E)+G2322</f>
        <v>0</v>
      </c>
      <c r="G2322" s="328">
        <v>0</v>
      </c>
    </row>
    <row r="2323" spans="1:7" ht="15" x14ac:dyDescent="0.2">
      <c r="A2323" s="320" t="s">
        <v>4499</v>
      </c>
      <c r="B2323" s="336" t="s">
        <v>1522</v>
      </c>
      <c r="C2323" s="337" t="s">
        <v>4578</v>
      </c>
      <c r="D2323" s="338">
        <v>1986</v>
      </c>
      <c r="E2323" s="339">
        <v>4600</v>
      </c>
      <c r="F2323" s="171">
        <f>-SUMIF(CajaAcc!F:F,A2323,CajaAcc!E:E)+G2323</f>
        <v>0</v>
      </c>
      <c r="G2323" s="328">
        <v>0</v>
      </c>
    </row>
    <row r="2324" spans="1:7" ht="15" x14ac:dyDescent="0.2">
      <c r="A2324" s="320" t="s">
        <v>4500</v>
      </c>
      <c r="B2324" s="336" t="s">
        <v>1522</v>
      </c>
      <c r="C2324" s="337" t="s">
        <v>4579</v>
      </c>
      <c r="D2324" s="338">
        <v>1986</v>
      </c>
      <c r="E2324" s="339">
        <v>4600</v>
      </c>
      <c r="F2324" s="171">
        <f>-SUMIF(CajaAcc!F:F,A2324,CajaAcc!E:E)+G2324</f>
        <v>0</v>
      </c>
      <c r="G2324" s="328">
        <v>0</v>
      </c>
    </row>
    <row r="2325" spans="1:7" ht="15" x14ac:dyDescent="0.2">
      <c r="A2325" s="320" t="s">
        <v>4501</v>
      </c>
      <c r="B2325" s="336" t="s">
        <v>1522</v>
      </c>
      <c r="C2325" s="337" t="s">
        <v>4580</v>
      </c>
      <c r="D2325" s="338">
        <v>1986</v>
      </c>
      <c r="E2325" s="339">
        <v>4600</v>
      </c>
      <c r="F2325" s="171">
        <f>-SUMIF(CajaAcc!F:F,A2325,CajaAcc!E:E)+G2325</f>
        <v>0</v>
      </c>
      <c r="G2325" s="328">
        <v>0</v>
      </c>
    </row>
    <row r="2326" spans="1:7" ht="15" x14ac:dyDescent="0.2">
      <c r="A2326" s="320" t="s">
        <v>4502</v>
      </c>
      <c r="B2326" s="336" t="s">
        <v>1522</v>
      </c>
      <c r="C2326" s="337" t="s">
        <v>4581</v>
      </c>
      <c r="D2326" s="338">
        <v>1986</v>
      </c>
      <c r="E2326" s="339">
        <v>4600</v>
      </c>
      <c r="F2326" s="171">
        <f>-SUMIF(CajaAcc!F:F,A2326,CajaAcc!E:E)+G2326</f>
        <v>0</v>
      </c>
      <c r="G2326" s="328">
        <v>0</v>
      </c>
    </row>
    <row r="2327" spans="1:7" ht="15" x14ac:dyDescent="0.2">
      <c r="A2327" s="320" t="s">
        <v>4503</v>
      </c>
      <c r="B2327" s="336" t="s">
        <v>1522</v>
      </c>
      <c r="C2327" s="337" t="s">
        <v>4582</v>
      </c>
      <c r="D2327" s="338">
        <v>1986</v>
      </c>
      <c r="E2327" s="339">
        <v>4600</v>
      </c>
      <c r="F2327" s="171">
        <f>-SUMIF(CajaAcc!F:F,A2327,CajaAcc!E:E)+G2327</f>
        <v>0</v>
      </c>
      <c r="G2327" s="328">
        <v>0</v>
      </c>
    </row>
    <row r="2328" spans="1:7" ht="15" x14ac:dyDescent="0.2">
      <c r="A2328" s="320" t="s">
        <v>4381</v>
      </c>
      <c r="B2328" s="336" t="s">
        <v>1522</v>
      </c>
      <c r="C2328" s="337" t="s">
        <v>5574</v>
      </c>
      <c r="D2328" s="338">
        <v>716</v>
      </c>
      <c r="E2328" s="339">
        <v>2200</v>
      </c>
      <c r="F2328" s="171">
        <f>-SUMIF(CajaAcc!F:F,A2328,CajaAcc!E:E)+G2328</f>
        <v>0</v>
      </c>
      <c r="G2328" s="328">
        <v>0</v>
      </c>
    </row>
    <row r="2329" spans="1:7" ht="15" x14ac:dyDescent="0.2">
      <c r="A2329" s="320" t="s">
        <v>4382</v>
      </c>
      <c r="B2329" s="336" t="s">
        <v>1522</v>
      </c>
      <c r="C2329" s="337" t="s">
        <v>5574</v>
      </c>
      <c r="D2329" s="338">
        <v>716</v>
      </c>
      <c r="E2329" s="339">
        <v>2200</v>
      </c>
      <c r="F2329" s="171">
        <f>-SUMIF(CajaAcc!F:F,A2329,CajaAcc!E:E)+G2329</f>
        <v>0</v>
      </c>
      <c r="G2329" s="328">
        <v>0</v>
      </c>
    </row>
    <row r="2330" spans="1:7" ht="15" x14ac:dyDescent="0.2">
      <c r="A2330" s="320" t="s">
        <v>4383</v>
      </c>
      <c r="B2330" s="336" t="s">
        <v>1522</v>
      </c>
      <c r="C2330" s="337" t="s">
        <v>5574</v>
      </c>
      <c r="D2330" s="338">
        <v>716</v>
      </c>
      <c r="E2330" s="339">
        <v>2200</v>
      </c>
      <c r="F2330" s="171">
        <f>-SUMIF(CajaAcc!F:F,A2330,CajaAcc!E:E)+G2330</f>
        <v>0</v>
      </c>
      <c r="G2330" s="328">
        <v>0</v>
      </c>
    </row>
    <row r="2331" spans="1:7" ht="15" x14ac:dyDescent="0.2">
      <c r="A2331" s="320" t="s">
        <v>4384</v>
      </c>
      <c r="B2331" s="336" t="s">
        <v>1522</v>
      </c>
      <c r="C2331" s="337" t="s">
        <v>5574</v>
      </c>
      <c r="D2331" s="338">
        <v>716</v>
      </c>
      <c r="E2331" s="339">
        <v>2200</v>
      </c>
      <c r="F2331" s="171">
        <f>-SUMIF(CajaAcc!F:F,A2331,CajaAcc!E:E)+G2331</f>
        <v>0</v>
      </c>
      <c r="G2331" s="328">
        <v>0</v>
      </c>
    </row>
    <row r="2332" spans="1:7" ht="15" x14ac:dyDescent="0.2">
      <c r="A2332" s="320" t="s">
        <v>4385</v>
      </c>
      <c r="B2332" s="336" t="s">
        <v>1522</v>
      </c>
      <c r="C2332" s="337" t="s">
        <v>5574</v>
      </c>
      <c r="D2332" s="338">
        <v>716</v>
      </c>
      <c r="E2332" s="339">
        <v>2200</v>
      </c>
      <c r="F2332" s="171">
        <f>-SUMIF(CajaAcc!F:F,A2332,CajaAcc!E:E)+G2332</f>
        <v>0</v>
      </c>
      <c r="G2332" s="328">
        <v>0</v>
      </c>
    </row>
    <row r="2333" spans="1:7" ht="15" x14ac:dyDescent="0.2">
      <c r="A2333" s="320" t="s">
        <v>2680</v>
      </c>
      <c r="B2333" s="336" t="s">
        <v>1522</v>
      </c>
      <c r="C2333" s="337" t="s">
        <v>4231</v>
      </c>
      <c r="D2333" s="338">
        <v>979</v>
      </c>
      <c r="E2333" s="339">
        <v>1900</v>
      </c>
      <c r="F2333" s="171">
        <f>-SUMIF(CajaAcc!F:F,A2333,CajaAcc!E:E)+G2333</f>
        <v>0</v>
      </c>
      <c r="G2333" s="328">
        <v>0</v>
      </c>
    </row>
    <row r="2334" spans="1:7" ht="15" x14ac:dyDescent="0.2">
      <c r="A2334" s="320" t="s">
        <v>2681</v>
      </c>
      <c r="B2334" s="336" t="s">
        <v>1522</v>
      </c>
      <c r="C2334" s="337" t="s">
        <v>4231</v>
      </c>
      <c r="D2334" s="338">
        <v>979</v>
      </c>
      <c r="E2334" s="339">
        <v>1900</v>
      </c>
      <c r="F2334" s="171">
        <f>-SUMIF(CajaAcc!F:F,A2334,CajaAcc!E:E)+G2334</f>
        <v>0</v>
      </c>
      <c r="G2334" s="328">
        <v>0</v>
      </c>
    </row>
    <row r="2335" spans="1:7" ht="15" x14ac:dyDescent="0.2">
      <c r="A2335" s="320" t="s">
        <v>2682</v>
      </c>
      <c r="B2335" s="336" t="s">
        <v>1522</v>
      </c>
      <c r="C2335" s="337" t="s">
        <v>4231</v>
      </c>
      <c r="D2335" s="338">
        <v>979</v>
      </c>
      <c r="E2335" s="339">
        <v>1900</v>
      </c>
      <c r="F2335" s="171">
        <f>-SUMIF(CajaAcc!F:F,A2335,CajaAcc!E:E)+G2335</f>
        <v>0</v>
      </c>
      <c r="G2335" s="328">
        <v>0</v>
      </c>
    </row>
    <row r="2336" spans="1:7" ht="15" x14ac:dyDescent="0.2">
      <c r="A2336" s="320" t="s">
        <v>2263</v>
      </c>
      <c r="B2336" s="336" t="s">
        <v>1522</v>
      </c>
      <c r="C2336" s="337" t="s">
        <v>4232</v>
      </c>
      <c r="D2336" s="338">
        <v>344</v>
      </c>
      <c r="E2336" s="339">
        <v>650</v>
      </c>
      <c r="F2336" s="171">
        <f>-SUMIF(CajaAcc!F:F,A2336,CajaAcc!E:E)+G2336</f>
        <v>0</v>
      </c>
      <c r="G2336" s="328">
        <v>0</v>
      </c>
    </row>
    <row r="2337" spans="1:7" ht="15" x14ac:dyDescent="0.2">
      <c r="A2337" s="320" t="s">
        <v>2676</v>
      </c>
      <c r="B2337" s="336" t="s">
        <v>1522</v>
      </c>
      <c r="C2337" s="337" t="s">
        <v>4232</v>
      </c>
      <c r="D2337" s="338">
        <v>344</v>
      </c>
      <c r="E2337" s="339">
        <v>650</v>
      </c>
      <c r="F2337" s="171">
        <f>-SUMIF(CajaAcc!F:F,A2337,CajaAcc!E:E)+G2337</f>
        <v>0</v>
      </c>
      <c r="G2337" s="328">
        <v>0</v>
      </c>
    </row>
    <row r="2338" spans="1:7" ht="15" x14ac:dyDescent="0.2">
      <c r="A2338" s="320" t="s">
        <v>2206</v>
      </c>
      <c r="B2338" s="336" t="s">
        <v>1522</v>
      </c>
      <c r="C2338" s="337" t="s">
        <v>4233</v>
      </c>
      <c r="D2338" s="338">
        <v>344</v>
      </c>
      <c r="E2338" s="339">
        <v>650</v>
      </c>
      <c r="F2338" s="171">
        <f>-SUMIF(CajaAcc!F:F,A2338,CajaAcc!E:E)+G2338</f>
        <v>0</v>
      </c>
      <c r="G2338" s="328">
        <v>0</v>
      </c>
    </row>
    <row r="2339" spans="1:7" ht="15" x14ac:dyDescent="0.2">
      <c r="A2339" s="320" t="s">
        <v>2606</v>
      </c>
      <c r="B2339" s="336" t="s">
        <v>1522</v>
      </c>
      <c r="C2339" s="337" t="s">
        <v>5262</v>
      </c>
      <c r="D2339" s="338">
        <v>521</v>
      </c>
      <c r="E2339" s="339">
        <v>1000</v>
      </c>
      <c r="F2339" s="171">
        <f>-SUMIF(CajaAcc!F:F,A2339,CajaAcc!E:E)+G2339</f>
        <v>1</v>
      </c>
      <c r="G2339" s="328">
        <v>1</v>
      </c>
    </row>
    <row r="2340" spans="1:7" ht="15" x14ac:dyDescent="0.2">
      <c r="A2340" s="320" t="s">
        <v>2255</v>
      </c>
      <c r="B2340" s="336" t="s">
        <v>1522</v>
      </c>
      <c r="C2340" s="337" t="s">
        <v>5263</v>
      </c>
      <c r="D2340" s="338">
        <v>1046</v>
      </c>
      <c r="E2340" s="339">
        <v>3200</v>
      </c>
      <c r="F2340" s="171">
        <f>-SUMIF(CajaAcc!F:F,A2340,CajaAcc!E:E)+G2340</f>
        <v>0</v>
      </c>
      <c r="G2340" s="328">
        <v>0</v>
      </c>
    </row>
    <row r="2341" spans="1:7" ht="15" x14ac:dyDescent="0.2">
      <c r="A2341" s="320" t="s">
        <v>2607</v>
      </c>
      <c r="B2341" s="336" t="s">
        <v>1522</v>
      </c>
      <c r="C2341" s="337" t="s">
        <v>5575</v>
      </c>
      <c r="D2341" s="338">
        <v>716</v>
      </c>
      <c r="E2341" s="339">
        <v>2200</v>
      </c>
      <c r="F2341" s="171">
        <f>-SUMIF(CajaAcc!F:F,A2341,CajaAcc!E:E)+G2341</f>
        <v>0</v>
      </c>
      <c r="G2341" s="328">
        <v>0</v>
      </c>
    </row>
    <row r="2342" spans="1:7" ht="15" x14ac:dyDescent="0.2">
      <c r="A2342" s="320" t="s">
        <v>2264</v>
      </c>
      <c r="B2342" s="336" t="s">
        <v>1522</v>
      </c>
      <c r="C2342" s="337" t="s">
        <v>4234</v>
      </c>
      <c r="D2342" s="338">
        <v>344</v>
      </c>
      <c r="E2342" s="339">
        <v>650</v>
      </c>
      <c r="F2342" s="171">
        <f>-SUMIF(CajaAcc!F:F,A2342,CajaAcc!E:E)+G2342</f>
        <v>0</v>
      </c>
      <c r="G2342" s="328">
        <v>0</v>
      </c>
    </row>
    <row r="2343" spans="1:7" ht="15" x14ac:dyDescent="0.2">
      <c r="A2343" s="320" t="s">
        <v>2608</v>
      </c>
      <c r="B2343" s="336" t="s">
        <v>1522</v>
      </c>
      <c r="C2343" s="337" t="s">
        <v>5264</v>
      </c>
      <c r="D2343" s="338">
        <v>521</v>
      </c>
      <c r="E2343" s="339">
        <v>1000</v>
      </c>
      <c r="F2343" s="171">
        <f>-SUMIF(CajaAcc!F:F,A2343,CajaAcc!E:E)+G2343</f>
        <v>1</v>
      </c>
      <c r="G2343" s="328">
        <v>1</v>
      </c>
    </row>
    <row r="2344" spans="1:7" ht="15" x14ac:dyDescent="0.2">
      <c r="A2344" s="320" t="s">
        <v>2256</v>
      </c>
      <c r="B2344" s="336" t="s">
        <v>1522</v>
      </c>
      <c r="C2344" s="337" t="s">
        <v>5265</v>
      </c>
      <c r="D2344" s="338">
        <v>1046</v>
      </c>
      <c r="E2344" s="339">
        <v>3200</v>
      </c>
      <c r="F2344" s="171">
        <f>-SUMIF(CajaAcc!F:F,A2344,CajaAcc!E:E)+G2344</f>
        <v>0</v>
      </c>
      <c r="G2344" s="328">
        <v>0</v>
      </c>
    </row>
    <row r="2345" spans="1:7" ht="15" x14ac:dyDescent="0.2">
      <c r="A2345" s="320" t="s">
        <v>2609</v>
      </c>
      <c r="B2345" s="336" t="s">
        <v>1522</v>
      </c>
      <c r="C2345" s="337" t="s">
        <v>5576</v>
      </c>
      <c r="D2345" s="338">
        <v>716</v>
      </c>
      <c r="E2345" s="339">
        <v>2200</v>
      </c>
      <c r="F2345" s="171">
        <f>-SUMIF(CajaAcc!F:F,A2345,CajaAcc!E:E)+G2345</f>
        <v>0</v>
      </c>
      <c r="G2345" s="328">
        <v>0</v>
      </c>
    </row>
    <row r="2346" spans="1:7" ht="15" x14ac:dyDescent="0.2">
      <c r="A2346" s="320" t="s">
        <v>2677</v>
      </c>
      <c r="B2346" s="336" t="s">
        <v>1522</v>
      </c>
      <c r="C2346" s="337" t="s">
        <v>4235</v>
      </c>
      <c r="D2346" s="338">
        <v>979</v>
      </c>
      <c r="E2346" s="339">
        <v>1900</v>
      </c>
      <c r="F2346" s="171">
        <f>-SUMIF(CajaAcc!F:F,A2346,CajaAcc!E:E)+G2346</f>
        <v>0</v>
      </c>
      <c r="G2346" s="328">
        <v>0</v>
      </c>
    </row>
    <row r="2347" spans="1:7" ht="15" x14ac:dyDescent="0.2">
      <c r="A2347" s="320" t="s">
        <v>2678</v>
      </c>
      <c r="B2347" s="336" t="s">
        <v>1522</v>
      </c>
      <c r="C2347" s="337" t="s">
        <v>4235</v>
      </c>
      <c r="D2347" s="338">
        <v>979</v>
      </c>
      <c r="E2347" s="339">
        <v>1900</v>
      </c>
      <c r="F2347" s="171">
        <f>-SUMIF(CajaAcc!F:F,A2347,CajaAcc!E:E)+G2347</f>
        <v>0</v>
      </c>
      <c r="G2347" s="328">
        <v>0</v>
      </c>
    </row>
    <row r="2348" spans="1:7" ht="15" x14ac:dyDescent="0.2">
      <c r="A2348" s="320" t="s">
        <v>2679</v>
      </c>
      <c r="B2348" s="336" t="s">
        <v>1522</v>
      </c>
      <c r="C2348" s="337" t="s">
        <v>4235</v>
      </c>
      <c r="D2348" s="338">
        <v>979</v>
      </c>
      <c r="E2348" s="339">
        <v>1900</v>
      </c>
      <c r="F2348" s="171">
        <f>-SUMIF(CajaAcc!F:F,A2348,CajaAcc!E:E)+G2348</f>
        <v>0</v>
      </c>
      <c r="G2348" s="328">
        <v>0</v>
      </c>
    </row>
    <row r="2349" spans="1:7" ht="15" x14ac:dyDescent="0.2">
      <c r="A2349" s="320" t="s">
        <v>2265</v>
      </c>
      <c r="B2349" s="336" t="s">
        <v>1522</v>
      </c>
      <c r="C2349" s="337" t="s">
        <v>4236</v>
      </c>
      <c r="D2349" s="338">
        <v>344</v>
      </c>
      <c r="E2349" s="339">
        <v>650</v>
      </c>
      <c r="F2349" s="171">
        <f>-SUMIF(CajaAcc!F:F,A2349,CajaAcc!E:E)+G2349</f>
        <v>1</v>
      </c>
      <c r="G2349" s="328">
        <v>1</v>
      </c>
    </row>
    <row r="2350" spans="1:7" ht="15" x14ac:dyDescent="0.2">
      <c r="A2350" s="320" t="s">
        <v>2356</v>
      </c>
      <c r="B2350" s="336" t="s">
        <v>1522</v>
      </c>
      <c r="C2350" s="337" t="s">
        <v>4236</v>
      </c>
      <c r="D2350" s="338">
        <v>344</v>
      </c>
      <c r="E2350" s="339">
        <v>650</v>
      </c>
      <c r="F2350" s="171">
        <f>-SUMIF(CajaAcc!F:F,A2350,CajaAcc!E:E)+G2350</f>
        <v>1</v>
      </c>
      <c r="G2350" s="328">
        <v>1</v>
      </c>
    </row>
    <row r="2351" spans="1:7" ht="15" x14ac:dyDescent="0.2">
      <c r="A2351" s="320" t="s">
        <v>2610</v>
      </c>
      <c r="B2351" s="336" t="s">
        <v>1522</v>
      </c>
      <c r="C2351" s="337" t="s">
        <v>5266</v>
      </c>
      <c r="D2351" s="338">
        <v>521</v>
      </c>
      <c r="E2351" s="339">
        <v>1000</v>
      </c>
      <c r="F2351" s="171">
        <f>-SUMIF(CajaAcc!F:F,A2351,CajaAcc!E:E)+G2351</f>
        <v>0</v>
      </c>
      <c r="G2351" s="328">
        <v>0</v>
      </c>
    </row>
    <row r="2352" spans="1:7" ht="15" x14ac:dyDescent="0.2">
      <c r="A2352" s="320" t="s">
        <v>2257</v>
      </c>
      <c r="B2352" s="336" t="s">
        <v>1522</v>
      </c>
      <c r="C2352" s="337" t="s">
        <v>5267</v>
      </c>
      <c r="D2352" s="338">
        <v>1046</v>
      </c>
      <c r="E2352" s="339">
        <v>3200</v>
      </c>
      <c r="F2352" s="171">
        <f>-SUMIF(CajaAcc!F:F,A2352,CajaAcc!E:E)+G2352</f>
        <v>0</v>
      </c>
      <c r="G2352" s="328">
        <v>0</v>
      </c>
    </row>
    <row r="2353" spans="1:7" ht="15" x14ac:dyDescent="0.2">
      <c r="A2353" s="320" t="s">
        <v>2754</v>
      </c>
      <c r="B2353" s="336" t="s">
        <v>1522</v>
      </c>
      <c r="C2353" s="337" t="s">
        <v>5268</v>
      </c>
      <c r="D2353" s="338">
        <v>1046</v>
      </c>
      <c r="E2353" s="339">
        <v>2000</v>
      </c>
      <c r="F2353" s="171">
        <f>-SUMIF(CajaAcc!F:F,A2353,CajaAcc!E:E)+G2353</f>
        <v>0</v>
      </c>
      <c r="G2353" s="328">
        <v>0</v>
      </c>
    </row>
    <row r="2354" spans="1:7" ht="15" x14ac:dyDescent="0.2">
      <c r="A2354" s="320" t="s">
        <v>2611</v>
      </c>
      <c r="B2354" s="336" t="s">
        <v>1522</v>
      </c>
      <c r="C2354" s="337" t="s">
        <v>5577</v>
      </c>
      <c r="D2354" s="338">
        <v>716</v>
      </c>
      <c r="E2354" s="339">
        <v>2200</v>
      </c>
      <c r="F2354" s="171">
        <f>-SUMIF(CajaAcc!F:F,A2354,CajaAcc!E:E)+G2354</f>
        <v>1</v>
      </c>
      <c r="G2354" s="328">
        <v>1</v>
      </c>
    </row>
    <row r="2355" spans="1:7" ht="15" x14ac:dyDescent="0.2">
      <c r="A2355" s="320" t="s">
        <v>2989</v>
      </c>
      <c r="B2355" s="336" t="s">
        <v>1522</v>
      </c>
      <c r="C2355" s="337" t="s">
        <v>5269</v>
      </c>
      <c r="D2355" s="338">
        <v>716</v>
      </c>
      <c r="E2355" s="339">
        <v>2200</v>
      </c>
      <c r="F2355" s="171">
        <f>-SUMIF(CajaAcc!F:F,A2355,CajaAcc!E:E)+G2355</f>
        <v>0</v>
      </c>
      <c r="G2355" s="328">
        <v>0</v>
      </c>
    </row>
    <row r="2356" spans="1:7" ht="15" x14ac:dyDescent="0.2">
      <c r="A2356" s="320" t="s">
        <v>2258</v>
      </c>
      <c r="B2356" s="336" t="s">
        <v>1522</v>
      </c>
      <c r="C2356" s="337" t="s">
        <v>5270</v>
      </c>
      <c r="D2356" s="338">
        <v>1046</v>
      </c>
      <c r="E2356" s="339">
        <v>2000</v>
      </c>
      <c r="F2356" s="171">
        <f>-SUMIF(CajaAcc!F:F,A2356,CajaAcc!E:E)+G2356</f>
        <v>0</v>
      </c>
      <c r="G2356" s="328">
        <v>0</v>
      </c>
    </row>
    <row r="2357" spans="1:7" ht="15" x14ac:dyDescent="0.2">
      <c r="A2357" s="320" t="s">
        <v>4717</v>
      </c>
      <c r="B2357" s="336" t="s">
        <v>1522</v>
      </c>
      <c r="C2357" s="337" t="s">
        <v>5578</v>
      </c>
      <c r="D2357" s="338">
        <v>2180</v>
      </c>
      <c r="E2357" s="339">
        <v>5850</v>
      </c>
      <c r="F2357" s="171">
        <f>-SUMIF(CajaAcc!F:F,A2357,CajaAcc!E:E)+G2357</f>
        <v>3</v>
      </c>
      <c r="G2357" s="328">
        <v>3</v>
      </c>
    </row>
    <row r="2358" spans="1:7" ht="15" x14ac:dyDescent="0.2">
      <c r="A2358" s="320" t="s">
        <v>5066</v>
      </c>
      <c r="B2358" s="336" t="s">
        <v>1522</v>
      </c>
      <c r="C2358" s="337" t="s">
        <v>5579</v>
      </c>
      <c r="D2358" s="338">
        <v>905</v>
      </c>
      <c r="E2358" s="339">
        <v>2800</v>
      </c>
      <c r="F2358" s="171">
        <f>-SUMIF(CajaAcc!F:F,A2358,CajaAcc!E:E)+G2358</f>
        <v>2</v>
      </c>
      <c r="G2358" s="328">
        <v>2</v>
      </c>
    </row>
    <row r="2359" spans="1:7" ht="15" x14ac:dyDescent="0.2">
      <c r="A2359" s="320" t="s">
        <v>5899</v>
      </c>
      <c r="B2359" s="336" t="s">
        <v>1522</v>
      </c>
      <c r="C2359" s="337" t="s">
        <v>5900</v>
      </c>
      <c r="D2359" s="338">
        <v>1360</v>
      </c>
      <c r="E2359" s="339">
        <v>4200</v>
      </c>
      <c r="F2359" s="171">
        <f>-SUMIF(CajaAcc!F:F,A2359,CajaAcc!E:E)+G2359</f>
        <v>1</v>
      </c>
      <c r="G2359" s="328">
        <v>1</v>
      </c>
    </row>
    <row r="2360" spans="1:7" ht="15" x14ac:dyDescent="0.2">
      <c r="A2360" s="320" t="s">
        <v>5803</v>
      </c>
      <c r="B2360" s="336" t="s">
        <v>1522</v>
      </c>
      <c r="C2360" s="337" t="s">
        <v>5804</v>
      </c>
      <c r="D2360" s="338">
        <v>2180</v>
      </c>
      <c r="E2360" s="339">
        <v>5850</v>
      </c>
      <c r="F2360" s="171">
        <f>-SUMIF(CajaAcc!F:F,A2360,CajaAcc!E:E)+G2360</f>
        <v>2</v>
      </c>
      <c r="G2360" s="328">
        <v>1</v>
      </c>
    </row>
    <row r="2361" spans="1:7" ht="15" x14ac:dyDescent="0.2">
      <c r="A2361" s="320" t="s">
        <v>5805</v>
      </c>
      <c r="B2361" s="336" t="s">
        <v>1522</v>
      </c>
      <c r="C2361" s="337" t="s">
        <v>5806</v>
      </c>
      <c r="D2361" s="338">
        <v>2550</v>
      </c>
      <c r="E2361" s="339">
        <v>6450</v>
      </c>
      <c r="F2361" s="171">
        <f>-SUMIF(CajaAcc!F:F,A2361,CajaAcc!E:E)+G2361</f>
        <v>2</v>
      </c>
      <c r="G2361" s="328">
        <v>0</v>
      </c>
    </row>
    <row r="2362" spans="1:7" ht="15" x14ac:dyDescent="0.2">
      <c r="A2362" s="320" t="s">
        <v>5691</v>
      </c>
      <c r="B2362" s="336" t="s">
        <v>1522</v>
      </c>
      <c r="C2362" s="337" t="s">
        <v>5710</v>
      </c>
      <c r="D2362" s="338">
        <v>905</v>
      </c>
      <c r="E2362" s="339">
        <v>3050</v>
      </c>
      <c r="F2362" s="171">
        <f>-SUMIF(CajaAcc!F:F,A2362,CajaAcc!E:E)+G2362</f>
        <v>1</v>
      </c>
      <c r="G2362" s="328">
        <v>1</v>
      </c>
    </row>
    <row r="2363" spans="1:7" ht="15" x14ac:dyDescent="0.2">
      <c r="A2363" s="320" t="s">
        <v>3076</v>
      </c>
      <c r="B2363" s="336" t="s">
        <v>1522</v>
      </c>
      <c r="C2363" s="337" t="s">
        <v>4237</v>
      </c>
      <c r="D2363" s="338">
        <v>819</v>
      </c>
      <c r="E2363" s="339">
        <v>2450</v>
      </c>
      <c r="F2363" s="171">
        <f>-SUMIF(CajaAcc!F:F,A2363,CajaAcc!E:E)+G2363</f>
        <v>0</v>
      </c>
      <c r="G2363" s="328">
        <v>0</v>
      </c>
    </row>
    <row r="2364" spans="1:7" ht="15" x14ac:dyDescent="0.2">
      <c r="A2364" s="320" t="s">
        <v>2860</v>
      </c>
      <c r="B2364" s="336" t="s">
        <v>1522</v>
      </c>
      <c r="C2364" s="337" t="s">
        <v>4835</v>
      </c>
      <c r="D2364" s="338">
        <v>1053</v>
      </c>
      <c r="E2364" s="339">
        <v>2850</v>
      </c>
      <c r="F2364" s="171">
        <f>-SUMIF(CajaAcc!F:F,A2364,CajaAcc!E:E)+G2364</f>
        <v>0</v>
      </c>
      <c r="G2364" s="328">
        <v>0</v>
      </c>
    </row>
    <row r="2365" spans="1:7" ht="15" x14ac:dyDescent="0.2">
      <c r="A2365" s="320" t="s">
        <v>2865</v>
      </c>
      <c r="B2365" s="336" t="s">
        <v>1522</v>
      </c>
      <c r="C2365" s="337" t="s">
        <v>5271</v>
      </c>
      <c r="D2365" s="338">
        <v>1046</v>
      </c>
      <c r="E2365" s="339">
        <v>2350</v>
      </c>
      <c r="F2365" s="171">
        <f>-SUMIF(CajaAcc!F:F,A2365,CajaAcc!E:E)+G2365</f>
        <v>0</v>
      </c>
      <c r="G2365" s="328">
        <v>0</v>
      </c>
    </row>
    <row r="2366" spans="1:7" ht="15" x14ac:dyDescent="0.2">
      <c r="A2366" s="320" t="s">
        <v>3279</v>
      </c>
      <c r="B2366" s="336" t="s">
        <v>1522</v>
      </c>
      <c r="C2366" s="337" t="s">
        <v>4238</v>
      </c>
      <c r="D2366" s="338">
        <v>819</v>
      </c>
      <c r="E2366" s="339">
        <v>1900</v>
      </c>
      <c r="F2366" s="171">
        <f>-SUMIF(CajaAcc!F:F,A2366,CajaAcc!E:E)+G2366</f>
        <v>0</v>
      </c>
      <c r="G2366" s="328">
        <v>0</v>
      </c>
    </row>
    <row r="2367" spans="1:7" ht="15" x14ac:dyDescent="0.2">
      <c r="A2367" s="320" t="s">
        <v>2859</v>
      </c>
      <c r="B2367" s="336" t="s">
        <v>1522</v>
      </c>
      <c r="C2367" s="337" t="s">
        <v>4836</v>
      </c>
      <c r="D2367" s="338">
        <v>1053</v>
      </c>
      <c r="E2367" s="339">
        <v>2850</v>
      </c>
      <c r="F2367" s="171">
        <f>-SUMIF(CajaAcc!F:F,A2367,CajaAcc!E:E)+G2367</f>
        <v>0</v>
      </c>
      <c r="G2367" s="328">
        <v>0</v>
      </c>
    </row>
    <row r="2368" spans="1:7" ht="15" x14ac:dyDescent="0.2">
      <c r="A2368" s="320" t="s">
        <v>3181</v>
      </c>
      <c r="B2368" s="336" t="s">
        <v>1522</v>
      </c>
      <c r="C2368" s="337" t="s">
        <v>4239</v>
      </c>
      <c r="D2368" s="338">
        <v>768</v>
      </c>
      <c r="E2368" s="339">
        <v>2050</v>
      </c>
      <c r="F2368" s="171">
        <f>-SUMIF(CajaAcc!F:F,A2368,CajaAcc!E:E)+G2368</f>
        <v>2</v>
      </c>
      <c r="G2368" s="328">
        <v>2</v>
      </c>
    </row>
    <row r="2369" spans="1:7" ht="15" x14ac:dyDescent="0.2">
      <c r="A2369" s="320" t="s">
        <v>3280</v>
      </c>
      <c r="B2369" s="336" t="s">
        <v>1522</v>
      </c>
      <c r="C2369" s="337" t="s">
        <v>4240</v>
      </c>
      <c r="D2369" s="338">
        <v>819</v>
      </c>
      <c r="E2369" s="339">
        <v>1900</v>
      </c>
      <c r="F2369" s="171">
        <f>-SUMIF(CajaAcc!F:F,A2369,CajaAcc!E:E)+G2369</f>
        <v>0</v>
      </c>
      <c r="G2369" s="328">
        <v>0</v>
      </c>
    </row>
    <row r="2370" spans="1:7" ht="15" x14ac:dyDescent="0.2">
      <c r="A2370" s="320" t="s">
        <v>3281</v>
      </c>
      <c r="B2370" s="336" t="s">
        <v>1522</v>
      </c>
      <c r="C2370" s="337" t="s">
        <v>4240</v>
      </c>
      <c r="D2370" s="338">
        <v>819</v>
      </c>
      <c r="E2370" s="339">
        <v>1900</v>
      </c>
      <c r="F2370" s="171">
        <f>-SUMIF(CajaAcc!F:F,A2370,CajaAcc!E:E)+G2370</f>
        <v>0</v>
      </c>
      <c r="G2370" s="328">
        <v>0</v>
      </c>
    </row>
    <row r="2371" spans="1:7" ht="15" x14ac:dyDescent="0.2">
      <c r="A2371" s="320" t="s">
        <v>4284</v>
      </c>
      <c r="B2371" s="336" t="s">
        <v>1522</v>
      </c>
      <c r="C2371" s="337" t="s">
        <v>5272</v>
      </c>
      <c r="D2371" s="338">
        <v>2590</v>
      </c>
      <c r="E2371" s="339">
        <v>7950</v>
      </c>
      <c r="F2371" s="171">
        <f>-SUMIF(CajaAcc!F:F,A2371,CajaAcc!E:E)+G2371</f>
        <v>0</v>
      </c>
      <c r="G2371" s="328">
        <v>0</v>
      </c>
    </row>
    <row r="2372" spans="1:7" ht="15" x14ac:dyDescent="0.2">
      <c r="A2372" s="320" t="s">
        <v>3282</v>
      </c>
      <c r="B2372" s="336" t="s">
        <v>1522</v>
      </c>
      <c r="C2372" s="337" t="s">
        <v>4241</v>
      </c>
      <c r="D2372" s="338">
        <v>819</v>
      </c>
      <c r="E2372" s="339">
        <v>1900</v>
      </c>
      <c r="F2372" s="171">
        <f>-SUMIF(CajaAcc!F:F,A2372,CajaAcc!E:E)+G2372</f>
        <v>0</v>
      </c>
      <c r="G2372" s="328">
        <v>0</v>
      </c>
    </row>
    <row r="2373" spans="1:7" ht="15" x14ac:dyDescent="0.2">
      <c r="A2373" s="320" t="s">
        <v>3283</v>
      </c>
      <c r="B2373" s="336" t="s">
        <v>1522</v>
      </c>
      <c r="C2373" s="337" t="s">
        <v>4241</v>
      </c>
      <c r="D2373" s="338">
        <v>819</v>
      </c>
      <c r="E2373" s="339">
        <v>1900</v>
      </c>
      <c r="F2373" s="171">
        <f>-SUMIF(CajaAcc!F:F,A2373,CajaAcc!E:E)+G2373</f>
        <v>0</v>
      </c>
      <c r="G2373" s="328">
        <v>0</v>
      </c>
    </row>
    <row r="2374" spans="1:7" ht="15" x14ac:dyDescent="0.2">
      <c r="A2374" s="320" t="s">
        <v>3284</v>
      </c>
      <c r="B2374" s="336" t="s">
        <v>1522</v>
      </c>
      <c r="C2374" s="337" t="s">
        <v>4241</v>
      </c>
      <c r="D2374" s="338">
        <v>819</v>
      </c>
      <c r="E2374" s="339">
        <v>1900</v>
      </c>
      <c r="F2374" s="171">
        <f>-SUMIF(CajaAcc!F:F,A2374,CajaAcc!E:E)+G2374</f>
        <v>0</v>
      </c>
      <c r="G2374" s="328">
        <v>0</v>
      </c>
    </row>
    <row r="2375" spans="1:7" ht="15" x14ac:dyDescent="0.2">
      <c r="A2375" s="320" t="s">
        <v>3500</v>
      </c>
      <c r="B2375" s="336" t="s">
        <v>1522</v>
      </c>
      <c r="C2375" s="337" t="s">
        <v>4242</v>
      </c>
      <c r="D2375" s="338">
        <v>1057</v>
      </c>
      <c r="E2375" s="339">
        <v>2450</v>
      </c>
      <c r="F2375" s="171">
        <f>-SUMIF(CajaAcc!F:F,A2375,CajaAcc!E:E)+G2375</f>
        <v>0</v>
      </c>
      <c r="G2375" s="328">
        <v>0</v>
      </c>
    </row>
    <row r="2376" spans="1:7" ht="15" x14ac:dyDescent="0.2">
      <c r="A2376" s="320" t="s">
        <v>3636</v>
      </c>
      <c r="B2376" s="336" t="s">
        <v>1522</v>
      </c>
      <c r="C2376" s="337" t="s">
        <v>4243</v>
      </c>
      <c r="D2376" s="338">
        <v>1057</v>
      </c>
      <c r="E2376" s="339">
        <v>2450</v>
      </c>
      <c r="F2376" s="171">
        <f>-SUMIF(CajaAcc!F:F,A2376,CajaAcc!E:E)+G2376</f>
        <v>0</v>
      </c>
      <c r="G2376" s="328">
        <v>0</v>
      </c>
    </row>
    <row r="2377" spans="1:7" ht="15" x14ac:dyDescent="0.2">
      <c r="A2377" s="320" t="s">
        <v>3501</v>
      </c>
      <c r="B2377" s="336" t="s">
        <v>1522</v>
      </c>
      <c r="C2377" s="337" t="s">
        <v>4244</v>
      </c>
      <c r="D2377" s="338">
        <v>1057</v>
      </c>
      <c r="E2377" s="339">
        <v>2450</v>
      </c>
      <c r="F2377" s="171">
        <f>-SUMIF(CajaAcc!F:F,A2377,CajaAcc!E:E)+G2377</f>
        <v>0</v>
      </c>
      <c r="G2377" s="328">
        <v>0</v>
      </c>
    </row>
    <row r="2378" spans="1:7" ht="15" x14ac:dyDescent="0.2">
      <c r="A2378" s="320" t="s">
        <v>3586</v>
      </c>
      <c r="B2378" s="336" t="s">
        <v>1522</v>
      </c>
      <c r="C2378" s="337" t="s">
        <v>5273</v>
      </c>
      <c r="D2378" s="338">
        <v>768</v>
      </c>
      <c r="E2378" s="339">
        <v>2050</v>
      </c>
      <c r="F2378" s="171">
        <f>-SUMIF(CajaAcc!F:F,A2378,CajaAcc!E:E)+G2378</f>
        <v>0</v>
      </c>
      <c r="G2378" s="328">
        <v>0</v>
      </c>
    </row>
    <row r="2379" spans="1:7" ht="15" x14ac:dyDescent="0.2">
      <c r="A2379" s="320" t="s">
        <v>3727</v>
      </c>
      <c r="B2379" s="336" t="s">
        <v>1522</v>
      </c>
      <c r="C2379" s="337" t="s">
        <v>4245</v>
      </c>
      <c r="D2379" s="338">
        <v>1057</v>
      </c>
      <c r="E2379" s="339">
        <v>2450</v>
      </c>
      <c r="F2379" s="171">
        <f>-SUMIF(CajaAcc!F:F,A2379,CajaAcc!E:E)+G2379</f>
        <v>0</v>
      </c>
      <c r="G2379" s="328">
        <v>0</v>
      </c>
    </row>
    <row r="2380" spans="1:7" ht="15" x14ac:dyDescent="0.2">
      <c r="A2380" s="320" t="s">
        <v>3728</v>
      </c>
      <c r="B2380" s="336" t="s">
        <v>1522</v>
      </c>
      <c r="C2380" s="337" t="s">
        <v>4245</v>
      </c>
      <c r="D2380" s="338">
        <v>1057</v>
      </c>
      <c r="E2380" s="339">
        <v>2450</v>
      </c>
      <c r="F2380" s="171">
        <f>-SUMIF(CajaAcc!F:F,A2380,CajaAcc!E:E)+G2380</f>
        <v>0</v>
      </c>
      <c r="G2380" s="328">
        <v>0</v>
      </c>
    </row>
    <row r="2381" spans="1:7" ht="15" x14ac:dyDescent="0.2">
      <c r="A2381" s="320" t="s">
        <v>3729</v>
      </c>
      <c r="B2381" s="336" t="s">
        <v>1522</v>
      </c>
      <c r="C2381" s="337" t="s">
        <v>4246</v>
      </c>
      <c r="D2381" s="338">
        <v>768</v>
      </c>
      <c r="E2381" s="339">
        <v>2050</v>
      </c>
      <c r="F2381" s="171">
        <f>-SUMIF(CajaAcc!F:F,A2381,CajaAcc!E:E)+G2381</f>
        <v>0</v>
      </c>
      <c r="G2381" s="328">
        <v>0</v>
      </c>
    </row>
    <row r="2382" spans="1:7" ht="15" x14ac:dyDescent="0.2">
      <c r="A2382" s="320" t="s">
        <v>3730</v>
      </c>
      <c r="B2382" s="336" t="s">
        <v>1522</v>
      </c>
      <c r="C2382" s="337" t="s">
        <v>4247</v>
      </c>
      <c r="D2382" s="338">
        <v>1057</v>
      </c>
      <c r="E2382" s="339">
        <v>2450</v>
      </c>
      <c r="F2382" s="171">
        <f>-SUMIF(CajaAcc!F:F,A2382,CajaAcc!E:E)+G2382</f>
        <v>2</v>
      </c>
      <c r="G2382" s="328">
        <v>2</v>
      </c>
    </row>
    <row r="2383" spans="1:7" ht="15" x14ac:dyDescent="0.2">
      <c r="A2383" s="320" t="s">
        <v>3731</v>
      </c>
      <c r="B2383" s="336" t="s">
        <v>1522</v>
      </c>
      <c r="C2383" s="337" t="s">
        <v>4247</v>
      </c>
      <c r="D2383" s="338">
        <v>1057</v>
      </c>
      <c r="E2383" s="339">
        <v>2450</v>
      </c>
      <c r="F2383" s="171">
        <f>-SUMIF(CajaAcc!F:F,A2383,CajaAcc!E:E)+G2383</f>
        <v>0</v>
      </c>
      <c r="G2383" s="328">
        <v>0</v>
      </c>
    </row>
    <row r="2384" spans="1:7" ht="15" x14ac:dyDescent="0.2">
      <c r="A2384" s="320" t="s">
        <v>3732</v>
      </c>
      <c r="B2384" s="336" t="s">
        <v>1522</v>
      </c>
      <c r="C2384" s="337" t="s">
        <v>4247</v>
      </c>
      <c r="D2384" s="338">
        <v>1057</v>
      </c>
      <c r="E2384" s="339">
        <v>2450</v>
      </c>
      <c r="F2384" s="171">
        <f>-SUMIF(CajaAcc!F:F,A2384,CajaAcc!E:E)+G2384</f>
        <v>2</v>
      </c>
      <c r="G2384" s="328">
        <v>2</v>
      </c>
    </row>
    <row r="2385" spans="1:7" ht="15" x14ac:dyDescent="0.2">
      <c r="A2385" s="320" t="s">
        <v>4285</v>
      </c>
      <c r="B2385" s="336" t="s">
        <v>1522</v>
      </c>
      <c r="C2385" s="337" t="s">
        <v>5274</v>
      </c>
      <c r="D2385" s="338">
        <v>2590</v>
      </c>
      <c r="E2385" s="339">
        <v>6000</v>
      </c>
      <c r="F2385" s="171">
        <f>-SUMIF(CajaAcc!F:F,A2385,CajaAcc!E:E)+G2385</f>
        <v>0</v>
      </c>
      <c r="G2385" s="328">
        <v>0</v>
      </c>
    </row>
    <row r="2386" spans="1:7" ht="15" x14ac:dyDescent="0.2">
      <c r="A2386" s="320" t="s">
        <v>2861</v>
      </c>
      <c r="B2386" s="336" t="s">
        <v>1522</v>
      </c>
      <c r="C2386" s="337" t="s">
        <v>4837</v>
      </c>
      <c r="D2386" s="338">
        <v>1053</v>
      </c>
      <c r="E2386" s="339">
        <v>2850</v>
      </c>
      <c r="F2386" s="171">
        <f>-SUMIF(CajaAcc!F:F,A2386,CajaAcc!E:E)+G2386</f>
        <v>2</v>
      </c>
      <c r="G2386" s="328">
        <v>2</v>
      </c>
    </row>
    <row r="2387" spans="1:7" ht="15" x14ac:dyDescent="0.2">
      <c r="A2387" s="320" t="s">
        <v>2990</v>
      </c>
      <c r="B2387" s="336" t="s">
        <v>1522</v>
      </c>
      <c r="C2387" s="337" t="s">
        <v>4248</v>
      </c>
      <c r="D2387" s="338">
        <v>981</v>
      </c>
      <c r="E2387" s="339">
        <v>2250</v>
      </c>
      <c r="F2387" s="171">
        <f>-SUMIF(CajaAcc!F:F,A2387,CajaAcc!E:E)+G2387</f>
        <v>0</v>
      </c>
      <c r="G2387" s="328">
        <v>0</v>
      </c>
    </row>
    <row r="2388" spans="1:7" ht="15" x14ac:dyDescent="0.2">
      <c r="A2388" s="320" t="s">
        <v>2991</v>
      </c>
      <c r="B2388" s="336" t="s">
        <v>1522</v>
      </c>
      <c r="C2388" s="337" t="s">
        <v>4248</v>
      </c>
      <c r="D2388" s="338">
        <v>981</v>
      </c>
      <c r="E2388" s="339">
        <v>2250</v>
      </c>
      <c r="F2388" s="171">
        <f>-SUMIF(CajaAcc!F:F,A2388,CajaAcc!E:E)+G2388</f>
        <v>0</v>
      </c>
      <c r="G2388" s="328">
        <v>0</v>
      </c>
    </row>
    <row r="2389" spans="1:7" ht="15" x14ac:dyDescent="0.2">
      <c r="A2389" s="320" t="s">
        <v>2992</v>
      </c>
      <c r="B2389" s="336" t="s">
        <v>1522</v>
      </c>
      <c r="C2389" s="337" t="s">
        <v>4248</v>
      </c>
      <c r="D2389" s="338">
        <v>981</v>
      </c>
      <c r="E2389" s="339">
        <v>2250</v>
      </c>
      <c r="F2389" s="171">
        <f>-SUMIF(CajaAcc!F:F,A2389,CajaAcc!E:E)+G2389</f>
        <v>0</v>
      </c>
      <c r="G2389" s="328">
        <v>0</v>
      </c>
    </row>
    <row r="2390" spans="1:7" ht="15" x14ac:dyDescent="0.2">
      <c r="A2390" s="320" t="s">
        <v>2993</v>
      </c>
      <c r="B2390" s="336" t="s">
        <v>1522</v>
      </c>
      <c r="C2390" s="337" t="s">
        <v>4248</v>
      </c>
      <c r="D2390" s="338">
        <v>981</v>
      </c>
      <c r="E2390" s="339">
        <v>2250</v>
      </c>
      <c r="F2390" s="171">
        <f>-SUMIF(CajaAcc!F:F,A2390,CajaAcc!E:E)+G2390</f>
        <v>0</v>
      </c>
      <c r="G2390" s="328">
        <v>0</v>
      </c>
    </row>
    <row r="2391" spans="1:7" ht="15" x14ac:dyDescent="0.2">
      <c r="A2391" s="320" t="s">
        <v>2994</v>
      </c>
      <c r="B2391" s="336" t="s">
        <v>1522</v>
      </c>
      <c r="C2391" s="337" t="s">
        <v>4248</v>
      </c>
      <c r="D2391" s="338">
        <v>981</v>
      </c>
      <c r="E2391" s="339">
        <v>2250</v>
      </c>
      <c r="F2391" s="171">
        <f>-SUMIF(CajaAcc!F:F,A2391,CajaAcc!E:E)+G2391</f>
        <v>0</v>
      </c>
      <c r="G2391" s="328">
        <v>0</v>
      </c>
    </row>
    <row r="2392" spans="1:7" ht="15" x14ac:dyDescent="0.2">
      <c r="A2392" s="320" t="s">
        <v>2995</v>
      </c>
      <c r="B2392" s="336" t="s">
        <v>1522</v>
      </c>
      <c r="C2392" s="337" t="s">
        <v>4248</v>
      </c>
      <c r="D2392" s="338">
        <v>981</v>
      </c>
      <c r="E2392" s="339">
        <v>2250</v>
      </c>
      <c r="F2392" s="171">
        <f>-SUMIF(CajaAcc!F:F,A2392,CajaAcc!E:E)+G2392</f>
        <v>0</v>
      </c>
      <c r="G2392" s="328">
        <v>0</v>
      </c>
    </row>
    <row r="2393" spans="1:7" ht="15" x14ac:dyDescent="0.2">
      <c r="A2393" s="320" t="s">
        <v>2266</v>
      </c>
      <c r="B2393" s="336" t="s">
        <v>1522</v>
      </c>
      <c r="C2393" s="337" t="s">
        <v>5275</v>
      </c>
      <c r="D2393" s="338">
        <v>1046</v>
      </c>
      <c r="E2393" s="339">
        <v>2400</v>
      </c>
      <c r="F2393" s="171">
        <f>-SUMIF(CajaAcc!F:F,A2393,CajaAcc!E:E)+G2393</f>
        <v>1</v>
      </c>
      <c r="G2393" s="328">
        <v>1</v>
      </c>
    </row>
    <row r="2394" spans="1:7" ht="15" x14ac:dyDescent="0.2">
      <c r="A2394" s="320" t="s">
        <v>2683</v>
      </c>
      <c r="B2394" s="336" t="s">
        <v>1522</v>
      </c>
      <c r="C2394" s="337" t="s">
        <v>5276</v>
      </c>
      <c r="D2394" s="338">
        <v>1046</v>
      </c>
      <c r="E2394" s="339">
        <v>2400</v>
      </c>
      <c r="F2394" s="171">
        <f>-SUMIF(CajaAcc!F:F,A2394,CajaAcc!E:E)+G2394</f>
        <v>0</v>
      </c>
      <c r="G2394" s="328">
        <v>0</v>
      </c>
    </row>
    <row r="2395" spans="1:7" ht="15" x14ac:dyDescent="0.2">
      <c r="A2395" s="320" t="s">
        <v>1100</v>
      </c>
      <c r="B2395" s="336" t="s">
        <v>1522</v>
      </c>
      <c r="C2395" s="337" t="s">
        <v>4249</v>
      </c>
      <c r="D2395" s="338">
        <v>242</v>
      </c>
      <c r="E2395" s="339">
        <v>350</v>
      </c>
      <c r="F2395" s="171">
        <f>-SUMIF(CajaAcc!F:F,A2395,CajaAcc!E:E)+G2395</f>
        <v>0</v>
      </c>
      <c r="G2395" s="328">
        <v>0</v>
      </c>
    </row>
    <row r="2396" spans="1:7" ht="15" x14ac:dyDescent="0.2">
      <c r="A2396" s="320" t="s">
        <v>587</v>
      </c>
      <c r="B2396" s="336" t="s">
        <v>1522</v>
      </c>
      <c r="C2396" s="337" t="s">
        <v>5277</v>
      </c>
      <c r="D2396" s="338">
        <v>400</v>
      </c>
      <c r="E2396" s="339">
        <v>600</v>
      </c>
      <c r="F2396" s="171">
        <f>-SUMIF(CajaAcc!F:F,A2396,CajaAcc!E:E)+G2396</f>
        <v>0</v>
      </c>
      <c r="G2396" s="328">
        <v>0</v>
      </c>
    </row>
    <row r="2397" spans="1:7" ht="15" x14ac:dyDescent="0.2">
      <c r="A2397" s="320" t="s">
        <v>586</v>
      </c>
      <c r="B2397" s="336" t="s">
        <v>1522</v>
      </c>
      <c r="C2397" s="337" t="s">
        <v>4250</v>
      </c>
      <c r="D2397" s="338">
        <v>242</v>
      </c>
      <c r="E2397" s="339">
        <v>350</v>
      </c>
      <c r="F2397" s="171">
        <f>-SUMIF(CajaAcc!F:F,A2397,CajaAcc!E:E)+G2397</f>
        <v>0</v>
      </c>
      <c r="G2397" s="328">
        <v>0</v>
      </c>
    </row>
    <row r="2398" spans="1:7" ht="15" x14ac:dyDescent="0.2">
      <c r="A2398" s="320" t="s">
        <v>721</v>
      </c>
      <c r="B2398" s="336" t="s">
        <v>1522</v>
      </c>
      <c r="C2398" s="337" t="s">
        <v>5278</v>
      </c>
      <c r="D2398" s="338">
        <v>242</v>
      </c>
      <c r="E2398" s="339">
        <v>350</v>
      </c>
      <c r="F2398" s="171">
        <f>-SUMIF(CajaAcc!F:F,A2398,CajaAcc!E:E)+G2398</f>
        <v>0</v>
      </c>
      <c r="G2398" s="328">
        <v>0</v>
      </c>
    </row>
    <row r="2399" spans="1:7" ht="15" x14ac:dyDescent="0.2">
      <c r="A2399" s="320" t="s">
        <v>509</v>
      </c>
      <c r="B2399" s="336" t="s">
        <v>1522</v>
      </c>
      <c r="C2399" s="337" t="s">
        <v>5279</v>
      </c>
      <c r="D2399" s="338">
        <v>242</v>
      </c>
      <c r="E2399" s="339">
        <v>350</v>
      </c>
      <c r="F2399" s="171">
        <f>-SUMIF(CajaAcc!F:F,A2399,CajaAcc!E:E)+G2399</f>
        <v>0</v>
      </c>
      <c r="G2399" s="328">
        <v>0</v>
      </c>
    </row>
    <row r="2400" spans="1:7" ht="15" x14ac:dyDescent="0.2">
      <c r="A2400" s="320" t="s">
        <v>1281</v>
      </c>
      <c r="B2400" s="336" t="s">
        <v>1522</v>
      </c>
      <c r="C2400" s="337" t="s">
        <v>5280</v>
      </c>
      <c r="D2400" s="338">
        <v>242</v>
      </c>
      <c r="E2400" s="339">
        <v>350</v>
      </c>
      <c r="F2400" s="171">
        <f>-SUMIF(CajaAcc!F:F,A2400,CajaAcc!E:E)+G2400</f>
        <v>0</v>
      </c>
      <c r="G2400" s="328">
        <v>0</v>
      </c>
    </row>
    <row r="2401" spans="1:7" ht="15" x14ac:dyDescent="0.2">
      <c r="A2401" s="320" t="s">
        <v>240</v>
      </c>
      <c r="B2401" s="336" t="s">
        <v>1522</v>
      </c>
      <c r="C2401" s="337" t="s">
        <v>4251</v>
      </c>
      <c r="D2401" s="338">
        <v>242</v>
      </c>
      <c r="E2401" s="339">
        <v>350</v>
      </c>
      <c r="F2401" s="171">
        <f>-SUMIF(CajaAcc!F:F,A2401,CajaAcc!E:E)+G2401</f>
        <v>0</v>
      </c>
      <c r="G2401" s="328">
        <v>0</v>
      </c>
    </row>
    <row r="2402" spans="1:7" ht="15" x14ac:dyDescent="0.2">
      <c r="A2402" s="320" t="s">
        <v>955</v>
      </c>
      <c r="B2402" s="336" t="s">
        <v>1522</v>
      </c>
      <c r="C2402" s="337" t="s">
        <v>4252</v>
      </c>
      <c r="D2402" s="338">
        <v>400</v>
      </c>
      <c r="E2402" s="339">
        <v>600</v>
      </c>
      <c r="F2402" s="171">
        <f>-SUMIF(CajaAcc!F:F,A2402,CajaAcc!E:E)+G2402</f>
        <v>0</v>
      </c>
      <c r="G2402" s="328">
        <v>0</v>
      </c>
    </row>
    <row r="2403" spans="1:7" ht="15" x14ac:dyDescent="0.2">
      <c r="A2403" s="320" t="s">
        <v>954</v>
      </c>
      <c r="B2403" s="336" t="s">
        <v>1522</v>
      </c>
      <c r="C2403" s="337" t="s">
        <v>4253</v>
      </c>
      <c r="D2403" s="338">
        <v>400</v>
      </c>
      <c r="E2403" s="339">
        <v>600</v>
      </c>
      <c r="F2403" s="171">
        <f>-SUMIF(CajaAcc!F:F,A2403,CajaAcc!E:E)+G2403</f>
        <v>0</v>
      </c>
      <c r="G2403" s="328">
        <v>0</v>
      </c>
    </row>
    <row r="2404" spans="1:7" ht="15" x14ac:dyDescent="0.2">
      <c r="A2404" s="320" t="s">
        <v>956</v>
      </c>
      <c r="B2404" s="336" t="s">
        <v>1522</v>
      </c>
      <c r="C2404" s="337" t="s">
        <v>5281</v>
      </c>
      <c r="D2404" s="338">
        <v>400</v>
      </c>
      <c r="E2404" s="339">
        <v>600</v>
      </c>
      <c r="F2404" s="171">
        <f>-SUMIF(CajaAcc!F:F,A2404,CajaAcc!E:E)+G2404</f>
        <v>0</v>
      </c>
      <c r="G2404" s="328">
        <v>0</v>
      </c>
    </row>
    <row r="2405" spans="1:7" ht="15" x14ac:dyDescent="0.2">
      <c r="A2405" s="320" t="s">
        <v>957</v>
      </c>
      <c r="B2405" s="336" t="s">
        <v>1522</v>
      </c>
      <c r="C2405" s="337" t="s">
        <v>4254</v>
      </c>
      <c r="D2405" s="338">
        <v>400</v>
      </c>
      <c r="E2405" s="339">
        <v>600</v>
      </c>
      <c r="F2405" s="171">
        <f>-SUMIF(CajaAcc!F:F,A2405,CajaAcc!E:E)+G2405</f>
        <v>0</v>
      </c>
      <c r="G2405" s="328">
        <v>0</v>
      </c>
    </row>
    <row r="2406" spans="1:7" ht="15" x14ac:dyDescent="0.2">
      <c r="A2406" s="320" t="s">
        <v>1478</v>
      </c>
      <c r="B2406" s="336" t="s">
        <v>1522</v>
      </c>
      <c r="C2406" s="337" t="s">
        <v>4255</v>
      </c>
      <c r="D2406" s="338">
        <v>400</v>
      </c>
      <c r="E2406" s="339">
        <v>600</v>
      </c>
      <c r="F2406" s="171">
        <f>-SUMIF(CajaAcc!F:F,A2406,CajaAcc!E:E)+G2406</f>
        <v>0</v>
      </c>
      <c r="G2406" s="328">
        <v>0</v>
      </c>
    </row>
    <row r="2407" spans="1:7" ht="15" x14ac:dyDescent="0.2">
      <c r="A2407" s="320" t="s">
        <v>1480</v>
      </c>
      <c r="B2407" s="336" t="s">
        <v>1522</v>
      </c>
      <c r="C2407" s="337" t="s">
        <v>4256</v>
      </c>
      <c r="D2407" s="338">
        <v>400</v>
      </c>
      <c r="E2407" s="339">
        <v>600</v>
      </c>
      <c r="F2407" s="171">
        <f>-SUMIF(CajaAcc!F:F,A2407,CajaAcc!E:E)+G2407</f>
        <v>0</v>
      </c>
      <c r="G2407" s="328">
        <v>0</v>
      </c>
    </row>
    <row r="2408" spans="1:7" ht="15" x14ac:dyDescent="0.2">
      <c r="A2408" s="320" t="s">
        <v>681</v>
      </c>
      <c r="B2408" s="336" t="s">
        <v>1522</v>
      </c>
      <c r="C2408" s="337" t="s">
        <v>682</v>
      </c>
      <c r="D2408" s="338">
        <v>242</v>
      </c>
      <c r="E2408" s="339">
        <v>350</v>
      </c>
      <c r="F2408" s="171">
        <f>-SUMIF(CajaAcc!F:F,A2408,CajaAcc!E:E)+G2408</f>
        <v>0</v>
      </c>
      <c r="G2408" s="328">
        <v>0</v>
      </c>
    </row>
    <row r="2409" spans="1:7" ht="15" x14ac:dyDescent="0.2">
      <c r="A2409" s="320" t="s">
        <v>683</v>
      </c>
      <c r="B2409" s="336" t="s">
        <v>1522</v>
      </c>
      <c r="C2409" s="337" t="s">
        <v>684</v>
      </c>
      <c r="D2409" s="338">
        <v>242</v>
      </c>
      <c r="E2409" s="339">
        <v>350</v>
      </c>
      <c r="F2409" s="171">
        <f>-SUMIF(CajaAcc!F:F,A2409,CajaAcc!E:E)+G2409</f>
        <v>0</v>
      </c>
      <c r="G2409" s="328">
        <v>0</v>
      </c>
    </row>
    <row r="2410" spans="1:7" ht="15" x14ac:dyDescent="0.2">
      <c r="A2410" s="320" t="s">
        <v>289</v>
      </c>
      <c r="B2410" s="336" t="s">
        <v>1522</v>
      </c>
      <c r="C2410" s="337" t="s">
        <v>5282</v>
      </c>
      <c r="D2410" s="338">
        <v>154</v>
      </c>
      <c r="E2410" s="339">
        <v>250</v>
      </c>
      <c r="F2410" s="171">
        <f>-SUMIF(CajaAcc!F:F,A2410,CajaAcc!E:E)+G2410</f>
        <v>0</v>
      </c>
      <c r="G2410" s="328">
        <v>0</v>
      </c>
    </row>
    <row r="2411" spans="1:7" ht="15" x14ac:dyDescent="0.2">
      <c r="A2411" s="320" t="s">
        <v>288</v>
      </c>
      <c r="B2411" s="336" t="s">
        <v>1522</v>
      </c>
      <c r="C2411" s="337" t="s">
        <v>5282</v>
      </c>
      <c r="D2411" s="338">
        <v>154</v>
      </c>
      <c r="E2411" s="339">
        <v>250</v>
      </c>
      <c r="F2411" s="171">
        <f>-SUMIF(CajaAcc!F:F,A2411,CajaAcc!E:E)+G2411</f>
        <v>0</v>
      </c>
      <c r="G2411" s="328">
        <v>0</v>
      </c>
    </row>
    <row r="2412" spans="1:7" ht="15" x14ac:dyDescent="0.2">
      <c r="A2412" s="320" t="s">
        <v>290</v>
      </c>
      <c r="B2412" s="336" t="s">
        <v>1522</v>
      </c>
      <c r="C2412" s="337" t="s">
        <v>5282</v>
      </c>
      <c r="D2412" s="338">
        <v>154</v>
      </c>
      <c r="E2412" s="339">
        <v>250</v>
      </c>
      <c r="F2412" s="171">
        <f>-SUMIF(CajaAcc!F:F,A2412,CajaAcc!E:E)+G2412</f>
        <v>0</v>
      </c>
      <c r="G2412" s="328">
        <v>0</v>
      </c>
    </row>
    <row r="2413" spans="1:7" ht="15" x14ac:dyDescent="0.2">
      <c r="A2413" s="320" t="s">
        <v>287</v>
      </c>
      <c r="B2413" s="336" t="s">
        <v>1522</v>
      </c>
      <c r="C2413" s="337" t="s">
        <v>5282</v>
      </c>
      <c r="D2413" s="338">
        <v>154</v>
      </c>
      <c r="E2413" s="339">
        <v>250</v>
      </c>
      <c r="F2413" s="171">
        <f>-SUMIF(CajaAcc!F:F,A2413,CajaAcc!E:E)+G2413</f>
        <v>0</v>
      </c>
      <c r="G2413" s="328">
        <v>0</v>
      </c>
    </row>
    <row r="2414" spans="1:7" ht="15" x14ac:dyDescent="0.2">
      <c r="A2414" s="320" t="s">
        <v>299</v>
      </c>
      <c r="B2414" s="336" t="s">
        <v>1522</v>
      </c>
      <c r="C2414" s="337" t="s">
        <v>2485</v>
      </c>
      <c r="D2414" s="338">
        <v>154</v>
      </c>
      <c r="E2414" s="339">
        <v>250</v>
      </c>
      <c r="F2414" s="171">
        <f>-SUMIF(CajaAcc!F:F,A2414,CajaAcc!E:E)+G2414</f>
        <v>0</v>
      </c>
      <c r="G2414" s="328">
        <v>0</v>
      </c>
    </row>
    <row r="2415" spans="1:7" ht="15" x14ac:dyDescent="0.2">
      <c r="A2415" s="320" t="s">
        <v>433</v>
      </c>
      <c r="B2415" s="336" t="s">
        <v>1522</v>
      </c>
      <c r="C2415" s="337" t="s">
        <v>2177</v>
      </c>
      <c r="D2415" s="338">
        <v>154</v>
      </c>
      <c r="E2415" s="339">
        <v>250</v>
      </c>
      <c r="F2415" s="171">
        <f>-SUMIF(CajaAcc!F:F,A2415,CajaAcc!E:E)+G2415</f>
        <v>0</v>
      </c>
      <c r="G2415" s="328">
        <v>0</v>
      </c>
    </row>
    <row r="2416" spans="1:7" ht="15" x14ac:dyDescent="0.2">
      <c r="A2416" s="320" t="s">
        <v>434</v>
      </c>
      <c r="B2416" s="336" t="s">
        <v>1522</v>
      </c>
      <c r="C2416" s="337" t="s">
        <v>2178</v>
      </c>
      <c r="D2416" s="338">
        <v>154</v>
      </c>
      <c r="E2416" s="339">
        <v>250</v>
      </c>
      <c r="F2416" s="171">
        <f>-SUMIF(CajaAcc!F:F,A2416,CajaAcc!E:E)+G2416</f>
        <v>0</v>
      </c>
      <c r="G2416" s="328">
        <v>0</v>
      </c>
    </row>
    <row r="2417" spans="1:7" ht="15" x14ac:dyDescent="0.2">
      <c r="A2417" s="320" t="s">
        <v>466</v>
      </c>
      <c r="B2417" s="336" t="s">
        <v>1522</v>
      </c>
      <c r="C2417" s="337" t="s">
        <v>2179</v>
      </c>
      <c r="D2417" s="338">
        <v>154</v>
      </c>
      <c r="E2417" s="339">
        <v>250</v>
      </c>
      <c r="F2417" s="171">
        <f>-SUMIF(CajaAcc!F:F,A2417,CajaAcc!E:E)+G2417</f>
        <v>0</v>
      </c>
      <c r="G2417" s="328">
        <v>0</v>
      </c>
    </row>
    <row r="2418" spans="1:7" ht="15" x14ac:dyDescent="0.2">
      <c r="A2418" s="320" t="s">
        <v>2357</v>
      </c>
      <c r="B2418" s="336" t="s">
        <v>1522</v>
      </c>
      <c r="C2418" s="337" t="s">
        <v>2486</v>
      </c>
      <c r="D2418" s="338">
        <v>344</v>
      </c>
      <c r="E2418" s="339">
        <v>650</v>
      </c>
      <c r="F2418" s="171">
        <f>-SUMIF(CajaAcc!F:F,A2418,CajaAcc!E:E)+G2418</f>
        <v>0</v>
      </c>
      <c r="G2418" s="328">
        <v>0</v>
      </c>
    </row>
    <row r="2419" spans="1:7" ht="15" x14ac:dyDescent="0.2">
      <c r="A2419" s="320" t="s">
        <v>685</v>
      </c>
      <c r="B2419" s="336" t="s">
        <v>1522</v>
      </c>
      <c r="C2419" s="337" t="s">
        <v>5283</v>
      </c>
      <c r="D2419" s="338">
        <v>242</v>
      </c>
      <c r="E2419" s="339">
        <v>450</v>
      </c>
      <c r="F2419" s="171">
        <f>-SUMIF(CajaAcc!F:F,A2419,CajaAcc!E:E)+G2419</f>
        <v>0</v>
      </c>
      <c r="G2419" s="328">
        <v>0</v>
      </c>
    </row>
    <row r="2420" spans="1:7" ht="15" x14ac:dyDescent="0.2">
      <c r="A2420" s="320" t="s">
        <v>686</v>
      </c>
      <c r="B2420" s="336" t="s">
        <v>1522</v>
      </c>
      <c r="C2420" s="337" t="s">
        <v>5580</v>
      </c>
      <c r="D2420" s="338">
        <v>242</v>
      </c>
      <c r="E2420" s="339">
        <v>750</v>
      </c>
      <c r="F2420" s="171">
        <f>-SUMIF(CajaAcc!F:F,A2420,CajaAcc!E:E)+G2420</f>
        <v>0</v>
      </c>
      <c r="G2420" s="328">
        <v>0</v>
      </c>
    </row>
    <row r="2421" spans="1:7" ht="15" x14ac:dyDescent="0.2">
      <c r="A2421" s="320" t="s">
        <v>3256</v>
      </c>
      <c r="B2421" s="336" t="s">
        <v>1522</v>
      </c>
      <c r="C2421" s="337" t="s">
        <v>3257</v>
      </c>
      <c r="D2421" s="338">
        <v>979</v>
      </c>
      <c r="E2421" s="339">
        <v>2250</v>
      </c>
      <c r="F2421" s="171">
        <f>-SUMIF(CajaAcc!F:F,A2421,CajaAcc!E:E)+G2421</f>
        <v>1</v>
      </c>
      <c r="G2421" s="328">
        <v>1</v>
      </c>
    </row>
    <row r="2422" spans="1:7" ht="15" x14ac:dyDescent="0.2">
      <c r="A2422" s="320" t="s">
        <v>3309</v>
      </c>
      <c r="B2422" s="336" t="s">
        <v>1522</v>
      </c>
      <c r="C2422" s="337" t="s">
        <v>3612</v>
      </c>
      <c r="D2422" s="338">
        <v>768</v>
      </c>
      <c r="E2422" s="339">
        <v>2050</v>
      </c>
      <c r="F2422" s="171">
        <f>-SUMIF(CajaAcc!F:F,A2422,CajaAcc!E:E)+G2422</f>
        <v>0</v>
      </c>
      <c r="G2422" s="328">
        <v>0</v>
      </c>
    </row>
    <row r="2423" spans="1:7" ht="15" x14ac:dyDescent="0.2">
      <c r="A2423" s="320" t="s">
        <v>3589</v>
      </c>
      <c r="B2423" s="336" t="s">
        <v>1522</v>
      </c>
      <c r="C2423" s="337" t="s">
        <v>5284</v>
      </c>
      <c r="D2423" s="338">
        <v>768</v>
      </c>
      <c r="E2423" s="339">
        <v>2050</v>
      </c>
      <c r="F2423" s="171">
        <f>-SUMIF(CajaAcc!F:F,A2423,CajaAcc!E:E)+G2423</f>
        <v>0</v>
      </c>
      <c r="G2423" s="328">
        <v>0</v>
      </c>
    </row>
    <row r="2424" spans="1:7" ht="15" x14ac:dyDescent="0.2">
      <c r="A2424" s="320" t="s">
        <v>3640</v>
      </c>
      <c r="B2424" s="336" t="s">
        <v>1522</v>
      </c>
      <c r="C2424" s="337" t="s">
        <v>3653</v>
      </c>
      <c r="D2424" s="338">
        <v>941</v>
      </c>
      <c r="E2424" s="339">
        <v>2550</v>
      </c>
      <c r="F2424" s="171">
        <f>-SUMIF(CajaAcc!F:F,A2424,CajaAcc!E:E)+G2424</f>
        <v>0</v>
      </c>
      <c r="G2424" s="328">
        <v>0</v>
      </c>
    </row>
    <row r="2425" spans="1:7" ht="15" x14ac:dyDescent="0.2">
      <c r="A2425" s="320" t="s">
        <v>3733</v>
      </c>
      <c r="B2425" s="336" t="s">
        <v>1522</v>
      </c>
      <c r="C2425" s="337" t="s">
        <v>3653</v>
      </c>
      <c r="D2425" s="338">
        <v>941</v>
      </c>
      <c r="E2425" s="339">
        <v>2550</v>
      </c>
      <c r="F2425" s="171">
        <f>-SUMIF(CajaAcc!F:F,A2425,CajaAcc!E:E)+G2425</f>
        <v>0</v>
      </c>
      <c r="G2425" s="328">
        <v>0</v>
      </c>
    </row>
    <row r="2426" spans="1:7" ht="15" x14ac:dyDescent="0.2">
      <c r="A2426" s="320" t="s">
        <v>3675</v>
      </c>
      <c r="B2426" s="336" t="s">
        <v>1522</v>
      </c>
      <c r="C2426" s="337" t="s">
        <v>3692</v>
      </c>
      <c r="D2426" s="338">
        <v>1072</v>
      </c>
      <c r="E2426" s="339">
        <v>2450</v>
      </c>
      <c r="F2426" s="171">
        <f>-SUMIF(CajaAcc!F:F,A2426,CajaAcc!E:E)+G2426</f>
        <v>2</v>
      </c>
      <c r="G2426" s="328">
        <v>2</v>
      </c>
    </row>
    <row r="2427" spans="1:7" ht="15" x14ac:dyDescent="0.2">
      <c r="A2427" s="320" t="s">
        <v>3502</v>
      </c>
      <c r="B2427" s="336" t="s">
        <v>1522</v>
      </c>
      <c r="C2427" s="337" t="s">
        <v>5285</v>
      </c>
      <c r="D2427" s="338">
        <v>1046</v>
      </c>
      <c r="E2427" s="339">
        <v>2400</v>
      </c>
      <c r="F2427" s="171">
        <f>-SUMIF(CajaAcc!F:F,A2427,CajaAcc!E:E)+G2427</f>
        <v>0</v>
      </c>
      <c r="G2427" s="328">
        <v>0</v>
      </c>
    </row>
    <row r="2428" spans="1:7" ht="15" x14ac:dyDescent="0.2">
      <c r="A2428" s="320" t="s">
        <v>3503</v>
      </c>
      <c r="B2428" s="336" t="s">
        <v>1522</v>
      </c>
      <c r="C2428" s="337" t="s">
        <v>5285</v>
      </c>
      <c r="D2428" s="338">
        <v>1046</v>
      </c>
      <c r="E2428" s="339">
        <v>2400</v>
      </c>
      <c r="F2428" s="171">
        <f>-SUMIF(CajaAcc!F:F,A2428,CajaAcc!E:E)+G2428</f>
        <v>0</v>
      </c>
      <c r="G2428" s="328">
        <v>0</v>
      </c>
    </row>
    <row r="2429" spans="1:7" ht="15" x14ac:dyDescent="0.2">
      <c r="A2429" s="320" t="s">
        <v>3676</v>
      </c>
      <c r="B2429" s="336" t="s">
        <v>1522</v>
      </c>
      <c r="C2429" s="337" t="s">
        <v>5581</v>
      </c>
      <c r="D2429" s="338">
        <v>716</v>
      </c>
      <c r="E2429" s="339">
        <v>2200</v>
      </c>
      <c r="F2429" s="171">
        <f>-SUMIF(CajaAcc!F:F,A2429,CajaAcc!E:E)+G2429</f>
        <v>0</v>
      </c>
      <c r="G2429" s="328">
        <v>0</v>
      </c>
    </row>
    <row r="2430" spans="1:7" ht="15" x14ac:dyDescent="0.2">
      <c r="A2430" s="320" t="s">
        <v>3734</v>
      </c>
      <c r="B2430" s="336" t="s">
        <v>1522</v>
      </c>
      <c r="C2430" s="337" t="s">
        <v>5581</v>
      </c>
      <c r="D2430" s="338">
        <v>716</v>
      </c>
      <c r="E2430" s="339">
        <v>2200</v>
      </c>
      <c r="F2430" s="171">
        <f>-SUMIF(CajaAcc!F:F,A2430,CajaAcc!E:E)+G2430</f>
        <v>0</v>
      </c>
      <c r="G2430" s="328">
        <v>0</v>
      </c>
    </row>
    <row r="2431" spans="1:7" ht="15" x14ac:dyDescent="0.2">
      <c r="A2431" s="320" t="s">
        <v>3588</v>
      </c>
      <c r="B2431" s="336" t="s">
        <v>1522</v>
      </c>
      <c r="C2431" s="337" t="s">
        <v>5286</v>
      </c>
      <c r="D2431" s="338">
        <v>1345</v>
      </c>
      <c r="E2431" s="339">
        <v>3100</v>
      </c>
      <c r="F2431" s="171">
        <f>-SUMIF(CajaAcc!F:F,A2431,CajaAcc!E:E)+G2431</f>
        <v>0</v>
      </c>
      <c r="G2431" s="328">
        <v>0</v>
      </c>
    </row>
    <row r="2432" spans="1:7" ht="15" x14ac:dyDescent="0.2">
      <c r="A2432" s="320" t="s">
        <v>3587</v>
      </c>
      <c r="B2432" s="336" t="s">
        <v>1522</v>
      </c>
      <c r="C2432" s="337" t="s">
        <v>5287</v>
      </c>
      <c r="D2432" s="338">
        <v>1345</v>
      </c>
      <c r="E2432" s="339">
        <v>3100</v>
      </c>
      <c r="F2432" s="171">
        <f>-SUMIF(CajaAcc!F:F,A2432,CajaAcc!E:E)+G2432</f>
        <v>0</v>
      </c>
      <c r="G2432" s="328">
        <v>0</v>
      </c>
    </row>
    <row r="2433" spans="1:7" ht="15" x14ac:dyDescent="0.2">
      <c r="A2433" s="320" t="s">
        <v>3674</v>
      </c>
      <c r="B2433" s="336" t="s">
        <v>1522</v>
      </c>
      <c r="C2433" s="337" t="s">
        <v>5288</v>
      </c>
      <c r="D2433" s="338">
        <v>1345</v>
      </c>
      <c r="E2433" s="339">
        <v>3100</v>
      </c>
      <c r="F2433" s="171">
        <f>-SUMIF(CajaAcc!F:F,A2433,CajaAcc!E:E)+G2433</f>
        <v>0</v>
      </c>
      <c r="G2433" s="328">
        <v>0</v>
      </c>
    </row>
    <row r="2434" spans="1:7" ht="15" x14ac:dyDescent="0.2">
      <c r="A2434" s="320" t="s">
        <v>3539</v>
      </c>
      <c r="B2434" s="336" t="s">
        <v>1522</v>
      </c>
      <c r="C2434" s="337" t="s">
        <v>5289</v>
      </c>
      <c r="D2434" s="338">
        <v>716</v>
      </c>
      <c r="E2434" s="339">
        <v>1650</v>
      </c>
      <c r="F2434" s="171">
        <f>-SUMIF(CajaAcc!F:F,A2434,CajaAcc!E:E)+G2434</f>
        <v>1</v>
      </c>
      <c r="G2434" s="328">
        <v>1</v>
      </c>
    </row>
    <row r="2435" spans="1:7" ht="15" x14ac:dyDescent="0.2">
      <c r="A2435" s="320" t="s">
        <v>3258</v>
      </c>
      <c r="B2435" s="336" t="s">
        <v>1522</v>
      </c>
      <c r="C2435" s="337" t="s">
        <v>3613</v>
      </c>
      <c r="D2435" s="338">
        <v>768</v>
      </c>
      <c r="E2435" s="339">
        <v>2050</v>
      </c>
      <c r="F2435" s="171">
        <f>-SUMIF(CajaAcc!F:F,A2435,CajaAcc!E:E)+G2435</f>
        <v>0</v>
      </c>
      <c r="G2435" s="328">
        <v>0</v>
      </c>
    </row>
    <row r="2436" spans="1:7" ht="15" x14ac:dyDescent="0.2">
      <c r="A2436" s="320" t="s">
        <v>3192</v>
      </c>
      <c r="B2436" s="336" t="s">
        <v>1522</v>
      </c>
      <c r="C2436" s="337" t="s">
        <v>3221</v>
      </c>
      <c r="D2436" s="338">
        <v>941</v>
      </c>
      <c r="E2436" s="339">
        <v>2550</v>
      </c>
      <c r="F2436" s="171">
        <f>-SUMIF(CajaAcc!F:F,A2436,CajaAcc!E:E)+G2436</f>
        <v>0</v>
      </c>
      <c r="G2436" s="328">
        <v>0</v>
      </c>
    </row>
    <row r="2437" spans="1:7" ht="15" x14ac:dyDescent="0.2">
      <c r="A2437" s="320" t="s">
        <v>3193</v>
      </c>
      <c r="B2437" s="336" t="s">
        <v>1522</v>
      </c>
      <c r="C2437" s="337" t="s">
        <v>3221</v>
      </c>
      <c r="D2437" s="338">
        <v>941</v>
      </c>
      <c r="E2437" s="339">
        <v>2550</v>
      </c>
      <c r="F2437" s="171">
        <f>-SUMIF(CajaAcc!F:F,A2437,CajaAcc!E:E)+G2437</f>
        <v>0</v>
      </c>
      <c r="G2437" s="328">
        <v>0</v>
      </c>
    </row>
    <row r="2438" spans="1:7" ht="15" x14ac:dyDescent="0.2">
      <c r="A2438" s="320" t="s">
        <v>3194</v>
      </c>
      <c r="B2438" s="336" t="s">
        <v>1522</v>
      </c>
      <c r="C2438" s="337" t="s">
        <v>3221</v>
      </c>
      <c r="D2438" s="338">
        <v>941</v>
      </c>
      <c r="E2438" s="339">
        <v>2550</v>
      </c>
      <c r="F2438" s="171">
        <f>-SUMIF(CajaAcc!F:F,A2438,CajaAcc!E:E)+G2438</f>
        <v>0</v>
      </c>
      <c r="G2438" s="328">
        <v>0</v>
      </c>
    </row>
    <row r="2439" spans="1:7" ht="15" x14ac:dyDescent="0.2">
      <c r="A2439" s="320" t="s">
        <v>3183</v>
      </c>
      <c r="B2439" s="336" t="s">
        <v>1522</v>
      </c>
      <c r="C2439" s="337" t="s">
        <v>4838</v>
      </c>
      <c r="D2439" s="338">
        <v>1053</v>
      </c>
      <c r="E2439" s="339">
        <v>2850</v>
      </c>
      <c r="F2439" s="171">
        <f>-SUMIF(CajaAcc!F:F,A2439,CajaAcc!E:E)+G2439</f>
        <v>0</v>
      </c>
      <c r="G2439" s="328">
        <v>0</v>
      </c>
    </row>
    <row r="2440" spans="1:7" ht="15" x14ac:dyDescent="0.2">
      <c r="A2440" s="320" t="s">
        <v>3504</v>
      </c>
      <c r="B2440" s="336" t="s">
        <v>1522</v>
      </c>
      <c r="C2440" s="337" t="s">
        <v>5290</v>
      </c>
      <c r="D2440" s="338">
        <v>1046</v>
      </c>
      <c r="E2440" s="339">
        <v>2400</v>
      </c>
      <c r="F2440" s="171">
        <f>-SUMIF(CajaAcc!F:F,A2440,CajaAcc!E:E)+G2440</f>
        <v>0</v>
      </c>
      <c r="G2440" s="328">
        <v>0</v>
      </c>
    </row>
    <row r="2441" spans="1:7" ht="15" x14ac:dyDescent="0.2">
      <c r="A2441" s="320" t="s">
        <v>3505</v>
      </c>
      <c r="B2441" s="336" t="s">
        <v>1522</v>
      </c>
      <c r="C2441" s="337" t="s">
        <v>5290</v>
      </c>
      <c r="D2441" s="338">
        <v>1046</v>
      </c>
      <c r="E2441" s="339">
        <v>3200</v>
      </c>
      <c r="F2441" s="171">
        <f>-SUMIF(CajaAcc!F:F,A2441,CajaAcc!E:E)+G2441</f>
        <v>0</v>
      </c>
      <c r="G2441" s="328">
        <v>0</v>
      </c>
    </row>
    <row r="2442" spans="1:7" ht="15" x14ac:dyDescent="0.2">
      <c r="A2442" s="320" t="s">
        <v>3540</v>
      </c>
      <c r="B2442" s="336" t="s">
        <v>1522</v>
      </c>
      <c r="C2442" s="337" t="s">
        <v>5291</v>
      </c>
      <c r="D2442" s="338">
        <v>716</v>
      </c>
      <c r="E2442" s="339">
        <v>1650</v>
      </c>
      <c r="F2442" s="171">
        <f>-SUMIF(CajaAcc!F:F,A2442,CajaAcc!E:E)+G2442</f>
        <v>0</v>
      </c>
      <c r="G2442" s="328">
        <v>0</v>
      </c>
    </row>
    <row r="2443" spans="1:7" ht="15" x14ac:dyDescent="0.2">
      <c r="A2443" s="320" t="s">
        <v>3641</v>
      </c>
      <c r="B2443" s="336" t="s">
        <v>1522</v>
      </c>
      <c r="C2443" s="337" t="s">
        <v>3759</v>
      </c>
      <c r="D2443" s="338">
        <v>1268</v>
      </c>
      <c r="E2443" s="339">
        <v>2950</v>
      </c>
      <c r="F2443" s="171">
        <f>-SUMIF(CajaAcc!F:F,A2443,CajaAcc!E:E)+G2443</f>
        <v>0</v>
      </c>
      <c r="G2443" s="328">
        <v>0</v>
      </c>
    </row>
    <row r="2444" spans="1:7" ht="15" x14ac:dyDescent="0.2">
      <c r="A2444" s="320" t="s">
        <v>3852</v>
      </c>
      <c r="B2444" s="336" t="s">
        <v>1522</v>
      </c>
      <c r="C2444" s="337" t="s">
        <v>3853</v>
      </c>
      <c r="D2444" s="338">
        <v>1083</v>
      </c>
      <c r="E2444" s="339">
        <v>2900</v>
      </c>
      <c r="F2444" s="171">
        <f>-SUMIF(CajaAcc!F:F,A2444,CajaAcc!E:E)+G2444</f>
        <v>0</v>
      </c>
      <c r="G2444" s="328">
        <v>0</v>
      </c>
    </row>
    <row r="2445" spans="1:7" ht="15" x14ac:dyDescent="0.2">
      <c r="A2445" s="320" t="s">
        <v>3899</v>
      </c>
      <c r="B2445" s="336" t="s">
        <v>1522</v>
      </c>
      <c r="C2445" s="337" t="s">
        <v>3920</v>
      </c>
      <c r="D2445" s="338">
        <v>1113</v>
      </c>
      <c r="E2445" s="339">
        <v>3000</v>
      </c>
      <c r="F2445" s="171">
        <f>-SUMIF(CajaAcc!F:F,A2445,CajaAcc!E:E)+G2445</f>
        <v>1</v>
      </c>
      <c r="G2445" s="328">
        <v>1</v>
      </c>
    </row>
    <row r="2446" spans="1:7" ht="15" x14ac:dyDescent="0.2">
      <c r="A2446" s="320" t="s">
        <v>4286</v>
      </c>
      <c r="B2446" s="336" t="s">
        <v>1522</v>
      </c>
      <c r="C2446" s="337" t="s">
        <v>4312</v>
      </c>
      <c r="D2446" s="338">
        <v>1295</v>
      </c>
      <c r="E2446" s="339">
        <v>3000</v>
      </c>
      <c r="F2446" s="171">
        <f>-SUMIF(CajaAcc!F:F,A2446,CajaAcc!E:E)+G2446</f>
        <v>0</v>
      </c>
      <c r="G2446" s="328">
        <v>0</v>
      </c>
    </row>
    <row r="2447" spans="1:7" ht="15" x14ac:dyDescent="0.2">
      <c r="A2447" s="320" t="s">
        <v>4287</v>
      </c>
      <c r="B2447" s="336" t="s">
        <v>1522</v>
      </c>
      <c r="C2447" s="337" t="s">
        <v>4313</v>
      </c>
      <c r="D2447" s="338">
        <v>1583</v>
      </c>
      <c r="E2447" s="339">
        <v>3650</v>
      </c>
      <c r="F2447" s="171">
        <f>-SUMIF(CajaAcc!F:F,A2447,CajaAcc!E:E)+G2447</f>
        <v>0</v>
      </c>
      <c r="G2447" s="328">
        <v>0</v>
      </c>
    </row>
    <row r="2448" spans="1:7" ht="15" x14ac:dyDescent="0.2">
      <c r="A2448" s="320" t="s">
        <v>3851</v>
      </c>
      <c r="B2448" s="336" t="s">
        <v>1522</v>
      </c>
      <c r="C2448" s="337" t="s">
        <v>5582</v>
      </c>
      <c r="D2448" s="338">
        <v>716</v>
      </c>
      <c r="E2448" s="339">
        <v>1950</v>
      </c>
      <c r="F2448" s="171">
        <f>-SUMIF(CajaAcc!F:F,A2448,CajaAcc!E:E)+G2448</f>
        <v>0</v>
      </c>
      <c r="G2448" s="328">
        <v>0</v>
      </c>
    </row>
    <row r="2449" spans="1:7" ht="15" x14ac:dyDescent="0.2">
      <c r="A2449" s="320" t="s">
        <v>4386</v>
      </c>
      <c r="B2449" s="336" t="s">
        <v>1522</v>
      </c>
      <c r="C2449" s="337" t="s">
        <v>5582</v>
      </c>
      <c r="D2449" s="338">
        <v>716</v>
      </c>
      <c r="E2449" s="339">
        <v>1650</v>
      </c>
      <c r="F2449" s="171">
        <f>-SUMIF(CajaAcc!F:F,A2449,CajaAcc!E:E)+G2449</f>
        <v>0</v>
      </c>
      <c r="G2449" s="328">
        <v>0</v>
      </c>
    </row>
    <row r="2450" spans="1:7" ht="15" x14ac:dyDescent="0.2">
      <c r="A2450" s="320" t="s">
        <v>4387</v>
      </c>
      <c r="B2450" s="336" t="s">
        <v>1522</v>
      </c>
      <c r="C2450" s="337" t="s">
        <v>5582</v>
      </c>
      <c r="D2450" s="338">
        <v>716</v>
      </c>
      <c r="E2450" s="339">
        <v>1650</v>
      </c>
      <c r="F2450" s="171">
        <f>-SUMIF(CajaAcc!F:F,A2450,CajaAcc!E:E)+G2450</f>
        <v>0</v>
      </c>
      <c r="G2450" s="328">
        <v>0</v>
      </c>
    </row>
    <row r="2451" spans="1:7" ht="15" x14ac:dyDescent="0.2">
      <c r="A2451" s="320" t="s">
        <v>4388</v>
      </c>
      <c r="B2451" s="336" t="s">
        <v>1522</v>
      </c>
      <c r="C2451" s="337" t="s">
        <v>5582</v>
      </c>
      <c r="D2451" s="338">
        <v>716</v>
      </c>
      <c r="E2451" s="339">
        <v>1650</v>
      </c>
      <c r="F2451" s="171">
        <f>-SUMIF(CajaAcc!F:F,A2451,CajaAcc!E:E)+G2451</f>
        <v>0</v>
      </c>
      <c r="G2451" s="328">
        <v>0</v>
      </c>
    </row>
    <row r="2452" spans="1:7" ht="15" x14ac:dyDescent="0.2">
      <c r="A2452" s="320" t="s">
        <v>4389</v>
      </c>
      <c r="B2452" s="336" t="s">
        <v>1522</v>
      </c>
      <c r="C2452" s="337" t="s">
        <v>5582</v>
      </c>
      <c r="D2452" s="338">
        <v>716</v>
      </c>
      <c r="E2452" s="339">
        <v>1650</v>
      </c>
      <c r="F2452" s="171">
        <f>-SUMIF(CajaAcc!F:F,A2452,CajaAcc!E:E)+G2452</f>
        <v>0</v>
      </c>
      <c r="G2452" s="328">
        <v>0</v>
      </c>
    </row>
    <row r="2453" spans="1:7" ht="15" x14ac:dyDescent="0.2">
      <c r="A2453" s="320" t="s">
        <v>4390</v>
      </c>
      <c r="B2453" s="336" t="s">
        <v>1522</v>
      </c>
      <c r="C2453" s="337" t="s">
        <v>5582</v>
      </c>
      <c r="D2453" s="338">
        <v>716</v>
      </c>
      <c r="E2453" s="339">
        <v>1650</v>
      </c>
      <c r="F2453" s="171">
        <f>-SUMIF(CajaAcc!F:F,A2453,CajaAcc!E:E)+G2453</f>
        <v>0</v>
      </c>
      <c r="G2453" s="328">
        <v>0</v>
      </c>
    </row>
    <row r="2454" spans="1:7" ht="15" x14ac:dyDescent="0.2">
      <c r="A2454" s="320" t="s">
        <v>3590</v>
      </c>
      <c r="B2454" s="336" t="s">
        <v>1522</v>
      </c>
      <c r="C2454" s="337" t="s">
        <v>3614</v>
      </c>
      <c r="D2454" s="338">
        <v>1268</v>
      </c>
      <c r="E2454" s="339">
        <v>2950</v>
      </c>
      <c r="F2454" s="171">
        <f>-SUMIF(CajaAcc!F:F,A2454,CajaAcc!E:E)+G2454</f>
        <v>0</v>
      </c>
      <c r="G2454" s="328">
        <v>0</v>
      </c>
    </row>
    <row r="2455" spans="1:7" ht="15" x14ac:dyDescent="0.2">
      <c r="A2455" s="320" t="s">
        <v>3677</v>
      </c>
      <c r="B2455" s="336" t="s">
        <v>1522</v>
      </c>
      <c r="C2455" s="337" t="s">
        <v>3614</v>
      </c>
      <c r="D2455" s="338">
        <v>1268</v>
      </c>
      <c r="E2455" s="339">
        <v>2950</v>
      </c>
      <c r="F2455" s="171">
        <f>-SUMIF(CajaAcc!F:F,A2455,CajaAcc!E:E)+G2455</f>
        <v>0</v>
      </c>
      <c r="G2455" s="328">
        <v>0</v>
      </c>
    </row>
    <row r="2456" spans="1:7" ht="15" x14ac:dyDescent="0.2">
      <c r="A2456" s="320" t="s">
        <v>3541</v>
      </c>
      <c r="B2456" s="336" t="s">
        <v>1522</v>
      </c>
      <c r="C2456" s="337" t="s">
        <v>3615</v>
      </c>
      <c r="D2456" s="338">
        <v>768</v>
      </c>
      <c r="E2456" s="339">
        <v>2050</v>
      </c>
      <c r="F2456" s="171">
        <f>-SUMIF(CajaAcc!F:F,A2456,CajaAcc!E:E)+G2456</f>
        <v>0</v>
      </c>
      <c r="G2456" s="328">
        <v>0</v>
      </c>
    </row>
    <row r="2457" spans="1:7" ht="15" x14ac:dyDescent="0.2">
      <c r="A2457" s="320" t="s">
        <v>3678</v>
      </c>
      <c r="B2457" s="336" t="s">
        <v>1522</v>
      </c>
      <c r="C2457" s="337" t="s">
        <v>3693</v>
      </c>
      <c r="D2457" s="338">
        <v>941</v>
      </c>
      <c r="E2457" s="339">
        <v>2550</v>
      </c>
      <c r="F2457" s="171">
        <f>-SUMIF(CajaAcc!F:F,A2457,CajaAcc!E:E)+G2457</f>
        <v>0</v>
      </c>
      <c r="G2457" s="328">
        <v>0</v>
      </c>
    </row>
    <row r="2458" spans="1:7" ht="15" x14ac:dyDescent="0.2">
      <c r="A2458" s="320" t="s">
        <v>3679</v>
      </c>
      <c r="B2458" s="336" t="s">
        <v>1522</v>
      </c>
      <c r="C2458" s="337" t="s">
        <v>3693</v>
      </c>
      <c r="D2458" s="338">
        <v>941</v>
      </c>
      <c r="E2458" s="339">
        <v>2550</v>
      </c>
      <c r="F2458" s="171">
        <f>-SUMIF(CajaAcc!F:F,A2458,CajaAcc!E:E)+G2458</f>
        <v>1</v>
      </c>
      <c r="G2458" s="328">
        <v>1</v>
      </c>
    </row>
    <row r="2459" spans="1:7" ht="15" x14ac:dyDescent="0.2">
      <c r="A2459" s="320" t="s">
        <v>3680</v>
      </c>
      <c r="B2459" s="336" t="s">
        <v>1522</v>
      </c>
      <c r="C2459" s="337" t="s">
        <v>3693</v>
      </c>
      <c r="D2459" s="338">
        <v>941</v>
      </c>
      <c r="E2459" s="339">
        <v>2550</v>
      </c>
      <c r="F2459" s="171">
        <f>-SUMIF(CajaAcc!F:F,A2459,CajaAcc!E:E)+G2459</f>
        <v>0</v>
      </c>
      <c r="G2459" s="328">
        <v>0</v>
      </c>
    </row>
    <row r="2460" spans="1:7" ht="15" x14ac:dyDescent="0.2">
      <c r="A2460" s="320" t="s">
        <v>3940</v>
      </c>
      <c r="B2460" s="336" t="s">
        <v>1522</v>
      </c>
      <c r="C2460" s="337" t="s">
        <v>5583</v>
      </c>
      <c r="D2460" s="338">
        <v>716</v>
      </c>
      <c r="E2460" s="339">
        <v>1950</v>
      </c>
      <c r="F2460" s="171">
        <f>-SUMIF(CajaAcc!F:F,A2460,CajaAcc!E:E)+G2460</f>
        <v>0</v>
      </c>
      <c r="G2460" s="328">
        <v>0</v>
      </c>
    </row>
    <row r="2461" spans="1:7" ht="15" x14ac:dyDescent="0.2">
      <c r="A2461" s="320" t="s">
        <v>3681</v>
      </c>
      <c r="B2461" s="336" t="s">
        <v>1522</v>
      </c>
      <c r="C2461" s="337" t="s">
        <v>5583</v>
      </c>
      <c r="D2461" s="338">
        <v>716</v>
      </c>
      <c r="E2461" s="339">
        <v>1950</v>
      </c>
      <c r="F2461" s="171">
        <f>-SUMIF(CajaAcc!F:F,A2461,CajaAcc!E:E)+G2461</f>
        <v>0</v>
      </c>
      <c r="G2461" s="328">
        <v>0</v>
      </c>
    </row>
    <row r="2462" spans="1:7" ht="15" x14ac:dyDescent="0.2">
      <c r="A2462" s="320" t="s">
        <v>4976</v>
      </c>
      <c r="B2462" s="336" t="s">
        <v>1522</v>
      </c>
      <c r="C2462" s="337" t="s">
        <v>4977</v>
      </c>
      <c r="D2462" s="338">
        <v>1460</v>
      </c>
      <c r="E2462" s="339">
        <v>4050</v>
      </c>
      <c r="F2462" s="171">
        <f>-SUMIF(CajaAcc!F:F,A2462,CajaAcc!E:E)+G2462</f>
        <v>0</v>
      </c>
      <c r="G2462" s="328">
        <v>0</v>
      </c>
    </row>
    <row r="2463" spans="1:7" ht="15" x14ac:dyDescent="0.2">
      <c r="A2463" s="320" t="s">
        <v>4978</v>
      </c>
      <c r="B2463" s="336" t="s">
        <v>1522</v>
      </c>
      <c r="C2463" s="337" t="s">
        <v>4979</v>
      </c>
      <c r="D2463" s="338">
        <v>1460</v>
      </c>
      <c r="E2463" s="339">
        <v>4050</v>
      </c>
      <c r="F2463" s="171">
        <f>-SUMIF(CajaAcc!F:F,A2463,CajaAcc!E:E)+G2463</f>
        <v>0</v>
      </c>
      <c r="G2463" s="328">
        <v>0</v>
      </c>
    </row>
    <row r="2464" spans="1:7" ht="15" x14ac:dyDescent="0.2">
      <c r="A2464" s="320" t="s">
        <v>4980</v>
      </c>
      <c r="B2464" s="336" t="s">
        <v>1522</v>
      </c>
      <c r="C2464" s="337" t="s">
        <v>4981</v>
      </c>
      <c r="D2464" s="338">
        <v>1460</v>
      </c>
      <c r="E2464" s="339">
        <v>4050</v>
      </c>
      <c r="F2464" s="171">
        <f>-SUMIF(CajaAcc!F:F,A2464,CajaAcc!E:E)+G2464</f>
        <v>0</v>
      </c>
      <c r="G2464" s="328">
        <v>0</v>
      </c>
    </row>
    <row r="2465" spans="1:7" ht="15" x14ac:dyDescent="0.2">
      <c r="A2465" s="320" t="s">
        <v>4982</v>
      </c>
      <c r="B2465" s="336" t="s">
        <v>1522</v>
      </c>
      <c r="C2465" s="337" t="s">
        <v>4983</v>
      </c>
      <c r="D2465" s="338">
        <v>1460</v>
      </c>
      <c r="E2465" s="339">
        <v>4050</v>
      </c>
      <c r="F2465" s="171">
        <f>-SUMIF(CajaAcc!F:F,A2465,CajaAcc!E:E)+G2465</f>
        <v>0</v>
      </c>
      <c r="G2465" s="328">
        <v>0</v>
      </c>
    </row>
    <row r="2466" spans="1:7" ht="15" x14ac:dyDescent="0.2">
      <c r="A2466" s="320" t="s">
        <v>4515</v>
      </c>
      <c r="B2466" s="336" t="s">
        <v>1522</v>
      </c>
      <c r="C2466" s="337" t="s">
        <v>4583</v>
      </c>
      <c r="D2466" s="338">
        <v>1241</v>
      </c>
      <c r="E2466" s="339">
        <v>3350</v>
      </c>
      <c r="F2466" s="171">
        <f>-SUMIF(CajaAcc!F:F,A2466,CajaAcc!E:E)+G2466</f>
        <v>0</v>
      </c>
      <c r="G2466" s="328">
        <v>0</v>
      </c>
    </row>
    <row r="2467" spans="1:7" ht="15" x14ac:dyDescent="0.2">
      <c r="A2467" s="320" t="s">
        <v>4517</v>
      </c>
      <c r="B2467" s="336" t="s">
        <v>1522</v>
      </c>
      <c r="C2467" s="337" t="s">
        <v>4585</v>
      </c>
      <c r="D2467" s="338">
        <v>1241</v>
      </c>
      <c r="E2467" s="339">
        <v>3350</v>
      </c>
      <c r="F2467" s="171">
        <f>-SUMIF(CajaAcc!F:F,A2467,CajaAcc!E:E)+G2467</f>
        <v>0</v>
      </c>
      <c r="G2467" s="328">
        <v>0</v>
      </c>
    </row>
    <row r="2468" spans="1:7" ht="15" x14ac:dyDescent="0.2">
      <c r="A2468" s="320" t="s">
        <v>4516</v>
      </c>
      <c r="B2468" s="336" t="s">
        <v>1522</v>
      </c>
      <c r="C2468" s="337" t="s">
        <v>4584</v>
      </c>
      <c r="D2468" s="338">
        <v>1241</v>
      </c>
      <c r="E2468" s="339">
        <v>3350</v>
      </c>
      <c r="F2468" s="171">
        <f>-SUMIF(CajaAcc!F:F,A2468,CajaAcc!E:E)+G2468</f>
        <v>0</v>
      </c>
      <c r="G2468" s="328">
        <v>0</v>
      </c>
    </row>
    <row r="2469" spans="1:7" ht="15" x14ac:dyDescent="0.2">
      <c r="A2469" s="320" t="s">
        <v>4519</v>
      </c>
      <c r="B2469" s="336" t="s">
        <v>1522</v>
      </c>
      <c r="C2469" s="337" t="s">
        <v>4587</v>
      </c>
      <c r="D2469" s="338">
        <v>1241</v>
      </c>
      <c r="E2469" s="339">
        <v>3350</v>
      </c>
      <c r="F2469" s="171">
        <f>-SUMIF(CajaAcc!F:F,A2469,CajaAcc!E:E)+G2469</f>
        <v>0</v>
      </c>
      <c r="G2469" s="328">
        <v>0</v>
      </c>
    </row>
    <row r="2470" spans="1:7" ht="15" x14ac:dyDescent="0.2">
      <c r="A2470" s="320" t="s">
        <v>4518</v>
      </c>
      <c r="B2470" s="336" t="s">
        <v>1522</v>
      </c>
      <c r="C2470" s="337" t="s">
        <v>4586</v>
      </c>
      <c r="D2470" s="338">
        <v>1241</v>
      </c>
      <c r="E2470" s="339">
        <v>3350</v>
      </c>
      <c r="F2470" s="171">
        <f>-SUMIF(CajaAcc!F:F,A2470,CajaAcc!E:E)+G2470</f>
        <v>0</v>
      </c>
      <c r="G2470" s="328">
        <v>0</v>
      </c>
    </row>
    <row r="2471" spans="1:7" ht="15" x14ac:dyDescent="0.2">
      <c r="A2471" s="320" t="s">
        <v>4529</v>
      </c>
      <c r="B2471" s="336" t="s">
        <v>1522</v>
      </c>
      <c r="C2471" s="337" t="s">
        <v>4594</v>
      </c>
      <c r="D2471" s="338">
        <v>960</v>
      </c>
      <c r="E2471" s="339">
        <v>2600</v>
      </c>
      <c r="F2471" s="171">
        <f>-SUMIF(CajaAcc!F:F,A2471,CajaAcc!E:E)+G2471</f>
        <v>0</v>
      </c>
      <c r="G2471" s="328">
        <v>0</v>
      </c>
    </row>
    <row r="2472" spans="1:7" ht="15" x14ac:dyDescent="0.2">
      <c r="A2472" s="320" t="s">
        <v>4718</v>
      </c>
      <c r="B2472" s="336" t="s">
        <v>1522</v>
      </c>
      <c r="C2472" s="337" t="s">
        <v>4785</v>
      </c>
      <c r="D2472" s="338">
        <v>1362</v>
      </c>
      <c r="E2472" s="339">
        <v>3150</v>
      </c>
      <c r="F2472" s="171">
        <f>-SUMIF(CajaAcc!F:F,A2472,CajaAcc!E:E)+G2472</f>
        <v>4</v>
      </c>
      <c r="G2472" s="328">
        <v>4</v>
      </c>
    </row>
    <row r="2473" spans="1:7" ht="15" x14ac:dyDescent="0.2">
      <c r="A2473" s="320" t="s">
        <v>4720</v>
      </c>
      <c r="B2473" s="336" t="s">
        <v>1522</v>
      </c>
      <c r="C2473" s="337" t="s">
        <v>5292</v>
      </c>
      <c r="D2473" s="338">
        <v>960</v>
      </c>
      <c r="E2473" s="339">
        <v>2600</v>
      </c>
      <c r="F2473" s="171">
        <f>-SUMIF(CajaAcc!F:F,A2473,CajaAcc!E:E)+G2473</f>
        <v>0</v>
      </c>
      <c r="G2473" s="328">
        <v>0</v>
      </c>
    </row>
    <row r="2474" spans="1:7" ht="15" x14ac:dyDescent="0.2">
      <c r="A2474" s="320" t="s">
        <v>4719</v>
      </c>
      <c r="B2474" s="336" t="s">
        <v>1522</v>
      </c>
      <c r="C2474" s="337" t="s">
        <v>4786</v>
      </c>
      <c r="D2474" s="338">
        <v>960</v>
      </c>
      <c r="E2474" s="339">
        <v>2600</v>
      </c>
      <c r="F2474" s="171">
        <f>-SUMIF(CajaAcc!F:F,A2474,CajaAcc!E:E)+G2474</f>
        <v>5</v>
      </c>
      <c r="G2474" s="328">
        <v>5</v>
      </c>
    </row>
    <row r="2475" spans="1:7" ht="15" x14ac:dyDescent="0.2">
      <c r="A2475" s="320" t="s">
        <v>4992</v>
      </c>
      <c r="B2475" s="336" t="s">
        <v>1522</v>
      </c>
      <c r="C2475" s="337" t="s">
        <v>4993</v>
      </c>
      <c r="D2475" s="338">
        <v>1176</v>
      </c>
      <c r="E2475" s="339">
        <v>3600</v>
      </c>
      <c r="F2475" s="171">
        <f>-SUMIF(CajaAcc!F:F,A2475,CajaAcc!E:E)+G2475</f>
        <v>2</v>
      </c>
      <c r="G2475" s="328">
        <v>3</v>
      </c>
    </row>
    <row r="2476" spans="1:7" ht="15" x14ac:dyDescent="0.2">
      <c r="A2476" s="320" t="s">
        <v>4880</v>
      </c>
      <c r="B2476" s="336" t="s">
        <v>1522</v>
      </c>
      <c r="C2476" s="337" t="s">
        <v>4947</v>
      </c>
      <c r="D2476" s="338">
        <v>1376</v>
      </c>
      <c r="E2476" s="339">
        <v>3800</v>
      </c>
      <c r="F2476" s="171">
        <f>-SUMIF(CajaAcc!F:F,A2476,CajaAcc!E:E)+G2476</f>
        <v>7</v>
      </c>
      <c r="G2476" s="328">
        <v>7</v>
      </c>
    </row>
    <row r="2477" spans="1:7" ht="15" x14ac:dyDescent="0.2">
      <c r="A2477" s="320" t="s">
        <v>4625</v>
      </c>
      <c r="B2477" s="336" t="s">
        <v>1522</v>
      </c>
      <c r="C2477" s="337" t="s">
        <v>4597</v>
      </c>
      <c r="D2477" s="338">
        <v>1245</v>
      </c>
      <c r="E2477" s="339">
        <v>2500</v>
      </c>
      <c r="F2477" s="171">
        <f>-SUMIF(CajaAcc!F:F,A2477,CajaAcc!E:E)+G2477</f>
        <v>8</v>
      </c>
      <c r="G2477" s="328">
        <v>8</v>
      </c>
    </row>
    <row r="2478" spans="1:7" ht="15" x14ac:dyDescent="0.2">
      <c r="A2478" s="320" t="s">
        <v>4721</v>
      </c>
      <c r="B2478" s="336" t="s">
        <v>1522</v>
      </c>
      <c r="C2478" s="337" t="s">
        <v>5584</v>
      </c>
      <c r="D2478" s="338">
        <v>2180</v>
      </c>
      <c r="E2478" s="339">
        <v>5850</v>
      </c>
      <c r="F2478" s="171">
        <f>-SUMIF(CajaAcc!F:F,A2478,CajaAcc!E:E)+G2478</f>
        <v>12</v>
      </c>
      <c r="G2478" s="328">
        <v>12</v>
      </c>
    </row>
    <row r="2479" spans="1:7" ht="15" x14ac:dyDescent="0.2">
      <c r="A2479" s="320" t="s">
        <v>4391</v>
      </c>
      <c r="B2479" s="336" t="s">
        <v>1522</v>
      </c>
      <c r="C2479" s="337" t="s">
        <v>5293</v>
      </c>
      <c r="D2479" s="338">
        <v>955</v>
      </c>
      <c r="E2479" s="339">
        <v>2950</v>
      </c>
      <c r="F2479" s="171">
        <f>-SUMIF(CajaAcc!F:F,A2479,CajaAcc!E:E)+G2479</f>
        <v>5</v>
      </c>
      <c r="G2479" s="328">
        <v>5</v>
      </c>
    </row>
    <row r="2480" spans="1:7" ht="15" x14ac:dyDescent="0.2">
      <c r="A2480" s="320" t="s">
        <v>4722</v>
      </c>
      <c r="B2480" s="336" t="s">
        <v>1522</v>
      </c>
      <c r="C2480" s="337" t="s">
        <v>5294</v>
      </c>
      <c r="D2480" s="338">
        <v>3933</v>
      </c>
      <c r="E2480" s="339">
        <v>10600</v>
      </c>
      <c r="F2480" s="171">
        <f>-SUMIF(CajaAcc!F:F,A2480,CajaAcc!E:E)+G2480</f>
        <v>0</v>
      </c>
      <c r="G2480" s="328">
        <v>0</v>
      </c>
    </row>
    <row r="2481" spans="1:7" ht="15" x14ac:dyDescent="0.2">
      <c r="A2481" s="320" t="s">
        <v>4626</v>
      </c>
      <c r="B2481" s="336" t="s">
        <v>1522</v>
      </c>
      <c r="C2481" s="337" t="s">
        <v>4948</v>
      </c>
      <c r="D2481" s="338">
        <v>1106</v>
      </c>
      <c r="E2481" s="339">
        <v>3750</v>
      </c>
      <c r="F2481" s="171">
        <f>-SUMIF(CajaAcc!F:F,A2481,CajaAcc!E:E)+G2481</f>
        <v>3</v>
      </c>
      <c r="G2481" s="328">
        <v>3</v>
      </c>
    </row>
    <row r="2482" spans="1:7" ht="15" x14ac:dyDescent="0.2">
      <c r="A2482" s="320" t="s">
        <v>4392</v>
      </c>
      <c r="B2482" s="336" t="s">
        <v>1522</v>
      </c>
      <c r="C2482" s="337" t="s">
        <v>5585</v>
      </c>
      <c r="D2482" s="338">
        <v>654</v>
      </c>
      <c r="E2482" s="339">
        <v>1750</v>
      </c>
      <c r="F2482" s="171">
        <f>-SUMIF(CajaAcc!F:F,A2482,CajaAcc!E:E)+G2482</f>
        <v>5</v>
      </c>
      <c r="G2482" s="328">
        <v>5</v>
      </c>
    </row>
    <row r="2483" spans="1:7" ht="15" x14ac:dyDescent="0.2">
      <c r="A2483" s="320" t="s">
        <v>4723</v>
      </c>
      <c r="B2483" s="336" t="s">
        <v>1522</v>
      </c>
      <c r="C2483" s="337" t="s">
        <v>4787</v>
      </c>
      <c r="D2483" s="338">
        <v>960</v>
      </c>
      <c r="E2483" s="339">
        <v>2600</v>
      </c>
      <c r="F2483" s="171">
        <f>-SUMIF(CajaAcc!F:F,A2483,CajaAcc!E:E)+G2483</f>
        <v>7</v>
      </c>
      <c r="G2483" s="328">
        <v>7</v>
      </c>
    </row>
    <row r="2484" spans="1:7" ht="15" x14ac:dyDescent="0.2">
      <c r="A2484" s="320" t="s">
        <v>5503</v>
      </c>
      <c r="B2484" s="336" t="s">
        <v>1522</v>
      </c>
      <c r="C2484" s="337" t="s">
        <v>5586</v>
      </c>
      <c r="D2484" s="338">
        <v>2612</v>
      </c>
      <c r="E2484" s="339">
        <v>8050</v>
      </c>
      <c r="F2484" s="171">
        <f>-SUMIF(CajaAcc!F:F,A2484,CajaAcc!E:E)+G2484</f>
        <v>3</v>
      </c>
      <c r="G2484" s="328">
        <v>3</v>
      </c>
    </row>
    <row r="2485" spans="1:7" ht="15" x14ac:dyDescent="0.2">
      <c r="A2485" s="320" t="s">
        <v>5095</v>
      </c>
      <c r="B2485" s="336" t="s">
        <v>1522</v>
      </c>
      <c r="C2485" s="337" t="s">
        <v>5117</v>
      </c>
      <c r="D2485" s="338">
        <v>914</v>
      </c>
      <c r="E2485" s="339">
        <v>3150</v>
      </c>
      <c r="F2485" s="171">
        <f>-SUMIF(CajaAcc!F:F,A2485,CajaAcc!E:E)+G2485</f>
        <v>6</v>
      </c>
      <c r="G2485" s="328">
        <v>7</v>
      </c>
    </row>
    <row r="2486" spans="1:7" ht="15" x14ac:dyDescent="0.2">
      <c r="A2486" s="320" t="s">
        <v>4724</v>
      </c>
      <c r="B2486" s="336" t="s">
        <v>1522</v>
      </c>
      <c r="C2486" s="337" t="s">
        <v>4788</v>
      </c>
      <c r="D2486" s="338">
        <v>960</v>
      </c>
      <c r="E2486" s="339">
        <v>2600</v>
      </c>
      <c r="F2486" s="171">
        <f>-SUMIF(CajaAcc!F:F,A2486,CajaAcc!E:E)+G2486</f>
        <v>1</v>
      </c>
      <c r="G2486" s="328">
        <v>1</v>
      </c>
    </row>
    <row r="2487" spans="1:7" ht="15" x14ac:dyDescent="0.2">
      <c r="A2487" s="320" t="s">
        <v>4726</v>
      </c>
      <c r="B2487" s="336" t="s">
        <v>1522</v>
      </c>
      <c r="C2487" s="337" t="s">
        <v>5295</v>
      </c>
      <c r="D2487" s="338">
        <v>960</v>
      </c>
      <c r="E2487" s="339">
        <v>2600</v>
      </c>
      <c r="F2487" s="171">
        <f>-SUMIF(CajaAcc!F:F,A2487,CajaAcc!E:E)+G2487</f>
        <v>8</v>
      </c>
      <c r="G2487" s="328">
        <v>8</v>
      </c>
    </row>
    <row r="2488" spans="1:7" ht="15" x14ac:dyDescent="0.2">
      <c r="A2488" s="320" t="s">
        <v>4725</v>
      </c>
      <c r="B2488" s="336" t="s">
        <v>1522</v>
      </c>
      <c r="C2488" s="337" t="s">
        <v>4789</v>
      </c>
      <c r="D2488" s="338">
        <v>960</v>
      </c>
      <c r="E2488" s="339">
        <v>2600</v>
      </c>
      <c r="F2488" s="171">
        <f>-SUMIF(CajaAcc!F:F,A2488,CajaAcc!E:E)+G2488</f>
        <v>12</v>
      </c>
      <c r="G2488" s="328">
        <v>12</v>
      </c>
    </row>
    <row r="2489" spans="1:7" ht="15" x14ac:dyDescent="0.2">
      <c r="A2489" s="320" t="s">
        <v>4881</v>
      </c>
      <c r="B2489" s="336" t="s">
        <v>1522</v>
      </c>
      <c r="C2489" s="337" t="s">
        <v>4949</v>
      </c>
      <c r="D2489" s="338">
        <v>1176</v>
      </c>
      <c r="E2489" s="339">
        <v>3600</v>
      </c>
      <c r="F2489" s="171">
        <f>-SUMIF(CajaAcc!F:F,A2489,CajaAcc!E:E)+G2489</f>
        <v>10</v>
      </c>
      <c r="G2489" s="328">
        <v>10</v>
      </c>
    </row>
    <row r="2490" spans="1:7" ht="15" x14ac:dyDescent="0.2">
      <c r="A2490" s="320" t="s">
        <v>4882</v>
      </c>
      <c r="B2490" s="336" t="s">
        <v>1522</v>
      </c>
      <c r="C2490" s="337" t="s">
        <v>4950</v>
      </c>
      <c r="D2490" s="338">
        <v>1376</v>
      </c>
      <c r="E2490" s="339">
        <v>3800</v>
      </c>
      <c r="F2490" s="171">
        <f>-SUMIF(CajaAcc!F:F,A2490,CajaAcc!E:E)+G2490</f>
        <v>31</v>
      </c>
      <c r="G2490" s="328">
        <v>31</v>
      </c>
    </row>
    <row r="2491" spans="1:7" ht="15" x14ac:dyDescent="0.2">
      <c r="A2491" s="320" t="s">
        <v>4663</v>
      </c>
      <c r="B2491" s="336" t="s">
        <v>1522</v>
      </c>
      <c r="C2491" s="337" t="s">
        <v>4839</v>
      </c>
      <c r="D2491" s="338">
        <v>2180</v>
      </c>
      <c r="E2491" s="339">
        <v>5850</v>
      </c>
      <c r="F2491" s="171">
        <f>-SUMIF(CajaAcc!F:F,A2491,CajaAcc!E:E)+G2491</f>
        <v>0</v>
      </c>
      <c r="G2491" s="328">
        <v>0</v>
      </c>
    </row>
    <row r="2492" spans="1:7" ht="15" x14ac:dyDescent="0.2">
      <c r="A2492" s="320" t="s">
        <v>4727</v>
      </c>
      <c r="B2492" s="336" t="s">
        <v>1522</v>
      </c>
      <c r="C2492" s="337" t="s">
        <v>4839</v>
      </c>
      <c r="D2492" s="338">
        <v>2180</v>
      </c>
      <c r="E2492" s="339">
        <v>5850</v>
      </c>
      <c r="F2492" s="171">
        <f>-SUMIF(CajaAcc!F:F,A2492,CajaAcc!E:E)+G2492</f>
        <v>4</v>
      </c>
      <c r="G2492" s="328">
        <v>4</v>
      </c>
    </row>
    <row r="2493" spans="1:7" ht="15" x14ac:dyDescent="0.2">
      <c r="A2493" s="320" t="s">
        <v>4647</v>
      </c>
      <c r="B2493" s="336" t="s">
        <v>1522</v>
      </c>
      <c r="C2493" s="337" t="s">
        <v>5296</v>
      </c>
      <c r="D2493" s="338">
        <v>955</v>
      </c>
      <c r="E2493" s="339">
        <v>2950</v>
      </c>
      <c r="F2493" s="171">
        <f>-SUMIF(CajaAcc!F:F,A2493,CajaAcc!E:E)+G2493</f>
        <v>6</v>
      </c>
      <c r="G2493" s="328">
        <v>6</v>
      </c>
    </row>
    <row r="2494" spans="1:7" ht="15" x14ac:dyDescent="0.2">
      <c r="A2494" s="320" t="s">
        <v>4728</v>
      </c>
      <c r="B2494" s="336" t="s">
        <v>1522</v>
      </c>
      <c r="C2494" s="337" t="s">
        <v>4951</v>
      </c>
      <c r="D2494" s="338">
        <v>1106</v>
      </c>
      <c r="E2494" s="339">
        <v>3750</v>
      </c>
      <c r="F2494" s="171">
        <f>-SUMIF(CajaAcc!F:F,A2494,CajaAcc!E:E)+G2494</f>
        <v>4</v>
      </c>
      <c r="G2494" s="328">
        <v>5</v>
      </c>
    </row>
    <row r="2495" spans="1:7" ht="15" x14ac:dyDescent="0.2">
      <c r="A2495" s="320" t="s">
        <v>5297</v>
      </c>
      <c r="B2495" s="336" t="s">
        <v>1522</v>
      </c>
      <c r="C2495" s="337" t="s">
        <v>5298</v>
      </c>
      <c r="D2495" s="338">
        <v>2550</v>
      </c>
      <c r="E2495" s="339">
        <v>6450</v>
      </c>
      <c r="F2495" s="171">
        <f>-SUMIF(CajaAcc!F:F,A2495,CajaAcc!E:E)+G2495</f>
        <v>2</v>
      </c>
      <c r="G2495" s="328">
        <v>2</v>
      </c>
    </row>
    <row r="2496" spans="1:7" ht="15" x14ac:dyDescent="0.2">
      <c r="A2496" s="320" t="s">
        <v>5456</v>
      </c>
      <c r="B2496" s="336" t="s">
        <v>1522</v>
      </c>
      <c r="C2496" s="337" t="s">
        <v>5480</v>
      </c>
      <c r="D2496" s="338">
        <v>2190</v>
      </c>
      <c r="E2496" s="339">
        <v>6750</v>
      </c>
      <c r="F2496" s="171">
        <f>-SUMIF(CajaAcc!F:F,A2496,CajaAcc!E:E)+G2496</f>
        <v>2</v>
      </c>
      <c r="G2496" s="328">
        <v>2</v>
      </c>
    </row>
    <row r="2497" spans="1:7" ht="15" x14ac:dyDescent="0.2">
      <c r="A2497" s="320" t="s">
        <v>4729</v>
      </c>
      <c r="B2497" s="336" t="s">
        <v>1522</v>
      </c>
      <c r="C2497" s="337" t="s">
        <v>5587</v>
      </c>
      <c r="D2497" s="338">
        <v>654</v>
      </c>
      <c r="E2497" s="339">
        <v>2000</v>
      </c>
      <c r="F2497" s="171">
        <f>-SUMIF(CajaAcc!F:F,A2497,CajaAcc!E:E)+G2497</f>
        <v>7</v>
      </c>
      <c r="G2497" s="328">
        <v>7</v>
      </c>
    </row>
    <row r="2498" spans="1:7" ht="15" x14ac:dyDescent="0.2">
      <c r="A2498" s="320" t="s">
        <v>5014</v>
      </c>
      <c r="B2498" s="336" t="s">
        <v>1522</v>
      </c>
      <c r="C2498" s="337" t="s">
        <v>5587</v>
      </c>
      <c r="D2498" s="338">
        <v>654</v>
      </c>
      <c r="E2498" s="339">
        <v>2000</v>
      </c>
      <c r="F2498" s="171">
        <f>-SUMIF(CajaAcc!F:F,A2498,CajaAcc!E:E)+G2498</f>
        <v>0</v>
      </c>
      <c r="G2498" s="328">
        <v>0</v>
      </c>
    </row>
    <row r="2499" spans="1:7" ht="15" x14ac:dyDescent="0.2">
      <c r="A2499" s="320" t="s">
        <v>5299</v>
      </c>
      <c r="B2499" s="336" t="s">
        <v>1522</v>
      </c>
      <c r="C2499" s="337" t="s">
        <v>5588</v>
      </c>
      <c r="D2499" s="338">
        <v>1773</v>
      </c>
      <c r="E2499" s="339">
        <v>4900</v>
      </c>
      <c r="F2499" s="171">
        <f>-SUMIF(CajaAcc!F:F,A2499,CajaAcc!E:E)+G2499</f>
        <v>3</v>
      </c>
      <c r="G2499" s="328">
        <v>3</v>
      </c>
    </row>
    <row r="2500" spans="1:7" ht="15" x14ac:dyDescent="0.2">
      <c r="A2500" s="320" t="s">
        <v>4998</v>
      </c>
      <c r="B2500" s="336" t="s">
        <v>1522</v>
      </c>
      <c r="C2500" s="337" t="s">
        <v>5589</v>
      </c>
      <c r="D2500" s="338">
        <v>1210</v>
      </c>
      <c r="E2500" s="339">
        <v>3700</v>
      </c>
      <c r="F2500" s="171">
        <f>-SUMIF(CajaAcc!F:F,A2500,CajaAcc!E:E)+G2500</f>
        <v>0</v>
      </c>
      <c r="G2500" s="328">
        <v>1</v>
      </c>
    </row>
    <row r="2501" spans="1:7" ht="15" x14ac:dyDescent="0.2">
      <c r="A2501" s="320" t="s">
        <v>4627</v>
      </c>
      <c r="B2501" s="336" t="s">
        <v>1522</v>
      </c>
      <c r="C2501" s="337" t="s">
        <v>4952</v>
      </c>
      <c r="D2501" s="338">
        <v>1106</v>
      </c>
      <c r="E2501" s="339">
        <v>3750</v>
      </c>
      <c r="F2501" s="171">
        <f>-SUMIF(CajaAcc!F:F,A2501,CajaAcc!E:E)+G2501</f>
        <v>1</v>
      </c>
      <c r="G2501" s="328">
        <v>1</v>
      </c>
    </row>
    <row r="2502" spans="1:7" ht="15" x14ac:dyDescent="0.2">
      <c r="A2502" s="320" t="s">
        <v>4288</v>
      </c>
      <c r="B2502" s="336" t="s">
        <v>1522</v>
      </c>
      <c r="C2502" s="337" t="s">
        <v>5300</v>
      </c>
      <c r="D2502" s="338">
        <v>768</v>
      </c>
      <c r="E2502" s="339">
        <v>2050</v>
      </c>
      <c r="F2502" s="171">
        <f>-SUMIF(CajaAcc!F:F,A2502,CajaAcc!E:E)+G2502</f>
        <v>1</v>
      </c>
      <c r="G2502" s="328">
        <v>1</v>
      </c>
    </row>
    <row r="2503" spans="1:7" ht="15" x14ac:dyDescent="0.2">
      <c r="A2503" s="320" t="s">
        <v>5901</v>
      </c>
      <c r="B2503" s="336" t="s">
        <v>1522</v>
      </c>
      <c r="C2503" s="337" t="s">
        <v>5902</v>
      </c>
      <c r="D2503" s="338">
        <v>1464</v>
      </c>
      <c r="E2503" s="339">
        <v>4500</v>
      </c>
      <c r="F2503" s="171">
        <f>-SUMIF(CajaAcc!F:F,A2503,CajaAcc!E:E)+G2503</f>
        <v>1</v>
      </c>
      <c r="G2503" s="328">
        <v>2</v>
      </c>
    </row>
    <row r="2504" spans="1:7" ht="15" x14ac:dyDescent="0.2">
      <c r="A2504" s="320" t="s">
        <v>4393</v>
      </c>
      <c r="B2504" s="336" t="s">
        <v>1522</v>
      </c>
      <c r="C2504" s="337" t="s">
        <v>5301</v>
      </c>
      <c r="D2504" s="338">
        <v>955</v>
      </c>
      <c r="E2504" s="339">
        <v>2950</v>
      </c>
      <c r="F2504" s="171">
        <f>-SUMIF(CajaAcc!F:F,A2504,CajaAcc!E:E)+G2504</f>
        <v>0</v>
      </c>
      <c r="G2504" s="328">
        <v>0</v>
      </c>
    </row>
    <row r="2505" spans="1:7" ht="15" x14ac:dyDescent="0.2">
      <c r="A2505" s="320" t="s">
        <v>4394</v>
      </c>
      <c r="B2505" s="336" t="s">
        <v>1522</v>
      </c>
      <c r="C2505" s="337" t="s">
        <v>5590</v>
      </c>
      <c r="D2505" s="338">
        <v>1191</v>
      </c>
      <c r="E2505" s="339">
        <v>2750</v>
      </c>
      <c r="F2505" s="171">
        <f>-SUMIF(CajaAcc!F:F,A2505,CajaAcc!E:E)+G2505</f>
        <v>0</v>
      </c>
      <c r="G2505" s="328">
        <v>0</v>
      </c>
    </row>
    <row r="2506" spans="1:7" ht="15" x14ac:dyDescent="0.2">
      <c r="A2506" s="320" t="s">
        <v>4395</v>
      </c>
      <c r="B2506" s="336" t="s">
        <v>1522</v>
      </c>
      <c r="C2506" s="337" t="s">
        <v>5590</v>
      </c>
      <c r="D2506" s="338">
        <v>1191</v>
      </c>
      <c r="E2506" s="339">
        <v>2750</v>
      </c>
      <c r="F2506" s="171">
        <f>-SUMIF(CajaAcc!F:F,A2506,CajaAcc!E:E)+G2506</f>
        <v>1</v>
      </c>
      <c r="G2506" s="328">
        <v>1</v>
      </c>
    </row>
    <row r="2507" spans="1:7" ht="15" x14ac:dyDescent="0.2">
      <c r="A2507" s="320" t="s">
        <v>4396</v>
      </c>
      <c r="B2507" s="336" t="s">
        <v>1522</v>
      </c>
      <c r="C2507" s="337" t="s">
        <v>5590</v>
      </c>
      <c r="D2507" s="338">
        <v>1191</v>
      </c>
      <c r="E2507" s="339">
        <v>2750</v>
      </c>
      <c r="F2507" s="171">
        <f>-SUMIF(CajaAcc!F:F,A2507,CajaAcc!E:E)+G2507</f>
        <v>0</v>
      </c>
      <c r="G2507" s="328">
        <v>0</v>
      </c>
    </row>
    <row r="2508" spans="1:7" ht="15" x14ac:dyDescent="0.2">
      <c r="A2508" s="320" t="s">
        <v>4397</v>
      </c>
      <c r="B2508" s="336" t="s">
        <v>1522</v>
      </c>
      <c r="C2508" s="337" t="s">
        <v>5590</v>
      </c>
      <c r="D2508" s="338">
        <v>1191</v>
      </c>
      <c r="E2508" s="339">
        <v>2750</v>
      </c>
      <c r="F2508" s="171">
        <f>-SUMIF(CajaAcc!F:F,A2508,CajaAcc!E:E)+G2508</f>
        <v>0</v>
      </c>
      <c r="G2508" s="328">
        <v>0</v>
      </c>
    </row>
    <row r="2509" spans="1:7" ht="15" x14ac:dyDescent="0.2">
      <c r="A2509" s="320" t="s">
        <v>4398</v>
      </c>
      <c r="B2509" s="336" t="s">
        <v>1522</v>
      </c>
      <c r="C2509" s="337" t="s">
        <v>5590</v>
      </c>
      <c r="D2509" s="338">
        <v>1191</v>
      </c>
      <c r="E2509" s="339">
        <v>2750</v>
      </c>
      <c r="F2509" s="171">
        <f>-SUMIF(CajaAcc!F:F,A2509,CajaAcc!E:E)+G2509</f>
        <v>1</v>
      </c>
      <c r="G2509" s="328">
        <v>1</v>
      </c>
    </row>
    <row r="2510" spans="1:7" ht="15" x14ac:dyDescent="0.2">
      <c r="A2510" s="320" t="s">
        <v>4289</v>
      </c>
      <c r="B2510" s="336" t="s">
        <v>1522</v>
      </c>
      <c r="C2510" s="337" t="s">
        <v>5590</v>
      </c>
      <c r="D2510" s="338">
        <v>691</v>
      </c>
      <c r="E2510" s="339">
        <v>1850</v>
      </c>
      <c r="F2510" s="171">
        <f>-SUMIF(CajaAcc!F:F,A2510,CajaAcc!E:E)+G2510</f>
        <v>0</v>
      </c>
      <c r="G2510" s="328">
        <v>0</v>
      </c>
    </row>
    <row r="2511" spans="1:7" ht="15" x14ac:dyDescent="0.2">
      <c r="A2511" s="320" t="s">
        <v>4399</v>
      </c>
      <c r="B2511" s="336" t="s">
        <v>1522</v>
      </c>
      <c r="C2511" s="337" t="s">
        <v>5590</v>
      </c>
      <c r="D2511" s="338">
        <v>742</v>
      </c>
      <c r="E2511" s="339">
        <v>2000</v>
      </c>
      <c r="F2511" s="171">
        <f>-SUMIF(CajaAcc!F:F,A2511,CajaAcc!E:E)+G2511</f>
        <v>0</v>
      </c>
      <c r="G2511" s="328">
        <v>0</v>
      </c>
    </row>
    <row r="2512" spans="1:7" ht="15" x14ac:dyDescent="0.2">
      <c r="A2512" s="320" t="s">
        <v>5302</v>
      </c>
      <c r="B2512" s="336" t="s">
        <v>1522</v>
      </c>
      <c r="C2512" s="337" t="s">
        <v>5303</v>
      </c>
      <c r="D2512" s="338">
        <v>991</v>
      </c>
      <c r="E2512" s="339">
        <v>3450</v>
      </c>
      <c r="F2512" s="171">
        <f>-SUMIF(CajaAcc!F:F,A2512,CajaAcc!E:E)+G2512</f>
        <v>2</v>
      </c>
      <c r="G2512" s="328">
        <v>2</v>
      </c>
    </row>
    <row r="2513" spans="1:7" ht="15" x14ac:dyDescent="0.2">
      <c r="A2513" s="320" t="s">
        <v>6187</v>
      </c>
      <c r="B2513" s="336" t="s">
        <v>1522</v>
      </c>
      <c r="C2513" s="337" t="s">
        <v>6188</v>
      </c>
      <c r="D2513" s="340">
        <v>2180</v>
      </c>
      <c r="E2513" s="339">
        <v>5850</v>
      </c>
      <c r="F2513" s="171">
        <f>-SUMIF(CajaAcc!F:F,A2513,CajaAcc!E:E)+G2513</f>
        <v>0</v>
      </c>
      <c r="G2513" s="328">
        <v>0</v>
      </c>
    </row>
    <row r="2514" spans="1:7" ht="15" x14ac:dyDescent="0.2">
      <c r="A2514" s="320" t="s">
        <v>5504</v>
      </c>
      <c r="B2514" s="336" t="s">
        <v>1522</v>
      </c>
      <c r="C2514" s="337" t="s">
        <v>5591</v>
      </c>
      <c r="D2514" s="338">
        <v>2612</v>
      </c>
      <c r="E2514" s="339">
        <v>8050</v>
      </c>
      <c r="F2514" s="171">
        <f>-SUMIF(CajaAcc!F:F,A2514,CajaAcc!E:E)+G2514</f>
        <v>0</v>
      </c>
      <c r="G2514" s="328">
        <v>0</v>
      </c>
    </row>
    <row r="2515" spans="1:7" ht="15" x14ac:dyDescent="0.2">
      <c r="A2515" s="320" t="s">
        <v>5094</v>
      </c>
      <c r="B2515" s="336" t="s">
        <v>1522</v>
      </c>
      <c r="C2515" s="337" t="s">
        <v>5118</v>
      </c>
      <c r="D2515" s="338">
        <v>914</v>
      </c>
      <c r="E2515" s="339">
        <v>3150</v>
      </c>
      <c r="F2515" s="171">
        <f>-SUMIF(CajaAcc!F:F,A2515,CajaAcc!E:E)+G2515</f>
        <v>0</v>
      </c>
      <c r="G2515" s="328">
        <v>0</v>
      </c>
    </row>
    <row r="2516" spans="1:7" ht="15" x14ac:dyDescent="0.2">
      <c r="A2516" s="320" t="s">
        <v>6055</v>
      </c>
      <c r="B2516" s="336" t="s">
        <v>1522</v>
      </c>
      <c r="C2516" s="337" t="s">
        <v>6056</v>
      </c>
      <c r="D2516" s="338">
        <v>2287</v>
      </c>
      <c r="E2516" s="339">
        <v>6700</v>
      </c>
      <c r="F2516" s="171">
        <f>-SUMIF(CajaAcc!F:F,A2516,CajaAcc!E:E)+G2516</f>
        <v>2</v>
      </c>
      <c r="G2516" s="328">
        <v>2</v>
      </c>
    </row>
    <row r="2517" spans="1:7" ht="15" x14ac:dyDescent="0.2">
      <c r="A2517" s="320" t="s">
        <v>5022</v>
      </c>
      <c r="B2517" s="336" t="s">
        <v>1522</v>
      </c>
      <c r="C2517" s="337" t="s">
        <v>5023</v>
      </c>
      <c r="D2517" s="338">
        <v>1176</v>
      </c>
      <c r="E2517" s="339">
        <v>3600</v>
      </c>
      <c r="F2517" s="171">
        <f>-SUMIF(CajaAcc!F:F,A2517,CajaAcc!E:E)+G2517</f>
        <v>2</v>
      </c>
      <c r="G2517" s="328">
        <v>3</v>
      </c>
    </row>
    <row r="2518" spans="1:7" ht="15" x14ac:dyDescent="0.2">
      <c r="A2518" s="320" t="s">
        <v>5903</v>
      </c>
      <c r="B2518" s="336" t="s">
        <v>1522</v>
      </c>
      <c r="C2518" s="337" t="s">
        <v>5904</v>
      </c>
      <c r="D2518" s="338">
        <v>1360</v>
      </c>
      <c r="E2518" s="339">
        <v>4200</v>
      </c>
      <c r="F2518" s="171">
        <f>-SUMIF(CajaAcc!F:F,A2518,CajaAcc!E:E)+G2518</f>
        <v>2</v>
      </c>
      <c r="G2518" s="328">
        <v>2</v>
      </c>
    </row>
    <row r="2519" spans="1:7" ht="15" x14ac:dyDescent="0.2">
      <c r="A2519" s="320" t="s">
        <v>5807</v>
      </c>
      <c r="B2519" s="336" t="s">
        <v>1522</v>
      </c>
      <c r="C2519" s="337" t="s">
        <v>5808</v>
      </c>
      <c r="D2519" s="338">
        <v>2040</v>
      </c>
      <c r="E2519" s="339">
        <v>5500</v>
      </c>
      <c r="F2519" s="171">
        <f>-SUMIF(CajaAcc!F:F,A2519,CajaAcc!E:E)+G2519</f>
        <v>3</v>
      </c>
      <c r="G2519" s="328">
        <v>3</v>
      </c>
    </row>
    <row r="2520" spans="1:7" ht="15" x14ac:dyDescent="0.2">
      <c r="A2520" s="320" t="s">
        <v>5304</v>
      </c>
      <c r="B2520" s="336" t="s">
        <v>1522</v>
      </c>
      <c r="C2520" s="337" t="s">
        <v>5305</v>
      </c>
      <c r="D2520" s="338">
        <v>2180</v>
      </c>
      <c r="E2520" s="339">
        <v>5850</v>
      </c>
      <c r="F2520" s="171">
        <f>-SUMIF(CajaAcc!F:F,A2520,CajaAcc!E:E)+G2520</f>
        <v>1</v>
      </c>
      <c r="G2520" s="328">
        <v>2</v>
      </c>
    </row>
    <row r="2521" spans="1:7" ht="15" x14ac:dyDescent="0.2">
      <c r="A2521" s="320" t="s">
        <v>5505</v>
      </c>
      <c r="B2521" s="336" t="s">
        <v>1522</v>
      </c>
      <c r="C2521" s="337" t="s">
        <v>5592</v>
      </c>
      <c r="D2521" s="338">
        <v>955</v>
      </c>
      <c r="E2521" s="339">
        <v>2950</v>
      </c>
      <c r="F2521" s="171">
        <f>-SUMIF(CajaAcc!F:F,A2521,CajaAcc!E:E)+G2521</f>
        <v>4</v>
      </c>
      <c r="G2521" s="328">
        <v>3</v>
      </c>
    </row>
    <row r="2522" spans="1:7" ht="15" x14ac:dyDescent="0.2">
      <c r="A2522" s="320" t="s">
        <v>5905</v>
      </c>
      <c r="B2522" s="336" t="s">
        <v>1522</v>
      </c>
      <c r="C2522" s="337" t="s">
        <v>5906</v>
      </c>
      <c r="D2522" s="338">
        <v>4463</v>
      </c>
      <c r="E2522" s="339">
        <v>11650</v>
      </c>
      <c r="F2522" s="171">
        <f>-SUMIF(CajaAcc!F:F,A2522,CajaAcc!E:E)+G2522</f>
        <v>2</v>
      </c>
      <c r="G2522" s="328">
        <v>2</v>
      </c>
    </row>
    <row r="2523" spans="1:7" ht="15" x14ac:dyDescent="0.2">
      <c r="A2523" s="320" t="s">
        <v>5692</v>
      </c>
      <c r="B2523" s="336" t="s">
        <v>1522</v>
      </c>
      <c r="C2523" s="337" t="s">
        <v>5711</v>
      </c>
      <c r="D2523" s="338">
        <v>1106</v>
      </c>
      <c r="E2523" s="339">
        <v>3750</v>
      </c>
      <c r="F2523" s="171">
        <f>-SUMIF(CajaAcc!F:F,A2523,CajaAcc!E:E)+G2523</f>
        <v>3</v>
      </c>
      <c r="G2523" s="328">
        <v>3</v>
      </c>
    </row>
    <row r="2524" spans="1:7" ht="15" x14ac:dyDescent="0.2">
      <c r="A2524" s="320" t="s">
        <v>5306</v>
      </c>
      <c r="B2524" s="336" t="s">
        <v>1522</v>
      </c>
      <c r="C2524" s="337" t="s">
        <v>5307</v>
      </c>
      <c r="D2524" s="338">
        <v>2550</v>
      </c>
      <c r="E2524" s="339">
        <v>6450</v>
      </c>
      <c r="F2524" s="171">
        <f>-SUMIF(CajaAcc!F:F,A2524,CajaAcc!E:E)+G2524</f>
        <v>4</v>
      </c>
      <c r="G2524" s="328">
        <v>5</v>
      </c>
    </row>
    <row r="2525" spans="1:7" ht="15" x14ac:dyDescent="0.2">
      <c r="A2525" s="320" t="s">
        <v>5024</v>
      </c>
      <c r="B2525" s="336" t="s">
        <v>1522</v>
      </c>
      <c r="C2525" s="337" t="s">
        <v>5593</v>
      </c>
      <c r="D2525" s="338">
        <v>905</v>
      </c>
      <c r="E2525" s="339">
        <v>2800</v>
      </c>
      <c r="F2525" s="171">
        <f>-SUMIF(CajaAcc!F:F,A2525,CajaAcc!E:E)+G2525</f>
        <v>4</v>
      </c>
      <c r="G2525" s="328">
        <v>5</v>
      </c>
    </row>
    <row r="2526" spans="1:7" ht="15" x14ac:dyDescent="0.2">
      <c r="A2526" s="320" t="s">
        <v>6057</v>
      </c>
      <c r="B2526" s="336" t="s">
        <v>1522</v>
      </c>
      <c r="C2526" s="337" t="s">
        <v>5593</v>
      </c>
      <c r="D2526" s="338">
        <v>991</v>
      </c>
      <c r="E2526" s="339">
        <v>3050</v>
      </c>
      <c r="F2526" s="171">
        <f>-SUMIF(CajaAcc!F:F,A2526,CajaAcc!E:E)+G2526</f>
        <v>0</v>
      </c>
      <c r="G2526" s="328">
        <v>0</v>
      </c>
    </row>
    <row r="2527" spans="1:7" ht="15" x14ac:dyDescent="0.2">
      <c r="A2527" s="320" t="s">
        <v>6058</v>
      </c>
      <c r="B2527" s="336" t="s">
        <v>1522</v>
      </c>
      <c r="C2527" s="337" t="s">
        <v>6059</v>
      </c>
      <c r="D2527" s="338">
        <v>2287</v>
      </c>
      <c r="E2527" s="339">
        <v>6700</v>
      </c>
      <c r="F2527" s="171">
        <f>-SUMIF(CajaAcc!F:F,A2527,CajaAcc!E:E)+G2527</f>
        <v>1</v>
      </c>
      <c r="G2527" s="328">
        <v>1</v>
      </c>
    </row>
    <row r="2528" spans="1:7" ht="15" x14ac:dyDescent="0.2">
      <c r="A2528" s="320" t="s">
        <v>5506</v>
      </c>
      <c r="B2528" s="336" t="s">
        <v>1522</v>
      </c>
      <c r="C2528" s="337" t="s">
        <v>5594</v>
      </c>
      <c r="D2528" s="338">
        <v>1176</v>
      </c>
      <c r="E2528" s="339">
        <v>3600</v>
      </c>
      <c r="F2528" s="171">
        <f>-SUMIF(CajaAcc!F:F,A2528,CajaAcc!E:E)+G2528</f>
        <v>5</v>
      </c>
      <c r="G2528" s="328">
        <v>3</v>
      </c>
    </row>
    <row r="2529" spans="1:7" ht="15" x14ac:dyDescent="0.2">
      <c r="A2529" s="320" t="s">
        <v>5907</v>
      </c>
      <c r="B2529" s="336" t="s">
        <v>1522</v>
      </c>
      <c r="C2529" s="337" t="s">
        <v>5908</v>
      </c>
      <c r="D2529" s="338">
        <v>1360</v>
      </c>
      <c r="E2529" s="339">
        <v>4200</v>
      </c>
      <c r="F2529" s="171">
        <f>-SUMIF(CajaAcc!F:F,A2529,CajaAcc!E:E)+G2529</f>
        <v>2</v>
      </c>
      <c r="G2529" s="328">
        <v>2</v>
      </c>
    </row>
    <row r="2530" spans="1:7" ht="15" x14ac:dyDescent="0.2">
      <c r="A2530" s="320" t="s">
        <v>5809</v>
      </c>
      <c r="B2530" s="336" t="s">
        <v>1522</v>
      </c>
      <c r="C2530" s="337" t="s">
        <v>5810</v>
      </c>
      <c r="D2530" s="338">
        <v>2040</v>
      </c>
      <c r="E2530" s="339">
        <v>5500</v>
      </c>
      <c r="F2530" s="171">
        <f>-SUMIF(CajaAcc!F:F,A2530,CajaAcc!E:E)+G2530</f>
        <v>5</v>
      </c>
      <c r="G2530" s="328">
        <v>5</v>
      </c>
    </row>
    <row r="2531" spans="1:7" ht="15" x14ac:dyDescent="0.2">
      <c r="A2531" s="320" t="s">
        <v>5811</v>
      </c>
      <c r="B2531" s="336" t="s">
        <v>1522</v>
      </c>
      <c r="C2531" s="337" t="s">
        <v>5812</v>
      </c>
      <c r="D2531" s="338">
        <v>2180</v>
      </c>
      <c r="E2531" s="339">
        <v>5850</v>
      </c>
      <c r="F2531" s="171">
        <f>-SUMIF(CajaAcc!F:F,A2531,CajaAcc!E:E)+G2531</f>
        <v>3</v>
      </c>
      <c r="G2531" s="328">
        <v>1</v>
      </c>
    </row>
    <row r="2532" spans="1:7" ht="15" x14ac:dyDescent="0.2">
      <c r="A2532" s="320" t="s">
        <v>5693</v>
      </c>
      <c r="B2532" s="336" t="s">
        <v>1522</v>
      </c>
      <c r="C2532" s="337" t="s">
        <v>5712</v>
      </c>
      <c r="D2532" s="338">
        <v>955</v>
      </c>
      <c r="E2532" s="339">
        <v>2950</v>
      </c>
      <c r="F2532" s="171">
        <f>-SUMIF(CajaAcc!F:F,A2532,CajaAcc!E:E)+G2532</f>
        <v>3</v>
      </c>
      <c r="G2532" s="328">
        <v>2</v>
      </c>
    </row>
    <row r="2533" spans="1:7" ht="15" x14ac:dyDescent="0.2">
      <c r="A2533" s="320" t="s">
        <v>6119</v>
      </c>
      <c r="B2533" s="336" t="s">
        <v>1522</v>
      </c>
      <c r="C2533" s="337" t="s">
        <v>6120</v>
      </c>
      <c r="D2533" s="338">
        <v>2349</v>
      </c>
      <c r="E2533" s="339">
        <v>6300</v>
      </c>
      <c r="F2533" s="171">
        <f>-SUMIF(CajaAcc!F:F,A2533,CajaAcc!E:E)+G2533</f>
        <v>0</v>
      </c>
      <c r="G2533" s="328">
        <v>0</v>
      </c>
    </row>
    <row r="2534" spans="1:7" ht="15" x14ac:dyDescent="0.2">
      <c r="A2534" s="320" t="s">
        <v>6121</v>
      </c>
      <c r="B2534" s="336" t="s">
        <v>1522</v>
      </c>
      <c r="C2534" s="337" t="s">
        <v>6122</v>
      </c>
      <c r="D2534" s="338">
        <v>2349</v>
      </c>
      <c r="E2534" s="339">
        <v>6300</v>
      </c>
      <c r="F2534" s="171">
        <f>-SUMIF(CajaAcc!F:F,A2534,CajaAcc!E:E)+G2534</f>
        <v>1</v>
      </c>
      <c r="G2534" s="328">
        <v>1</v>
      </c>
    </row>
    <row r="2535" spans="1:7" ht="15" x14ac:dyDescent="0.2">
      <c r="A2535" s="320" t="s">
        <v>5694</v>
      </c>
      <c r="B2535" s="336" t="s">
        <v>1522</v>
      </c>
      <c r="C2535" s="337" t="s">
        <v>5713</v>
      </c>
      <c r="D2535" s="338">
        <v>1106</v>
      </c>
      <c r="E2535" s="339">
        <v>3750</v>
      </c>
      <c r="F2535" s="171">
        <f>-SUMIF(CajaAcc!F:F,A2535,CajaAcc!E:E)+G2535</f>
        <v>1</v>
      </c>
      <c r="G2535" s="328">
        <v>2</v>
      </c>
    </row>
    <row r="2536" spans="1:7" ht="15" x14ac:dyDescent="0.2">
      <c r="A2536" s="320" t="s">
        <v>5813</v>
      </c>
      <c r="B2536" s="336" t="s">
        <v>1522</v>
      </c>
      <c r="C2536" s="337" t="s">
        <v>5814</v>
      </c>
      <c r="D2536" s="338">
        <v>2550</v>
      </c>
      <c r="E2536" s="339">
        <v>6450</v>
      </c>
      <c r="F2536" s="171">
        <f>-SUMIF(CajaAcc!F:F,A2536,CajaAcc!E:E)+G2536</f>
        <v>2</v>
      </c>
      <c r="G2536" s="328">
        <v>2</v>
      </c>
    </row>
    <row r="2537" spans="1:7" ht="15" x14ac:dyDescent="0.2">
      <c r="A2537" s="320" t="s">
        <v>6123</v>
      </c>
      <c r="B2537" s="336" t="s">
        <v>1522</v>
      </c>
      <c r="C2537" s="337" t="s">
        <v>6124</v>
      </c>
      <c r="D2537" s="338">
        <v>2349</v>
      </c>
      <c r="E2537" s="339">
        <v>6300</v>
      </c>
      <c r="F2537" s="171">
        <f>-SUMIF(CajaAcc!F:F,A2537,CajaAcc!E:E)+G2537</f>
        <v>0</v>
      </c>
      <c r="G2537" s="328">
        <v>0</v>
      </c>
    </row>
    <row r="2538" spans="1:7" ht="15" x14ac:dyDescent="0.2">
      <c r="A2538" s="320" t="s">
        <v>6125</v>
      </c>
      <c r="B2538" s="336" t="s">
        <v>1522</v>
      </c>
      <c r="C2538" s="337" t="s">
        <v>6126</v>
      </c>
      <c r="D2538" s="338">
        <v>2349</v>
      </c>
      <c r="E2538" s="339">
        <v>6300</v>
      </c>
      <c r="F2538" s="171">
        <f>-SUMIF(CajaAcc!F:F,A2538,CajaAcc!E:E)+G2538</f>
        <v>0</v>
      </c>
      <c r="G2538" s="328">
        <v>0</v>
      </c>
    </row>
    <row r="2539" spans="1:7" ht="15" x14ac:dyDescent="0.2">
      <c r="A2539" s="320" t="s">
        <v>5695</v>
      </c>
      <c r="B2539" s="336" t="s">
        <v>1522</v>
      </c>
      <c r="C2539" s="337" t="s">
        <v>5714</v>
      </c>
      <c r="D2539" s="338">
        <v>905</v>
      </c>
      <c r="E2539" s="339">
        <v>2800</v>
      </c>
      <c r="F2539" s="171">
        <f>-SUMIF(CajaAcc!F:F,A2539,CajaAcc!E:E)+G2539</f>
        <v>4</v>
      </c>
      <c r="G2539" s="328">
        <v>3</v>
      </c>
    </row>
    <row r="2540" spans="1:7" ht="15" x14ac:dyDescent="0.2">
      <c r="A2540" s="320" t="s">
        <v>5507</v>
      </c>
      <c r="B2540" s="336" t="s">
        <v>1522</v>
      </c>
      <c r="C2540" s="337" t="s">
        <v>5595</v>
      </c>
      <c r="D2540" s="338">
        <v>2612</v>
      </c>
      <c r="E2540" s="339">
        <v>8050</v>
      </c>
      <c r="F2540" s="171">
        <f>-SUMIF(CajaAcc!F:F,A2540,CajaAcc!E:E)+G2540</f>
        <v>3</v>
      </c>
      <c r="G2540" s="328">
        <v>4</v>
      </c>
    </row>
    <row r="2541" spans="1:7" ht="15" x14ac:dyDescent="0.2">
      <c r="A2541" s="320" t="s">
        <v>6060</v>
      </c>
      <c r="B2541" s="336" t="s">
        <v>1522</v>
      </c>
      <c r="C2541" s="337" t="s">
        <v>6061</v>
      </c>
      <c r="D2541" s="338">
        <v>2040</v>
      </c>
      <c r="E2541" s="339">
        <v>5950</v>
      </c>
      <c r="F2541" s="171">
        <f>-SUMIF(CajaAcc!F:F,A2541,CajaAcc!E:E)+G2541</f>
        <v>0</v>
      </c>
      <c r="G2541" s="328">
        <v>0</v>
      </c>
    </row>
    <row r="2542" spans="1:7" ht="15" x14ac:dyDescent="0.2">
      <c r="A2542" s="320" t="s">
        <v>5017</v>
      </c>
      <c r="B2542" s="336" t="s">
        <v>1522</v>
      </c>
      <c r="C2542" s="337" t="s">
        <v>5018</v>
      </c>
      <c r="D2542" s="338">
        <v>1464</v>
      </c>
      <c r="E2542" s="339">
        <v>4050</v>
      </c>
      <c r="F2542" s="171">
        <f>-SUMIF(CajaAcc!F:F,A2542,CajaAcc!E:E)+G2542</f>
        <v>3</v>
      </c>
      <c r="G2542" s="328">
        <v>3</v>
      </c>
    </row>
    <row r="2543" spans="1:7" ht="15" x14ac:dyDescent="0.2">
      <c r="A2543" s="320" t="s">
        <v>5308</v>
      </c>
      <c r="B2543" s="336" t="s">
        <v>1522</v>
      </c>
      <c r="C2543" s="337" t="s">
        <v>5309</v>
      </c>
      <c r="D2543" s="338">
        <v>955</v>
      </c>
      <c r="E2543" s="339">
        <v>2950</v>
      </c>
      <c r="F2543" s="171">
        <f>-SUMIF(CajaAcc!F:F,A2543,CajaAcc!E:E)+G2543</f>
        <v>0</v>
      </c>
      <c r="G2543" s="328">
        <v>1</v>
      </c>
    </row>
    <row r="2544" spans="1:7" ht="15" x14ac:dyDescent="0.2">
      <c r="A2544" s="320" t="s">
        <v>5508</v>
      </c>
      <c r="B2544" s="336" t="s">
        <v>1522</v>
      </c>
      <c r="C2544" s="337" t="s">
        <v>5596</v>
      </c>
      <c r="D2544" s="338">
        <v>4075</v>
      </c>
      <c r="E2544" s="339">
        <v>10950</v>
      </c>
      <c r="F2544" s="171">
        <f>-SUMIF(CajaAcc!F:F,A2544,CajaAcc!E:E)+G2544</f>
        <v>1</v>
      </c>
      <c r="G2544" s="328">
        <v>2</v>
      </c>
    </row>
    <row r="2545" spans="1:7" ht="15" x14ac:dyDescent="0.2">
      <c r="A2545" s="320" t="s">
        <v>5310</v>
      </c>
      <c r="B2545" s="336" t="s">
        <v>1522</v>
      </c>
      <c r="C2545" s="337" t="s">
        <v>5311</v>
      </c>
      <c r="D2545" s="338">
        <v>2550</v>
      </c>
      <c r="E2545" s="339">
        <v>6450</v>
      </c>
      <c r="F2545" s="171">
        <f>-SUMIF(CajaAcc!F:F,A2545,CajaAcc!E:E)+G2545</f>
        <v>1</v>
      </c>
      <c r="G2545" s="328">
        <v>1</v>
      </c>
    </row>
    <row r="2546" spans="1:7" ht="15" x14ac:dyDescent="0.2">
      <c r="A2546" s="320" t="s">
        <v>2756</v>
      </c>
      <c r="B2546" s="336" t="s">
        <v>1522</v>
      </c>
      <c r="C2546" s="337" t="s">
        <v>2887</v>
      </c>
      <c r="D2546" s="338">
        <v>979</v>
      </c>
      <c r="E2546" s="339">
        <v>2250</v>
      </c>
      <c r="F2546" s="171">
        <f>-SUMIF(CajaAcc!F:F,A2546,CajaAcc!E:E)+G2546</f>
        <v>0</v>
      </c>
      <c r="G2546" s="328">
        <v>0</v>
      </c>
    </row>
    <row r="2547" spans="1:7" ht="15" x14ac:dyDescent="0.2">
      <c r="A2547" s="320" t="s">
        <v>3134</v>
      </c>
      <c r="B2547" s="336" t="s">
        <v>1522</v>
      </c>
      <c r="C2547" s="337" t="s">
        <v>2887</v>
      </c>
      <c r="D2547" s="338">
        <v>979</v>
      </c>
      <c r="E2547" s="339">
        <v>2250</v>
      </c>
      <c r="F2547" s="171">
        <f>-SUMIF(CajaAcc!F:F,A2547,CajaAcc!E:E)+G2547</f>
        <v>0</v>
      </c>
      <c r="G2547" s="328">
        <v>0</v>
      </c>
    </row>
    <row r="2548" spans="1:7" ht="15" x14ac:dyDescent="0.2">
      <c r="A2548" s="320" t="s">
        <v>2684</v>
      </c>
      <c r="B2548" s="336" t="s">
        <v>1522</v>
      </c>
      <c r="C2548" s="337" t="s">
        <v>2663</v>
      </c>
      <c r="D2548" s="338">
        <v>344</v>
      </c>
      <c r="E2548" s="339">
        <v>800</v>
      </c>
      <c r="F2548" s="171">
        <f>-SUMIF(CajaAcc!F:F,A2548,CajaAcc!E:E)+G2548</f>
        <v>0</v>
      </c>
      <c r="G2548" s="328">
        <v>0</v>
      </c>
    </row>
    <row r="2549" spans="1:7" ht="15" x14ac:dyDescent="0.2">
      <c r="A2549" s="320" t="s">
        <v>2612</v>
      </c>
      <c r="B2549" s="336" t="s">
        <v>1522</v>
      </c>
      <c r="C2549" s="337" t="s">
        <v>2663</v>
      </c>
      <c r="D2549" s="338">
        <v>344</v>
      </c>
      <c r="E2549" s="339">
        <v>800</v>
      </c>
      <c r="F2549" s="171">
        <f>-SUMIF(CajaAcc!F:F,A2549,CajaAcc!E:E)+G2549</f>
        <v>0</v>
      </c>
      <c r="G2549" s="328">
        <v>0</v>
      </c>
    </row>
    <row r="2550" spans="1:7" ht="15" x14ac:dyDescent="0.2">
      <c r="A2550" s="320" t="s">
        <v>2888</v>
      </c>
      <c r="B2550" s="336" t="s">
        <v>1522</v>
      </c>
      <c r="C2550" s="337" t="s">
        <v>2663</v>
      </c>
      <c r="D2550" s="338">
        <v>344</v>
      </c>
      <c r="E2550" s="339">
        <v>800</v>
      </c>
      <c r="F2550" s="171">
        <f>-SUMIF(CajaAcc!F:F,A2550,CajaAcc!E:E)+G2550</f>
        <v>0</v>
      </c>
      <c r="G2550" s="328">
        <v>0</v>
      </c>
    </row>
    <row r="2551" spans="1:7" ht="15" x14ac:dyDescent="0.2">
      <c r="A2551" s="320" t="s">
        <v>3854</v>
      </c>
      <c r="B2551" s="336" t="s">
        <v>1522</v>
      </c>
      <c r="C2551" s="337" t="s">
        <v>3855</v>
      </c>
      <c r="D2551" s="338">
        <v>1053</v>
      </c>
      <c r="E2551" s="339">
        <v>2450</v>
      </c>
      <c r="F2551" s="171">
        <f>-SUMIF(CajaAcc!F:F,A2551,CajaAcc!E:E)+G2551</f>
        <v>0</v>
      </c>
      <c r="G2551" s="328">
        <v>0</v>
      </c>
    </row>
    <row r="2552" spans="1:7" ht="15" x14ac:dyDescent="0.2">
      <c r="A2552" s="320" t="s">
        <v>2755</v>
      </c>
      <c r="B2552" s="336" t="s">
        <v>1522</v>
      </c>
      <c r="C2552" s="337" t="s">
        <v>2769</v>
      </c>
      <c r="D2552" s="338">
        <v>1072</v>
      </c>
      <c r="E2552" s="339">
        <v>2450</v>
      </c>
      <c r="F2552" s="171">
        <f>-SUMIF(CajaAcc!F:F,A2552,CajaAcc!E:E)+G2552</f>
        <v>0</v>
      </c>
      <c r="G2552" s="328">
        <v>0</v>
      </c>
    </row>
    <row r="2553" spans="1:7" ht="15" x14ac:dyDescent="0.2">
      <c r="A2553" s="320" t="s">
        <v>2784</v>
      </c>
      <c r="B2553" s="336" t="s">
        <v>1522</v>
      </c>
      <c r="C2553" s="337" t="s">
        <v>4840</v>
      </c>
      <c r="D2553" s="338">
        <v>1053</v>
      </c>
      <c r="E2553" s="339">
        <v>2850</v>
      </c>
      <c r="F2553" s="171">
        <f>-SUMIF(CajaAcc!F:F,A2553,CajaAcc!E:E)+G2553</f>
        <v>0</v>
      </c>
      <c r="G2553" s="328">
        <v>0</v>
      </c>
    </row>
    <row r="2554" spans="1:7" ht="15" x14ac:dyDescent="0.2">
      <c r="A2554" s="320" t="s">
        <v>2936</v>
      </c>
      <c r="B2554" s="336" t="s">
        <v>1522</v>
      </c>
      <c r="C2554" s="337" t="s">
        <v>5312</v>
      </c>
      <c r="D2554" s="338">
        <v>716</v>
      </c>
      <c r="E2554" s="339">
        <v>1650</v>
      </c>
      <c r="F2554" s="171">
        <f>-SUMIF(CajaAcc!F:F,A2554,CajaAcc!E:E)+G2554</f>
        <v>1</v>
      </c>
      <c r="G2554" s="328">
        <v>1</v>
      </c>
    </row>
    <row r="2555" spans="1:7" ht="15" x14ac:dyDescent="0.2">
      <c r="A2555" s="320" t="s">
        <v>3135</v>
      </c>
      <c r="B2555" s="336" t="s">
        <v>1522</v>
      </c>
      <c r="C2555" s="337" t="s">
        <v>3136</v>
      </c>
      <c r="D2555" s="338">
        <v>979</v>
      </c>
      <c r="E2555" s="339">
        <v>2250</v>
      </c>
      <c r="F2555" s="171">
        <f>-SUMIF(CajaAcc!F:F,A2555,CajaAcc!E:E)+G2555</f>
        <v>0</v>
      </c>
      <c r="G2555" s="328">
        <v>0</v>
      </c>
    </row>
    <row r="2556" spans="1:7" ht="15" x14ac:dyDescent="0.2">
      <c r="A2556" s="320" t="s">
        <v>3137</v>
      </c>
      <c r="B2556" s="336" t="s">
        <v>1522</v>
      </c>
      <c r="C2556" s="337" t="s">
        <v>3136</v>
      </c>
      <c r="D2556" s="338">
        <v>979</v>
      </c>
      <c r="E2556" s="339">
        <v>2250</v>
      </c>
      <c r="F2556" s="171">
        <f>-SUMIF(CajaAcc!F:F,A2556,CajaAcc!E:E)+G2556</f>
        <v>0</v>
      </c>
      <c r="G2556" s="328">
        <v>0</v>
      </c>
    </row>
    <row r="2557" spans="1:7" ht="15" x14ac:dyDescent="0.2">
      <c r="A2557" s="320" t="s">
        <v>3195</v>
      </c>
      <c r="B2557" s="336" t="s">
        <v>1522</v>
      </c>
      <c r="C2557" s="337" t="s">
        <v>3222</v>
      </c>
      <c r="D2557" s="338">
        <v>941</v>
      </c>
      <c r="E2557" s="339">
        <v>2150</v>
      </c>
      <c r="F2557" s="171">
        <f>-SUMIF(CajaAcc!F:F,A2557,CajaAcc!E:E)+G2557</f>
        <v>0</v>
      </c>
      <c r="G2557" s="328">
        <v>0</v>
      </c>
    </row>
    <row r="2558" spans="1:7" ht="15" x14ac:dyDescent="0.2">
      <c r="A2558" s="320" t="s">
        <v>3196</v>
      </c>
      <c r="B2558" s="336" t="s">
        <v>1522</v>
      </c>
      <c r="C2558" s="337" t="s">
        <v>3222</v>
      </c>
      <c r="D2558" s="338">
        <v>941</v>
      </c>
      <c r="E2558" s="339">
        <v>2150</v>
      </c>
      <c r="F2558" s="171">
        <f>-SUMIF(CajaAcc!F:F,A2558,CajaAcc!E:E)+G2558</f>
        <v>0</v>
      </c>
      <c r="G2558" s="328">
        <v>0</v>
      </c>
    </row>
    <row r="2559" spans="1:7" ht="15" x14ac:dyDescent="0.2">
      <c r="A2559" s="320" t="s">
        <v>2862</v>
      </c>
      <c r="B2559" s="336" t="s">
        <v>1522</v>
      </c>
      <c r="C2559" s="337" t="s">
        <v>4841</v>
      </c>
      <c r="D2559" s="338">
        <v>1053</v>
      </c>
      <c r="E2559" s="339">
        <v>2850</v>
      </c>
      <c r="F2559" s="171">
        <f>-SUMIF(CajaAcc!F:F,A2559,CajaAcc!E:E)+G2559</f>
        <v>0</v>
      </c>
      <c r="G2559" s="328">
        <v>0</v>
      </c>
    </row>
    <row r="2560" spans="1:7" ht="15" x14ac:dyDescent="0.2">
      <c r="A2560" s="320" t="s">
        <v>2937</v>
      </c>
      <c r="B2560" s="336" t="s">
        <v>1522</v>
      </c>
      <c r="C2560" s="337" t="s">
        <v>5597</v>
      </c>
      <c r="D2560" s="338">
        <v>716</v>
      </c>
      <c r="E2560" s="339">
        <v>1650</v>
      </c>
      <c r="F2560" s="171">
        <f>-SUMIF(CajaAcc!F:F,A2560,CajaAcc!E:E)+G2560</f>
        <v>0</v>
      </c>
      <c r="G2560" s="328">
        <v>0</v>
      </c>
    </row>
    <row r="2561" spans="1:7" ht="15" x14ac:dyDescent="0.2">
      <c r="A2561" s="320" t="s">
        <v>5446</v>
      </c>
      <c r="B2561" s="336" t="s">
        <v>1522</v>
      </c>
      <c r="C2561" s="337" t="s">
        <v>5313</v>
      </c>
      <c r="D2561" s="338">
        <v>716</v>
      </c>
      <c r="E2561" s="339">
        <v>1650</v>
      </c>
      <c r="F2561" s="171">
        <f>-SUMIF(CajaAcc!F:F,A2561,CajaAcc!E:E)+G2561</f>
        <v>0</v>
      </c>
      <c r="G2561" s="328">
        <v>0</v>
      </c>
    </row>
    <row r="2562" spans="1:7" ht="15" x14ac:dyDescent="0.2">
      <c r="A2562" s="320" t="s">
        <v>2780</v>
      </c>
      <c r="B2562" s="336" t="s">
        <v>1522</v>
      </c>
      <c r="C2562" s="337" t="s">
        <v>3077</v>
      </c>
      <c r="D2562" s="338">
        <v>344</v>
      </c>
      <c r="E2562" s="339">
        <v>800</v>
      </c>
      <c r="F2562" s="171">
        <f>-SUMIF(CajaAcc!F:F,A2562,CajaAcc!E:E)+G2562</f>
        <v>0</v>
      </c>
      <c r="G2562" s="328">
        <v>0</v>
      </c>
    </row>
    <row r="2563" spans="1:7" ht="15" x14ac:dyDescent="0.2">
      <c r="A2563" s="320" t="s">
        <v>2781</v>
      </c>
      <c r="B2563" s="336" t="s">
        <v>1522</v>
      </c>
      <c r="C2563" s="337" t="s">
        <v>3077</v>
      </c>
      <c r="D2563" s="338">
        <v>344</v>
      </c>
      <c r="E2563" s="339">
        <v>800</v>
      </c>
      <c r="F2563" s="171">
        <f>-SUMIF(CajaAcc!F:F,A2563,CajaAcc!E:E)+G2563</f>
        <v>0</v>
      </c>
      <c r="G2563" s="328">
        <v>0</v>
      </c>
    </row>
    <row r="2564" spans="1:7" ht="15" x14ac:dyDescent="0.2">
      <c r="A2564" s="320" t="s">
        <v>2996</v>
      </c>
      <c r="B2564" s="336" t="s">
        <v>1522</v>
      </c>
      <c r="C2564" s="337" t="s">
        <v>3078</v>
      </c>
      <c r="D2564" s="338">
        <v>721</v>
      </c>
      <c r="E2564" s="339">
        <v>1650</v>
      </c>
      <c r="F2564" s="171">
        <f>-SUMIF(CajaAcc!F:F,A2564,CajaAcc!E:E)+G2564</f>
        <v>0</v>
      </c>
      <c r="G2564" s="328">
        <v>0</v>
      </c>
    </row>
    <row r="2565" spans="1:7" ht="15" x14ac:dyDescent="0.2">
      <c r="A2565" s="320" t="s">
        <v>2997</v>
      </c>
      <c r="B2565" s="336" t="s">
        <v>1522</v>
      </c>
      <c r="C2565" s="337" t="s">
        <v>3078</v>
      </c>
      <c r="D2565" s="338">
        <v>721</v>
      </c>
      <c r="E2565" s="339">
        <v>1650</v>
      </c>
      <c r="F2565" s="171">
        <f>-SUMIF(CajaAcc!F:F,A2565,CajaAcc!E:E)+G2565</f>
        <v>0</v>
      </c>
      <c r="G2565" s="328">
        <v>0</v>
      </c>
    </row>
    <row r="2566" spans="1:7" ht="15" x14ac:dyDescent="0.2">
      <c r="A2566" s="320" t="s">
        <v>2998</v>
      </c>
      <c r="B2566" s="336" t="s">
        <v>1522</v>
      </c>
      <c r="C2566" s="337" t="s">
        <v>3078</v>
      </c>
      <c r="D2566" s="338">
        <v>721</v>
      </c>
      <c r="E2566" s="339">
        <v>1650</v>
      </c>
      <c r="F2566" s="171">
        <f>-SUMIF(CajaAcc!F:F,A2566,CajaAcc!E:E)+G2566</f>
        <v>0</v>
      </c>
      <c r="G2566" s="328">
        <v>0</v>
      </c>
    </row>
    <row r="2567" spans="1:7" ht="15" x14ac:dyDescent="0.2">
      <c r="A2567" s="320" t="s">
        <v>3591</v>
      </c>
      <c r="B2567" s="336" t="s">
        <v>1522</v>
      </c>
      <c r="C2567" s="337" t="s">
        <v>5314</v>
      </c>
      <c r="D2567" s="338">
        <v>768</v>
      </c>
      <c r="E2567" s="339">
        <v>2050</v>
      </c>
      <c r="F2567" s="171">
        <f>-SUMIF(CajaAcc!F:F,A2567,CajaAcc!E:E)+G2567</f>
        <v>0</v>
      </c>
      <c r="G2567" s="328">
        <v>0</v>
      </c>
    </row>
    <row r="2568" spans="1:7" ht="15" x14ac:dyDescent="0.2">
      <c r="A2568" s="320" t="s">
        <v>3197</v>
      </c>
      <c r="B2568" s="336" t="s">
        <v>1522</v>
      </c>
      <c r="C2568" s="337" t="s">
        <v>3223</v>
      </c>
      <c r="D2568" s="338">
        <v>1053</v>
      </c>
      <c r="E2568" s="339">
        <v>2450</v>
      </c>
      <c r="F2568" s="171">
        <f>-SUMIF(CajaAcc!F:F,A2568,CajaAcc!E:E)+G2568</f>
        <v>0</v>
      </c>
      <c r="G2568" s="328">
        <v>0</v>
      </c>
    </row>
    <row r="2569" spans="1:7" ht="15" x14ac:dyDescent="0.2">
      <c r="A2569" s="320" t="s">
        <v>3198</v>
      </c>
      <c r="B2569" s="336" t="s">
        <v>1522</v>
      </c>
      <c r="C2569" s="337" t="s">
        <v>3223</v>
      </c>
      <c r="D2569" s="338">
        <v>1053</v>
      </c>
      <c r="E2569" s="339">
        <v>2450</v>
      </c>
      <c r="F2569" s="171">
        <f>-SUMIF(CajaAcc!F:F,A2569,CajaAcc!E:E)+G2569</f>
        <v>0</v>
      </c>
      <c r="G2569" s="328">
        <v>0</v>
      </c>
    </row>
    <row r="2570" spans="1:7" ht="15" x14ac:dyDescent="0.2">
      <c r="A2570" s="320" t="s">
        <v>3199</v>
      </c>
      <c r="B2570" s="336" t="s">
        <v>1522</v>
      </c>
      <c r="C2570" s="337" t="s">
        <v>3223</v>
      </c>
      <c r="D2570" s="338">
        <v>1053</v>
      </c>
      <c r="E2570" s="339">
        <v>2450</v>
      </c>
      <c r="F2570" s="171">
        <f>-SUMIF(CajaAcc!F:F,A2570,CajaAcc!E:E)+G2570</f>
        <v>0</v>
      </c>
      <c r="G2570" s="328">
        <v>0</v>
      </c>
    </row>
    <row r="2571" spans="1:7" ht="15" x14ac:dyDescent="0.2">
      <c r="A2571" s="320" t="s">
        <v>3642</v>
      </c>
      <c r="B2571" s="336" t="s">
        <v>1522</v>
      </c>
      <c r="C2571" s="337" t="s">
        <v>3223</v>
      </c>
      <c r="D2571" s="338">
        <v>1053</v>
      </c>
      <c r="E2571" s="339">
        <v>2450</v>
      </c>
      <c r="F2571" s="171">
        <f>-SUMIF(CajaAcc!F:F,A2571,CajaAcc!E:E)+G2571</f>
        <v>0</v>
      </c>
      <c r="G2571" s="328">
        <v>0</v>
      </c>
    </row>
    <row r="2572" spans="1:7" ht="15" x14ac:dyDescent="0.2">
      <c r="A2572" s="320" t="s">
        <v>3682</v>
      </c>
      <c r="B2572" s="336" t="s">
        <v>1522</v>
      </c>
      <c r="C2572" s="337" t="s">
        <v>3694</v>
      </c>
      <c r="D2572" s="338">
        <v>1053</v>
      </c>
      <c r="E2572" s="339">
        <v>2450</v>
      </c>
      <c r="F2572" s="171">
        <f>-SUMIF(CajaAcc!F:F,A2572,CajaAcc!E:E)+G2572</f>
        <v>0</v>
      </c>
      <c r="G2572" s="328">
        <v>2</v>
      </c>
    </row>
    <row r="2573" spans="1:7" ht="15" x14ac:dyDescent="0.2">
      <c r="A2573" s="320" t="s">
        <v>3506</v>
      </c>
      <c r="B2573" s="336" t="s">
        <v>1522</v>
      </c>
      <c r="C2573" s="337" t="s">
        <v>5315</v>
      </c>
      <c r="D2573" s="338">
        <v>1046</v>
      </c>
      <c r="E2573" s="339">
        <v>3200</v>
      </c>
      <c r="F2573" s="171">
        <f>-SUMIF(CajaAcc!F:F,A2573,CajaAcc!E:E)+G2573</f>
        <v>0</v>
      </c>
      <c r="G2573" s="328">
        <v>0</v>
      </c>
    </row>
    <row r="2574" spans="1:7" ht="15" x14ac:dyDescent="0.2">
      <c r="A2574" s="320" t="s">
        <v>3507</v>
      </c>
      <c r="B2574" s="336" t="s">
        <v>1522</v>
      </c>
      <c r="C2574" s="337" t="s">
        <v>5315</v>
      </c>
      <c r="D2574" s="338">
        <v>1046</v>
      </c>
      <c r="E2574" s="339">
        <v>3200</v>
      </c>
      <c r="F2574" s="171">
        <f>-SUMIF(CajaAcc!F:F,A2574,CajaAcc!E:E)+G2574</f>
        <v>0</v>
      </c>
      <c r="G2574" s="328">
        <v>0</v>
      </c>
    </row>
    <row r="2575" spans="1:7" ht="15" x14ac:dyDescent="0.2">
      <c r="A2575" s="320" t="s">
        <v>3683</v>
      </c>
      <c r="B2575" s="336" t="s">
        <v>1522</v>
      </c>
      <c r="C2575" s="337" t="s">
        <v>5598</v>
      </c>
      <c r="D2575" s="338">
        <v>716</v>
      </c>
      <c r="E2575" s="339">
        <v>1650</v>
      </c>
      <c r="F2575" s="171">
        <f>-SUMIF(CajaAcc!F:F,A2575,CajaAcc!E:E)+G2575</f>
        <v>0</v>
      </c>
      <c r="G2575" s="328">
        <v>0</v>
      </c>
    </row>
    <row r="2576" spans="1:7" ht="15" x14ac:dyDescent="0.2">
      <c r="A2576" s="320" t="s">
        <v>3542</v>
      </c>
      <c r="B2576" s="336" t="s">
        <v>1522</v>
      </c>
      <c r="C2576" s="337" t="s">
        <v>5316</v>
      </c>
      <c r="D2576" s="338">
        <v>716</v>
      </c>
      <c r="E2576" s="339">
        <v>1650</v>
      </c>
      <c r="F2576" s="171">
        <f>-SUMIF(CajaAcc!F:F,A2576,CajaAcc!E:E)+G2576</f>
        <v>0</v>
      </c>
      <c r="G2576" s="328">
        <v>0</v>
      </c>
    </row>
    <row r="2577" spans="1:7" ht="15" x14ac:dyDescent="0.2">
      <c r="A2577" s="320" t="s">
        <v>4520</v>
      </c>
      <c r="B2577" s="336" t="s">
        <v>1522</v>
      </c>
      <c r="C2577" s="337" t="s">
        <v>4588</v>
      </c>
      <c r="D2577" s="338">
        <v>1241</v>
      </c>
      <c r="E2577" s="339">
        <v>3350</v>
      </c>
      <c r="F2577" s="171">
        <f>-SUMIF(CajaAcc!F:F,A2577,CajaAcc!E:E)+G2577</f>
        <v>0</v>
      </c>
      <c r="G2577" s="328">
        <v>0</v>
      </c>
    </row>
    <row r="2578" spans="1:7" ht="15" x14ac:dyDescent="0.2">
      <c r="A2578" s="320" t="s">
        <v>4521</v>
      </c>
      <c r="B2578" s="336" t="s">
        <v>1522</v>
      </c>
      <c r="C2578" s="337" t="s">
        <v>4589</v>
      </c>
      <c r="D2578" s="338">
        <v>1241</v>
      </c>
      <c r="E2578" s="339">
        <v>3350</v>
      </c>
      <c r="F2578" s="171">
        <f>-SUMIF(CajaAcc!F:F,A2578,CajaAcc!E:E)+G2578</f>
        <v>0</v>
      </c>
      <c r="G2578" s="328">
        <v>0</v>
      </c>
    </row>
    <row r="2579" spans="1:7" ht="15" x14ac:dyDescent="0.2">
      <c r="A2579" s="320" t="s">
        <v>3543</v>
      </c>
      <c r="B2579" s="336" t="s">
        <v>1522</v>
      </c>
      <c r="C2579" s="337" t="s">
        <v>3616</v>
      </c>
      <c r="D2579" s="338">
        <v>960</v>
      </c>
      <c r="E2579" s="339">
        <v>2600</v>
      </c>
      <c r="F2579" s="171">
        <f>-SUMIF(CajaAcc!F:F,A2579,CajaAcc!E:E)+G2579</f>
        <v>2</v>
      </c>
      <c r="G2579" s="328">
        <v>2</v>
      </c>
    </row>
    <row r="2580" spans="1:7" ht="15" x14ac:dyDescent="0.2">
      <c r="A2580" s="320" t="s">
        <v>4730</v>
      </c>
      <c r="B2580" s="336" t="s">
        <v>1522</v>
      </c>
      <c r="C2580" s="337" t="s">
        <v>3616</v>
      </c>
      <c r="D2580" s="338">
        <v>960</v>
      </c>
      <c r="E2580" s="339">
        <v>2600</v>
      </c>
      <c r="F2580" s="171">
        <f>-SUMIF(CajaAcc!F:F,A2580,CajaAcc!E:E)+G2580</f>
        <v>1</v>
      </c>
      <c r="G2580" s="328">
        <v>1</v>
      </c>
    </row>
    <row r="2581" spans="1:7" ht="15" x14ac:dyDescent="0.2">
      <c r="A2581" s="320" t="s">
        <v>3747</v>
      </c>
      <c r="B2581" s="336" t="s">
        <v>1522</v>
      </c>
      <c r="C2581" s="337" t="s">
        <v>3616</v>
      </c>
      <c r="D2581" s="338">
        <v>960</v>
      </c>
      <c r="E2581" s="339">
        <v>2600</v>
      </c>
      <c r="F2581" s="171">
        <f>-SUMIF(CajaAcc!F:F,A2581,CajaAcc!E:E)+G2581</f>
        <v>0</v>
      </c>
      <c r="G2581" s="328">
        <v>0</v>
      </c>
    </row>
    <row r="2582" spans="1:7" ht="15" x14ac:dyDescent="0.2">
      <c r="A2582" s="320" t="s">
        <v>4731</v>
      </c>
      <c r="B2582" s="336" t="s">
        <v>1522</v>
      </c>
      <c r="C2582" s="337" t="s">
        <v>4790</v>
      </c>
      <c r="D2582" s="338">
        <v>1362</v>
      </c>
      <c r="E2582" s="339">
        <v>3150</v>
      </c>
      <c r="F2582" s="171">
        <f>-SUMIF(CajaAcc!F:F,A2582,CajaAcc!E:E)+G2582</f>
        <v>7</v>
      </c>
      <c r="G2582" s="328">
        <v>8</v>
      </c>
    </row>
    <row r="2583" spans="1:7" ht="15" x14ac:dyDescent="0.2">
      <c r="A2583" s="320" t="s">
        <v>4732</v>
      </c>
      <c r="B2583" s="336" t="s">
        <v>1522</v>
      </c>
      <c r="C2583" s="337" t="s">
        <v>4791</v>
      </c>
      <c r="D2583" s="338">
        <v>960</v>
      </c>
      <c r="E2583" s="339">
        <v>2600</v>
      </c>
      <c r="F2583" s="171">
        <f>-SUMIF(CajaAcc!F:F,A2583,CajaAcc!E:E)+G2583</f>
        <v>0</v>
      </c>
      <c r="G2583" s="328">
        <v>0</v>
      </c>
    </row>
    <row r="2584" spans="1:7" ht="15" x14ac:dyDescent="0.2">
      <c r="A2584" s="320" t="s">
        <v>4655</v>
      </c>
      <c r="B2584" s="336" t="s">
        <v>1522</v>
      </c>
      <c r="C2584" s="337" t="s">
        <v>5317</v>
      </c>
      <c r="D2584" s="338">
        <v>960</v>
      </c>
      <c r="E2584" s="339">
        <v>2600</v>
      </c>
      <c r="F2584" s="171">
        <f>-SUMIF(CajaAcc!F:F,A2584,CajaAcc!E:E)+G2584</f>
        <v>6</v>
      </c>
      <c r="G2584" s="328">
        <v>6</v>
      </c>
    </row>
    <row r="2585" spans="1:7" ht="15" x14ac:dyDescent="0.2">
      <c r="A2585" s="320" t="s">
        <v>4733</v>
      </c>
      <c r="B2585" s="336" t="s">
        <v>1522</v>
      </c>
      <c r="C2585" s="337" t="s">
        <v>4792</v>
      </c>
      <c r="D2585" s="338">
        <v>960</v>
      </c>
      <c r="E2585" s="339">
        <v>2600</v>
      </c>
      <c r="F2585" s="171">
        <f>-SUMIF(CajaAcc!F:F,A2585,CajaAcc!E:E)+G2585</f>
        <v>0</v>
      </c>
      <c r="G2585" s="328">
        <v>0</v>
      </c>
    </row>
    <row r="2586" spans="1:7" ht="15" x14ac:dyDescent="0.2">
      <c r="A2586" s="320" t="s">
        <v>4628</v>
      </c>
      <c r="B2586" s="336" t="s">
        <v>1522</v>
      </c>
      <c r="C2586" s="337" t="s">
        <v>4598</v>
      </c>
      <c r="D2586" s="338">
        <v>1245</v>
      </c>
      <c r="E2586" s="339">
        <v>2500</v>
      </c>
      <c r="F2586" s="171">
        <f>-SUMIF(CajaAcc!F:F,A2586,CajaAcc!E:E)+G2586</f>
        <v>5</v>
      </c>
      <c r="G2586" s="328">
        <v>5</v>
      </c>
    </row>
    <row r="2587" spans="1:7" ht="15" x14ac:dyDescent="0.2">
      <c r="A2587" s="320" t="s">
        <v>4400</v>
      </c>
      <c r="B2587" s="336" t="s">
        <v>1522</v>
      </c>
      <c r="C2587" s="337" t="s">
        <v>5318</v>
      </c>
      <c r="D2587" s="338">
        <v>955</v>
      </c>
      <c r="E2587" s="339">
        <v>2950</v>
      </c>
      <c r="F2587" s="171">
        <f>-SUMIF(CajaAcc!F:F,A2587,CajaAcc!E:E)+G2587</f>
        <v>3</v>
      </c>
      <c r="G2587" s="328">
        <v>3</v>
      </c>
    </row>
    <row r="2588" spans="1:7" ht="15" x14ac:dyDescent="0.2">
      <c r="A2588" s="320" t="s">
        <v>4629</v>
      </c>
      <c r="B2588" s="336" t="s">
        <v>1522</v>
      </c>
      <c r="C2588" s="337" t="s">
        <v>4953</v>
      </c>
      <c r="D2588" s="338">
        <v>1106</v>
      </c>
      <c r="E2588" s="339">
        <v>3750</v>
      </c>
      <c r="F2588" s="171">
        <f>-SUMIF(CajaAcc!F:F,A2588,CajaAcc!E:E)+G2588</f>
        <v>0</v>
      </c>
      <c r="G2588" s="328">
        <v>0</v>
      </c>
    </row>
    <row r="2589" spans="1:7" ht="15" x14ac:dyDescent="0.2">
      <c r="A2589" s="320" t="s">
        <v>4418</v>
      </c>
      <c r="B2589" s="336" t="s">
        <v>1522</v>
      </c>
      <c r="C2589" s="337" t="s">
        <v>5599</v>
      </c>
      <c r="D2589" s="338">
        <v>905</v>
      </c>
      <c r="E2589" s="339">
        <v>2450</v>
      </c>
      <c r="F2589" s="171">
        <f>-SUMIF(CajaAcc!F:F,A2589,CajaAcc!E:E)+G2589</f>
        <v>0</v>
      </c>
      <c r="G2589" s="328">
        <v>0</v>
      </c>
    </row>
    <row r="2590" spans="1:7" ht="15" x14ac:dyDescent="0.2">
      <c r="A2590" s="320" t="s">
        <v>5509</v>
      </c>
      <c r="B2590" s="336" t="s">
        <v>1522</v>
      </c>
      <c r="C2590" s="337" t="s">
        <v>5600</v>
      </c>
      <c r="D2590" s="338">
        <v>3160</v>
      </c>
      <c r="E2590" s="339">
        <v>8500</v>
      </c>
      <c r="F2590" s="171">
        <f>-SUMIF(CajaAcc!F:F,A2590,CajaAcc!E:E)+G2590</f>
        <v>1</v>
      </c>
      <c r="G2590" s="328">
        <v>1</v>
      </c>
    </row>
    <row r="2591" spans="1:7" ht="15" x14ac:dyDescent="0.2">
      <c r="A2591" s="320" t="s">
        <v>4984</v>
      </c>
      <c r="B2591" s="336" t="s">
        <v>1522</v>
      </c>
      <c r="C2591" s="337" t="s">
        <v>4985</v>
      </c>
      <c r="D2591" s="338">
        <v>1460</v>
      </c>
      <c r="E2591" s="339">
        <v>4050</v>
      </c>
      <c r="F2591" s="171">
        <f>-SUMIF(CajaAcc!F:F,A2591,CajaAcc!E:E)+G2591</f>
        <v>0</v>
      </c>
      <c r="G2591" s="328">
        <v>0</v>
      </c>
    </row>
    <row r="2592" spans="1:7" ht="15" x14ac:dyDescent="0.2">
      <c r="A2592" s="320" t="s">
        <v>4986</v>
      </c>
      <c r="B2592" s="336" t="s">
        <v>1522</v>
      </c>
      <c r="C2592" s="337" t="s">
        <v>4987</v>
      </c>
      <c r="D2592" s="338">
        <v>1460</v>
      </c>
      <c r="E2592" s="339">
        <v>4050</v>
      </c>
      <c r="F2592" s="171">
        <f>-SUMIF(CajaAcc!F:F,A2592,CajaAcc!E:E)+G2592</f>
        <v>0</v>
      </c>
      <c r="G2592" s="328">
        <v>0</v>
      </c>
    </row>
    <row r="2593" spans="1:7" ht="15" x14ac:dyDescent="0.2">
      <c r="A2593" s="320" t="s">
        <v>4988</v>
      </c>
      <c r="B2593" s="336" t="s">
        <v>1522</v>
      </c>
      <c r="C2593" s="337" t="s">
        <v>4989</v>
      </c>
      <c r="D2593" s="338">
        <v>1460</v>
      </c>
      <c r="E2593" s="339">
        <v>4050</v>
      </c>
      <c r="F2593" s="171">
        <f>-SUMIF(CajaAcc!F:F,A2593,CajaAcc!E:E)+G2593</f>
        <v>0</v>
      </c>
      <c r="G2593" s="328">
        <v>0</v>
      </c>
    </row>
    <row r="2594" spans="1:7" ht="15" x14ac:dyDescent="0.2">
      <c r="A2594" s="320" t="s">
        <v>4990</v>
      </c>
      <c r="B2594" s="336" t="s">
        <v>1522</v>
      </c>
      <c r="C2594" s="337" t="s">
        <v>4991</v>
      </c>
      <c r="D2594" s="338">
        <v>1460</v>
      </c>
      <c r="E2594" s="339">
        <v>4050</v>
      </c>
      <c r="F2594" s="171">
        <f>-SUMIF(CajaAcc!F:F,A2594,CajaAcc!E:E)+G2594</f>
        <v>0</v>
      </c>
      <c r="G2594" s="328">
        <v>0</v>
      </c>
    </row>
    <row r="2595" spans="1:7" ht="15" x14ac:dyDescent="0.2">
      <c r="A2595" s="320" t="s">
        <v>4734</v>
      </c>
      <c r="B2595" s="336" t="s">
        <v>1522</v>
      </c>
      <c r="C2595" s="337" t="s">
        <v>4793</v>
      </c>
      <c r="D2595" s="338">
        <v>960</v>
      </c>
      <c r="E2595" s="339">
        <v>2600</v>
      </c>
      <c r="F2595" s="171">
        <f>-SUMIF(CajaAcc!F:F,A2595,CajaAcc!E:E)+G2595</f>
        <v>11</v>
      </c>
      <c r="G2595" s="328">
        <v>11</v>
      </c>
    </row>
    <row r="2596" spans="1:7" ht="15" x14ac:dyDescent="0.2">
      <c r="A2596" s="320" t="s">
        <v>5510</v>
      </c>
      <c r="B2596" s="336" t="s">
        <v>1522</v>
      </c>
      <c r="C2596" s="337" t="s">
        <v>5601</v>
      </c>
      <c r="D2596" s="338">
        <v>2612</v>
      </c>
      <c r="E2596" s="339">
        <v>8050</v>
      </c>
      <c r="F2596" s="171">
        <f>-SUMIF(CajaAcc!F:F,A2596,CajaAcc!E:E)+G2596</f>
        <v>3</v>
      </c>
      <c r="G2596" s="328">
        <v>3</v>
      </c>
    </row>
    <row r="2597" spans="1:7" ht="15" x14ac:dyDescent="0.2">
      <c r="A2597" s="320" t="s">
        <v>5067</v>
      </c>
      <c r="B2597" s="336" t="s">
        <v>1522</v>
      </c>
      <c r="C2597" s="337" t="s">
        <v>5087</v>
      </c>
      <c r="D2597" s="338">
        <v>2092</v>
      </c>
      <c r="E2597" s="339">
        <v>6100</v>
      </c>
      <c r="F2597" s="171">
        <f>-SUMIF(CajaAcc!F:F,A2597,CajaAcc!E:E)+G2597</f>
        <v>2</v>
      </c>
      <c r="G2597" s="328">
        <v>2</v>
      </c>
    </row>
    <row r="2598" spans="1:7" ht="15" x14ac:dyDescent="0.2">
      <c r="A2598" s="320" t="s">
        <v>4735</v>
      </c>
      <c r="B2598" s="336" t="s">
        <v>1522</v>
      </c>
      <c r="C2598" s="337" t="s">
        <v>4794</v>
      </c>
      <c r="D2598" s="338">
        <v>960</v>
      </c>
      <c r="E2598" s="339">
        <v>2600</v>
      </c>
      <c r="F2598" s="171">
        <f>-SUMIF(CajaAcc!F:F,A2598,CajaAcc!E:E)+G2598</f>
        <v>4</v>
      </c>
      <c r="G2598" s="328">
        <v>4</v>
      </c>
    </row>
    <row r="2599" spans="1:7" ht="15" x14ac:dyDescent="0.2">
      <c r="A2599" s="320" t="s">
        <v>4737</v>
      </c>
      <c r="B2599" s="336" t="s">
        <v>1522</v>
      </c>
      <c r="C2599" s="337" t="s">
        <v>5319</v>
      </c>
      <c r="D2599" s="338">
        <v>960</v>
      </c>
      <c r="E2599" s="339">
        <v>2600</v>
      </c>
      <c r="F2599" s="171">
        <f>-SUMIF(CajaAcc!F:F,A2599,CajaAcc!E:E)+G2599</f>
        <v>13</v>
      </c>
      <c r="G2599" s="328">
        <v>13</v>
      </c>
    </row>
    <row r="2600" spans="1:7" ht="15" x14ac:dyDescent="0.2">
      <c r="A2600" s="320" t="s">
        <v>4736</v>
      </c>
      <c r="B2600" s="336" t="s">
        <v>1522</v>
      </c>
      <c r="C2600" s="337" t="s">
        <v>4795</v>
      </c>
      <c r="D2600" s="338">
        <v>960</v>
      </c>
      <c r="E2600" s="339">
        <v>2600</v>
      </c>
      <c r="F2600" s="171">
        <f>-SUMIF(CajaAcc!F:F,A2600,CajaAcc!E:E)+G2600</f>
        <v>10</v>
      </c>
      <c r="G2600" s="328">
        <v>10</v>
      </c>
    </row>
    <row r="2601" spans="1:7" ht="15" x14ac:dyDescent="0.2">
      <c r="A2601" s="320" t="s">
        <v>4883</v>
      </c>
      <c r="B2601" s="336" t="s">
        <v>1522</v>
      </c>
      <c r="C2601" s="337" t="s">
        <v>4954</v>
      </c>
      <c r="D2601" s="338">
        <v>1176</v>
      </c>
      <c r="E2601" s="339">
        <v>3600</v>
      </c>
      <c r="F2601" s="171">
        <f>-SUMIF(CajaAcc!F:F,A2601,CajaAcc!E:E)+G2601</f>
        <v>4</v>
      </c>
      <c r="G2601" s="328">
        <v>5</v>
      </c>
    </row>
    <row r="2602" spans="1:7" ht="15" x14ac:dyDescent="0.2">
      <c r="A2602" s="320" t="s">
        <v>5815</v>
      </c>
      <c r="B2602" s="336" t="s">
        <v>1522</v>
      </c>
      <c r="C2602" s="337" t="s">
        <v>5816</v>
      </c>
      <c r="D2602" s="338">
        <v>2040</v>
      </c>
      <c r="E2602" s="339">
        <v>5500</v>
      </c>
      <c r="F2602" s="171">
        <f>-SUMIF(CajaAcc!F:F,A2602,CajaAcc!E:E)+G2602</f>
        <v>4</v>
      </c>
      <c r="G2602" s="328">
        <v>4</v>
      </c>
    </row>
    <row r="2603" spans="1:7" ht="15" x14ac:dyDescent="0.2">
      <c r="A2603" s="320" t="s">
        <v>4884</v>
      </c>
      <c r="B2603" s="336" t="s">
        <v>1522</v>
      </c>
      <c r="C2603" s="337" t="s">
        <v>4955</v>
      </c>
      <c r="D2603" s="338">
        <v>1376</v>
      </c>
      <c r="E2603" s="339">
        <v>3800</v>
      </c>
      <c r="F2603" s="171">
        <f>-SUMIF(CajaAcc!F:F,A2603,CajaAcc!E:E)+G2603</f>
        <v>19</v>
      </c>
      <c r="G2603" s="328">
        <v>19</v>
      </c>
    </row>
    <row r="2604" spans="1:7" ht="15" x14ac:dyDescent="0.2">
      <c r="A2604" s="320" t="s">
        <v>4664</v>
      </c>
      <c r="B2604" s="336" t="s">
        <v>1522</v>
      </c>
      <c r="C2604" s="337" t="s">
        <v>4842</v>
      </c>
      <c r="D2604" s="338">
        <v>2180</v>
      </c>
      <c r="E2604" s="339">
        <v>5850</v>
      </c>
      <c r="F2604" s="171">
        <f>-SUMIF(CajaAcc!F:F,A2604,CajaAcc!E:E)+G2604</f>
        <v>0</v>
      </c>
      <c r="G2604" s="328">
        <v>0</v>
      </c>
    </row>
    <row r="2605" spans="1:7" ht="15" x14ac:dyDescent="0.2">
      <c r="A2605" s="320" t="s">
        <v>4738</v>
      </c>
      <c r="B2605" s="336" t="s">
        <v>1522</v>
      </c>
      <c r="C2605" s="337" t="s">
        <v>4842</v>
      </c>
      <c r="D2605" s="338">
        <v>2180</v>
      </c>
      <c r="E2605" s="339">
        <v>5850</v>
      </c>
      <c r="F2605" s="171">
        <f>-SUMIF(CajaAcc!F:F,A2605,CajaAcc!E:E)+G2605</f>
        <v>7</v>
      </c>
      <c r="G2605" s="328">
        <v>7</v>
      </c>
    </row>
    <row r="2606" spans="1:7" ht="15" x14ac:dyDescent="0.2">
      <c r="A2606" s="320" t="s">
        <v>4657</v>
      </c>
      <c r="B2606" s="336" t="s">
        <v>1522</v>
      </c>
      <c r="C2606" s="337" t="s">
        <v>5320</v>
      </c>
      <c r="D2606" s="338">
        <v>955</v>
      </c>
      <c r="E2606" s="339">
        <v>2950</v>
      </c>
      <c r="F2606" s="171">
        <f>-SUMIF(CajaAcc!F:F,A2606,CajaAcc!E:E)+G2606</f>
        <v>5</v>
      </c>
      <c r="G2606" s="328">
        <v>6</v>
      </c>
    </row>
    <row r="2607" spans="1:7" ht="15" x14ac:dyDescent="0.2">
      <c r="A2607" s="320" t="s">
        <v>4739</v>
      </c>
      <c r="B2607" s="336" t="s">
        <v>1522</v>
      </c>
      <c r="C2607" s="337" t="s">
        <v>4956</v>
      </c>
      <c r="D2607" s="338">
        <v>1106</v>
      </c>
      <c r="E2607" s="339">
        <v>3750</v>
      </c>
      <c r="F2607" s="171">
        <f>-SUMIF(CajaAcc!F:F,A2607,CajaAcc!E:E)+G2607</f>
        <v>5</v>
      </c>
      <c r="G2607" s="328">
        <v>5</v>
      </c>
    </row>
    <row r="2608" spans="1:7" ht="15" x14ac:dyDescent="0.2">
      <c r="A2608" s="320" t="s">
        <v>5321</v>
      </c>
      <c r="B2608" s="336" t="s">
        <v>1522</v>
      </c>
      <c r="C2608" s="337" t="s">
        <v>5322</v>
      </c>
      <c r="D2608" s="338">
        <v>2550</v>
      </c>
      <c r="E2608" s="339">
        <v>6450</v>
      </c>
      <c r="F2608" s="171">
        <f>-SUMIF(CajaAcc!F:F,A2608,CajaAcc!E:E)+G2608</f>
        <v>4</v>
      </c>
      <c r="G2608" s="328">
        <v>4</v>
      </c>
    </row>
    <row r="2609" spans="1:7" ht="15" x14ac:dyDescent="0.2">
      <c r="A2609" s="320" t="s">
        <v>4740</v>
      </c>
      <c r="B2609" s="336" t="s">
        <v>1522</v>
      </c>
      <c r="C2609" s="337" t="s">
        <v>5602</v>
      </c>
      <c r="D2609" s="338">
        <v>905</v>
      </c>
      <c r="E2609" s="339">
        <v>2450</v>
      </c>
      <c r="F2609" s="171">
        <f>-SUMIF(CajaAcc!F:F,A2609,CajaAcc!E:E)+G2609</f>
        <v>3</v>
      </c>
      <c r="G2609" s="328">
        <v>3</v>
      </c>
    </row>
    <row r="2610" spans="1:7" ht="15" x14ac:dyDescent="0.2">
      <c r="A2610" s="320" t="s">
        <v>5323</v>
      </c>
      <c r="B2610" s="336" t="s">
        <v>1522</v>
      </c>
      <c r="C2610" s="337" t="s">
        <v>5603</v>
      </c>
      <c r="D2610" s="338">
        <v>1773</v>
      </c>
      <c r="E2610" s="339">
        <v>4750</v>
      </c>
      <c r="F2610" s="171">
        <f>-SUMIF(CajaAcc!F:F,A2610,CajaAcc!E:E)+G2610</f>
        <v>3</v>
      </c>
      <c r="G2610" s="328">
        <v>3</v>
      </c>
    </row>
    <row r="2611" spans="1:7" ht="15" x14ac:dyDescent="0.2">
      <c r="A2611" s="320" t="s">
        <v>6127</v>
      </c>
      <c r="B2611" s="336" t="s">
        <v>1522</v>
      </c>
      <c r="C2611" s="337" t="s">
        <v>6128</v>
      </c>
      <c r="D2611" s="338">
        <v>2149</v>
      </c>
      <c r="E2611" s="339">
        <v>5800</v>
      </c>
      <c r="F2611" s="171">
        <f>-SUMIF(CajaAcc!F:F,A2611,CajaAcc!E:E)+G2611</f>
        <v>1</v>
      </c>
      <c r="G2611" s="328">
        <v>1</v>
      </c>
    </row>
    <row r="2612" spans="1:7" ht="15" x14ac:dyDescent="0.2">
      <c r="A2612" s="320" t="s">
        <v>6189</v>
      </c>
      <c r="B2612" s="336" t="s">
        <v>1522</v>
      </c>
      <c r="C2612" s="337" t="s">
        <v>6190</v>
      </c>
      <c r="D2612" s="340">
        <v>2180</v>
      </c>
      <c r="E2612" s="339">
        <v>5850</v>
      </c>
      <c r="F2612" s="171">
        <f>-SUMIF(CajaAcc!F:F,A2612,CajaAcc!E:E)+G2612</f>
        <v>1</v>
      </c>
      <c r="G2612" s="328">
        <v>0</v>
      </c>
    </row>
    <row r="2613" spans="1:7" ht="15" x14ac:dyDescent="0.2">
      <c r="A2613" s="320" t="s">
        <v>6129</v>
      </c>
      <c r="B2613" s="336" t="s">
        <v>1522</v>
      </c>
      <c r="C2613" s="337" t="s">
        <v>6130</v>
      </c>
      <c r="D2613" s="338">
        <v>2047</v>
      </c>
      <c r="E2613" s="339">
        <v>5500</v>
      </c>
      <c r="F2613" s="171">
        <f>-SUMIF(CajaAcc!F:F,A2613,CajaAcc!E:E)+G2613</f>
        <v>1</v>
      </c>
      <c r="G2613" s="328">
        <v>1</v>
      </c>
    </row>
    <row r="2614" spans="1:7" ht="15" x14ac:dyDescent="0.2">
      <c r="A2614" s="320" t="s">
        <v>5909</v>
      </c>
      <c r="B2614" s="336" t="s">
        <v>1522</v>
      </c>
      <c r="C2614" s="337" t="s">
        <v>5910</v>
      </c>
      <c r="D2614" s="338">
        <v>1176</v>
      </c>
      <c r="E2614" s="339">
        <v>3600</v>
      </c>
      <c r="F2614" s="171">
        <f>-SUMIF(CajaAcc!F:F,A2614,CajaAcc!E:E)+G2614</f>
        <v>12</v>
      </c>
      <c r="G2614" s="328">
        <v>11</v>
      </c>
    </row>
    <row r="2615" spans="1:7" ht="15" x14ac:dyDescent="0.2">
      <c r="A2615" s="320" t="s">
        <v>6062</v>
      </c>
      <c r="B2615" s="336" t="s">
        <v>1522</v>
      </c>
      <c r="C2615" s="337" t="s">
        <v>6063</v>
      </c>
      <c r="D2615" s="338">
        <v>2040</v>
      </c>
      <c r="E2615" s="339">
        <v>5950</v>
      </c>
      <c r="F2615" s="171">
        <f>-SUMIF(CajaAcc!F:F,A2615,CajaAcc!E:E)+G2615</f>
        <v>1</v>
      </c>
      <c r="G2615" s="328">
        <v>2</v>
      </c>
    </row>
    <row r="2616" spans="1:7" ht="15" x14ac:dyDescent="0.2">
      <c r="A2616" s="320" t="s">
        <v>6191</v>
      </c>
      <c r="B2616" s="336" t="s">
        <v>1522</v>
      </c>
      <c r="C2616" s="337" t="s">
        <v>6192</v>
      </c>
      <c r="D2616" s="340">
        <v>2180</v>
      </c>
      <c r="E2616" s="339">
        <v>5850</v>
      </c>
      <c r="F2616" s="171">
        <f>-SUMIF(CajaAcc!F:F,A2616,CajaAcc!E:E)+G2616</f>
        <v>1</v>
      </c>
      <c r="G2616" s="328">
        <v>0</v>
      </c>
    </row>
    <row r="2617" spans="1:7" ht="15" x14ac:dyDescent="0.2">
      <c r="A2617" s="320" t="s">
        <v>5911</v>
      </c>
      <c r="B2617" s="336" t="s">
        <v>1522</v>
      </c>
      <c r="C2617" s="337" t="s">
        <v>5912</v>
      </c>
      <c r="D2617" s="338">
        <v>955</v>
      </c>
      <c r="E2617" s="339">
        <v>2950</v>
      </c>
      <c r="F2617" s="171">
        <f>-SUMIF(CajaAcc!F:F,A2617,CajaAcc!E:E)+G2617</f>
        <v>1</v>
      </c>
      <c r="G2617" s="328">
        <v>3</v>
      </c>
    </row>
    <row r="2618" spans="1:7" ht="15" x14ac:dyDescent="0.2">
      <c r="A2618" s="320" t="s">
        <v>6064</v>
      </c>
      <c r="B2618" s="336" t="s">
        <v>1522</v>
      </c>
      <c r="C2618" s="337" t="s">
        <v>6065</v>
      </c>
      <c r="D2618" s="338">
        <v>4075</v>
      </c>
      <c r="E2618" s="339">
        <v>10950</v>
      </c>
      <c r="F2618" s="171">
        <f>-SUMIF(CajaAcc!F:F,A2618,CajaAcc!E:E)+G2618</f>
        <v>1</v>
      </c>
      <c r="G2618" s="328">
        <v>1</v>
      </c>
    </row>
    <row r="2619" spans="1:7" ht="15" x14ac:dyDescent="0.2">
      <c r="A2619" s="320" t="s">
        <v>6131</v>
      </c>
      <c r="B2619" s="336" t="s">
        <v>1522</v>
      </c>
      <c r="C2619" s="337" t="s">
        <v>6132</v>
      </c>
      <c r="D2619" s="338">
        <v>2349</v>
      </c>
      <c r="E2619" s="339">
        <v>6300</v>
      </c>
      <c r="F2619" s="171">
        <f>-SUMIF(CajaAcc!F:F,A2619,CajaAcc!E:E)+G2619</f>
        <v>0</v>
      </c>
      <c r="G2619" s="328">
        <v>0</v>
      </c>
    </row>
    <row r="2620" spans="1:7" ht="15" x14ac:dyDescent="0.2">
      <c r="A2620" s="320" t="s">
        <v>5913</v>
      </c>
      <c r="B2620" s="336" t="s">
        <v>1522</v>
      </c>
      <c r="C2620" s="337" t="s">
        <v>5914</v>
      </c>
      <c r="D2620" s="338">
        <v>1106</v>
      </c>
      <c r="E2620" s="339">
        <v>3750</v>
      </c>
      <c r="F2620" s="171">
        <f>-SUMIF(CajaAcc!F:F,A2620,CajaAcc!E:E)+G2620</f>
        <v>1</v>
      </c>
      <c r="G2620" s="328">
        <v>0</v>
      </c>
    </row>
    <row r="2621" spans="1:7" ht="15" x14ac:dyDescent="0.2">
      <c r="A2621" s="320" t="s">
        <v>5915</v>
      </c>
      <c r="B2621" s="336" t="s">
        <v>1522</v>
      </c>
      <c r="C2621" s="337" t="s">
        <v>5916</v>
      </c>
      <c r="D2621" s="338">
        <v>2550</v>
      </c>
      <c r="E2621" s="339">
        <v>6450</v>
      </c>
      <c r="F2621" s="171">
        <f>-SUMIF(CajaAcc!F:F,A2621,CajaAcc!E:E)+G2621</f>
        <v>2</v>
      </c>
      <c r="G2621" s="328">
        <v>0</v>
      </c>
    </row>
    <row r="2622" spans="1:7" ht="15" x14ac:dyDescent="0.2">
      <c r="A2622" s="320" t="s">
        <v>6133</v>
      </c>
      <c r="B2622" s="336" t="s">
        <v>1522</v>
      </c>
      <c r="C2622" s="337" t="s">
        <v>6134</v>
      </c>
      <c r="D2622" s="338">
        <v>2349</v>
      </c>
      <c r="E2622" s="339">
        <v>6300</v>
      </c>
      <c r="F2622" s="171">
        <f>-SUMIF(CajaAcc!F:F,A2622,CajaAcc!E:E)+G2622</f>
        <v>1</v>
      </c>
      <c r="G2622" s="328">
        <v>1</v>
      </c>
    </row>
    <row r="2623" spans="1:7" ht="15" x14ac:dyDescent="0.2">
      <c r="A2623" s="320" t="s">
        <v>6135</v>
      </c>
      <c r="B2623" s="336" t="s">
        <v>1522</v>
      </c>
      <c r="C2623" s="337" t="s">
        <v>6136</v>
      </c>
      <c r="D2623" s="338">
        <v>2349</v>
      </c>
      <c r="E2623" s="339">
        <v>6300</v>
      </c>
      <c r="F2623" s="171">
        <f>-SUMIF(CajaAcc!F:F,A2623,CajaAcc!E:E)+G2623</f>
        <v>0</v>
      </c>
      <c r="G2623" s="328">
        <v>0</v>
      </c>
    </row>
    <row r="2624" spans="1:7" ht="15" x14ac:dyDescent="0.2">
      <c r="A2624" s="320" t="s">
        <v>6137</v>
      </c>
      <c r="B2624" s="336" t="s">
        <v>1522</v>
      </c>
      <c r="C2624" s="337" t="s">
        <v>6138</v>
      </c>
      <c r="D2624" s="338">
        <v>2349</v>
      </c>
      <c r="E2624" s="339">
        <v>6300</v>
      </c>
      <c r="F2624" s="171">
        <f>-SUMIF(CajaAcc!F:F,A2624,CajaAcc!E:E)+G2624</f>
        <v>0</v>
      </c>
      <c r="G2624" s="328">
        <v>0</v>
      </c>
    </row>
    <row r="2625" spans="1:7" ht="15" x14ac:dyDescent="0.2">
      <c r="A2625" s="320" t="s">
        <v>6066</v>
      </c>
      <c r="B2625" s="336" t="s">
        <v>1522</v>
      </c>
      <c r="C2625" s="337" t="s">
        <v>6067</v>
      </c>
      <c r="D2625" s="338">
        <v>905</v>
      </c>
      <c r="E2625" s="339">
        <v>3050</v>
      </c>
      <c r="F2625" s="171">
        <f>-SUMIF(CajaAcc!F:F,A2625,CajaAcc!E:E)+G2625</f>
        <v>2</v>
      </c>
      <c r="G2625" s="328">
        <v>2</v>
      </c>
    </row>
    <row r="2626" spans="1:7" ht="15" x14ac:dyDescent="0.2">
      <c r="A2626" s="320" t="s">
        <v>5917</v>
      </c>
      <c r="B2626" s="336" t="s">
        <v>1522</v>
      </c>
      <c r="C2626" s="337" t="s">
        <v>5918</v>
      </c>
      <c r="D2626" s="338">
        <v>3509</v>
      </c>
      <c r="E2626" s="339">
        <v>7150</v>
      </c>
      <c r="F2626" s="171">
        <f>-SUMIF(CajaAcc!F:F,A2626,CajaAcc!E:E)+G2626</f>
        <v>0</v>
      </c>
      <c r="G2626" s="328">
        <v>0</v>
      </c>
    </row>
    <row r="2627" spans="1:7" ht="15" x14ac:dyDescent="0.2">
      <c r="A2627" s="320" t="s">
        <v>5511</v>
      </c>
      <c r="B2627" s="336" t="s">
        <v>1522</v>
      </c>
      <c r="C2627" s="337" t="s">
        <v>5604</v>
      </c>
      <c r="D2627" s="338">
        <v>2612</v>
      </c>
      <c r="E2627" s="339">
        <v>8050</v>
      </c>
      <c r="F2627" s="171">
        <f>-SUMIF(CajaAcc!F:F,A2627,CajaAcc!E:E)+G2627</f>
        <v>0</v>
      </c>
      <c r="G2627" s="328">
        <v>0</v>
      </c>
    </row>
    <row r="2628" spans="1:7" ht="15" x14ac:dyDescent="0.2">
      <c r="A2628" s="320" t="s">
        <v>2685</v>
      </c>
      <c r="B2628" s="336" t="s">
        <v>1522</v>
      </c>
      <c r="C2628" s="337" t="s">
        <v>3085</v>
      </c>
      <c r="D2628" s="338">
        <v>1053</v>
      </c>
      <c r="E2628" s="339">
        <v>2450</v>
      </c>
      <c r="F2628" s="171">
        <f>-SUMIF(CajaAcc!F:F,A2628,CajaAcc!E:E)+G2628</f>
        <v>0</v>
      </c>
      <c r="G2628" s="328">
        <v>0</v>
      </c>
    </row>
    <row r="2629" spans="1:7" ht="15" x14ac:dyDescent="0.2">
      <c r="A2629" s="320" t="s">
        <v>2686</v>
      </c>
      <c r="B2629" s="336" t="s">
        <v>1522</v>
      </c>
      <c r="C2629" s="337" t="s">
        <v>3085</v>
      </c>
      <c r="D2629" s="338">
        <v>1053</v>
      </c>
      <c r="E2629" s="339">
        <v>2450</v>
      </c>
      <c r="F2629" s="171">
        <f>-SUMIF(CajaAcc!F:F,A2629,CajaAcc!E:E)+G2629</f>
        <v>0</v>
      </c>
      <c r="G2629" s="328">
        <v>0</v>
      </c>
    </row>
    <row r="2630" spans="1:7" ht="15" x14ac:dyDescent="0.2">
      <c r="A2630" s="320" t="s">
        <v>2687</v>
      </c>
      <c r="B2630" s="336" t="s">
        <v>1522</v>
      </c>
      <c r="C2630" s="337" t="s">
        <v>3085</v>
      </c>
      <c r="D2630" s="338">
        <v>1053</v>
      </c>
      <c r="E2630" s="339">
        <v>2450</v>
      </c>
      <c r="F2630" s="171">
        <f>-SUMIF(CajaAcc!F:F,A2630,CajaAcc!E:E)+G2630</f>
        <v>0</v>
      </c>
      <c r="G2630" s="328">
        <v>0</v>
      </c>
    </row>
    <row r="2631" spans="1:7" ht="15" x14ac:dyDescent="0.2">
      <c r="A2631" s="320" t="s">
        <v>3086</v>
      </c>
      <c r="B2631" s="336" t="s">
        <v>1522</v>
      </c>
      <c r="C2631" s="337" t="s">
        <v>3085</v>
      </c>
      <c r="D2631" s="338">
        <v>1053</v>
      </c>
      <c r="E2631" s="339">
        <v>2450</v>
      </c>
      <c r="F2631" s="171">
        <f>-SUMIF(CajaAcc!F:F,A2631,CajaAcc!E:E)+G2631</f>
        <v>1</v>
      </c>
      <c r="G2631" s="328">
        <v>1</v>
      </c>
    </row>
    <row r="2632" spans="1:7" ht="15" x14ac:dyDescent="0.2">
      <c r="A2632" s="320" t="s">
        <v>2613</v>
      </c>
      <c r="B2632" s="336" t="s">
        <v>1522</v>
      </c>
      <c r="C2632" s="337" t="s">
        <v>3087</v>
      </c>
      <c r="D2632" s="338">
        <v>344</v>
      </c>
      <c r="E2632" s="339">
        <v>800</v>
      </c>
      <c r="F2632" s="171">
        <f>-SUMIF(CajaAcc!F:F,A2632,CajaAcc!E:E)+G2632</f>
        <v>0</v>
      </c>
      <c r="G2632" s="328">
        <v>0</v>
      </c>
    </row>
    <row r="2633" spans="1:7" ht="15" x14ac:dyDescent="0.2">
      <c r="A2633" s="320" t="s">
        <v>2359</v>
      </c>
      <c r="B2633" s="336" t="s">
        <v>1522</v>
      </c>
      <c r="C2633" s="337" t="s">
        <v>3087</v>
      </c>
      <c r="D2633" s="338">
        <v>344</v>
      </c>
      <c r="E2633" s="339">
        <v>800</v>
      </c>
      <c r="F2633" s="171">
        <f>-SUMIF(CajaAcc!F:F,A2633,CajaAcc!E:E)+G2633</f>
        <v>0</v>
      </c>
      <c r="G2633" s="328">
        <v>0</v>
      </c>
    </row>
    <row r="2634" spans="1:7" ht="15" x14ac:dyDescent="0.2">
      <c r="A2634" s="320" t="s">
        <v>2688</v>
      </c>
      <c r="B2634" s="336" t="s">
        <v>1522</v>
      </c>
      <c r="C2634" s="337" t="s">
        <v>3087</v>
      </c>
      <c r="D2634" s="338">
        <v>344</v>
      </c>
      <c r="E2634" s="339">
        <v>800</v>
      </c>
      <c r="F2634" s="171">
        <f>-SUMIF(CajaAcc!F:F,A2634,CajaAcc!E:E)+G2634</f>
        <v>0</v>
      </c>
      <c r="G2634" s="328">
        <v>0</v>
      </c>
    </row>
    <row r="2635" spans="1:7" ht="15" x14ac:dyDescent="0.2">
      <c r="A2635" s="320" t="s">
        <v>2614</v>
      </c>
      <c r="B2635" s="336" t="s">
        <v>1522</v>
      </c>
      <c r="C2635" s="337" t="s">
        <v>5324</v>
      </c>
      <c r="D2635" s="338">
        <v>1053</v>
      </c>
      <c r="E2635" s="339">
        <v>2450</v>
      </c>
      <c r="F2635" s="171">
        <f>-SUMIF(CajaAcc!F:F,A2635,CajaAcc!E:E)+G2635</f>
        <v>0</v>
      </c>
      <c r="G2635" s="328">
        <v>0</v>
      </c>
    </row>
    <row r="2636" spans="1:7" ht="15" x14ac:dyDescent="0.2">
      <c r="A2636" s="320" t="s">
        <v>3285</v>
      </c>
      <c r="B2636" s="336" t="s">
        <v>1522</v>
      </c>
      <c r="C2636" s="337" t="s">
        <v>3286</v>
      </c>
      <c r="D2636" s="338">
        <v>1053</v>
      </c>
      <c r="E2636" s="339">
        <v>2450</v>
      </c>
      <c r="F2636" s="171">
        <f>-SUMIF(CajaAcc!F:F,A2636,CajaAcc!E:E)+G2636</f>
        <v>0</v>
      </c>
      <c r="G2636" s="328">
        <v>0</v>
      </c>
    </row>
    <row r="2637" spans="1:7" ht="15" x14ac:dyDescent="0.2">
      <c r="A2637" s="320" t="s">
        <v>2786</v>
      </c>
      <c r="B2637" s="336" t="s">
        <v>1522</v>
      </c>
      <c r="C2637" s="337" t="s">
        <v>3088</v>
      </c>
      <c r="D2637" s="338">
        <v>1053</v>
      </c>
      <c r="E2637" s="339">
        <v>2450</v>
      </c>
      <c r="F2637" s="171">
        <f>-SUMIF(CajaAcc!F:F,A2637,CajaAcc!E:E)+G2637</f>
        <v>0</v>
      </c>
      <c r="G2637" s="328">
        <v>0</v>
      </c>
    </row>
    <row r="2638" spans="1:7" ht="15" x14ac:dyDescent="0.2">
      <c r="A2638" s="320" t="s">
        <v>2787</v>
      </c>
      <c r="B2638" s="336" t="s">
        <v>1522</v>
      </c>
      <c r="C2638" s="337" t="s">
        <v>3088</v>
      </c>
      <c r="D2638" s="338">
        <v>1053</v>
      </c>
      <c r="E2638" s="339">
        <v>2450</v>
      </c>
      <c r="F2638" s="171">
        <f>-SUMIF(CajaAcc!F:F,A2638,CajaAcc!E:E)+G2638</f>
        <v>0</v>
      </c>
      <c r="G2638" s="328">
        <v>0</v>
      </c>
    </row>
    <row r="2639" spans="1:7" ht="15" x14ac:dyDescent="0.2">
      <c r="A2639" s="320" t="s">
        <v>2788</v>
      </c>
      <c r="B2639" s="336" t="s">
        <v>1522</v>
      </c>
      <c r="C2639" s="337" t="s">
        <v>3088</v>
      </c>
      <c r="D2639" s="338">
        <v>1053</v>
      </c>
      <c r="E2639" s="339">
        <v>2450</v>
      </c>
      <c r="F2639" s="171">
        <f>-SUMIF(CajaAcc!F:F,A2639,CajaAcc!E:E)+G2639</f>
        <v>0</v>
      </c>
      <c r="G2639" s="328">
        <v>0</v>
      </c>
    </row>
    <row r="2640" spans="1:7" ht="15" x14ac:dyDescent="0.2">
      <c r="A2640" s="320" t="s">
        <v>2913</v>
      </c>
      <c r="B2640" s="336" t="s">
        <v>1522</v>
      </c>
      <c r="C2640" s="337" t="s">
        <v>3088</v>
      </c>
      <c r="D2640" s="338">
        <v>1053</v>
      </c>
      <c r="E2640" s="339">
        <v>2450</v>
      </c>
      <c r="F2640" s="171">
        <f>-SUMIF(CajaAcc!F:F,A2640,CajaAcc!E:E)+G2640</f>
        <v>0</v>
      </c>
      <c r="G2640" s="328">
        <v>0</v>
      </c>
    </row>
    <row r="2641" spans="1:7" ht="15" x14ac:dyDescent="0.2">
      <c r="A2641" s="320" t="s">
        <v>2785</v>
      </c>
      <c r="B2641" s="336" t="s">
        <v>1522</v>
      </c>
      <c r="C2641" s="337" t="s">
        <v>4843</v>
      </c>
      <c r="D2641" s="338">
        <v>1053</v>
      </c>
      <c r="E2641" s="339">
        <v>2850</v>
      </c>
      <c r="F2641" s="171">
        <f>-SUMIF(CajaAcc!F:F,A2641,CajaAcc!E:E)+G2641</f>
        <v>0</v>
      </c>
      <c r="G2641" s="328">
        <v>0</v>
      </c>
    </row>
    <row r="2642" spans="1:7" ht="15" x14ac:dyDescent="0.2">
      <c r="A2642" s="320" t="s">
        <v>2358</v>
      </c>
      <c r="B2642" s="336" t="s">
        <v>1522</v>
      </c>
      <c r="C2642" s="337" t="s">
        <v>5325</v>
      </c>
      <c r="D2642" s="338">
        <v>1046</v>
      </c>
      <c r="E2642" s="339">
        <v>3200</v>
      </c>
      <c r="F2642" s="171">
        <f>-SUMIF(CajaAcc!F:F,A2642,CajaAcc!E:E)+G2642</f>
        <v>0</v>
      </c>
      <c r="G2642" s="328">
        <v>0</v>
      </c>
    </row>
    <row r="2643" spans="1:7" ht="15" x14ac:dyDescent="0.2">
      <c r="A2643" s="320" t="s">
        <v>2890</v>
      </c>
      <c r="B2643" s="336" t="s">
        <v>1522</v>
      </c>
      <c r="C2643" s="337" t="s">
        <v>3089</v>
      </c>
      <c r="D2643" s="338">
        <v>1053</v>
      </c>
      <c r="E2643" s="339">
        <v>2450</v>
      </c>
      <c r="F2643" s="171">
        <f>-SUMIF(CajaAcc!F:F,A2643,CajaAcc!E:E)+G2643</f>
        <v>0</v>
      </c>
      <c r="G2643" s="328">
        <v>0</v>
      </c>
    </row>
    <row r="2644" spans="1:7" ht="15" x14ac:dyDescent="0.2">
      <c r="A2644" s="320" t="s">
        <v>2615</v>
      </c>
      <c r="B2644" s="336" t="s">
        <v>1522</v>
      </c>
      <c r="C2644" s="337" t="s">
        <v>5605</v>
      </c>
      <c r="D2644" s="338">
        <v>721</v>
      </c>
      <c r="E2644" s="339">
        <v>1650</v>
      </c>
      <c r="F2644" s="171">
        <f>-SUMIF(CajaAcc!F:F,A2644,CajaAcc!E:E)+G2644</f>
        <v>0</v>
      </c>
      <c r="G2644" s="328">
        <v>0</v>
      </c>
    </row>
    <row r="2645" spans="1:7" ht="15" x14ac:dyDescent="0.2">
      <c r="A2645" s="320" t="s">
        <v>2939</v>
      </c>
      <c r="B2645" s="336" t="s">
        <v>1522</v>
      </c>
      <c r="C2645" s="337" t="s">
        <v>5326</v>
      </c>
      <c r="D2645" s="338">
        <v>721</v>
      </c>
      <c r="E2645" s="339">
        <v>1650</v>
      </c>
      <c r="F2645" s="171">
        <f>-SUMIF(CajaAcc!F:F,A2645,CajaAcc!E:E)+G2645</f>
        <v>0</v>
      </c>
      <c r="G2645" s="328">
        <v>0</v>
      </c>
    </row>
    <row r="2646" spans="1:7" ht="15" x14ac:dyDescent="0.2">
      <c r="A2646" s="320" t="s">
        <v>2889</v>
      </c>
      <c r="B2646" s="336" t="s">
        <v>1522</v>
      </c>
      <c r="C2646" s="337" t="s">
        <v>3090</v>
      </c>
      <c r="D2646" s="338">
        <v>344</v>
      </c>
      <c r="E2646" s="339">
        <v>800</v>
      </c>
      <c r="F2646" s="171">
        <f>-SUMIF(CajaAcc!F:F,A2646,CajaAcc!E:E)+G2646</f>
        <v>0</v>
      </c>
      <c r="G2646" s="328">
        <v>0</v>
      </c>
    </row>
    <row r="2647" spans="1:7" ht="15" x14ac:dyDescent="0.2">
      <c r="A2647" s="320" t="s">
        <v>3138</v>
      </c>
      <c r="B2647" s="336" t="s">
        <v>1522</v>
      </c>
      <c r="C2647" s="337" t="s">
        <v>3139</v>
      </c>
      <c r="D2647" s="338">
        <v>979</v>
      </c>
      <c r="E2647" s="339">
        <v>2250</v>
      </c>
      <c r="F2647" s="171">
        <f>-SUMIF(CajaAcc!F:F,A2647,CajaAcc!E:E)+G2647</f>
        <v>0</v>
      </c>
      <c r="G2647" s="328">
        <v>0</v>
      </c>
    </row>
    <row r="2648" spans="1:7" ht="15" x14ac:dyDescent="0.2">
      <c r="A2648" s="320" t="s">
        <v>3140</v>
      </c>
      <c r="B2648" s="336" t="s">
        <v>1522</v>
      </c>
      <c r="C2648" s="337" t="s">
        <v>3139</v>
      </c>
      <c r="D2648" s="338">
        <v>979</v>
      </c>
      <c r="E2648" s="339">
        <v>2250</v>
      </c>
      <c r="F2648" s="171">
        <f>-SUMIF(CajaAcc!F:F,A2648,CajaAcc!E:E)+G2648</f>
        <v>0</v>
      </c>
      <c r="G2648" s="328">
        <v>0</v>
      </c>
    </row>
    <row r="2649" spans="1:7" ht="15" x14ac:dyDescent="0.2">
      <c r="A2649" s="320" t="s">
        <v>3287</v>
      </c>
      <c r="B2649" s="336" t="s">
        <v>1522</v>
      </c>
      <c r="C2649" s="337" t="s">
        <v>3617</v>
      </c>
      <c r="D2649" s="338">
        <v>768</v>
      </c>
      <c r="E2649" s="339">
        <v>2050</v>
      </c>
      <c r="F2649" s="171">
        <f>-SUMIF(CajaAcc!F:F,A2649,CajaAcc!E:E)+G2649</f>
        <v>0</v>
      </c>
      <c r="G2649" s="328">
        <v>0</v>
      </c>
    </row>
    <row r="2650" spans="1:7" ht="15" x14ac:dyDescent="0.2">
      <c r="A2650" s="320" t="s">
        <v>3592</v>
      </c>
      <c r="B2650" s="336" t="s">
        <v>1522</v>
      </c>
      <c r="C2650" s="337" t="s">
        <v>5327</v>
      </c>
      <c r="D2650" s="338">
        <v>768</v>
      </c>
      <c r="E2650" s="339">
        <v>2050</v>
      </c>
      <c r="F2650" s="171">
        <f>-SUMIF(CajaAcc!F:F,A2650,CajaAcc!E:E)+G2650</f>
        <v>0</v>
      </c>
      <c r="G2650" s="328">
        <v>0</v>
      </c>
    </row>
    <row r="2651" spans="1:7" ht="15" x14ac:dyDescent="0.2">
      <c r="A2651" s="320" t="s">
        <v>3217</v>
      </c>
      <c r="B2651" s="336" t="s">
        <v>1522</v>
      </c>
      <c r="C2651" s="337" t="s">
        <v>3231</v>
      </c>
      <c r="D2651" s="338">
        <v>941</v>
      </c>
      <c r="E2651" s="339">
        <v>2150</v>
      </c>
      <c r="F2651" s="171">
        <f>-SUMIF(CajaAcc!F:F,A2651,CajaAcc!E:E)+G2651</f>
        <v>0</v>
      </c>
      <c r="G2651" s="328">
        <v>0</v>
      </c>
    </row>
    <row r="2652" spans="1:7" ht="15" x14ac:dyDescent="0.2">
      <c r="A2652" s="320" t="s">
        <v>2938</v>
      </c>
      <c r="B2652" s="336" t="s">
        <v>1522</v>
      </c>
      <c r="C2652" s="337" t="s">
        <v>5606</v>
      </c>
      <c r="D2652" s="338">
        <v>716</v>
      </c>
      <c r="E2652" s="339">
        <v>1650</v>
      </c>
      <c r="F2652" s="171">
        <f>-SUMIF(CajaAcc!F:F,A2652,CajaAcc!E:E)+G2652</f>
        <v>0</v>
      </c>
      <c r="G2652" s="328">
        <v>0</v>
      </c>
    </row>
    <row r="2653" spans="1:7" ht="15" x14ac:dyDescent="0.2">
      <c r="A2653" s="320" t="s">
        <v>3900</v>
      </c>
      <c r="B2653" s="336" t="s">
        <v>1522</v>
      </c>
      <c r="C2653" s="337" t="s">
        <v>3921</v>
      </c>
      <c r="D2653" s="338">
        <v>1113</v>
      </c>
      <c r="E2653" s="339">
        <v>2550</v>
      </c>
      <c r="F2653" s="171">
        <f>-SUMIF(CajaAcc!F:F,A2653,CajaAcc!E:E)+G2653</f>
        <v>1</v>
      </c>
      <c r="G2653" s="328">
        <v>1</v>
      </c>
    </row>
    <row r="2654" spans="1:7" ht="15" x14ac:dyDescent="0.2">
      <c r="A2654" s="320" t="s">
        <v>3684</v>
      </c>
      <c r="B2654" s="336" t="s">
        <v>1522</v>
      </c>
      <c r="C2654" s="337" t="s">
        <v>3695</v>
      </c>
      <c r="D2654" s="338">
        <v>1072</v>
      </c>
      <c r="E2654" s="339">
        <v>2450</v>
      </c>
      <c r="F2654" s="171">
        <f>-SUMIF(CajaAcc!F:F,A2654,CajaAcc!E:E)+G2654</f>
        <v>0</v>
      </c>
      <c r="G2654" s="328">
        <v>0</v>
      </c>
    </row>
    <row r="2655" spans="1:7" ht="15" x14ac:dyDescent="0.2">
      <c r="A2655" s="320" t="s">
        <v>3544</v>
      </c>
      <c r="B2655" s="336" t="s">
        <v>1522</v>
      </c>
      <c r="C2655" s="337" t="s">
        <v>3545</v>
      </c>
      <c r="D2655" s="338">
        <v>979</v>
      </c>
      <c r="E2655" s="339">
        <v>2250</v>
      </c>
      <c r="F2655" s="171">
        <f>-SUMIF(CajaAcc!F:F,A2655,CajaAcc!E:E)+G2655</f>
        <v>0</v>
      </c>
      <c r="G2655" s="328">
        <v>0</v>
      </c>
    </row>
    <row r="2656" spans="1:7" ht="15" x14ac:dyDescent="0.2">
      <c r="A2656" s="320" t="s">
        <v>3259</v>
      </c>
      <c r="B2656" s="336" t="s">
        <v>1522</v>
      </c>
      <c r="C2656" s="337" t="s">
        <v>3618</v>
      </c>
      <c r="D2656" s="338">
        <v>768</v>
      </c>
      <c r="E2656" s="339">
        <v>2050</v>
      </c>
      <c r="F2656" s="171">
        <f>-SUMIF(CajaAcc!F:F,A2656,CajaAcc!E:E)+G2656</f>
        <v>0</v>
      </c>
      <c r="G2656" s="328">
        <v>0</v>
      </c>
    </row>
    <row r="2657" spans="1:7" ht="15" x14ac:dyDescent="0.2">
      <c r="A2657" s="320" t="s">
        <v>3593</v>
      </c>
      <c r="B2657" s="336" t="s">
        <v>1522</v>
      </c>
      <c r="C2657" s="337" t="s">
        <v>5607</v>
      </c>
      <c r="D2657" s="338">
        <v>768</v>
      </c>
      <c r="E2657" s="339">
        <v>2050</v>
      </c>
      <c r="F2657" s="171">
        <f>-SUMIF(CajaAcc!F:F,A2657,CajaAcc!E:E)+G2657</f>
        <v>0</v>
      </c>
      <c r="G2657" s="328">
        <v>0</v>
      </c>
    </row>
    <row r="2658" spans="1:7" ht="15" x14ac:dyDescent="0.2">
      <c r="A2658" s="320" t="s">
        <v>3288</v>
      </c>
      <c r="B2658" s="336" t="s">
        <v>1522</v>
      </c>
      <c r="C2658" s="337" t="s">
        <v>3289</v>
      </c>
      <c r="D2658" s="338">
        <v>941</v>
      </c>
      <c r="E2658" s="339">
        <v>2150</v>
      </c>
      <c r="F2658" s="171">
        <f>-SUMIF(CajaAcc!F:F,A2658,CajaAcc!E:E)+G2658</f>
        <v>0</v>
      </c>
      <c r="G2658" s="328">
        <v>0</v>
      </c>
    </row>
    <row r="2659" spans="1:7" ht="15" x14ac:dyDescent="0.2">
      <c r="A2659" s="320" t="s">
        <v>5068</v>
      </c>
      <c r="B2659" s="336" t="s">
        <v>1522</v>
      </c>
      <c r="C2659" s="337" t="s">
        <v>5088</v>
      </c>
      <c r="D2659" s="338">
        <v>2180</v>
      </c>
      <c r="E2659" s="339">
        <v>5850</v>
      </c>
      <c r="F2659" s="171">
        <f>-SUMIF(CajaAcc!F:F,A2659,CajaAcc!E:E)+G2659</f>
        <v>1</v>
      </c>
      <c r="G2659" s="328">
        <v>1</v>
      </c>
    </row>
    <row r="2660" spans="1:7" ht="15" x14ac:dyDescent="0.2">
      <c r="A2660" s="320" t="s">
        <v>4885</v>
      </c>
      <c r="B2660" s="336" t="s">
        <v>1522</v>
      </c>
      <c r="C2660" s="337" t="s">
        <v>5328</v>
      </c>
      <c r="D2660" s="338">
        <v>955</v>
      </c>
      <c r="E2660" s="339">
        <v>2950</v>
      </c>
      <c r="F2660" s="171">
        <f>-SUMIF(CajaAcc!F:F,A2660,CajaAcc!E:E)+G2660</f>
        <v>0</v>
      </c>
      <c r="G2660" s="328">
        <v>0</v>
      </c>
    </row>
    <row r="2661" spans="1:7" ht="15" x14ac:dyDescent="0.2">
      <c r="A2661" s="320" t="s">
        <v>3736</v>
      </c>
      <c r="B2661" s="336" t="s">
        <v>1522</v>
      </c>
      <c r="C2661" s="337" t="s">
        <v>5329</v>
      </c>
      <c r="D2661" s="338">
        <v>1046</v>
      </c>
      <c r="E2661" s="339">
        <v>3200</v>
      </c>
      <c r="F2661" s="171">
        <f>-SUMIF(CajaAcc!F:F,A2661,CajaAcc!E:E)+G2661</f>
        <v>0</v>
      </c>
      <c r="G2661" s="328">
        <v>0</v>
      </c>
    </row>
    <row r="2662" spans="1:7" ht="15" x14ac:dyDescent="0.2">
      <c r="A2662" s="320" t="s">
        <v>3737</v>
      </c>
      <c r="B2662" s="336" t="s">
        <v>1522</v>
      </c>
      <c r="C2662" s="337" t="s">
        <v>5330</v>
      </c>
      <c r="D2662" s="338">
        <v>1046</v>
      </c>
      <c r="E2662" s="339">
        <v>3200</v>
      </c>
      <c r="F2662" s="171">
        <f>-SUMIF(CajaAcc!F:F,A2662,CajaAcc!E:E)+G2662</f>
        <v>0</v>
      </c>
      <c r="G2662" s="328">
        <v>0</v>
      </c>
    </row>
    <row r="2663" spans="1:7" ht="15" x14ac:dyDescent="0.2">
      <c r="A2663" s="320" t="s">
        <v>4741</v>
      </c>
      <c r="B2663" s="336" t="s">
        <v>1522</v>
      </c>
      <c r="C2663" s="337" t="s">
        <v>4957</v>
      </c>
      <c r="D2663" s="338">
        <v>1106</v>
      </c>
      <c r="E2663" s="339">
        <v>3750</v>
      </c>
      <c r="F2663" s="171">
        <f>-SUMIF(CajaAcc!F:F,A2663,CajaAcc!E:E)+G2663</f>
        <v>0</v>
      </c>
      <c r="G2663" s="328">
        <v>0</v>
      </c>
    </row>
    <row r="2664" spans="1:7" ht="15" x14ac:dyDescent="0.2">
      <c r="A2664" s="320" t="s">
        <v>4970</v>
      </c>
      <c r="B2664" s="336" t="s">
        <v>1522</v>
      </c>
      <c r="C2664" s="337" t="s">
        <v>5608</v>
      </c>
      <c r="D2664" s="338">
        <v>905</v>
      </c>
      <c r="E2664" s="339">
        <v>2450</v>
      </c>
      <c r="F2664" s="171">
        <f>-SUMIF(CajaAcc!F:F,A2664,CajaAcc!E:E)+G2664</f>
        <v>1</v>
      </c>
      <c r="G2664" s="328">
        <v>0</v>
      </c>
    </row>
    <row r="2665" spans="1:7" ht="15" x14ac:dyDescent="0.2">
      <c r="A2665" s="320" t="s">
        <v>3735</v>
      </c>
      <c r="B2665" s="336" t="s">
        <v>1522</v>
      </c>
      <c r="C2665" s="337" t="s">
        <v>5331</v>
      </c>
      <c r="D2665" s="338">
        <v>1345</v>
      </c>
      <c r="E2665" s="339">
        <v>3100</v>
      </c>
      <c r="F2665" s="171">
        <f>-SUMIF(CajaAcc!F:F,A2665,CajaAcc!E:E)+G2665</f>
        <v>0</v>
      </c>
      <c r="G2665" s="328">
        <v>0</v>
      </c>
    </row>
    <row r="2666" spans="1:7" ht="15" x14ac:dyDescent="0.2">
      <c r="A2666" s="320" t="s">
        <v>5447</v>
      </c>
      <c r="B2666" s="336" t="s">
        <v>1522</v>
      </c>
      <c r="C2666" s="337" t="s">
        <v>5332</v>
      </c>
      <c r="D2666" s="338">
        <v>991</v>
      </c>
      <c r="E2666" s="339">
        <v>2300</v>
      </c>
      <c r="F2666" s="171">
        <f>-SUMIF(CajaAcc!F:F,A2666,CajaAcc!E:E)+G2666</f>
        <v>0</v>
      </c>
      <c r="G2666" s="328">
        <v>0</v>
      </c>
    </row>
    <row r="2667" spans="1:7" ht="15" x14ac:dyDescent="0.2">
      <c r="A2667" s="320" t="s">
        <v>3307</v>
      </c>
      <c r="B2667" s="336" t="s">
        <v>1522</v>
      </c>
      <c r="C2667" s="337" t="s">
        <v>4958</v>
      </c>
      <c r="D2667" s="338">
        <v>1076</v>
      </c>
      <c r="E2667" s="339">
        <v>2050</v>
      </c>
      <c r="F2667" s="171">
        <f>-SUMIF(CajaAcc!F:F,A2667,CajaAcc!E:E)+G2667</f>
        <v>0</v>
      </c>
      <c r="G2667" s="328">
        <v>0</v>
      </c>
    </row>
    <row r="2668" spans="1:7" ht="15" x14ac:dyDescent="0.2">
      <c r="A2668" s="320" t="s">
        <v>3308</v>
      </c>
      <c r="B2668" s="336" t="s">
        <v>1522</v>
      </c>
      <c r="C2668" s="337" t="s">
        <v>4958</v>
      </c>
      <c r="D2668" s="338">
        <v>1076</v>
      </c>
      <c r="E2668" s="339">
        <v>2050</v>
      </c>
      <c r="F2668" s="171">
        <f>-SUMIF(CajaAcc!F:F,A2668,CajaAcc!E:E)+G2668</f>
        <v>0</v>
      </c>
      <c r="G2668" s="328">
        <v>0</v>
      </c>
    </row>
    <row r="2669" spans="1:7" ht="15" x14ac:dyDescent="0.2">
      <c r="A2669" s="320" t="s">
        <v>3901</v>
      </c>
      <c r="B2669" s="336" t="s">
        <v>1522</v>
      </c>
      <c r="C2669" s="337" t="s">
        <v>4637</v>
      </c>
      <c r="D2669" s="338">
        <v>768</v>
      </c>
      <c r="E2669" s="339">
        <v>2050</v>
      </c>
      <c r="F2669" s="171">
        <f>-SUMIF(CajaAcc!F:F,A2669,CajaAcc!E:E)+G2669</f>
        <v>1</v>
      </c>
      <c r="G2669" s="328">
        <v>1</v>
      </c>
    </row>
    <row r="2670" spans="1:7" ht="15" x14ac:dyDescent="0.2">
      <c r="A2670" s="320" t="s">
        <v>3902</v>
      </c>
      <c r="B2670" s="336" t="s">
        <v>1522</v>
      </c>
      <c r="C2670" s="337" t="s">
        <v>4638</v>
      </c>
      <c r="D2670" s="338">
        <v>1083</v>
      </c>
      <c r="E2670" s="339">
        <v>2900</v>
      </c>
      <c r="F2670" s="171">
        <f>-SUMIF(CajaAcc!F:F,A2670,CajaAcc!E:E)+G2670</f>
        <v>0</v>
      </c>
      <c r="G2670" s="328">
        <v>0</v>
      </c>
    </row>
    <row r="2671" spans="1:7" ht="15" x14ac:dyDescent="0.2">
      <c r="A2671" s="320" t="s">
        <v>4290</v>
      </c>
      <c r="B2671" s="336" t="s">
        <v>1522</v>
      </c>
      <c r="C2671" s="337" t="s">
        <v>4639</v>
      </c>
      <c r="D2671" s="338">
        <v>1295</v>
      </c>
      <c r="E2671" s="339">
        <v>3000</v>
      </c>
      <c r="F2671" s="171">
        <f>-SUMIF(CajaAcc!F:F,A2671,CajaAcc!E:E)+G2671</f>
        <v>0</v>
      </c>
      <c r="G2671" s="328">
        <v>0</v>
      </c>
    </row>
    <row r="2672" spans="1:7" ht="15" x14ac:dyDescent="0.2">
      <c r="A2672" s="320" t="s">
        <v>4401</v>
      </c>
      <c r="B2672" s="336" t="s">
        <v>1522</v>
      </c>
      <c r="C2672" s="337" t="s">
        <v>5333</v>
      </c>
      <c r="D2672" s="338">
        <v>1046</v>
      </c>
      <c r="E2672" s="339">
        <v>3200</v>
      </c>
      <c r="F2672" s="171">
        <f>-SUMIF(CajaAcc!F:F,A2672,CajaAcc!E:E)+G2672</f>
        <v>0</v>
      </c>
      <c r="G2672" s="328">
        <v>0</v>
      </c>
    </row>
    <row r="2673" spans="1:7" ht="15" x14ac:dyDescent="0.2">
      <c r="A2673" s="320" t="s">
        <v>4631</v>
      </c>
      <c r="B2673" s="336" t="s">
        <v>1522</v>
      </c>
      <c r="C2673" s="337" t="s">
        <v>5333</v>
      </c>
      <c r="D2673" s="338">
        <v>955</v>
      </c>
      <c r="E2673" s="339">
        <v>2950</v>
      </c>
      <c r="F2673" s="171">
        <f>-SUMIF(CajaAcc!F:F,A2673,CajaAcc!E:E)+G2673</f>
        <v>1</v>
      </c>
      <c r="G2673" s="328">
        <v>2</v>
      </c>
    </row>
    <row r="2674" spans="1:7" ht="15" x14ac:dyDescent="0.2">
      <c r="A2674" s="320" t="s">
        <v>4291</v>
      </c>
      <c r="B2674" s="336" t="s">
        <v>1522</v>
      </c>
      <c r="C2674" s="337" t="s">
        <v>5334</v>
      </c>
      <c r="D2674" s="338">
        <v>3461</v>
      </c>
      <c r="E2674" s="339">
        <v>9300</v>
      </c>
      <c r="F2674" s="171">
        <f>-SUMIF(CajaAcc!F:F,A2674,CajaAcc!E:E)+G2674</f>
        <v>0</v>
      </c>
      <c r="G2674" s="328">
        <v>0</v>
      </c>
    </row>
    <row r="2675" spans="1:7" ht="15" x14ac:dyDescent="0.2">
      <c r="A2675" s="320" t="s">
        <v>4630</v>
      </c>
      <c r="B2675" s="336" t="s">
        <v>1522</v>
      </c>
      <c r="C2675" s="337" t="s">
        <v>4959</v>
      </c>
      <c r="D2675" s="338">
        <v>1106</v>
      </c>
      <c r="E2675" s="339">
        <v>3750</v>
      </c>
      <c r="F2675" s="171">
        <f>-SUMIF(CajaAcc!F:F,A2675,CajaAcc!E:E)+G2675</f>
        <v>3</v>
      </c>
      <c r="G2675" s="328">
        <v>3</v>
      </c>
    </row>
    <row r="2676" spans="1:7" ht="15" x14ac:dyDescent="0.2">
      <c r="A2676" s="320" t="s">
        <v>4504</v>
      </c>
      <c r="B2676" s="336" t="s">
        <v>1522</v>
      </c>
      <c r="C2676" s="337" t="s">
        <v>4640</v>
      </c>
      <c r="D2676" s="338">
        <v>1986</v>
      </c>
      <c r="E2676" s="339">
        <v>4600</v>
      </c>
      <c r="F2676" s="171">
        <f>-SUMIF(CajaAcc!F:F,A2676,CajaAcc!E:E)+G2676</f>
        <v>0</v>
      </c>
      <c r="G2676" s="328">
        <v>0</v>
      </c>
    </row>
    <row r="2677" spans="1:7" ht="15" x14ac:dyDescent="0.2">
      <c r="A2677" s="320" t="s">
        <v>4505</v>
      </c>
      <c r="B2677" s="336" t="s">
        <v>1522</v>
      </c>
      <c r="C2677" s="337" t="s">
        <v>4641</v>
      </c>
      <c r="D2677" s="338">
        <v>1986</v>
      </c>
      <c r="E2677" s="339">
        <v>4600</v>
      </c>
      <c r="F2677" s="171">
        <f>-SUMIF(CajaAcc!F:F,A2677,CajaAcc!E:E)+G2677</f>
        <v>0</v>
      </c>
      <c r="G2677" s="328">
        <v>0</v>
      </c>
    </row>
    <row r="2678" spans="1:7" ht="15" x14ac:dyDescent="0.2">
      <c r="A2678" s="320" t="s">
        <v>4506</v>
      </c>
      <c r="B2678" s="336" t="s">
        <v>1522</v>
      </c>
      <c r="C2678" s="337" t="s">
        <v>4642</v>
      </c>
      <c r="D2678" s="338">
        <v>1986</v>
      </c>
      <c r="E2678" s="339">
        <v>4600</v>
      </c>
      <c r="F2678" s="171">
        <f>-SUMIF(CajaAcc!F:F,A2678,CajaAcc!E:E)+G2678</f>
        <v>0</v>
      </c>
      <c r="G2678" s="328">
        <v>0</v>
      </c>
    </row>
    <row r="2679" spans="1:7" ht="15" x14ac:dyDescent="0.2">
      <c r="A2679" s="320" t="s">
        <v>4507</v>
      </c>
      <c r="B2679" s="336" t="s">
        <v>1522</v>
      </c>
      <c r="C2679" s="337" t="s">
        <v>4643</v>
      </c>
      <c r="D2679" s="338">
        <v>1986</v>
      </c>
      <c r="E2679" s="339">
        <v>4600</v>
      </c>
      <c r="F2679" s="171">
        <f>-SUMIF(CajaAcc!F:F,A2679,CajaAcc!E:E)+G2679</f>
        <v>0</v>
      </c>
      <c r="G2679" s="328">
        <v>0</v>
      </c>
    </row>
    <row r="2680" spans="1:7" ht="15" x14ac:dyDescent="0.2">
      <c r="A2680" s="320" t="s">
        <v>4508</v>
      </c>
      <c r="B2680" s="336" t="s">
        <v>1522</v>
      </c>
      <c r="C2680" s="337" t="s">
        <v>4644</v>
      </c>
      <c r="D2680" s="338">
        <v>1986</v>
      </c>
      <c r="E2680" s="339">
        <v>4600</v>
      </c>
      <c r="F2680" s="171">
        <f>-SUMIF(CajaAcc!F:F,A2680,CajaAcc!E:E)+G2680</f>
        <v>0</v>
      </c>
      <c r="G2680" s="328">
        <v>0</v>
      </c>
    </row>
    <row r="2681" spans="1:7" ht="15" x14ac:dyDescent="0.2">
      <c r="A2681" s="320" t="s">
        <v>4509</v>
      </c>
      <c r="B2681" s="336" t="s">
        <v>1522</v>
      </c>
      <c r="C2681" s="337" t="s">
        <v>4645</v>
      </c>
      <c r="D2681" s="338">
        <v>1986</v>
      </c>
      <c r="E2681" s="339">
        <v>4600</v>
      </c>
      <c r="F2681" s="171">
        <f>-SUMIF(CajaAcc!F:F,A2681,CajaAcc!E:E)+G2681</f>
        <v>0</v>
      </c>
      <c r="G2681" s="328">
        <v>0</v>
      </c>
    </row>
    <row r="2682" spans="1:7" ht="15" x14ac:dyDescent="0.2">
      <c r="A2682" s="320" t="s">
        <v>4510</v>
      </c>
      <c r="B2682" s="336" t="s">
        <v>1522</v>
      </c>
      <c r="C2682" s="337" t="s">
        <v>4646</v>
      </c>
      <c r="D2682" s="338">
        <v>1986</v>
      </c>
      <c r="E2682" s="339">
        <v>4600</v>
      </c>
      <c r="F2682" s="171">
        <f>-SUMIF(CajaAcc!F:F,A2682,CajaAcc!E:E)+G2682</f>
        <v>0</v>
      </c>
      <c r="G2682" s="328">
        <v>0</v>
      </c>
    </row>
    <row r="2683" spans="1:7" ht="15" x14ac:dyDescent="0.2">
      <c r="A2683" s="320" t="s">
        <v>4402</v>
      </c>
      <c r="B2683" s="336" t="s">
        <v>1522</v>
      </c>
      <c r="C2683" s="337" t="s">
        <v>5609</v>
      </c>
      <c r="D2683" s="338">
        <v>991</v>
      </c>
      <c r="E2683" s="339">
        <v>2300</v>
      </c>
      <c r="F2683" s="171">
        <f>-SUMIF(CajaAcc!F:F,A2683,CajaAcc!E:E)+G2683</f>
        <v>0</v>
      </c>
      <c r="G2683" s="328">
        <v>0</v>
      </c>
    </row>
    <row r="2684" spans="1:7" ht="15" x14ac:dyDescent="0.2">
      <c r="A2684" s="320" t="s">
        <v>4403</v>
      </c>
      <c r="B2684" s="336" t="s">
        <v>1522</v>
      </c>
      <c r="C2684" s="337" t="s">
        <v>5609</v>
      </c>
      <c r="D2684" s="338">
        <v>991</v>
      </c>
      <c r="E2684" s="339">
        <v>2300</v>
      </c>
      <c r="F2684" s="171">
        <f>-SUMIF(CajaAcc!F:F,A2684,CajaAcc!E:E)+G2684</f>
        <v>0</v>
      </c>
      <c r="G2684" s="328">
        <v>0</v>
      </c>
    </row>
    <row r="2685" spans="1:7" ht="15" x14ac:dyDescent="0.2">
      <c r="A2685" s="320" t="s">
        <v>4404</v>
      </c>
      <c r="B2685" s="336" t="s">
        <v>1522</v>
      </c>
      <c r="C2685" s="337" t="s">
        <v>5609</v>
      </c>
      <c r="D2685" s="338">
        <v>991</v>
      </c>
      <c r="E2685" s="339">
        <v>2300</v>
      </c>
      <c r="F2685" s="171">
        <f>-SUMIF(CajaAcc!F:F,A2685,CajaAcc!E:E)+G2685</f>
        <v>0</v>
      </c>
      <c r="G2685" s="328">
        <v>0</v>
      </c>
    </row>
    <row r="2686" spans="1:7" ht="15" x14ac:dyDescent="0.2">
      <c r="A2686" s="320" t="s">
        <v>4405</v>
      </c>
      <c r="B2686" s="336" t="s">
        <v>1522</v>
      </c>
      <c r="C2686" s="337" t="s">
        <v>5609</v>
      </c>
      <c r="D2686" s="338">
        <v>991</v>
      </c>
      <c r="E2686" s="339">
        <v>2300</v>
      </c>
      <c r="F2686" s="171">
        <f>-SUMIF(CajaAcc!F:F,A2686,CajaAcc!E:E)+G2686</f>
        <v>0</v>
      </c>
      <c r="G2686" s="328">
        <v>0</v>
      </c>
    </row>
    <row r="2687" spans="1:7" ht="15" x14ac:dyDescent="0.2">
      <c r="A2687" s="320" t="s">
        <v>4292</v>
      </c>
      <c r="B2687" s="336" t="s">
        <v>1522</v>
      </c>
      <c r="C2687" s="337" t="s">
        <v>5609</v>
      </c>
      <c r="D2687" s="338">
        <v>991</v>
      </c>
      <c r="E2687" s="339">
        <v>2650</v>
      </c>
      <c r="F2687" s="171">
        <f>-SUMIF(CajaAcc!F:F,A2687,CajaAcc!E:E)+G2687</f>
        <v>0</v>
      </c>
      <c r="G2687" s="328">
        <v>0</v>
      </c>
    </row>
    <row r="2688" spans="1:7" ht="15" x14ac:dyDescent="0.2">
      <c r="A2688" s="320" t="s">
        <v>4742</v>
      </c>
      <c r="B2688" s="336" t="s">
        <v>1522</v>
      </c>
      <c r="C2688" s="337" t="s">
        <v>4796</v>
      </c>
      <c r="D2688" s="338">
        <v>768</v>
      </c>
      <c r="E2688" s="339">
        <v>2050</v>
      </c>
      <c r="F2688" s="171">
        <f>-SUMIF(CajaAcc!F:F,A2688,CajaAcc!E:E)+G2688</f>
        <v>1</v>
      </c>
      <c r="G2688" s="328">
        <v>1</v>
      </c>
    </row>
    <row r="2689" spans="1:7" ht="15" x14ac:dyDescent="0.2">
      <c r="A2689" s="320" t="s">
        <v>4743</v>
      </c>
      <c r="B2689" s="336" t="s">
        <v>1522</v>
      </c>
      <c r="C2689" s="337" t="s">
        <v>4797</v>
      </c>
      <c r="D2689" s="338">
        <v>1362</v>
      </c>
      <c r="E2689" s="339">
        <v>3150</v>
      </c>
      <c r="F2689" s="171">
        <f>-SUMIF(CajaAcc!F:F,A2689,CajaAcc!E:E)+G2689</f>
        <v>10</v>
      </c>
      <c r="G2689" s="328">
        <v>10</v>
      </c>
    </row>
    <row r="2690" spans="1:7" ht="15" x14ac:dyDescent="0.2">
      <c r="A2690" s="320" t="s">
        <v>5069</v>
      </c>
      <c r="B2690" s="336" t="s">
        <v>1522</v>
      </c>
      <c r="C2690" s="337" t="s">
        <v>5089</v>
      </c>
      <c r="D2690" s="338">
        <v>2265</v>
      </c>
      <c r="E2690" s="339">
        <v>6600</v>
      </c>
      <c r="F2690" s="171">
        <f>-SUMIF(CajaAcc!F:F,A2690,CajaAcc!E:E)+G2690</f>
        <v>3</v>
      </c>
      <c r="G2690" s="328">
        <v>3</v>
      </c>
    </row>
    <row r="2691" spans="1:7" ht="15" x14ac:dyDescent="0.2">
      <c r="A2691" s="320" t="s">
        <v>4744</v>
      </c>
      <c r="B2691" s="336" t="s">
        <v>1522</v>
      </c>
      <c r="C2691" s="337" t="s">
        <v>4798</v>
      </c>
      <c r="D2691" s="338">
        <v>960</v>
      </c>
      <c r="E2691" s="339">
        <v>2600</v>
      </c>
      <c r="F2691" s="171">
        <f>-SUMIF(CajaAcc!F:F,A2691,CajaAcc!E:E)+G2691</f>
        <v>0</v>
      </c>
      <c r="G2691" s="328">
        <v>0</v>
      </c>
    </row>
    <row r="2692" spans="1:7" ht="15" x14ac:dyDescent="0.2">
      <c r="A2692" s="320" t="s">
        <v>4746</v>
      </c>
      <c r="B2692" s="336" t="s">
        <v>1522</v>
      </c>
      <c r="C2692" s="337" t="s">
        <v>5335</v>
      </c>
      <c r="D2692" s="338">
        <v>960</v>
      </c>
      <c r="E2692" s="339">
        <v>2600</v>
      </c>
      <c r="F2692" s="171">
        <f>-SUMIF(CajaAcc!F:F,A2692,CajaAcc!E:E)+G2692</f>
        <v>2</v>
      </c>
      <c r="G2692" s="328">
        <v>2</v>
      </c>
    </row>
    <row r="2693" spans="1:7" ht="15" x14ac:dyDescent="0.2">
      <c r="A2693" s="320" t="s">
        <v>4745</v>
      </c>
      <c r="B2693" s="336" t="s">
        <v>1522</v>
      </c>
      <c r="C2693" s="337" t="s">
        <v>4799</v>
      </c>
      <c r="D2693" s="338">
        <v>960</v>
      </c>
      <c r="E2693" s="339">
        <v>2600</v>
      </c>
      <c r="F2693" s="171">
        <f>-SUMIF(CajaAcc!F:F,A2693,CajaAcc!E:E)+G2693</f>
        <v>0</v>
      </c>
      <c r="G2693" s="328">
        <v>0</v>
      </c>
    </row>
    <row r="2694" spans="1:7" ht="15" x14ac:dyDescent="0.2">
      <c r="A2694" s="320" t="s">
        <v>5008</v>
      </c>
      <c r="B2694" s="336" t="s">
        <v>1522</v>
      </c>
      <c r="C2694" s="337" t="s">
        <v>5009</v>
      </c>
      <c r="D2694" s="338">
        <v>1176</v>
      </c>
      <c r="E2694" s="339">
        <v>3600</v>
      </c>
      <c r="F2694" s="171">
        <f>-SUMIF(CajaAcc!F:F,A2694,CajaAcc!E:E)+G2694</f>
        <v>2</v>
      </c>
      <c r="G2694" s="328">
        <v>2</v>
      </c>
    </row>
    <row r="2695" spans="1:7" ht="15" x14ac:dyDescent="0.2">
      <c r="A2695" s="320" t="s">
        <v>5019</v>
      </c>
      <c r="B2695" s="336" t="s">
        <v>1522</v>
      </c>
      <c r="C2695" s="337" t="s">
        <v>5020</v>
      </c>
      <c r="D2695" s="338">
        <v>1464</v>
      </c>
      <c r="E2695" s="339">
        <v>4050</v>
      </c>
      <c r="F2695" s="171">
        <f>-SUMIF(CajaAcc!F:F,A2695,CajaAcc!E:E)+G2695</f>
        <v>0</v>
      </c>
      <c r="G2695" s="328">
        <v>0</v>
      </c>
    </row>
    <row r="2696" spans="1:7" ht="15" x14ac:dyDescent="0.2">
      <c r="A2696" s="320" t="s">
        <v>4665</v>
      </c>
      <c r="B2696" s="336" t="s">
        <v>1522</v>
      </c>
      <c r="C2696" s="337" t="s">
        <v>4844</v>
      </c>
      <c r="D2696" s="338">
        <v>2180</v>
      </c>
      <c r="E2696" s="339">
        <v>5850</v>
      </c>
      <c r="F2696" s="171">
        <f>-SUMIF(CajaAcc!F:F,A2696,CajaAcc!E:E)+G2696</f>
        <v>1</v>
      </c>
      <c r="G2696" s="328">
        <v>1</v>
      </c>
    </row>
    <row r="2697" spans="1:7" ht="15" x14ac:dyDescent="0.2">
      <c r="A2697" s="320" t="s">
        <v>4747</v>
      </c>
      <c r="B2697" s="336" t="s">
        <v>1522</v>
      </c>
      <c r="C2697" s="337" t="s">
        <v>4844</v>
      </c>
      <c r="D2697" s="338">
        <v>2180</v>
      </c>
      <c r="E2697" s="339">
        <v>5850</v>
      </c>
      <c r="F2697" s="171">
        <f>-SUMIF(CajaAcc!F:F,A2697,CajaAcc!E:E)+G2697</f>
        <v>4</v>
      </c>
      <c r="G2697" s="328">
        <v>4</v>
      </c>
    </row>
    <row r="2698" spans="1:7" ht="15" x14ac:dyDescent="0.2">
      <c r="A2698" s="320" t="s">
        <v>4648</v>
      </c>
      <c r="B2698" s="336" t="s">
        <v>1522</v>
      </c>
      <c r="C2698" s="337" t="s">
        <v>5336</v>
      </c>
      <c r="D2698" s="338">
        <v>955</v>
      </c>
      <c r="E2698" s="339">
        <v>2950</v>
      </c>
      <c r="F2698" s="171">
        <f>-SUMIF(CajaAcc!F:F,A2698,CajaAcc!E:E)+G2698</f>
        <v>7</v>
      </c>
      <c r="G2698" s="328">
        <v>7</v>
      </c>
    </row>
    <row r="2699" spans="1:7" ht="15" x14ac:dyDescent="0.2">
      <c r="A2699" s="320" t="s">
        <v>4748</v>
      </c>
      <c r="B2699" s="336" t="s">
        <v>1522</v>
      </c>
      <c r="C2699" s="337" t="s">
        <v>4960</v>
      </c>
      <c r="D2699" s="338">
        <v>1106</v>
      </c>
      <c r="E2699" s="339">
        <v>3750</v>
      </c>
      <c r="F2699" s="171">
        <f>-SUMIF(CajaAcc!F:F,A2699,CajaAcc!E:E)+G2699</f>
        <v>9</v>
      </c>
      <c r="G2699" s="328">
        <v>10</v>
      </c>
    </row>
    <row r="2700" spans="1:7" ht="15" x14ac:dyDescent="0.2">
      <c r="A2700" s="320" t="s">
        <v>4678</v>
      </c>
      <c r="B2700" s="336" t="s">
        <v>1522</v>
      </c>
      <c r="C2700" s="337" t="s">
        <v>5610</v>
      </c>
      <c r="D2700" s="338">
        <v>991</v>
      </c>
      <c r="E2700" s="339">
        <v>2650</v>
      </c>
      <c r="F2700" s="171">
        <f>-SUMIF(CajaAcc!F:F,A2700,CajaAcc!E:E)+G2700</f>
        <v>4</v>
      </c>
      <c r="G2700" s="328">
        <v>4</v>
      </c>
    </row>
    <row r="2701" spans="1:7" ht="15" x14ac:dyDescent="0.2">
      <c r="A2701" s="320" t="s">
        <v>4750</v>
      </c>
      <c r="B2701" s="336" t="s">
        <v>1522</v>
      </c>
      <c r="C2701" s="337" t="s">
        <v>4800</v>
      </c>
      <c r="D2701" s="338">
        <v>960</v>
      </c>
      <c r="E2701" s="339">
        <v>2600</v>
      </c>
      <c r="F2701" s="171">
        <f>-SUMIF(CajaAcc!F:F,A2701,CajaAcc!E:E)+G2701</f>
        <v>0</v>
      </c>
      <c r="G2701" s="328">
        <v>0</v>
      </c>
    </row>
    <row r="2702" spans="1:7" ht="15" x14ac:dyDescent="0.2">
      <c r="A2702" s="320" t="s">
        <v>4751</v>
      </c>
      <c r="B2702" s="336" t="s">
        <v>1522</v>
      </c>
      <c r="C2702" s="337" t="s">
        <v>4801</v>
      </c>
      <c r="D2702" s="338">
        <v>960</v>
      </c>
      <c r="E2702" s="339">
        <v>2600</v>
      </c>
      <c r="F2702" s="171">
        <f>-SUMIF(CajaAcc!F:F,A2702,CajaAcc!E:E)+G2702</f>
        <v>1</v>
      </c>
      <c r="G2702" s="328">
        <v>1</v>
      </c>
    </row>
    <row r="2703" spans="1:7" ht="15" x14ac:dyDescent="0.2">
      <c r="A2703" s="320" t="s">
        <v>4753</v>
      </c>
      <c r="B2703" s="336" t="s">
        <v>1522</v>
      </c>
      <c r="C2703" s="337" t="s">
        <v>5337</v>
      </c>
      <c r="D2703" s="338">
        <v>960</v>
      </c>
      <c r="E2703" s="339">
        <v>2600</v>
      </c>
      <c r="F2703" s="171">
        <f>-SUMIF(CajaAcc!F:F,A2703,CajaAcc!E:E)+G2703</f>
        <v>19</v>
      </c>
      <c r="G2703" s="328">
        <v>19</v>
      </c>
    </row>
    <row r="2704" spans="1:7" ht="15" x14ac:dyDescent="0.2">
      <c r="A2704" s="320" t="s">
        <v>4752</v>
      </c>
      <c r="B2704" s="336" t="s">
        <v>1522</v>
      </c>
      <c r="C2704" s="337" t="s">
        <v>4802</v>
      </c>
      <c r="D2704" s="338">
        <v>960</v>
      </c>
      <c r="E2704" s="339">
        <v>2600</v>
      </c>
      <c r="F2704" s="171">
        <f>-SUMIF(CajaAcc!F:F,A2704,CajaAcc!E:E)+G2704</f>
        <v>19</v>
      </c>
      <c r="G2704" s="328">
        <v>19</v>
      </c>
    </row>
    <row r="2705" spans="1:7" ht="15" x14ac:dyDescent="0.2">
      <c r="A2705" s="320" t="s">
        <v>4994</v>
      </c>
      <c r="B2705" s="336" t="s">
        <v>1522</v>
      </c>
      <c r="C2705" s="337" t="s">
        <v>4995</v>
      </c>
      <c r="D2705" s="338">
        <v>1176</v>
      </c>
      <c r="E2705" s="339">
        <v>3600</v>
      </c>
      <c r="F2705" s="171">
        <f>-SUMIF(CajaAcc!F:F,A2705,CajaAcc!E:E)+G2705</f>
        <v>3</v>
      </c>
      <c r="G2705" s="328">
        <v>4</v>
      </c>
    </row>
    <row r="2706" spans="1:7" ht="15" x14ac:dyDescent="0.2">
      <c r="A2706" s="320" t="s">
        <v>4886</v>
      </c>
      <c r="B2706" s="336" t="s">
        <v>1522</v>
      </c>
      <c r="C2706" s="337" t="s">
        <v>4961</v>
      </c>
      <c r="D2706" s="338">
        <v>1376</v>
      </c>
      <c r="E2706" s="339">
        <v>3800</v>
      </c>
      <c r="F2706" s="171">
        <f>-SUMIF(CajaAcc!F:F,A2706,CajaAcc!E:E)+G2706</f>
        <v>2</v>
      </c>
      <c r="G2706" s="328">
        <v>3</v>
      </c>
    </row>
    <row r="2707" spans="1:7" ht="15" x14ac:dyDescent="0.2">
      <c r="A2707" s="320" t="s">
        <v>4666</v>
      </c>
      <c r="B2707" s="336" t="s">
        <v>1522</v>
      </c>
      <c r="C2707" s="337" t="s">
        <v>4845</v>
      </c>
      <c r="D2707" s="338">
        <v>2180</v>
      </c>
      <c r="E2707" s="339">
        <v>5850</v>
      </c>
      <c r="F2707" s="171">
        <f>-SUMIF(CajaAcc!F:F,A2707,CajaAcc!E:E)+G2707</f>
        <v>0</v>
      </c>
      <c r="G2707" s="328">
        <v>0</v>
      </c>
    </row>
    <row r="2708" spans="1:7" ht="15" x14ac:dyDescent="0.2">
      <c r="A2708" s="320" t="s">
        <v>4749</v>
      </c>
      <c r="B2708" s="336" t="s">
        <v>1522</v>
      </c>
      <c r="C2708" s="337" t="s">
        <v>4845</v>
      </c>
      <c r="D2708" s="338">
        <v>2180</v>
      </c>
      <c r="E2708" s="339">
        <v>5850</v>
      </c>
      <c r="F2708" s="171">
        <f>-SUMIF(CajaAcc!F:F,A2708,CajaAcc!E:E)+G2708</f>
        <v>3</v>
      </c>
      <c r="G2708" s="328">
        <v>3</v>
      </c>
    </row>
    <row r="2709" spans="1:7" ht="15" x14ac:dyDescent="0.2">
      <c r="A2709" s="320" t="s">
        <v>4658</v>
      </c>
      <c r="B2709" s="336" t="s">
        <v>1522</v>
      </c>
      <c r="C2709" s="337" t="s">
        <v>5338</v>
      </c>
      <c r="D2709" s="338">
        <v>955</v>
      </c>
      <c r="E2709" s="339">
        <v>2950</v>
      </c>
      <c r="F2709" s="171">
        <f>-SUMIF(CajaAcc!F:F,A2709,CajaAcc!E:E)+G2709</f>
        <v>6</v>
      </c>
      <c r="G2709" s="328">
        <v>6</v>
      </c>
    </row>
    <row r="2710" spans="1:7" ht="15" x14ac:dyDescent="0.2">
      <c r="A2710" s="320" t="s">
        <v>5512</v>
      </c>
      <c r="B2710" s="336" t="s">
        <v>1522</v>
      </c>
      <c r="C2710" s="337" t="s">
        <v>5611</v>
      </c>
      <c r="D2710" s="338">
        <v>3160</v>
      </c>
      <c r="E2710" s="339">
        <v>8500</v>
      </c>
      <c r="F2710" s="171">
        <f>-SUMIF(CajaAcc!F:F,A2710,CajaAcc!E:E)+G2710</f>
        <v>1</v>
      </c>
      <c r="G2710" s="328">
        <v>1</v>
      </c>
    </row>
    <row r="2711" spans="1:7" ht="15" x14ac:dyDescent="0.2">
      <c r="A2711" s="320" t="s">
        <v>4754</v>
      </c>
      <c r="B2711" s="336" t="s">
        <v>1522</v>
      </c>
      <c r="C2711" s="337" t="s">
        <v>4962</v>
      </c>
      <c r="D2711" s="338">
        <v>1106</v>
      </c>
      <c r="E2711" s="339">
        <v>3750</v>
      </c>
      <c r="F2711" s="171">
        <f>-SUMIF(CajaAcc!F:F,A2711,CajaAcc!E:E)+G2711</f>
        <v>2</v>
      </c>
      <c r="G2711" s="328">
        <v>2</v>
      </c>
    </row>
    <row r="2712" spans="1:7" ht="15" x14ac:dyDescent="0.2">
      <c r="A2712" s="320" t="s">
        <v>5457</v>
      </c>
      <c r="B2712" s="336" t="s">
        <v>1522</v>
      </c>
      <c r="C2712" s="337" t="s">
        <v>5481</v>
      </c>
      <c r="D2712" s="338">
        <v>2190</v>
      </c>
      <c r="E2712" s="339">
        <v>6750</v>
      </c>
      <c r="F2712" s="171">
        <f>-SUMIF(CajaAcc!F:F,A2712,CajaAcc!E:E)+G2712</f>
        <v>0</v>
      </c>
      <c r="G2712" s="328">
        <v>0</v>
      </c>
    </row>
    <row r="2713" spans="1:7" ht="15" x14ac:dyDescent="0.2">
      <c r="A2713" s="320" t="s">
        <v>4971</v>
      </c>
      <c r="B2713" s="336" t="s">
        <v>1522</v>
      </c>
      <c r="C2713" s="337" t="s">
        <v>5612</v>
      </c>
      <c r="D2713" s="338">
        <v>905</v>
      </c>
      <c r="E2713" s="339">
        <v>2800</v>
      </c>
      <c r="F2713" s="171">
        <f>-SUMIF(CajaAcc!F:F,A2713,CajaAcc!E:E)+G2713</f>
        <v>4</v>
      </c>
      <c r="G2713" s="328">
        <v>4</v>
      </c>
    </row>
    <row r="2714" spans="1:7" ht="15" x14ac:dyDescent="0.2">
      <c r="A2714" s="320" t="s">
        <v>6139</v>
      </c>
      <c r="B2714" s="336" t="s">
        <v>1522</v>
      </c>
      <c r="C2714" s="337" t="s">
        <v>6140</v>
      </c>
      <c r="D2714" s="338">
        <v>2149</v>
      </c>
      <c r="E2714" s="339">
        <v>5800</v>
      </c>
      <c r="F2714" s="171">
        <f>-SUMIF(CajaAcc!F:F,A2714,CajaAcc!E:E)+G2714</f>
        <v>0</v>
      </c>
      <c r="G2714" s="328">
        <v>1</v>
      </c>
    </row>
    <row r="2715" spans="1:7" ht="15" x14ac:dyDescent="0.2">
      <c r="A2715" s="320" t="s">
        <v>6193</v>
      </c>
      <c r="B2715" s="336" t="s">
        <v>1522</v>
      </c>
      <c r="C2715" s="337" t="s">
        <v>6194</v>
      </c>
      <c r="D2715" s="340">
        <v>2180</v>
      </c>
      <c r="E2715" s="339">
        <v>5850</v>
      </c>
      <c r="F2715" s="171">
        <f>-SUMIF(CajaAcc!F:F,A2715,CajaAcc!E:E)+G2715</f>
        <v>0</v>
      </c>
      <c r="G2715" s="328">
        <v>0</v>
      </c>
    </row>
    <row r="2716" spans="1:7" ht="15" x14ac:dyDescent="0.2">
      <c r="A2716" s="320" t="s">
        <v>6068</v>
      </c>
      <c r="B2716" s="336" t="s">
        <v>1522</v>
      </c>
      <c r="C2716" s="337" t="s">
        <v>6069</v>
      </c>
      <c r="D2716" s="338">
        <v>1176</v>
      </c>
      <c r="E2716" s="339">
        <v>3600</v>
      </c>
      <c r="F2716" s="171">
        <f>-SUMIF(CajaAcc!F:F,A2716,CajaAcc!E:E)+G2716</f>
        <v>2</v>
      </c>
      <c r="G2716" s="328">
        <v>3</v>
      </c>
    </row>
    <row r="2717" spans="1:7" ht="15" x14ac:dyDescent="0.2">
      <c r="A2717" s="320" t="s">
        <v>6070</v>
      </c>
      <c r="B2717" s="336" t="s">
        <v>1522</v>
      </c>
      <c r="C2717" s="337" t="s">
        <v>6071</v>
      </c>
      <c r="D2717" s="338">
        <v>2040</v>
      </c>
      <c r="E2717" s="339">
        <v>5950</v>
      </c>
      <c r="F2717" s="171">
        <f>-SUMIF(CajaAcc!F:F,A2717,CajaAcc!E:E)+G2717</f>
        <v>1</v>
      </c>
      <c r="G2717" s="328">
        <v>1</v>
      </c>
    </row>
    <row r="2718" spans="1:7" ht="15" x14ac:dyDescent="0.2">
      <c r="A2718" s="320" t="s">
        <v>6072</v>
      </c>
      <c r="B2718" s="336" t="s">
        <v>1522</v>
      </c>
      <c r="C2718" s="337" t="s">
        <v>6073</v>
      </c>
      <c r="D2718" s="338">
        <v>2180</v>
      </c>
      <c r="E2718" s="339">
        <v>5850</v>
      </c>
      <c r="F2718" s="171">
        <f>-SUMIF(CajaAcc!F:F,A2718,CajaAcc!E:E)+G2718</f>
        <v>1</v>
      </c>
      <c r="G2718" s="328">
        <v>1</v>
      </c>
    </row>
    <row r="2719" spans="1:7" ht="15" x14ac:dyDescent="0.2">
      <c r="A2719" s="320" t="s">
        <v>6074</v>
      </c>
      <c r="B2719" s="336" t="s">
        <v>1522</v>
      </c>
      <c r="C2719" s="337" t="s">
        <v>6075</v>
      </c>
      <c r="D2719" s="338">
        <v>955</v>
      </c>
      <c r="E2719" s="339">
        <v>2950</v>
      </c>
      <c r="F2719" s="171">
        <f>-SUMIF(CajaAcc!F:F,A2719,CajaAcc!E:E)+G2719</f>
        <v>4</v>
      </c>
      <c r="G2719" s="328">
        <v>3</v>
      </c>
    </row>
    <row r="2720" spans="1:7" ht="15" x14ac:dyDescent="0.2">
      <c r="A2720" s="320" t="s">
        <v>6076</v>
      </c>
      <c r="B2720" s="336" t="s">
        <v>1522</v>
      </c>
      <c r="C2720" s="337" t="s">
        <v>6077</v>
      </c>
      <c r="D2720" s="338">
        <v>1106</v>
      </c>
      <c r="E2720" s="339">
        <v>3400</v>
      </c>
      <c r="F2720" s="171">
        <f>-SUMIF(CajaAcc!F:F,A2720,CajaAcc!E:E)+G2720</f>
        <v>3</v>
      </c>
      <c r="G2720" s="328">
        <v>3</v>
      </c>
    </row>
    <row r="2721" spans="1:7" ht="15" x14ac:dyDescent="0.2">
      <c r="A2721" s="320" t="s">
        <v>5817</v>
      </c>
      <c r="B2721" s="336" t="s">
        <v>1522</v>
      </c>
      <c r="C2721" s="337" t="s">
        <v>5818</v>
      </c>
      <c r="D2721" s="338">
        <v>2550</v>
      </c>
      <c r="E2721" s="339">
        <v>6450</v>
      </c>
      <c r="F2721" s="171">
        <f>-SUMIF(CajaAcc!F:F,A2721,CajaAcc!E:E)+G2721</f>
        <v>0</v>
      </c>
      <c r="G2721" s="328">
        <v>1</v>
      </c>
    </row>
    <row r="2722" spans="1:7" ht="15" x14ac:dyDescent="0.2">
      <c r="A2722" s="320" t="s">
        <v>6078</v>
      </c>
      <c r="B2722" s="336" t="s">
        <v>1522</v>
      </c>
      <c r="C2722" s="337" t="s">
        <v>6079</v>
      </c>
      <c r="D2722" s="338">
        <v>905</v>
      </c>
      <c r="E2722" s="339">
        <v>3050</v>
      </c>
      <c r="F2722" s="171">
        <f>-SUMIF(CajaAcc!F:F,A2722,CajaAcc!E:E)+G2722</f>
        <v>2</v>
      </c>
      <c r="G2722" s="328">
        <v>2</v>
      </c>
    </row>
    <row r="2723" spans="1:7" ht="15" x14ac:dyDescent="0.2">
      <c r="A2723" s="320" t="s">
        <v>705</v>
      </c>
      <c r="B2723" s="336" t="s">
        <v>1522</v>
      </c>
      <c r="C2723" s="337" t="s">
        <v>2180</v>
      </c>
      <c r="D2723" s="338">
        <v>242</v>
      </c>
      <c r="E2723" s="339">
        <v>350</v>
      </c>
      <c r="F2723" s="171">
        <f>-SUMIF(CajaAcc!F:F,A2723,CajaAcc!E:E)+G2723</f>
        <v>0</v>
      </c>
      <c r="G2723" s="328">
        <v>0</v>
      </c>
    </row>
    <row r="2724" spans="1:7" ht="15" x14ac:dyDescent="0.2">
      <c r="A2724" s="320" t="s">
        <v>668</v>
      </c>
      <c r="B2724" s="336" t="s">
        <v>1522</v>
      </c>
      <c r="C2724" s="337" t="s">
        <v>2487</v>
      </c>
      <c r="D2724" s="338">
        <v>242</v>
      </c>
      <c r="E2724" s="339">
        <v>350</v>
      </c>
      <c r="F2724" s="171">
        <f>-SUMIF(CajaAcc!F:F,A2724,CajaAcc!E:E)+G2724</f>
        <v>0</v>
      </c>
      <c r="G2724" s="328">
        <v>0</v>
      </c>
    </row>
    <row r="2725" spans="1:7" ht="15" x14ac:dyDescent="0.2">
      <c r="A2725" s="320" t="s">
        <v>632</v>
      </c>
      <c r="B2725" s="336" t="s">
        <v>1522</v>
      </c>
      <c r="C2725" s="337" t="s">
        <v>5339</v>
      </c>
      <c r="D2725" s="338">
        <v>242</v>
      </c>
      <c r="E2725" s="339">
        <v>350</v>
      </c>
      <c r="F2725" s="171">
        <f>-SUMIF(CajaAcc!F:F,A2725,CajaAcc!E:E)+G2725</f>
        <v>0</v>
      </c>
      <c r="G2725" s="328">
        <v>0</v>
      </c>
    </row>
    <row r="2726" spans="1:7" ht="15" x14ac:dyDescent="0.2">
      <c r="A2726" s="320" t="s">
        <v>631</v>
      </c>
      <c r="B2726" s="336" t="s">
        <v>1522</v>
      </c>
      <c r="C2726" s="337" t="s">
        <v>5339</v>
      </c>
      <c r="D2726" s="338">
        <v>242</v>
      </c>
      <c r="E2726" s="339">
        <v>350</v>
      </c>
      <c r="F2726" s="171">
        <f>-SUMIF(CajaAcc!F:F,A2726,CajaAcc!E:E)+G2726</f>
        <v>0</v>
      </c>
      <c r="G2726" s="328">
        <v>0</v>
      </c>
    </row>
    <row r="2727" spans="1:7" ht="15" x14ac:dyDescent="0.2">
      <c r="A2727" s="320" t="s">
        <v>633</v>
      </c>
      <c r="B2727" s="336" t="s">
        <v>1522</v>
      </c>
      <c r="C2727" s="337" t="s">
        <v>5339</v>
      </c>
      <c r="D2727" s="338">
        <v>242</v>
      </c>
      <c r="E2727" s="339">
        <v>350</v>
      </c>
      <c r="F2727" s="171">
        <f>-SUMIF(CajaAcc!F:F,A2727,CajaAcc!E:E)+G2727</f>
        <v>0</v>
      </c>
      <c r="G2727" s="328">
        <v>0</v>
      </c>
    </row>
    <row r="2728" spans="1:7" ht="15" x14ac:dyDescent="0.2">
      <c r="A2728" s="320" t="s">
        <v>623</v>
      </c>
      <c r="B2728" s="336" t="s">
        <v>1522</v>
      </c>
      <c r="C2728" s="337" t="s">
        <v>2181</v>
      </c>
      <c r="D2728" s="338">
        <v>242</v>
      </c>
      <c r="E2728" s="339">
        <v>350</v>
      </c>
      <c r="F2728" s="171">
        <f>-SUMIF(CajaAcc!F:F,A2728,CajaAcc!E:E)+G2728</f>
        <v>0</v>
      </c>
      <c r="G2728" s="328">
        <v>0</v>
      </c>
    </row>
    <row r="2729" spans="1:7" ht="15" x14ac:dyDescent="0.2">
      <c r="A2729" s="320" t="s">
        <v>1188</v>
      </c>
      <c r="B2729" s="336" t="s">
        <v>1522</v>
      </c>
      <c r="C2729" s="337" t="s">
        <v>1954</v>
      </c>
      <c r="D2729" s="338">
        <v>242</v>
      </c>
      <c r="E2729" s="339">
        <v>350</v>
      </c>
      <c r="F2729" s="171">
        <f>-SUMIF(CajaAcc!F:F,A2729,CajaAcc!E:E)+G2729</f>
        <v>0</v>
      </c>
      <c r="G2729" s="328">
        <v>0</v>
      </c>
    </row>
    <row r="2730" spans="1:7" ht="15" x14ac:dyDescent="0.2">
      <c r="A2730" s="320" t="s">
        <v>3091</v>
      </c>
      <c r="B2730" s="336" t="s">
        <v>1522</v>
      </c>
      <c r="C2730" s="337" t="s">
        <v>3092</v>
      </c>
      <c r="D2730" s="338">
        <v>941</v>
      </c>
      <c r="E2730" s="339">
        <v>1450</v>
      </c>
      <c r="F2730" s="171">
        <f>-SUMIF(CajaAcc!F:F,A2730,CajaAcc!E:E)+G2730</f>
        <v>0</v>
      </c>
      <c r="G2730" s="328">
        <v>0</v>
      </c>
    </row>
    <row r="2731" spans="1:7" ht="15" x14ac:dyDescent="0.2">
      <c r="A2731" s="320" t="s">
        <v>3141</v>
      </c>
      <c r="B2731" s="336" t="s">
        <v>1522</v>
      </c>
      <c r="C2731" s="337" t="s">
        <v>3142</v>
      </c>
      <c r="D2731" s="338">
        <v>979</v>
      </c>
      <c r="E2731" s="339">
        <v>2250</v>
      </c>
      <c r="F2731" s="171">
        <f>-SUMIF(CajaAcc!F:F,A2731,CajaAcc!E:E)+G2731</f>
        <v>0</v>
      </c>
      <c r="G2731" s="328">
        <v>0</v>
      </c>
    </row>
    <row r="2732" spans="1:7" ht="15" x14ac:dyDescent="0.2">
      <c r="A2732" s="320" t="s">
        <v>3143</v>
      </c>
      <c r="B2732" s="336" t="s">
        <v>1522</v>
      </c>
      <c r="C2732" s="337" t="s">
        <v>3142</v>
      </c>
      <c r="D2732" s="338">
        <v>979</v>
      </c>
      <c r="E2732" s="339">
        <v>2250</v>
      </c>
      <c r="F2732" s="171">
        <f>-SUMIF(CajaAcc!F:F,A2732,CajaAcc!E:E)+G2732</f>
        <v>0</v>
      </c>
      <c r="G2732" s="328">
        <v>0</v>
      </c>
    </row>
    <row r="2733" spans="1:7" ht="15" x14ac:dyDescent="0.2">
      <c r="A2733" s="320" t="s">
        <v>3093</v>
      </c>
      <c r="B2733" s="336" t="s">
        <v>1522</v>
      </c>
      <c r="C2733" s="337" t="s">
        <v>3094</v>
      </c>
      <c r="D2733" s="338">
        <v>941</v>
      </c>
      <c r="E2733" s="339">
        <v>2150</v>
      </c>
      <c r="F2733" s="171">
        <f>-SUMIF(CajaAcc!F:F,A2733,CajaAcc!E:E)+G2733</f>
        <v>1</v>
      </c>
      <c r="G2733" s="328">
        <v>1</v>
      </c>
    </row>
    <row r="2734" spans="1:7" ht="15" x14ac:dyDescent="0.2">
      <c r="A2734" s="320" t="s">
        <v>3738</v>
      </c>
      <c r="B2734" s="336" t="s">
        <v>1522</v>
      </c>
      <c r="C2734" s="337" t="s">
        <v>3094</v>
      </c>
      <c r="D2734" s="338">
        <v>941</v>
      </c>
      <c r="E2734" s="339">
        <v>2150</v>
      </c>
      <c r="F2734" s="171">
        <f>-SUMIF(CajaAcc!F:F,A2734,CajaAcc!E:E)+G2734</f>
        <v>0</v>
      </c>
      <c r="G2734" s="328">
        <v>0</v>
      </c>
    </row>
    <row r="2735" spans="1:7" ht="15" x14ac:dyDescent="0.2">
      <c r="A2735" s="320" t="s">
        <v>3739</v>
      </c>
      <c r="B2735" s="336" t="s">
        <v>1522</v>
      </c>
      <c r="C2735" s="337" t="s">
        <v>3094</v>
      </c>
      <c r="D2735" s="338">
        <v>941</v>
      </c>
      <c r="E2735" s="339">
        <v>2150</v>
      </c>
      <c r="F2735" s="171">
        <f>-SUMIF(CajaAcc!F:F,A2735,CajaAcc!E:E)+G2735</f>
        <v>0</v>
      </c>
      <c r="G2735" s="328">
        <v>0</v>
      </c>
    </row>
    <row r="2736" spans="1:7" ht="15" x14ac:dyDescent="0.2">
      <c r="A2736" s="320" t="s">
        <v>2999</v>
      </c>
      <c r="B2736" s="336" t="s">
        <v>1522</v>
      </c>
      <c r="C2736" s="337" t="s">
        <v>3006</v>
      </c>
      <c r="D2736" s="338">
        <v>981</v>
      </c>
      <c r="E2736" s="339">
        <v>2250</v>
      </c>
      <c r="F2736" s="171">
        <f>-SUMIF(CajaAcc!F:F,A2736,CajaAcc!E:E)+G2736</f>
        <v>0</v>
      </c>
      <c r="G2736" s="328">
        <v>0</v>
      </c>
    </row>
    <row r="2737" spans="1:7" ht="15" x14ac:dyDescent="0.2">
      <c r="A2737" s="320" t="s">
        <v>3000</v>
      </c>
      <c r="B2737" s="336" t="s">
        <v>1522</v>
      </c>
      <c r="C2737" s="337" t="s">
        <v>3006</v>
      </c>
      <c r="D2737" s="338">
        <v>981</v>
      </c>
      <c r="E2737" s="339">
        <v>2250</v>
      </c>
      <c r="F2737" s="171">
        <f>-SUMIF(CajaAcc!F:F,A2737,CajaAcc!E:E)+G2737</f>
        <v>0</v>
      </c>
      <c r="G2737" s="328">
        <v>0</v>
      </c>
    </row>
    <row r="2738" spans="1:7" ht="15" x14ac:dyDescent="0.2">
      <c r="A2738" s="320" t="s">
        <v>3001</v>
      </c>
      <c r="B2738" s="336" t="s">
        <v>1522</v>
      </c>
      <c r="C2738" s="337" t="s">
        <v>3006</v>
      </c>
      <c r="D2738" s="338">
        <v>981</v>
      </c>
      <c r="E2738" s="339">
        <v>2250</v>
      </c>
      <c r="F2738" s="171">
        <f>-SUMIF(CajaAcc!F:F,A2738,CajaAcc!E:E)+G2738</f>
        <v>0</v>
      </c>
      <c r="G2738" s="328">
        <v>0</v>
      </c>
    </row>
    <row r="2739" spans="1:7" ht="15" x14ac:dyDescent="0.2">
      <c r="A2739" s="320" t="s">
        <v>3002</v>
      </c>
      <c r="B2739" s="336" t="s">
        <v>1522</v>
      </c>
      <c r="C2739" s="337" t="s">
        <v>3006</v>
      </c>
      <c r="D2739" s="338">
        <v>981</v>
      </c>
      <c r="E2739" s="339">
        <v>2250</v>
      </c>
      <c r="F2739" s="171">
        <f>-SUMIF(CajaAcc!F:F,A2739,CajaAcc!E:E)+G2739</f>
        <v>0</v>
      </c>
      <c r="G2739" s="328">
        <v>0</v>
      </c>
    </row>
    <row r="2740" spans="1:7" ht="15" x14ac:dyDescent="0.2">
      <c r="A2740" s="320" t="s">
        <v>3003</v>
      </c>
      <c r="B2740" s="336" t="s">
        <v>1522</v>
      </c>
      <c r="C2740" s="337" t="s">
        <v>3006</v>
      </c>
      <c r="D2740" s="338">
        <v>981</v>
      </c>
      <c r="E2740" s="339">
        <v>2250</v>
      </c>
      <c r="F2740" s="171">
        <f>-SUMIF(CajaAcc!F:F,A2740,CajaAcc!E:E)+G2740</f>
        <v>0</v>
      </c>
      <c r="G2740" s="328">
        <v>0</v>
      </c>
    </row>
    <row r="2741" spans="1:7" ht="15" x14ac:dyDescent="0.2">
      <c r="A2741" s="320" t="s">
        <v>3184</v>
      </c>
      <c r="B2741" s="336" t="s">
        <v>1522</v>
      </c>
      <c r="C2741" s="337" t="s">
        <v>5613</v>
      </c>
      <c r="D2741" s="338">
        <v>991</v>
      </c>
      <c r="E2741" s="339">
        <v>2300</v>
      </c>
      <c r="F2741" s="171">
        <f>-SUMIF(CajaAcc!F:F,A2741,CajaAcc!E:E)+G2741</f>
        <v>0</v>
      </c>
      <c r="G2741" s="328">
        <v>0</v>
      </c>
    </row>
    <row r="2742" spans="1:7" ht="15" x14ac:dyDescent="0.2">
      <c r="A2742" s="320" t="s">
        <v>3740</v>
      </c>
      <c r="B2742" s="336" t="s">
        <v>1522</v>
      </c>
      <c r="C2742" s="337" t="s">
        <v>5613</v>
      </c>
      <c r="D2742" s="338">
        <v>991</v>
      </c>
      <c r="E2742" s="339">
        <v>2300</v>
      </c>
      <c r="F2742" s="171">
        <f>-SUMIF(CajaAcc!F:F,A2742,CajaAcc!E:E)+G2742</f>
        <v>0</v>
      </c>
      <c r="G2742" s="328">
        <v>0</v>
      </c>
    </row>
    <row r="2743" spans="1:7" ht="15" x14ac:dyDescent="0.2">
      <c r="A2743" s="320" t="s">
        <v>3546</v>
      </c>
      <c r="B2743" s="336" t="s">
        <v>1522</v>
      </c>
      <c r="C2743" s="337" t="s">
        <v>3547</v>
      </c>
      <c r="D2743" s="338">
        <v>979</v>
      </c>
      <c r="E2743" s="339">
        <v>2650</v>
      </c>
      <c r="F2743" s="171">
        <f>-SUMIF(CajaAcc!F:F,A2743,CajaAcc!E:E)+G2743</f>
        <v>0</v>
      </c>
      <c r="G2743" s="328">
        <v>0</v>
      </c>
    </row>
    <row r="2744" spans="1:7" ht="15" x14ac:dyDescent="0.2">
      <c r="A2744" s="320" t="s">
        <v>3182</v>
      </c>
      <c r="B2744" s="336" t="s">
        <v>1522</v>
      </c>
      <c r="C2744" s="337" t="s">
        <v>3619</v>
      </c>
      <c r="D2744" s="338">
        <v>768</v>
      </c>
      <c r="E2744" s="339">
        <v>2050</v>
      </c>
      <c r="F2744" s="171">
        <f>-SUMIF(CajaAcc!F:F,A2744,CajaAcc!E:E)+G2744</f>
        <v>0</v>
      </c>
      <c r="G2744" s="328">
        <v>0</v>
      </c>
    </row>
    <row r="2745" spans="1:7" ht="15" x14ac:dyDescent="0.2">
      <c r="A2745" s="320" t="s">
        <v>3594</v>
      </c>
      <c r="B2745" s="336" t="s">
        <v>1522</v>
      </c>
      <c r="C2745" s="337" t="s">
        <v>5340</v>
      </c>
      <c r="D2745" s="338">
        <v>768</v>
      </c>
      <c r="E2745" s="339">
        <v>2050</v>
      </c>
      <c r="F2745" s="171">
        <f>-SUMIF(CajaAcc!F:F,A2745,CajaAcc!E:E)+G2745</f>
        <v>0</v>
      </c>
      <c r="G2745" s="328">
        <v>0</v>
      </c>
    </row>
    <row r="2746" spans="1:7" ht="15" x14ac:dyDescent="0.2">
      <c r="A2746" s="320" t="s">
        <v>3310</v>
      </c>
      <c r="B2746" s="336" t="s">
        <v>1522</v>
      </c>
      <c r="C2746" s="337" t="s">
        <v>3311</v>
      </c>
      <c r="D2746" s="338">
        <v>941</v>
      </c>
      <c r="E2746" s="339">
        <v>2150</v>
      </c>
      <c r="F2746" s="171">
        <f>-SUMIF(CajaAcc!F:F,A2746,CajaAcc!E:E)+G2746</f>
        <v>0</v>
      </c>
      <c r="G2746" s="328">
        <v>0</v>
      </c>
    </row>
    <row r="2747" spans="1:7" ht="15" x14ac:dyDescent="0.2">
      <c r="A2747" s="320" t="s">
        <v>3312</v>
      </c>
      <c r="B2747" s="336" t="s">
        <v>1522</v>
      </c>
      <c r="C2747" s="337" t="s">
        <v>3311</v>
      </c>
      <c r="D2747" s="338">
        <v>941</v>
      </c>
      <c r="E2747" s="339">
        <v>2150</v>
      </c>
      <c r="F2747" s="171">
        <f>-SUMIF(CajaAcc!F:F,A2747,CajaAcc!E:E)+G2747</f>
        <v>0</v>
      </c>
      <c r="G2747" s="328">
        <v>0</v>
      </c>
    </row>
    <row r="2748" spans="1:7" ht="15" x14ac:dyDescent="0.2">
      <c r="A2748" s="320" t="s">
        <v>3313</v>
      </c>
      <c r="B2748" s="336" t="s">
        <v>1522</v>
      </c>
      <c r="C2748" s="337" t="s">
        <v>3311</v>
      </c>
      <c r="D2748" s="338">
        <v>941</v>
      </c>
      <c r="E2748" s="339">
        <v>2150</v>
      </c>
      <c r="F2748" s="171">
        <f>-SUMIF(CajaAcc!F:F,A2748,CajaAcc!E:E)+G2748</f>
        <v>0</v>
      </c>
      <c r="G2748" s="328">
        <v>0</v>
      </c>
    </row>
    <row r="2749" spans="1:7" ht="15" x14ac:dyDescent="0.2">
      <c r="A2749" s="320" t="s">
        <v>3643</v>
      </c>
      <c r="B2749" s="336" t="s">
        <v>1522</v>
      </c>
      <c r="C2749" s="337" t="s">
        <v>3311</v>
      </c>
      <c r="D2749" s="338">
        <v>941</v>
      </c>
      <c r="E2749" s="339">
        <v>2150</v>
      </c>
      <c r="F2749" s="171">
        <f>-SUMIF(CajaAcc!F:F,A2749,CajaAcc!E:E)+G2749</f>
        <v>0</v>
      </c>
      <c r="G2749" s="328">
        <v>0</v>
      </c>
    </row>
    <row r="2750" spans="1:7" ht="15" x14ac:dyDescent="0.2">
      <c r="A2750" s="320" t="s">
        <v>3185</v>
      </c>
      <c r="B2750" s="336" t="s">
        <v>1522</v>
      </c>
      <c r="C2750" s="337" t="s">
        <v>4846</v>
      </c>
      <c r="D2750" s="338">
        <v>2180</v>
      </c>
      <c r="E2750" s="339">
        <v>5850</v>
      </c>
      <c r="F2750" s="171">
        <f>-SUMIF(CajaAcc!F:F,A2750,CajaAcc!E:E)+G2750</f>
        <v>0</v>
      </c>
      <c r="G2750" s="328">
        <v>0</v>
      </c>
    </row>
    <row r="2751" spans="1:7" ht="15" x14ac:dyDescent="0.2">
      <c r="A2751" s="320" t="s">
        <v>3508</v>
      </c>
      <c r="B2751" s="336" t="s">
        <v>1522</v>
      </c>
      <c r="C2751" s="337" t="s">
        <v>5341</v>
      </c>
      <c r="D2751" s="338">
        <v>1046</v>
      </c>
      <c r="E2751" s="339">
        <v>3200</v>
      </c>
      <c r="F2751" s="171">
        <f>-SUMIF(CajaAcc!F:F,A2751,CajaAcc!E:E)+G2751</f>
        <v>0</v>
      </c>
      <c r="G2751" s="328">
        <v>0</v>
      </c>
    </row>
    <row r="2752" spans="1:7" ht="15" x14ac:dyDescent="0.2">
      <c r="A2752" s="320" t="s">
        <v>4293</v>
      </c>
      <c r="B2752" s="336" t="s">
        <v>1522</v>
      </c>
      <c r="C2752" s="337" t="s">
        <v>5342</v>
      </c>
      <c r="D2752" s="338">
        <v>3461</v>
      </c>
      <c r="E2752" s="339">
        <v>10650</v>
      </c>
      <c r="F2752" s="171">
        <f>-SUMIF(CajaAcc!F:F,A2752,CajaAcc!E:E)+G2752</f>
        <v>0</v>
      </c>
      <c r="G2752" s="328">
        <v>0</v>
      </c>
    </row>
    <row r="2753" spans="1:7" ht="15" x14ac:dyDescent="0.2">
      <c r="A2753" s="320" t="s">
        <v>3644</v>
      </c>
      <c r="B2753" s="336" t="s">
        <v>1522</v>
      </c>
      <c r="C2753" s="337" t="s">
        <v>3654</v>
      </c>
      <c r="D2753" s="338">
        <v>960</v>
      </c>
      <c r="E2753" s="339">
        <v>2600</v>
      </c>
      <c r="F2753" s="171">
        <f>-SUMIF(CajaAcc!F:F,A2753,CajaAcc!E:E)+G2753</f>
        <v>1</v>
      </c>
      <c r="G2753" s="328">
        <v>1</v>
      </c>
    </row>
    <row r="2754" spans="1:7" ht="15" x14ac:dyDescent="0.2">
      <c r="A2754" s="320" t="s">
        <v>3741</v>
      </c>
      <c r="B2754" s="336" t="s">
        <v>1522</v>
      </c>
      <c r="C2754" s="337" t="s">
        <v>5343</v>
      </c>
      <c r="D2754" s="338">
        <v>960</v>
      </c>
      <c r="E2754" s="339">
        <v>2600</v>
      </c>
      <c r="F2754" s="171">
        <f>-SUMIF(CajaAcc!F:F,A2754,CajaAcc!E:E)+G2754</f>
        <v>0</v>
      </c>
      <c r="G2754" s="328">
        <v>0</v>
      </c>
    </row>
    <row r="2755" spans="1:7" ht="15" x14ac:dyDescent="0.2">
      <c r="A2755" s="320" t="s">
        <v>3742</v>
      </c>
      <c r="B2755" s="336" t="s">
        <v>1522</v>
      </c>
      <c r="C2755" s="337" t="s">
        <v>3760</v>
      </c>
      <c r="D2755" s="338">
        <v>1376</v>
      </c>
      <c r="E2755" s="339">
        <v>3700</v>
      </c>
      <c r="F2755" s="171">
        <f>-SUMIF(CajaAcc!F:F,A2755,CajaAcc!E:E)+G2755</f>
        <v>0</v>
      </c>
      <c r="G2755" s="328">
        <v>0</v>
      </c>
    </row>
    <row r="2756" spans="1:7" ht="15" x14ac:dyDescent="0.2">
      <c r="A2756" s="320" t="s">
        <v>3941</v>
      </c>
      <c r="B2756" s="336" t="s">
        <v>1522</v>
      </c>
      <c r="C2756" s="337" t="s">
        <v>3942</v>
      </c>
      <c r="D2756" s="338">
        <v>1113</v>
      </c>
      <c r="E2756" s="339">
        <v>2550</v>
      </c>
      <c r="F2756" s="171">
        <f>-SUMIF(CajaAcc!F:F,A2756,CajaAcc!E:E)+G2756</f>
        <v>0</v>
      </c>
      <c r="G2756" s="328">
        <v>0</v>
      </c>
    </row>
    <row r="2757" spans="1:7" ht="15" x14ac:dyDescent="0.2">
      <c r="A2757" s="320" t="s">
        <v>4294</v>
      </c>
      <c r="B2757" s="336" t="s">
        <v>1522</v>
      </c>
      <c r="C2757" s="337" t="s">
        <v>4314</v>
      </c>
      <c r="D2757" s="338">
        <v>1295</v>
      </c>
      <c r="E2757" s="339">
        <v>3000</v>
      </c>
      <c r="F2757" s="171">
        <f>-SUMIF(CajaAcc!F:F,A2757,CajaAcc!E:E)+G2757</f>
        <v>0</v>
      </c>
      <c r="G2757" s="328">
        <v>0</v>
      </c>
    </row>
    <row r="2758" spans="1:7" ht="15" x14ac:dyDescent="0.2">
      <c r="A2758" s="320" t="s">
        <v>5471</v>
      </c>
      <c r="B2758" s="336" t="s">
        <v>1522</v>
      </c>
      <c r="C2758" s="337" t="s">
        <v>5494</v>
      </c>
      <c r="D2758" s="338">
        <v>2180</v>
      </c>
      <c r="E2758" s="339">
        <v>5850</v>
      </c>
      <c r="F2758" s="171">
        <f>-SUMIF(CajaAcc!F:F,A2758,CajaAcc!E:E)+G2758</f>
        <v>2</v>
      </c>
      <c r="G2758" s="328">
        <v>2</v>
      </c>
    </row>
    <row r="2759" spans="1:7" ht="15" x14ac:dyDescent="0.2">
      <c r="A2759" s="320" t="s">
        <v>4406</v>
      </c>
      <c r="B2759" s="336" t="s">
        <v>1522</v>
      </c>
      <c r="C2759" s="337" t="s">
        <v>5344</v>
      </c>
      <c r="D2759" s="338">
        <v>1046</v>
      </c>
      <c r="E2759" s="339">
        <v>3200</v>
      </c>
      <c r="F2759" s="171">
        <f>-SUMIF(CajaAcc!F:F,A2759,CajaAcc!E:E)+G2759</f>
        <v>0</v>
      </c>
      <c r="G2759" s="328">
        <v>0</v>
      </c>
    </row>
    <row r="2760" spans="1:7" ht="15" x14ac:dyDescent="0.2">
      <c r="A2760" s="320" t="s">
        <v>5026</v>
      </c>
      <c r="B2760" s="336" t="s">
        <v>1522</v>
      </c>
      <c r="C2760" s="337" t="s">
        <v>5344</v>
      </c>
      <c r="D2760" s="338">
        <v>955</v>
      </c>
      <c r="E2760" s="339">
        <v>2950</v>
      </c>
      <c r="F2760" s="171">
        <f>-SUMIF(CajaAcc!F:F,A2760,CajaAcc!E:E)+G2760</f>
        <v>1</v>
      </c>
      <c r="G2760" s="328">
        <v>1</v>
      </c>
    </row>
    <row r="2761" spans="1:7" ht="15" x14ac:dyDescent="0.2">
      <c r="A2761" s="320" t="s">
        <v>4755</v>
      </c>
      <c r="B2761" s="336" t="s">
        <v>1522</v>
      </c>
      <c r="C2761" s="337" t="s">
        <v>5345</v>
      </c>
      <c r="D2761" s="338">
        <v>3933</v>
      </c>
      <c r="E2761" s="339">
        <v>10600</v>
      </c>
      <c r="F2761" s="171">
        <f>-SUMIF(CajaAcc!F:F,A2761,CajaAcc!E:E)+G2761</f>
        <v>0</v>
      </c>
      <c r="G2761" s="328">
        <v>0</v>
      </c>
    </row>
    <row r="2762" spans="1:7" ht="15" x14ac:dyDescent="0.2">
      <c r="A2762" s="320" t="s">
        <v>4407</v>
      </c>
      <c r="B2762" s="336" t="s">
        <v>1522</v>
      </c>
      <c r="C2762" s="337" t="s">
        <v>5614</v>
      </c>
      <c r="D2762" s="338">
        <v>991</v>
      </c>
      <c r="E2762" s="339">
        <v>2300</v>
      </c>
      <c r="F2762" s="171">
        <f>-SUMIF(CajaAcc!F:F,A2762,CajaAcc!E:E)+G2762</f>
        <v>0</v>
      </c>
      <c r="G2762" s="328">
        <v>0</v>
      </c>
    </row>
    <row r="2763" spans="1:7" ht="15" x14ac:dyDescent="0.2">
      <c r="A2763" s="320" t="s">
        <v>4408</v>
      </c>
      <c r="B2763" s="336" t="s">
        <v>1522</v>
      </c>
      <c r="C2763" s="337" t="s">
        <v>5614</v>
      </c>
      <c r="D2763" s="338">
        <v>991</v>
      </c>
      <c r="E2763" s="339">
        <v>2300</v>
      </c>
      <c r="F2763" s="171">
        <f>-SUMIF(CajaAcc!F:F,A2763,CajaAcc!E:E)+G2763</f>
        <v>0</v>
      </c>
      <c r="G2763" s="328">
        <v>0</v>
      </c>
    </row>
    <row r="2764" spans="1:7" ht="15" x14ac:dyDescent="0.2">
      <c r="A2764" s="320" t="s">
        <v>3856</v>
      </c>
      <c r="B2764" s="336" t="s">
        <v>1522</v>
      </c>
      <c r="C2764" s="337" t="s">
        <v>5614</v>
      </c>
      <c r="D2764" s="338">
        <v>991</v>
      </c>
      <c r="E2764" s="339">
        <v>2650</v>
      </c>
      <c r="F2764" s="171">
        <f>-SUMIF(CajaAcc!F:F,A2764,CajaAcc!E:E)+G2764</f>
        <v>0</v>
      </c>
      <c r="G2764" s="328">
        <v>0</v>
      </c>
    </row>
    <row r="2765" spans="1:7" ht="15" x14ac:dyDescent="0.2">
      <c r="A2765" s="320" t="s">
        <v>3685</v>
      </c>
      <c r="B2765" s="336" t="s">
        <v>1522</v>
      </c>
      <c r="C2765" s="337" t="s">
        <v>5614</v>
      </c>
      <c r="D2765" s="338">
        <v>905</v>
      </c>
      <c r="E2765" s="339">
        <v>2450</v>
      </c>
      <c r="F2765" s="171">
        <f>-SUMIF(CajaAcc!F:F,A2765,CajaAcc!E:E)+G2765</f>
        <v>2</v>
      </c>
      <c r="G2765" s="328">
        <v>3</v>
      </c>
    </row>
    <row r="2766" spans="1:7" ht="15" x14ac:dyDescent="0.2">
      <c r="A2766" s="320" t="s">
        <v>5346</v>
      </c>
      <c r="B2766" s="336" t="s">
        <v>1522</v>
      </c>
      <c r="C2766" s="337" t="s">
        <v>5347</v>
      </c>
      <c r="D2766" s="338">
        <v>991</v>
      </c>
      <c r="E2766" s="339">
        <v>3350</v>
      </c>
      <c r="F2766" s="171">
        <f>-SUMIF(CajaAcc!F:F,A2766,CajaAcc!E:E)+G2766</f>
        <v>0</v>
      </c>
      <c r="G2766" s="328">
        <v>0</v>
      </c>
    </row>
    <row r="2767" spans="1:7" ht="15" x14ac:dyDescent="0.2">
      <c r="A2767" s="320" t="s">
        <v>4757</v>
      </c>
      <c r="B2767" s="336" t="s">
        <v>1522</v>
      </c>
      <c r="C2767" s="337" t="s">
        <v>4803</v>
      </c>
      <c r="D2767" s="338">
        <v>960</v>
      </c>
      <c r="E2767" s="339">
        <v>2600</v>
      </c>
      <c r="F2767" s="171">
        <f>-SUMIF(CajaAcc!F:F,A2767,CajaAcc!E:E)+G2767</f>
        <v>2</v>
      </c>
      <c r="G2767" s="328">
        <v>2</v>
      </c>
    </row>
    <row r="2768" spans="1:7" ht="15" x14ac:dyDescent="0.2">
      <c r="A2768" s="320" t="s">
        <v>5070</v>
      </c>
      <c r="B2768" s="336" t="s">
        <v>1522</v>
      </c>
      <c r="C2768" s="337" t="s">
        <v>5090</v>
      </c>
      <c r="D2768" s="338">
        <v>2265</v>
      </c>
      <c r="E2768" s="339">
        <v>6600</v>
      </c>
      <c r="F2768" s="171">
        <f>-SUMIF(CajaAcc!F:F,A2768,CajaAcc!E:E)+G2768</f>
        <v>1</v>
      </c>
      <c r="G2768" s="328">
        <v>1</v>
      </c>
    </row>
    <row r="2769" spans="1:7" ht="15" x14ac:dyDescent="0.2">
      <c r="A2769" s="320" t="s">
        <v>4759</v>
      </c>
      <c r="B2769" s="336" t="s">
        <v>1522</v>
      </c>
      <c r="C2769" s="337" t="s">
        <v>5348</v>
      </c>
      <c r="D2769" s="338">
        <v>960</v>
      </c>
      <c r="E2769" s="339">
        <v>2600</v>
      </c>
      <c r="F2769" s="171">
        <f>-SUMIF(CajaAcc!F:F,A2769,CajaAcc!E:E)+G2769</f>
        <v>14</v>
      </c>
      <c r="G2769" s="328">
        <v>14</v>
      </c>
    </row>
    <row r="2770" spans="1:7" ht="15" x14ac:dyDescent="0.2">
      <c r="A2770" s="320" t="s">
        <v>4758</v>
      </c>
      <c r="B2770" s="336" t="s">
        <v>1522</v>
      </c>
      <c r="C2770" s="337" t="s">
        <v>4804</v>
      </c>
      <c r="D2770" s="338">
        <v>960</v>
      </c>
      <c r="E2770" s="339">
        <v>2600</v>
      </c>
      <c r="F2770" s="171">
        <f>-SUMIF(CajaAcc!F:F,A2770,CajaAcc!E:E)+G2770</f>
        <v>10</v>
      </c>
      <c r="G2770" s="328">
        <v>10</v>
      </c>
    </row>
    <row r="2771" spans="1:7" ht="15" x14ac:dyDescent="0.2">
      <c r="A2771" s="320" t="s">
        <v>4887</v>
      </c>
      <c r="B2771" s="336" t="s">
        <v>1522</v>
      </c>
      <c r="C2771" s="337" t="s">
        <v>4963</v>
      </c>
      <c r="D2771" s="338">
        <v>1176</v>
      </c>
      <c r="E2771" s="339">
        <v>3600</v>
      </c>
      <c r="F2771" s="171">
        <f>-SUMIF(CajaAcc!F:F,A2771,CajaAcc!E:E)+G2771</f>
        <v>1</v>
      </c>
      <c r="G2771" s="328">
        <v>1</v>
      </c>
    </row>
    <row r="2772" spans="1:7" ht="15" x14ac:dyDescent="0.2">
      <c r="A2772" s="320" t="s">
        <v>4888</v>
      </c>
      <c r="B2772" s="336" t="s">
        <v>1522</v>
      </c>
      <c r="C2772" s="337" t="s">
        <v>4964</v>
      </c>
      <c r="D2772" s="338">
        <v>1376</v>
      </c>
      <c r="E2772" s="339">
        <v>3800</v>
      </c>
      <c r="F2772" s="171">
        <f>-SUMIF(CajaAcc!F:F,A2772,CajaAcc!E:E)+G2772</f>
        <v>10</v>
      </c>
      <c r="G2772" s="328">
        <v>11</v>
      </c>
    </row>
    <row r="2773" spans="1:7" ht="15" x14ac:dyDescent="0.2">
      <c r="A2773" s="320" t="s">
        <v>4756</v>
      </c>
      <c r="B2773" s="336" t="s">
        <v>1522</v>
      </c>
      <c r="C2773" s="337" t="s">
        <v>4847</v>
      </c>
      <c r="D2773" s="338">
        <v>2180</v>
      </c>
      <c r="E2773" s="339">
        <v>5850</v>
      </c>
      <c r="F2773" s="171">
        <f>-SUMIF(CajaAcc!F:F,A2773,CajaAcc!E:E)+G2773</f>
        <v>1</v>
      </c>
      <c r="G2773" s="328">
        <v>1</v>
      </c>
    </row>
    <row r="2774" spans="1:7" ht="15" x14ac:dyDescent="0.2">
      <c r="A2774" s="320" t="s">
        <v>4667</v>
      </c>
      <c r="B2774" s="336" t="s">
        <v>1522</v>
      </c>
      <c r="C2774" s="337" t="s">
        <v>4847</v>
      </c>
      <c r="D2774" s="338">
        <v>2180</v>
      </c>
      <c r="E2774" s="339">
        <v>5850</v>
      </c>
      <c r="F2774" s="171">
        <f>-SUMIF(CajaAcc!F:F,A2774,CajaAcc!E:E)+G2774</f>
        <v>7</v>
      </c>
      <c r="G2774" s="328">
        <v>7</v>
      </c>
    </row>
    <row r="2775" spans="1:7" ht="15" x14ac:dyDescent="0.2">
      <c r="A2775" s="320" t="s">
        <v>4889</v>
      </c>
      <c r="B2775" s="336" t="s">
        <v>1522</v>
      </c>
      <c r="C2775" s="337" t="s">
        <v>5349</v>
      </c>
      <c r="D2775" s="338">
        <v>955</v>
      </c>
      <c r="E2775" s="339">
        <v>2950</v>
      </c>
      <c r="F2775" s="171">
        <f>-SUMIF(CajaAcc!F:F,A2775,CajaAcc!E:E)+G2775</f>
        <v>4</v>
      </c>
      <c r="G2775" s="328">
        <v>4</v>
      </c>
    </row>
    <row r="2776" spans="1:7" ht="15" x14ac:dyDescent="0.2">
      <c r="A2776" s="320" t="s">
        <v>5513</v>
      </c>
      <c r="B2776" s="336" t="s">
        <v>1522</v>
      </c>
      <c r="C2776" s="337" t="s">
        <v>5615</v>
      </c>
      <c r="D2776" s="338">
        <v>3160</v>
      </c>
      <c r="E2776" s="339">
        <v>9700</v>
      </c>
      <c r="F2776" s="171">
        <f>-SUMIF(CajaAcc!F:F,A2776,CajaAcc!E:E)+G2776</f>
        <v>2</v>
      </c>
      <c r="G2776" s="328">
        <v>2</v>
      </c>
    </row>
    <row r="2777" spans="1:7" ht="15" x14ac:dyDescent="0.2">
      <c r="A2777" s="320" t="s">
        <v>4972</v>
      </c>
      <c r="B2777" s="336" t="s">
        <v>1522</v>
      </c>
      <c r="C2777" s="337" t="s">
        <v>5616</v>
      </c>
      <c r="D2777" s="338">
        <v>905</v>
      </c>
      <c r="E2777" s="339">
        <v>2450</v>
      </c>
      <c r="F2777" s="171">
        <f>-SUMIF(CajaAcc!F:F,A2777,CajaAcc!E:E)+G2777</f>
        <v>1</v>
      </c>
      <c r="G2777" s="328">
        <v>1</v>
      </c>
    </row>
    <row r="2778" spans="1:7" ht="15" x14ac:dyDescent="0.2">
      <c r="A2778" s="320" t="s">
        <v>5350</v>
      </c>
      <c r="B2778" s="336" t="s">
        <v>1522</v>
      </c>
      <c r="C2778" s="337" t="s">
        <v>5617</v>
      </c>
      <c r="D2778" s="338">
        <v>1773</v>
      </c>
      <c r="E2778" s="339">
        <v>4750</v>
      </c>
      <c r="F2778" s="171">
        <f>-SUMIF(CajaAcc!F:F,A2778,CajaAcc!E:E)+G2778</f>
        <v>3</v>
      </c>
      <c r="G2778" s="328">
        <v>3</v>
      </c>
    </row>
    <row r="2779" spans="1:7" ht="15" x14ac:dyDescent="0.2">
      <c r="A2779" s="320" t="s">
        <v>6141</v>
      </c>
      <c r="B2779" s="336" t="s">
        <v>1522</v>
      </c>
      <c r="C2779" s="337" t="s">
        <v>6142</v>
      </c>
      <c r="D2779" s="338">
        <v>2149</v>
      </c>
      <c r="E2779" s="339">
        <v>5800</v>
      </c>
      <c r="F2779" s="171">
        <f>-SUMIF(CajaAcc!F:F,A2779,CajaAcc!E:E)+G2779</f>
        <v>0</v>
      </c>
      <c r="G2779" s="328">
        <v>0</v>
      </c>
    </row>
    <row r="2780" spans="1:7" ht="15" x14ac:dyDescent="0.2">
      <c r="A2780" s="320" t="s">
        <v>6195</v>
      </c>
      <c r="B2780" s="336" t="s">
        <v>1522</v>
      </c>
      <c r="C2780" s="337" t="s">
        <v>6196</v>
      </c>
      <c r="D2780" s="340">
        <v>2180</v>
      </c>
      <c r="E2780" s="339">
        <v>5850</v>
      </c>
      <c r="F2780" s="171">
        <f>-SUMIF(CajaAcc!F:F,A2780,CajaAcc!E:E)+G2780</f>
        <v>1</v>
      </c>
      <c r="G2780" s="328">
        <v>0</v>
      </c>
    </row>
    <row r="2781" spans="1:7" ht="15" x14ac:dyDescent="0.2">
      <c r="A2781" s="320" t="s">
        <v>6143</v>
      </c>
      <c r="B2781" s="336" t="s">
        <v>1522</v>
      </c>
      <c r="C2781" s="337" t="s">
        <v>6144</v>
      </c>
      <c r="D2781" s="338">
        <v>2047</v>
      </c>
      <c r="E2781" s="339">
        <v>5500</v>
      </c>
      <c r="F2781" s="171">
        <f>-SUMIF(CajaAcc!F:F,A2781,CajaAcc!E:E)+G2781</f>
        <v>0</v>
      </c>
      <c r="G2781" s="328">
        <v>0</v>
      </c>
    </row>
    <row r="2782" spans="1:7" ht="15" x14ac:dyDescent="0.2">
      <c r="A2782" s="320" t="s">
        <v>5919</v>
      </c>
      <c r="B2782" s="336" t="s">
        <v>1522</v>
      </c>
      <c r="C2782" s="337" t="s">
        <v>5920</v>
      </c>
      <c r="D2782" s="338">
        <v>1176</v>
      </c>
      <c r="E2782" s="339">
        <v>3600</v>
      </c>
      <c r="F2782" s="171">
        <f>-SUMIF(CajaAcc!F:F,A2782,CajaAcc!E:E)+G2782</f>
        <v>3</v>
      </c>
      <c r="G2782" s="328">
        <v>3</v>
      </c>
    </row>
    <row r="2783" spans="1:7" ht="15" x14ac:dyDescent="0.2">
      <c r="A2783" s="320" t="s">
        <v>5819</v>
      </c>
      <c r="B2783" s="336" t="s">
        <v>1522</v>
      </c>
      <c r="C2783" s="337" t="s">
        <v>5820</v>
      </c>
      <c r="D2783" s="338">
        <v>2040</v>
      </c>
      <c r="E2783" s="339">
        <v>5500</v>
      </c>
      <c r="F2783" s="171">
        <f>-SUMIF(CajaAcc!F:F,A2783,CajaAcc!E:E)+G2783</f>
        <v>1</v>
      </c>
      <c r="G2783" s="328">
        <v>1</v>
      </c>
    </row>
    <row r="2784" spans="1:7" ht="15" x14ac:dyDescent="0.2">
      <c r="A2784" s="320" t="s">
        <v>6080</v>
      </c>
      <c r="B2784" s="336" t="s">
        <v>1522</v>
      </c>
      <c r="C2784" s="337" t="s">
        <v>6081</v>
      </c>
      <c r="D2784" s="338">
        <v>2180</v>
      </c>
      <c r="E2784" s="339">
        <v>5850</v>
      </c>
      <c r="F2784" s="171">
        <f>-SUMIF(CajaAcc!F:F,A2784,CajaAcc!E:E)+G2784</f>
        <v>0</v>
      </c>
      <c r="G2784" s="328">
        <v>0</v>
      </c>
    </row>
    <row r="2785" spans="1:7" ht="15" x14ac:dyDescent="0.2">
      <c r="A2785" s="320" t="s">
        <v>5821</v>
      </c>
      <c r="B2785" s="336" t="s">
        <v>1522</v>
      </c>
      <c r="C2785" s="337" t="s">
        <v>5822</v>
      </c>
      <c r="D2785" s="338">
        <v>2550</v>
      </c>
      <c r="E2785" s="339">
        <v>6450</v>
      </c>
      <c r="F2785" s="171">
        <f>-SUMIF(CajaAcc!F:F,A2785,CajaAcc!E:E)+G2785</f>
        <v>1</v>
      </c>
      <c r="G2785" s="328">
        <v>1</v>
      </c>
    </row>
    <row r="2786" spans="1:7" ht="15" x14ac:dyDescent="0.2">
      <c r="A2786" s="320" t="s">
        <v>5921</v>
      </c>
      <c r="B2786" s="336" t="s">
        <v>1522</v>
      </c>
      <c r="C2786" s="337" t="s">
        <v>5922</v>
      </c>
      <c r="D2786" s="338">
        <v>905</v>
      </c>
      <c r="E2786" s="339">
        <v>3050</v>
      </c>
      <c r="F2786" s="171">
        <f>-SUMIF(CajaAcc!F:F,A2786,CajaAcc!E:E)+G2786</f>
        <v>1</v>
      </c>
      <c r="G2786" s="328">
        <v>1</v>
      </c>
    </row>
    <row r="2787" spans="1:7" ht="15" x14ac:dyDescent="0.2">
      <c r="A2787" s="320" t="s">
        <v>706</v>
      </c>
      <c r="B2787" s="336" t="s">
        <v>1522</v>
      </c>
      <c r="C2787" s="337" t="s">
        <v>2182</v>
      </c>
      <c r="D2787" s="338">
        <v>242</v>
      </c>
      <c r="E2787" s="339">
        <v>350</v>
      </c>
      <c r="F2787" s="171">
        <f>-SUMIF(CajaAcc!F:F,A2787,CajaAcc!E:E)+G2787</f>
        <v>0</v>
      </c>
      <c r="G2787" s="328">
        <v>0</v>
      </c>
    </row>
    <row r="2788" spans="1:7" ht="15" x14ac:dyDescent="0.2">
      <c r="A2788" s="320" t="s">
        <v>669</v>
      </c>
      <c r="B2788" s="336" t="s">
        <v>1522</v>
      </c>
      <c r="C2788" s="337" t="s">
        <v>2488</v>
      </c>
      <c r="D2788" s="338">
        <v>242</v>
      </c>
      <c r="E2788" s="339">
        <v>350</v>
      </c>
      <c r="F2788" s="171">
        <f>-SUMIF(CajaAcc!F:F,A2788,CajaAcc!E:E)+G2788</f>
        <v>0</v>
      </c>
      <c r="G2788" s="328">
        <v>0</v>
      </c>
    </row>
    <row r="2789" spans="1:7" ht="15" x14ac:dyDescent="0.2">
      <c r="A2789" s="320" t="s">
        <v>634</v>
      </c>
      <c r="B2789" s="336" t="s">
        <v>1522</v>
      </c>
      <c r="C2789" s="337" t="s">
        <v>5351</v>
      </c>
      <c r="D2789" s="338">
        <v>242</v>
      </c>
      <c r="E2789" s="339">
        <v>350</v>
      </c>
      <c r="F2789" s="171">
        <f>-SUMIF(CajaAcc!F:F,A2789,CajaAcc!E:E)+G2789</f>
        <v>0</v>
      </c>
      <c r="G2789" s="328">
        <v>0</v>
      </c>
    </row>
    <row r="2790" spans="1:7" ht="15" x14ac:dyDescent="0.2">
      <c r="A2790" s="320" t="s">
        <v>635</v>
      </c>
      <c r="B2790" s="336" t="s">
        <v>1522</v>
      </c>
      <c r="C2790" s="337" t="s">
        <v>5351</v>
      </c>
      <c r="D2790" s="338">
        <v>242</v>
      </c>
      <c r="E2790" s="339">
        <v>350</v>
      </c>
      <c r="F2790" s="171">
        <f>-SUMIF(CajaAcc!F:F,A2790,CajaAcc!E:E)+G2790</f>
        <v>0</v>
      </c>
      <c r="G2790" s="328">
        <v>0</v>
      </c>
    </row>
    <row r="2791" spans="1:7" ht="15" x14ac:dyDescent="0.2">
      <c r="A2791" s="320" t="s">
        <v>1255</v>
      </c>
      <c r="B2791" s="336" t="s">
        <v>1522</v>
      </c>
      <c r="C2791" s="337" t="s">
        <v>2489</v>
      </c>
      <c r="D2791" s="338">
        <v>161</v>
      </c>
      <c r="E2791" s="339">
        <v>250</v>
      </c>
      <c r="F2791" s="171">
        <f>-SUMIF(CajaAcc!F:F,A2791,CajaAcc!E:E)+G2791</f>
        <v>0</v>
      </c>
      <c r="G2791" s="328">
        <v>0</v>
      </c>
    </row>
    <row r="2792" spans="1:7" ht="15" x14ac:dyDescent="0.2">
      <c r="A2792" s="320" t="s">
        <v>1256</v>
      </c>
      <c r="B2792" s="336" t="s">
        <v>1522</v>
      </c>
      <c r="C2792" s="337" t="s">
        <v>2489</v>
      </c>
      <c r="D2792" s="338">
        <v>161</v>
      </c>
      <c r="E2792" s="339">
        <v>250</v>
      </c>
      <c r="F2792" s="171">
        <f>-SUMIF(CajaAcc!F:F,A2792,CajaAcc!E:E)+G2792</f>
        <v>0</v>
      </c>
      <c r="G2792" s="328">
        <v>0</v>
      </c>
    </row>
    <row r="2793" spans="1:7" ht="15" x14ac:dyDescent="0.2">
      <c r="A2793" s="320" t="s">
        <v>1257</v>
      </c>
      <c r="B2793" s="336" t="s">
        <v>1522</v>
      </c>
      <c r="C2793" s="337" t="s">
        <v>2489</v>
      </c>
      <c r="D2793" s="338">
        <v>161</v>
      </c>
      <c r="E2793" s="339">
        <v>250</v>
      </c>
      <c r="F2793" s="171">
        <f>-SUMIF(CajaAcc!F:F,A2793,CajaAcc!E:E)+G2793</f>
        <v>0</v>
      </c>
      <c r="G2793" s="328">
        <v>0</v>
      </c>
    </row>
    <row r="2794" spans="1:7" ht="15" x14ac:dyDescent="0.2">
      <c r="A2794" s="320" t="s">
        <v>1177</v>
      </c>
      <c r="B2794" s="336" t="s">
        <v>1522</v>
      </c>
      <c r="C2794" s="337" t="s">
        <v>2490</v>
      </c>
      <c r="D2794" s="338">
        <v>388</v>
      </c>
      <c r="E2794" s="339">
        <v>600</v>
      </c>
      <c r="F2794" s="171">
        <f>-SUMIF(CajaAcc!F:F,A2794,CajaAcc!E:E)+G2794</f>
        <v>0</v>
      </c>
      <c r="G2794" s="328">
        <v>0</v>
      </c>
    </row>
    <row r="2795" spans="1:7" ht="15" x14ac:dyDescent="0.2">
      <c r="A2795" s="320" t="s">
        <v>2757</v>
      </c>
      <c r="B2795" s="336" t="s">
        <v>1522</v>
      </c>
      <c r="C2795" s="337" t="s">
        <v>2891</v>
      </c>
      <c r="D2795" s="338">
        <v>979</v>
      </c>
      <c r="E2795" s="339">
        <v>1900</v>
      </c>
      <c r="F2795" s="171">
        <f>-SUMIF(CajaAcc!F:F,A2795,CajaAcc!E:E)+G2795</f>
        <v>0</v>
      </c>
      <c r="G2795" s="328">
        <v>0</v>
      </c>
    </row>
    <row r="2796" spans="1:7" ht="15" x14ac:dyDescent="0.2">
      <c r="A2796" s="320" t="s">
        <v>2360</v>
      </c>
      <c r="B2796" s="336" t="s">
        <v>1522</v>
      </c>
      <c r="C2796" s="337" t="s">
        <v>2491</v>
      </c>
      <c r="D2796" s="338">
        <v>344</v>
      </c>
      <c r="E2796" s="339">
        <v>650</v>
      </c>
      <c r="F2796" s="171">
        <f>-SUMIF(CajaAcc!F:F,A2796,CajaAcc!E:E)+G2796</f>
        <v>0</v>
      </c>
      <c r="G2796" s="328">
        <v>0</v>
      </c>
    </row>
    <row r="2797" spans="1:7" ht="15" x14ac:dyDescent="0.2">
      <c r="A2797" s="320" t="s">
        <v>3095</v>
      </c>
      <c r="B2797" s="336" t="s">
        <v>1522</v>
      </c>
      <c r="C2797" s="337" t="s">
        <v>3096</v>
      </c>
      <c r="D2797" s="338">
        <v>941</v>
      </c>
      <c r="E2797" s="339">
        <v>1800</v>
      </c>
      <c r="F2797" s="171">
        <f>-SUMIF(CajaAcc!F:F,A2797,CajaAcc!E:E)+G2797</f>
        <v>0</v>
      </c>
      <c r="G2797" s="328">
        <v>0</v>
      </c>
    </row>
    <row r="2798" spans="1:7" ht="15" x14ac:dyDescent="0.2">
      <c r="A2798" s="320" t="s">
        <v>3097</v>
      </c>
      <c r="B2798" s="336" t="s">
        <v>1522</v>
      </c>
      <c r="C2798" s="337" t="s">
        <v>3096</v>
      </c>
      <c r="D2798" s="338">
        <v>941</v>
      </c>
      <c r="E2798" s="339">
        <v>1800</v>
      </c>
      <c r="F2798" s="171">
        <f>-SUMIF(CajaAcc!F:F,A2798,CajaAcc!E:E)+G2798</f>
        <v>1</v>
      </c>
      <c r="G2798" s="328">
        <v>1</v>
      </c>
    </row>
    <row r="2799" spans="1:7" ht="15" x14ac:dyDescent="0.2">
      <c r="A2799" s="320" t="s">
        <v>2789</v>
      </c>
      <c r="B2799" s="336" t="s">
        <v>1522</v>
      </c>
      <c r="C2799" s="337" t="s">
        <v>4848</v>
      </c>
      <c r="D2799" s="338">
        <v>1053</v>
      </c>
      <c r="E2799" s="339">
        <v>2850</v>
      </c>
      <c r="F2799" s="171">
        <f>-SUMIF(CajaAcc!F:F,A2799,CajaAcc!E:E)+G2799</f>
        <v>0</v>
      </c>
      <c r="G2799" s="328">
        <v>0</v>
      </c>
    </row>
    <row r="2800" spans="1:7" ht="15" x14ac:dyDescent="0.2">
      <c r="A2800" s="320" t="s">
        <v>2758</v>
      </c>
      <c r="B2800" s="336" t="s">
        <v>1522</v>
      </c>
      <c r="C2800" s="337" t="s">
        <v>5618</v>
      </c>
      <c r="D2800" s="338">
        <v>716</v>
      </c>
      <c r="E2800" s="339">
        <v>1400</v>
      </c>
      <c r="F2800" s="171">
        <f>-SUMIF(CajaAcc!F:F,A2800,CajaAcc!E:E)+G2800</f>
        <v>0</v>
      </c>
      <c r="G2800" s="328">
        <v>0</v>
      </c>
    </row>
    <row r="2801" spans="1:8" ht="15" x14ac:dyDescent="0.2">
      <c r="A2801" s="320" t="s">
        <v>3144</v>
      </c>
      <c r="B2801" s="336" t="s">
        <v>1522</v>
      </c>
      <c r="C2801" s="337" t="s">
        <v>3145</v>
      </c>
      <c r="D2801" s="338">
        <v>979</v>
      </c>
      <c r="E2801" s="339">
        <v>2250</v>
      </c>
      <c r="F2801" s="171">
        <f>-SUMIF(CajaAcc!F:F,A2801,CajaAcc!E:E)+G2801</f>
        <v>0</v>
      </c>
      <c r="G2801" s="328">
        <v>0</v>
      </c>
    </row>
    <row r="2802" spans="1:8" ht="15" x14ac:dyDescent="0.2">
      <c r="A2802" s="320" t="s">
        <v>3146</v>
      </c>
      <c r="B2802" s="336" t="s">
        <v>1522</v>
      </c>
      <c r="C2802" s="337" t="s">
        <v>3145</v>
      </c>
      <c r="D2802" s="338">
        <v>979</v>
      </c>
      <c r="E2802" s="339">
        <v>2250</v>
      </c>
      <c r="F2802" s="171">
        <f>-SUMIF(CajaAcc!F:F,A2802,CajaAcc!E:E)+G2802</f>
        <v>0</v>
      </c>
      <c r="G2802" s="328">
        <v>0</v>
      </c>
    </row>
    <row r="2803" spans="1:8" ht="15" x14ac:dyDescent="0.2">
      <c r="A2803" s="320" t="s">
        <v>3098</v>
      </c>
      <c r="B2803" s="336" t="s">
        <v>1522</v>
      </c>
      <c r="C2803" s="337" t="s">
        <v>3099</v>
      </c>
      <c r="D2803" s="338">
        <v>344</v>
      </c>
      <c r="E2803" s="339">
        <v>800</v>
      </c>
      <c r="F2803" s="171">
        <f>-SUMIF(CajaAcc!F:F,A2803,CajaAcc!E:E)+G2803</f>
        <v>0</v>
      </c>
      <c r="G2803" s="328">
        <v>0</v>
      </c>
    </row>
    <row r="2804" spans="1:8" ht="15" x14ac:dyDescent="0.2">
      <c r="A2804" s="320" t="s">
        <v>3857</v>
      </c>
      <c r="B2804" s="336" t="s">
        <v>1522</v>
      </c>
      <c r="C2804" s="337" t="s">
        <v>3858</v>
      </c>
      <c r="D2804" s="338">
        <v>759</v>
      </c>
      <c r="E2804" s="339">
        <v>2050</v>
      </c>
      <c r="F2804" s="171">
        <f>-SUMIF(CajaAcc!F:F,A2804,CajaAcc!E:E)+G2804</f>
        <v>0</v>
      </c>
      <c r="G2804" s="328">
        <v>0</v>
      </c>
    </row>
    <row r="2805" spans="1:8" ht="15" x14ac:dyDescent="0.2">
      <c r="A2805" s="320" t="s">
        <v>4257</v>
      </c>
      <c r="B2805" s="336" t="s">
        <v>1522</v>
      </c>
      <c r="C2805" s="337" t="s">
        <v>3858</v>
      </c>
      <c r="D2805" s="338">
        <v>759</v>
      </c>
      <c r="E2805" s="339">
        <v>2050</v>
      </c>
      <c r="F2805" s="171">
        <f>-SUMIF(CajaAcc!F:F,A2805,CajaAcc!E:E)+G2805</f>
        <v>0</v>
      </c>
      <c r="G2805" s="328">
        <v>0</v>
      </c>
      <c r="H2805" s="285">
        <v>15600</v>
      </c>
    </row>
    <row r="2806" spans="1:8" ht="15" x14ac:dyDescent="0.2">
      <c r="A2806" s="320" t="s">
        <v>3186</v>
      </c>
      <c r="B2806" s="336" t="s">
        <v>1522</v>
      </c>
      <c r="C2806" s="337" t="s">
        <v>4849</v>
      </c>
      <c r="D2806" s="338">
        <v>2180</v>
      </c>
      <c r="E2806" s="339">
        <v>5850</v>
      </c>
      <c r="F2806" s="171">
        <f>-SUMIF(CajaAcc!F:F,A2806,CajaAcc!E:E)+G2806</f>
        <v>0</v>
      </c>
      <c r="G2806" s="328">
        <v>0</v>
      </c>
    </row>
    <row r="2807" spans="1:8" ht="15" x14ac:dyDescent="0.2">
      <c r="A2807" s="320" t="s">
        <v>3187</v>
      </c>
      <c r="B2807" s="336" t="s">
        <v>1522</v>
      </c>
      <c r="C2807" s="337" t="s">
        <v>3188</v>
      </c>
      <c r="D2807" s="338">
        <v>975</v>
      </c>
      <c r="E2807" s="339">
        <v>2250</v>
      </c>
      <c r="F2807" s="171">
        <f>-SUMIF(CajaAcc!F:F,A2807,CajaAcc!E:E)+G2807</f>
        <v>0</v>
      </c>
      <c r="G2807" s="328">
        <v>0</v>
      </c>
    </row>
    <row r="2808" spans="1:8" ht="15" x14ac:dyDescent="0.2">
      <c r="A2808" s="320" t="s">
        <v>3548</v>
      </c>
      <c r="B2808" s="336" t="s">
        <v>1522</v>
      </c>
      <c r="C2808" s="337" t="s">
        <v>5352</v>
      </c>
      <c r="D2808" s="338">
        <v>716</v>
      </c>
      <c r="E2808" s="339">
        <v>1650</v>
      </c>
      <c r="F2808" s="171">
        <f>-SUMIF(CajaAcc!F:F,A2808,CajaAcc!E:E)+G2808</f>
        <v>0</v>
      </c>
      <c r="G2808" s="328">
        <v>0</v>
      </c>
    </row>
    <row r="2809" spans="1:8" ht="15" x14ac:dyDescent="0.2">
      <c r="A2809" s="320" t="s">
        <v>3645</v>
      </c>
      <c r="B2809" s="336" t="s">
        <v>1522</v>
      </c>
      <c r="C2809" s="337" t="s">
        <v>5619</v>
      </c>
      <c r="D2809" s="338">
        <v>960</v>
      </c>
      <c r="E2809" s="339">
        <v>2600</v>
      </c>
      <c r="F2809" s="171">
        <f>-SUMIF(CajaAcc!F:F,A2809,CajaAcc!E:E)+G2809</f>
        <v>1</v>
      </c>
      <c r="G2809" s="328">
        <v>1</v>
      </c>
    </row>
    <row r="2810" spans="1:8" ht="15" x14ac:dyDescent="0.2">
      <c r="A2810" s="320" t="s">
        <v>3743</v>
      </c>
      <c r="B2810" s="336" t="s">
        <v>1522</v>
      </c>
      <c r="C2810" s="337" t="s">
        <v>5620</v>
      </c>
      <c r="D2810" s="338">
        <v>1376</v>
      </c>
      <c r="E2810" s="339">
        <v>3700</v>
      </c>
      <c r="F2810" s="171">
        <f>-SUMIF(CajaAcc!F:F,A2810,CajaAcc!E:E)+G2810</f>
        <v>0</v>
      </c>
      <c r="G2810" s="328">
        <v>0</v>
      </c>
    </row>
    <row r="2811" spans="1:8" ht="15" x14ac:dyDescent="0.2">
      <c r="A2811" s="320" t="s">
        <v>3744</v>
      </c>
      <c r="B2811" s="336" t="s">
        <v>1522</v>
      </c>
      <c r="C2811" s="337" t="s">
        <v>5620</v>
      </c>
      <c r="D2811" s="338">
        <v>1376</v>
      </c>
      <c r="E2811" s="339">
        <v>3700</v>
      </c>
      <c r="F2811" s="171">
        <f>-SUMIF(CajaAcc!F:F,A2811,CajaAcc!E:E)+G2811</f>
        <v>0</v>
      </c>
      <c r="G2811" s="328">
        <v>0</v>
      </c>
    </row>
    <row r="2812" spans="1:8" ht="15" x14ac:dyDescent="0.2">
      <c r="A2812" s="320" t="s">
        <v>4258</v>
      </c>
      <c r="B2812" s="336" t="s">
        <v>1522</v>
      </c>
      <c r="C2812" s="337" t="s">
        <v>5620</v>
      </c>
      <c r="D2812" s="338">
        <v>1376</v>
      </c>
      <c r="E2812" s="339">
        <v>3700</v>
      </c>
      <c r="F2812" s="171">
        <f>-SUMIF(CajaAcc!F:F,A2812,CajaAcc!E:E)+G2812</f>
        <v>0</v>
      </c>
      <c r="G2812" s="328">
        <v>0</v>
      </c>
    </row>
    <row r="2813" spans="1:8" ht="15" x14ac:dyDescent="0.2">
      <c r="A2813" s="320" t="s">
        <v>5071</v>
      </c>
      <c r="B2813" s="336" t="s">
        <v>1522</v>
      </c>
      <c r="C2813" s="337" t="s">
        <v>5621</v>
      </c>
      <c r="D2813" s="338">
        <v>2180</v>
      </c>
      <c r="E2813" s="339">
        <v>5850</v>
      </c>
      <c r="F2813" s="171">
        <f>-SUMIF(CajaAcc!F:F,A2813,CajaAcc!E:E)+G2813</f>
        <v>1</v>
      </c>
      <c r="G2813" s="328">
        <v>1</v>
      </c>
    </row>
    <row r="2814" spans="1:8" ht="15" x14ac:dyDescent="0.2">
      <c r="A2814" s="320" t="s">
        <v>4409</v>
      </c>
      <c r="B2814" s="336" t="s">
        <v>1522</v>
      </c>
      <c r="C2814" s="337" t="s">
        <v>5622</v>
      </c>
      <c r="D2814" s="338">
        <v>955</v>
      </c>
      <c r="E2814" s="339">
        <v>2950</v>
      </c>
      <c r="F2814" s="171">
        <f>-SUMIF(CajaAcc!F:F,A2814,CajaAcc!E:E)+G2814</f>
        <v>8</v>
      </c>
      <c r="G2814" s="328">
        <v>8</v>
      </c>
    </row>
    <row r="2815" spans="1:8" ht="15" x14ac:dyDescent="0.2">
      <c r="A2815" s="320" t="s">
        <v>5514</v>
      </c>
      <c r="B2815" s="336" t="s">
        <v>1522</v>
      </c>
      <c r="C2815" s="337" t="s">
        <v>5623</v>
      </c>
      <c r="D2815" s="338">
        <v>3160</v>
      </c>
      <c r="E2815" s="339">
        <v>9700</v>
      </c>
      <c r="F2815" s="171">
        <f>-SUMIF(CajaAcc!F:F,A2815,CajaAcc!E:E)+G2815</f>
        <v>1</v>
      </c>
      <c r="G2815" s="328">
        <v>1</v>
      </c>
    </row>
    <row r="2816" spans="1:8" ht="15" x14ac:dyDescent="0.2">
      <c r="A2816" s="320" t="s">
        <v>4533</v>
      </c>
      <c r="B2816" s="336" t="s">
        <v>1522</v>
      </c>
      <c r="C2816" s="337" t="s">
        <v>5624</v>
      </c>
      <c r="D2816" s="338">
        <v>1106</v>
      </c>
      <c r="E2816" s="339">
        <v>3750</v>
      </c>
      <c r="F2816" s="171">
        <f>-SUMIF(CajaAcc!F:F,A2816,CajaAcc!E:E)+G2816</f>
        <v>0</v>
      </c>
      <c r="G2816" s="328">
        <v>0</v>
      </c>
    </row>
    <row r="2817" spans="1:7" ht="15" x14ac:dyDescent="0.2">
      <c r="A2817" s="320" t="s">
        <v>4534</v>
      </c>
      <c r="B2817" s="336" t="s">
        <v>1522</v>
      </c>
      <c r="C2817" s="337" t="s">
        <v>5624</v>
      </c>
      <c r="D2817" s="338">
        <v>1106</v>
      </c>
      <c r="E2817" s="339">
        <v>3750</v>
      </c>
      <c r="F2817" s="171">
        <f>-SUMIF(CajaAcc!F:F,A2817,CajaAcc!E:E)+G2817</f>
        <v>0</v>
      </c>
      <c r="G2817" s="328">
        <v>0</v>
      </c>
    </row>
    <row r="2818" spans="1:7" ht="15" x14ac:dyDescent="0.2">
      <c r="A2818" s="320" t="s">
        <v>4295</v>
      </c>
      <c r="B2818" s="336" t="s">
        <v>1522</v>
      </c>
      <c r="C2818" s="337" t="s">
        <v>5625</v>
      </c>
      <c r="D2818" s="338">
        <v>991</v>
      </c>
      <c r="E2818" s="339">
        <v>2650</v>
      </c>
      <c r="F2818" s="171">
        <f>-SUMIF(CajaAcc!F:F,A2818,CajaAcc!E:E)+G2818</f>
        <v>0</v>
      </c>
      <c r="G2818" s="328">
        <v>0</v>
      </c>
    </row>
    <row r="2819" spans="1:7" ht="15" x14ac:dyDescent="0.2">
      <c r="A2819" s="320" t="s">
        <v>4410</v>
      </c>
      <c r="B2819" s="336" t="s">
        <v>1522</v>
      </c>
      <c r="C2819" s="337" t="s">
        <v>5625</v>
      </c>
      <c r="D2819" s="338">
        <v>905</v>
      </c>
      <c r="E2819" s="339">
        <v>2450</v>
      </c>
      <c r="F2819" s="171">
        <f>-SUMIF(CajaAcc!F:F,A2819,CajaAcc!E:E)+G2819</f>
        <v>0</v>
      </c>
      <c r="G2819" s="328">
        <v>0</v>
      </c>
    </row>
    <row r="2820" spans="1:7" ht="15" x14ac:dyDescent="0.2">
      <c r="A2820" s="320" t="s">
        <v>4411</v>
      </c>
      <c r="B2820" s="336" t="s">
        <v>1522</v>
      </c>
      <c r="C2820" s="337" t="s">
        <v>5625</v>
      </c>
      <c r="D2820" s="338">
        <v>1489</v>
      </c>
      <c r="E2820" s="339">
        <v>3450</v>
      </c>
      <c r="F2820" s="171">
        <f>-SUMIF(CajaAcc!F:F,A2820,CajaAcc!E:E)+G2820</f>
        <v>0</v>
      </c>
      <c r="G2820" s="328">
        <v>0</v>
      </c>
    </row>
    <row r="2821" spans="1:7" ht="15" x14ac:dyDescent="0.2">
      <c r="A2821" s="320" t="s">
        <v>4412</v>
      </c>
      <c r="B2821" s="336" t="s">
        <v>1522</v>
      </c>
      <c r="C2821" s="337" t="s">
        <v>5625</v>
      </c>
      <c r="D2821" s="338">
        <v>1489</v>
      </c>
      <c r="E2821" s="339">
        <v>3450</v>
      </c>
      <c r="F2821" s="171">
        <f>-SUMIF(CajaAcc!F:F,A2821,CajaAcc!E:E)+G2821</f>
        <v>0</v>
      </c>
      <c r="G2821" s="328">
        <v>0</v>
      </c>
    </row>
    <row r="2822" spans="1:7" ht="15" x14ac:dyDescent="0.2">
      <c r="A2822" s="320" t="s">
        <v>4413</v>
      </c>
      <c r="B2822" s="336" t="s">
        <v>1522</v>
      </c>
      <c r="C2822" s="337" t="s">
        <v>5625</v>
      </c>
      <c r="D2822" s="338">
        <v>1489</v>
      </c>
      <c r="E2822" s="339">
        <v>3450</v>
      </c>
      <c r="F2822" s="171">
        <f>-SUMIF(CajaAcc!F:F,A2822,CajaAcc!E:E)+G2822</f>
        <v>0</v>
      </c>
      <c r="G2822" s="328">
        <v>0</v>
      </c>
    </row>
    <row r="2823" spans="1:7" ht="15" x14ac:dyDescent="0.2">
      <c r="A2823" s="320" t="s">
        <v>4414</v>
      </c>
      <c r="B2823" s="336" t="s">
        <v>1522</v>
      </c>
      <c r="C2823" s="337" t="s">
        <v>5625</v>
      </c>
      <c r="D2823" s="338">
        <v>1489</v>
      </c>
      <c r="E2823" s="339">
        <v>3450</v>
      </c>
      <c r="F2823" s="171">
        <f>-SUMIF(CajaAcc!F:F,A2823,CajaAcc!E:E)+G2823</f>
        <v>0</v>
      </c>
      <c r="G2823" s="328">
        <v>0</v>
      </c>
    </row>
    <row r="2824" spans="1:7" ht="15" x14ac:dyDescent="0.2">
      <c r="A2824" s="320" t="s">
        <v>4415</v>
      </c>
      <c r="B2824" s="336" t="s">
        <v>1522</v>
      </c>
      <c r="C2824" s="337" t="s">
        <v>5625</v>
      </c>
      <c r="D2824" s="338">
        <v>1489</v>
      </c>
      <c r="E2824" s="339">
        <v>3450</v>
      </c>
      <c r="F2824" s="171">
        <f>-SUMIF(CajaAcc!F:F,A2824,CajaAcc!E:E)+G2824</f>
        <v>0</v>
      </c>
      <c r="G2824" s="328">
        <v>0</v>
      </c>
    </row>
    <row r="2825" spans="1:7" ht="15" x14ac:dyDescent="0.2">
      <c r="A2825" s="320" t="s">
        <v>4761</v>
      </c>
      <c r="B2825" s="336" t="s">
        <v>1522</v>
      </c>
      <c r="C2825" s="337" t="s">
        <v>4805</v>
      </c>
      <c r="D2825" s="338">
        <v>960</v>
      </c>
      <c r="E2825" s="339">
        <v>2600</v>
      </c>
      <c r="F2825" s="171">
        <f>-SUMIF(CajaAcc!F:F,A2825,CajaAcc!E:E)+G2825</f>
        <v>2</v>
      </c>
      <c r="G2825" s="328">
        <v>2</v>
      </c>
    </row>
    <row r="2826" spans="1:7" ht="15" x14ac:dyDescent="0.2">
      <c r="A2826" s="320" t="s">
        <v>4762</v>
      </c>
      <c r="B2826" s="336" t="s">
        <v>1522</v>
      </c>
      <c r="C2826" s="337" t="s">
        <v>4806</v>
      </c>
      <c r="D2826" s="338">
        <v>1362</v>
      </c>
      <c r="E2826" s="339">
        <v>3150</v>
      </c>
      <c r="F2826" s="171">
        <f>-SUMIF(CajaAcc!F:F,A2826,CajaAcc!E:E)+G2826</f>
        <v>13</v>
      </c>
      <c r="G2826" s="328">
        <v>13</v>
      </c>
    </row>
    <row r="2827" spans="1:7" ht="15" x14ac:dyDescent="0.2">
      <c r="A2827" s="320" t="s">
        <v>4764</v>
      </c>
      <c r="B2827" s="336" t="s">
        <v>1522</v>
      </c>
      <c r="C2827" s="337" t="s">
        <v>5353</v>
      </c>
      <c r="D2827" s="338">
        <v>960</v>
      </c>
      <c r="E2827" s="339">
        <v>2600</v>
      </c>
      <c r="F2827" s="171">
        <f>-SUMIF(CajaAcc!F:F,A2827,CajaAcc!E:E)+G2827</f>
        <v>8</v>
      </c>
      <c r="G2827" s="328">
        <v>8</v>
      </c>
    </row>
    <row r="2828" spans="1:7" ht="15" x14ac:dyDescent="0.2">
      <c r="A2828" s="320" t="s">
        <v>4763</v>
      </c>
      <c r="B2828" s="336" t="s">
        <v>1522</v>
      </c>
      <c r="C2828" s="337" t="s">
        <v>4807</v>
      </c>
      <c r="D2828" s="338">
        <v>960</v>
      </c>
      <c r="E2828" s="339">
        <v>2600</v>
      </c>
      <c r="F2828" s="171">
        <f>-SUMIF(CajaAcc!F:F,A2828,CajaAcc!E:E)+G2828</f>
        <v>7</v>
      </c>
      <c r="G2828" s="328">
        <v>7</v>
      </c>
    </row>
    <row r="2829" spans="1:7" ht="15" x14ac:dyDescent="0.2">
      <c r="A2829" s="320" t="s">
        <v>5010</v>
      </c>
      <c r="B2829" s="336" t="s">
        <v>1522</v>
      </c>
      <c r="C2829" s="337" t="s">
        <v>5011</v>
      </c>
      <c r="D2829" s="338">
        <v>1176</v>
      </c>
      <c r="E2829" s="339">
        <v>3600</v>
      </c>
      <c r="F2829" s="171">
        <f>-SUMIF(CajaAcc!F:F,A2829,CajaAcc!E:E)+G2829</f>
        <v>1</v>
      </c>
      <c r="G2829" s="328">
        <v>1</v>
      </c>
    </row>
    <row r="2830" spans="1:7" ht="15" x14ac:dyDescent="0.2">
      <c r="A2830" s="320" t="s">
        <v>5002</v>
      </c>
      <c r="B2830" s="336" t="s">
        <v>1522</v>
      </c>
      <c r="C2830" s="337" t="s">
        <v>5003</v>
      </c>
      <c r="D2830" s="338">
        <v>1383</v>
      </c>
      <c r="E2830" s="339">
        <v>3850</v>
      </c>
      <c r="F2830" s="171">
        <f>-SUMIF(CajaAcc!F:F,A2830,CajaAcc!E:E)+G2830</f>
        <v>1</v>
      </c>
      <c r="G2830" s="328">
        <v>1</v>
      </c>
    </row>
    <row r="2831" spans="1:7" ht="15" x14ac:dyDescent="0.2">
      <c r="A2831" s="320" t="s">
        <v>4760</v>
      </c>
      <c r="B2831" s="336" t="s">
        <v>1522</v>
      </c>
      <c r="C2831" s="337" t="s">
        <v>4850</v>
      </c>
      <c r="D2831" s="338">
        <v>2180</v>
      </c>
      <c r="E2831" s="339">
        <v>5850</v>
      </c>
      <c r="F2831" s="171">
        <f>-SUMIF(CajaAcc!F:F,A2831,CajaAcc!E:E)+G2831</f>
        <v>3</v>
      </c>
      <c r="G2831" s="328">
        <v>3</v>
      </c>
    </row>
    <row r="2832" spans="1:7" ht="15" x14ac:dyDescent="0.2">
      <c r="A2832" s="320" t="s">
        <v>4668</v>
      </c>
      <c r="B2832" s="336" t="s">
        <v>1522</v>
      </c>
      <c r="C2832" s="337" t="s">
        <v>4850</v>
      </c>
      <c r="D2832" s="338">
        <v>2180</v>
      </c>
      <c r="E2832" s="339">
        <v>5850</v>
      </c>
      <c r="F2832" s="171">
        <f>-SUMIF(CajaAcc!F:F,A2832,CajaAcc!E:E)+G2832</f>
        <v>1</v>
      </c>
      <c r="G2832" s="328">
        <v>1</v>
      </c>
    </row>
    <row r="2833" spans="1:7" ht="15" x14ac:dyDescent="0.2">
      <c r="A2833" s="320" t="s">
        <v>4649</v>
      </c>
      <c r="B2833" s="336" t="s">
        <v>1522</v>
      </c>
      <c r="C2833" s="337" t="s">
        <v>5354</v>
      </c>
      <c r="D2833" s="338">
        <v>955</v>
      </c>
      <c r="E2833" s="339">
        <v>2950</v>
      </c>
      <c r="F2833" s="171">
        <f>-SUMIF(CajaAcc!F:F,A2833,CajaAcc!E:E)+G2833</f>
        <v>8</v>
      </c>
      <c r="G2833" s="328">
        <v>8</v>
      </c>
    </row>
    <row r="2834" spans="1:7" ht="15" x14ac:dyDescent="0.2">
      <c r="A2834" s="320" t="s">
        <v>5515</v>
      </c>
      <c r="B2834" s="336" t="s">
        <v>1522</v>
      </c>
      <c r="C2834" s="337" t="s">
        <v>5626</v>
      </c>
      <c r="D2834" s="338">
        <v>3160</v>
      </c>
      <c r="E2834" s="339">
        <v>9700</v>
      </c>
      <c r="F2834" s="171">
        <f>-SUMIF(CajaAcc!F:F,A2834,CajaAcc!E:E)+G2834</f>
        <v>1</v>
      </c>
      <c r="G2834" s="328">
        <v>1</v>
      </c>
    </row>
    <row r="2835" spans="1:7" ht="15" x14ac:dyDescent="0.2">
      <c r="A2835" s="320" t="s">
        <v>4765</v>
      </c>
      <c r="B2835" s="336" t="s">
        <v>1522</v>
      </c>
      <c r="C2835" s="337" t="s">
        <v>4965</v>
      </c>
      <c r="D2835" s="338">
        <v>1106</v>
      </c>
      <c r="E2835" s="339">
        <v>3750</v>
      </c>
      <c r="F2835" s="171">
        <f>-SUMIF(CajaAcc!F:F,A2835,CajaAcc!E:E)+G2835</f>
        <v>0</v>
      </c>
      <c r="G2835" s="328">
        <v>0</v>
      </c>
    </row>
    <row r="2836" spans="1:7" ht="15" x14ac:dyDescent="0.2">
      <c r="A2836" s="320" t="s">
        <v>5458</v>
      </c>
      <c r="B2836" s="336" t="s">
        <v>1522</v>
      </c>
      <c r="C2836" s="337" t="s">
        <v>5482</v>
      </c>
      <c r="D2836" s="338">
        <v>2190</v>
      </c>
      <c r="E2836" s="339">
        <v>6750</v>
      </c>
      <c r="F2836" s="171">
        <f>-SUMIF(CajaAcc!F:F,A2836,CajaAcc!E:E)+G2836</f>
        <v>1</v>
      </c>
      <c r="G2836" s="328">
        <v>1</v>
      </c>
    </row>
    <row r="2837" spans="1:7" ht="15" x14ac:dyDescent="0.2">
      <c r="A2837" s="320" t="s">
        <v>4766</v>
      </c>
      <c r="B2837" s="336" t="s">
        <v>1522</v>
      </c>
      <c r="C2837" s="337" t="s">
        <v>5627</v>
      </c>
      <c r="D2837" s="338">
        <v>905</v>
      </c>
      <c r="E2837" s="339">
        <v>2450</v>
      </c>
      <c r="F2837" s="171">
        <f>-SUMIF(CajaAcc!F:F,A2837,CajaAcc!E:E)+G2837</f>
        <v>2</v>
      </c>
      <c r="G2837" s="328">
        <v>2</v>
      </c>
    </row>
    <row r="2838" spans="1:7" ht="15" x14ac:dyDescent="0.2">
      <c r="A2838" s="320" t="s">
        <v>5355</v>
      </c>
      <c r="B2838" s="336" t="s">
        <v>1522</v>
      </c>
      <c r="C2838" s="337" t="s">
        <v>5628</v>
      </c>
      <c r="D2838" s="338">
        <v>1773</v>
      </c>
      <c r="E2838" s="339">
        <v>4900</v>
      </c>
      <c r="F2838" s="171">
        <f>-SUMIF(CajaAcc!F:F,A2838,CajaAcc!E:E)+G2838</f>
        <v>2</v>
      </c>
      <c r="G2838" s="328">
        <v>2</v>
      </c>
    </row>
    <row r="2839" spans="1:7" ht="15" x14ac:dyDescent="0.2">
      <c r="A2839" s="320" t="s">
        <v>6197</v>
      </c>
      <c r="B2839" s="336" t="s">
        <v>1522</v>
      </c>
      <c r="C2839" s="337" t="s">
        <v>6198</v>
      </c>
      <c r="D2839" s="340">
        <v>2180</v>
      </c>
      <c r="E2839" s="339">
        <v>5850</v>
      </c>
      <c r="F2839" s="171">
        <f>-SUMIF(CajaAcc!F:F,A2839,CajaAcc!E:E)+G2839</f>
        <v>0</v>
      </c>
      <c r="G2839" s="328">
        <v>0</v>
      </c>
    </row>
    <row r="2840" spans="1:7" ht="15" x14ac:dyDescent="0.2">
      <c r="A2840" s="320" t="s">
        <v>5923</v>
      </c>
      <c r="B2840" s="336" t="s">
        <v>1522</v>
      </c>
      <c r="C2840" s="337" t="s">
        <v>5924</v>
      </c>
      <c r="D2840" s="338">
        <v>1176</v>
      </c>
      <c r="E2840" s="339">
        <v>3600</v>
      </c>
      <c r="F2840" s="171">
        <f>-SUMIF(CajaAcc!F:F,A2840,CajaAcc!E:E)+G2840</f>
        <v>1</v>
      </c>
      <c r="G2840" s="328">
        <v>0</v>
      </c>
    </row>
    <row r="2841" spans="1:7" ht="15" x14ac:dyDescent="0.2">
      <c r="A2841" s="320" t="s">
        <v>5823</v>
      </c>
      <c r="B2841" s="336" t="s">
        <v>1522</v>
      </c>
      <c r="C2841" s="337" t="s">
        <v>5824</v>
      </c>
      <c r="D2841" s="338">
        <v>2040</v>
      </c>
      <c r="E2841" s="339">
        <v>5500</v>
      </c>
      <c r="F2841" s="171">
        <f>-SUMIF(CajaAcc!F:F,A2841,CajaAcc!E:E)+G2841</f>
        <v>1</v>
      </c>
      <c r="G2841" s="328">
        <v>1</v>
      </c>
    </row>
    <row r="2842" spans="1:7" ht="15" x14ac:dyDescent="0.2">
      <c r="A2842" s="320" t="s">
        <v>6082</v>
      </c>
      <c r="B2842" s="336" t="s">
        <v>1522</v>
      </c>
      <c r="C2842" s="337" t="s">
        <v>6083</v>
      </c>
      <c r="D2842" s="338">
        <v>2180</v>
      </c>
      <c r="E2842" s="339">
        <v>5850</v>
      </c>
      <c r="F2842" s="171">
        <f>-SUMIF(CajaAcc!F:F,A2842,CajaAcc!E:E)+G2842</f>
        <v>1</v>
      </c>
      <c r="G2842" s="328">
        <v>0</v>
      </c>
    </row>
    <row r="2843" spans="1:7" ht="15" x14ac:dyDescent="0.2">
      <c r="A2843" s="320" t="s">
        <v>5825</v>
      </c>
      <c r="B2843" s="336" t="s">
        <v>1522</v>
      </c>
      <c r="C2843" s="337" t="s">
        <v>5826</v>
      </c>
      <c r="D2843" s="338">
        <v>2550</v>
      </c>
      <c r="E2843" s="339">
        <v>6450</v>
      </c>
      <c r="F2843" s="171">
        <f>-SUMIF(CajaAcc!F:F,A2843,CajaAcc!E:E)+G2843</f>
        <v>2</v>
      </c>
      <c r="G2843" s="328">
        <v>1</v>
      </c>
    </row>
    <row r="2844" spans="1:7" ht="15" x14ac:dyDescent="0.2">
      <c r="A2844" s="320" t="s">
        <v>5925</v>
      </c>
      <c r="B2844" s="336" t="s">
        <v>1522</v>
      </c>
      <c r="C2844" s="337" t="s">
        <v>5926</v>
      </c>
      <c r="D2844" s="338">
        <v>905</v>
      </c>
      <c r="E2844" s="339">
        <v>3050</v>
      </c>
      <c r="F2844" s="171">
        <f>-SUMIF(CajaAcc!F:F,A2844,CajaAcc!E:E)+G2844</f>
        <v>0</v>
      </c>
      <c r="G2844" s="328">
        <v>1</v>
      </c>
    </row>
    <row r="2845" spans="1:7" ht="15" x14ac:dyDescent="0.2">
      <c r="A2845" s="320" t="s">
        <v>1946</v>
      </c>
      <c r="B2845" s="336" t="s">
        <v>1522</v>
      </c>
      <c r="C2845" s="337" t="s">
        <v>2225</v>
      </c>
      <c r="D2845" s="338">
        <v>388</v>
      </c>
      <c r="E2845" s="339">
        <v>600</v>
      </c>
      <c r="F2845" s="171">
        <f>-SUMIF(CajaAcc!F:F,A2845,CajaAcc!E:E)+G2845</f>
        <v>0</v>
      </c>
      <c r="G2845" s="328">
        <v>0</v>
      </c>
    </row>
    <row r="2846" spans="1:7" ht="15" x14ac:dyDescent="0.2">
      <c r="A2846" s="320" t="s">
        <v>478</v>
      </c>
      <c r="B2846" s="336" t="s">
        <v>1522</v>
      </c>
      <c r="C2846" s="337" t="s">
        <v>5356</v>
      </c>
      <c r="D2846" s="338">
        <v>242</v>
      </c>
      <c r="E2846" s="339">
        <v>450</v>
      </c>
      <c r="F2846" s="171">
        <f>-SUMIF(CajaAcc!F:F,A2846,CajaAcc!E:E)+G2846</f>
        <v>0</v>
      </c>
      <c r="G2846" s="328">
        <v>0</v>
      </c>
    </row>
    <row r="2847" spans="1:7" ht="15" x14ac:dyDescent="0.2">
      <c r="A2847" s="320" t="s">
        <v>1284</v>
      </c>
      <c r="B2847" s="336" t="s">
        <v>1522</v>
      </c>
      <c r="C2847" s="337" t="s">
        <v>5357</v>
      </c>
      <c r="D2847" s="338">
        <v>388</v>
      </c>
      <c r="E2847" s="339">
        <v>600</v>
      </c>
      <c r="F2847" s="171">
        <f>-SUMIF(CajaAcc!F:F,A2847,CajaAcc!E:E)+G2847</f>
        <v>0</v>
      </c>
      <c r="G2847" s="328">
        <v>0</v>
      </c>
    </row>
    <row r="2848" spans="1:7" ht="15" x14ac:dyDescent="0.2">
      <c r="A2848" s="320" t="s">
        <v>1227</v>
      </c>
      <c r="B2848" s="336" t="s">
        <v>1522</v>
      </c>
      <c r="C2848" s="337" t="s">
        <v>5358</v>
      </c>
      <c r="D2848" s="338">
        <v>388</v>
      </c>
      <c r="E2848" s="339">
        <v>750</v>
      </c>
      <c r="F2848" s="171">
        <f>-SUMIF(CajaAcc!F:F,A2848,CajaAcc!E:E)+G2848</f>
        <v>0</v>
      </c>
      <c r="G2848" s="328">
        <v>0</v>
      </c>
    </row>
    <row r="2849" spans="1:7" ht="15" x14ac:dyDescent="0.2">
      <c r="A2849" s="320" t="s">
        <v>1245</v>
      </c>
      <c r="B2849" s="336" t="s">
        <v>1522</v>
      </c>
      <c r="C2849" s="337" t="s">
        <v>1670</v>
      </c>
      <c r="D2849" s="338">
        <v>388</v>
      </c>
      <c r="E2849" s="339">
        <v>750</v>
      </c>
      <c r="F2849" s="171">
        <f>-SUMIF(CajaAcc!F:F,A2849,CajaAcc!E:E)+G2849</f>
        <v>0</v>
      </c>
      <c r="G2849" s="328">
        <v>0</v>
      </c>
    </row>
    <row r="2850" spans="1:7" ht="15" x14ac:dyDescent="0.2">
      <c r="A2850" s="320" t="s">
        <v>2268</v>
      </c>
      <c r="B2850" s="336" t="s">
        <v>1522</v>
      </c>
      <c r="C2850" s="337" t="s">
        <v>5359</v>
      </c>
      <c r="D2850" s="338">
        <v>1046</v>
      </c>
      <c r="E2850" s="339">
        <v>2000</v>
      </c>
      <c r="F2850" s="171">
        <f>-SUMIF(CajaAcc!F:F,A2850,CajaAcc!E:E)+G2850</f>
        <v>0</v>
      </c>
      <c r="G2850" s="328">
        <v>0</v>
      </c>
    </row>
    <row r="2851" spans="1:7" ht="15" x14ac:dyDescent="0.2">
      <c r="A2851" s="320" t="s">
        <v>3100</v>
      </c>
      <c r="B2851" s="336" t="s">
        <v>1522</v>
      </c>
      <c r="C2851" s="337" t="s">
        <v>3101</v>
      </c>
      <c r="D2851" s="338">
        <v>941</v>
      </c>
      <c r="E2851" s="339">
        <v>2150</v>
      </c>
      <c r="F2851" s="171">
        <f>-SUMIF(CajaAcc!F:F,A2851,CajaAcc!E:E)+G2851</f>
        <v>0</v>
      </c>
      <c r="G2851" s="328">
        <v>0</v>
      </c>
    </row>
    <row r="2852" spans="1:7" ht="15" x14ac:dyDescent="0.2">
      <c r="A2852" s="320" t="s">
        <v>2689</v>
      </c>
      <c r="B2852" s="336" t="s">
        <v>1522</v>
      </c>
      <c r="C2852" s="337" t="s">
        <v>5360</v>
      </c>
      <c r="D2852" s="338">
        <v>1046</v>
      </c>
      <c r="E2852" s="339">
        <v>2000</v>
      </c>
      <c r="F2852" s="171">
        <f>-SUMIF(CajaAcc!F:F,A2852,CajaAcc!E:E)+G2852</f>
        <v>0</v>
      </c>
      <c r="G2852" s="328">
        <v>0</v>
      </c>
    </row>
    <row r="2853" spans="1:7" ht="15" x14ac:dyDescent="0.2">
      <c r="A2853" s="320" t="s">
        <v>3549</v>
      </c>
      <c r="B2853" s="336" t="s">
        <v>1522</v>
      </c>
      <c r="C2853" s="337" t="s">
        <v>3550</v>
      </c>
      <c r="D2853" s="338">
        <v>979</v>
      </c>
      <c r="E2853" s="339">
        <v>2650</v>
      </c>
      <c r="F2853" s="171">
        <f>-SUMIF(CajaAcc!F:F,A2853,CajaAcc!E:E)+G2853</f>
        <v>1</v>
      </c>
      <c r="G2853" s="328">
        <v>1</v>
      </c>
    </row>
    <row r="2854" spans="1:7" ht="15" x14ac:dyDescent="0.2">
      <c r="A2854" s="320" t="s">
        <v>3260</v>
      </c>
      <c r="B2854" s="336" t="s">
        <v>1522</v>
      </c>
      <c r="C2854" s="337" t="s">
        <v>3261</v>
      </c>
      <c r="D2854" s="338">
        <v>1376</v>
      </c>
      <c r="E2854" s="339">
        <v>3700</v>
      </c>
      <c r="F2854" s="171">
        <f>-SUMIF(CajaAcc!F:F,A2854,CajaAcc!E:E)+G2854</f>
        <v>0</v>
      </c>
      <c r="G2854" s="328">
        <v>0</v>
      </c>
    </row>
    <row r="2855" spans="1:7" ht="15" x14ac:dyDescent="0.2">
      <c r="A2855" s="320" t="s">
        <v>3745</v>
      </c>
      <c r="B2855" s="336" t="s">
        <v>1522</v>
      </c>
      <c r="C2855" s="337" t="s">
        <v>3261</v>
      </c>
      <c r="D2855" s="338">
        <v>1376</v>
      </c>
      <c r="E2855" s="339">
        <v>3700</v>
      </c>
      <c r="F2855" s="171">
        <f>-SUMIF(CajaAcc!F:F,A2855,CajaAcc!E:E)+G2855</f>
        <v>0</v>
      </c>
      <c r="G2855" s="328">
        <v>0</v>
      </c>
    </row>
    <row r="2856" spans="1:7" ht="15" x14ac:dyDescent="0.2">
      <c r="A2856" s="320" t="s">
        <v>3189</v>
      </c>
      <c r="B2856" s="336" t="s">
        <v>1522</v>
      </c>
      <c r="C2856" s="337" t="s">
        <v>4851</v>
      </c>
      <c r="D2856" s="338">
        <v>2180</v>
      </c>
      <c r="E2856" s="339">
        <v>5850</v>
      </c>
      <c r="F2856" s="171">
        <f>-SUMIF(CajaAcc!F:F,A2856,CajaAcc!E:E)+G2856</f>
        <v>0</v>
      </c>
      <c r="G2856" s="328">
        <v>0</v>
      </c>
    </row>
    <row r="2857" spans="1:7" ht="15" x14ac:dyDescent="0.2">
      <c r="A2857" s="320" t="s">
        <v>3551</v>
      </c>
      <c r="B2857" s="336" t="s">
        <v>1522</v>
      </c>
      <c r="C2857" s="337" t="s">
        <v>5361</v>
      </c>
      <c r="D2857" s="338">
        <v>716</v>
      </c>
      <c r="E2857" s="339">
        <v>1950</v>
      </c>
      <c r="F2857" s="171">
        <f>-SUMIF(CajaAcc!F:F,A2857,CajaAcc!E:E)+G2857</f>
        <v>1</v>
      </c>
      <c r="G2857" s="328">
        <v>1</v>
      </c>
    </row>
    <row r="2858" spans="1:7" ht="15" x14ac:dyDescent="0.2">
      <c r="A2858" s="320" t="s">
        <v>3859</v>
      </c>
      <c r="B2858" s="336" t="s">
        <v>1522</v>
      </c>
      <c r="C2858" s="337" t="s">
        <v>3860</v>
      </c>
      <c r="D2858" s="338">
        <v>1376</v>
      </c>
      <c r="E2858" s="339">
        <v>3700</v>
      </c>
      <c r="F2858" s="171">
        <f>-SUMIF(CajaAcc!F:F,A2858,CajaAcc!E:E)+G2858</f>
        <v>1</v>
      </c>
      <c r="G2858" s="328">
        <v>1</v>
      </c>
    </row>
    <row r="2859" spans="1:7" ht="15" x14ac:dyDescent="0.2">
      <c r="A2859" s="320" t="s">
        <v>3943</v>
      </c>
      <c r="B2859" s="336" t="s">
        <v>1522</v>
      </c>
      <c r="C2859" s="337" t="s">
        <v>3860</v>
      </c>
      <c r="D2859" s="338">
        <v>1376</v>
      </c>
      <c r="E2859" s="339">
        <v>3700</v>
      </c>
      <c r="F2859" s="171">
        <f>-SUMIF(CajaAcc!F:F,A2859,CajaAcc!E:E)+G2859</f>
        <v>0</v>
      </c>
      <c r="G2859" s="328">
        <v>0</v>
      </c>
    </row>
    <row r="2860" spans="1:7" ht="15" x14ac:dyDescent="0.2">
      <c r="A2860" s="320" t="s">
        <v>3944</v>
      </c>
      <c r="B2860" s="336" t="s">
        <v>1522</v>
      </c>
      <c r="C2860" s="337" t="s">
        <v>3860</v>
      </c>
      <c r="D2860" s="338">
        <v>1376</v>
      </c>
      <c r="E2860" s="339">
        <v>3700</v>
      </c>
      <c r="F2860" s="171">
        <f>-SUMIF(CajaAcc!F:F,A2860,CajaAcc!E:E)+G2860</f>
        <v>0</v>
      </c>
      <c r="G2860" s="328">
        <v>0</v>
      </c>
    </row>
    <row r="2861" spans="1:7" ht="15" x14ac:dyDescent="0.2">
      <c r="A2861" s="320" t="s">
        <v>4669</v>
      </c>
      <c r="B2861" s="336" t="s">
        <v>1522</v>
      </c>
      <c r="C2861" s="337" t="s">
        <v>4808</v>
      </c>
      <c r="D2861" s="338">
        <v>2180</v>
      </c>
      <c r="E2861" s="339">
        <v>5850</v>
      </c>
      <c r="F2861" s="171">
        <f>-SUMIF(CajaAcc!F:F,A2861,CajaAcc!E:E)+G2861</f>
        <v>1</v>
      </c>
      <c r="G2861" s="328">
        <v>1</v>
      </c>
    </row>
    <row r="2862" spans="1:7" ht="15" x14ac:dyDescent="0.2">
      <c r="A2862" s="320" t="s">
        <v>4767</v>
      </c>
      <c r="B2862" s="336" t="s">
        <v>1522</v>
      </c>
      <c r="C2862" s="337" t="s">
        <v>4808</v>
      </c>
      <c r="D2862" s="338">
        <v>2180</v>
      </c>
      <c r="E2862" s="339">
        <v>5850</v>
      </c>
      <c r="F2862" s="171">
        <f>-SUMIF(CajaAcc!F:F,A2862,CajaAcc!E:E)+G2862</f>
        <v>0</v>
      </c>
      <c r="G2862" s="328">
        <v>0</v>
      </c>
    </row>
    <row r="2863" spans="1:7" ht="15" x14ac:dyDescent="0.2">
      <c r="A2863" s="320" t="s">
        <v>4890</v>
      </c>
      <c r="B2863" s="336" t="s">
        <v>1522</v>
      </c>
      <c r="C2863" s="337" t="s">
        <v>5362</v>
      </c>
      <c r="D2863" s="338">
        <v>955</v>
      </c>
      <c r="E2863" s="339">
        <v>2950</v>
      </c>
      <c r="F2863" s="171">
        <f>-SUMIF(CajaAcc!F:F,A2863,CajaAcc!E:E)+G2863</f>
        <v>1</v>
      </c>
      <c r="G2863" s="328">
        <v>1</v>
      </c>
    </row>
    <row r="2864" spans="1:7" ht="15" x14ac:dyDescent="0.2">
      <c r="A2864" s="320" t="s">
        <v>4296</v>
      </c>
      <c r="B2864" s="336" t="s">
        <v>1522</v>
      </c>
      <c r="C2864" s="337" t="s">
        <v>5363</v>
      </c>
      <c r="D2864" s="338">
        <v>3933</v>
      </c>
      <c r="E2864" s="339">
        <v>10600</v>
      </c>
      <c r="F2864" s="171">
        <f>-SUMIF(CajaAcc!F:F,A2864,CajaAcc!E:E)+G2864</f>
        <v>0</v>
      </c>
      <c r="G2864" s="328">
        <v>0</v>
      </c>
    </row>
    <row r="2865" spans="1:7" ht="15" x14ac:dyDescent="0.2">
      <c r="A2865" s="320" t="s">
        <v>4670</v>
      </c>
      <c r="B2865" s="336" t="s">
        <v>1522</v>
      </c>
      <c r="C2865" s="337" t="s">
        <v>4852</v>
      </c>
      <c r="D2865" s="338">
        <v>2180</v>
      </c>
      <c r="E2865" s="339">
        <v>5850</v>
      </c>
      <c r="F2865" s="171">
        <f>-SUMIF(CajaAcc!F:F,A2865,CajaAcc!E:E)+G2865</f>
        <v>1</v>
      </c>
      <c r="G2865" s="328">
        <v>1</v>
      </c>
    </row>
    <row r="2866" spans="1:7" ht="15" x14ac:dyDescent="0.2">
      <c r="A2866" s="320" t="s">
        <v>2083</v>
      </c>
      <c r="B2866" s="336" t="s">
        <v>1522</v>
      </c>
      <c r="C2866" s="337" t="s">
        <v>5364</v>
      </c>
      <c r="D2866" s="338">
        <v>716</v>
      </c>
      <c r="E2866" s="339">
        <v>1650</v>
      </c>
      <c r="F2866" s="171">
        <f>-SUMIF(CajaAcc!F:F,A2866,CajaAcc!E:E)+G2866</f>
        <v>0</v>
      </c>
      <c r="G2866" s="328">
        <v>0</v>
      </c>
    </row>
    <row r="2867" spans="1:7" ht="15" x14ac:dyDescent="0.2">
      <c r="A2867" s="320" t="s">
        <v>1671</v>
      </c>
      <c r="B2867" s="336" t="s">
        <v>1522</v>
      </c>
      <c r="C2867" s="337" t="s">
        <v>1672</v>
      </c>
      <c r="D2867" s="338">
        <v>388</v>
      </c>
      <c r="E2867" s="339">
        <v>900</v>
      </c>
      <c r="F2867" s="171">
        <f>-SUMIF(CajaAcc!F:F,A2867,CajaAcc!E:E)+G2867</f>
        <v>0</v>
      </c>
      <c r="G2867" s="328">
        <v>0</v>
      </c>
    </row>
    <row r="2868" spans="1:7" ht="15" x14ac:dyDescent="0.2">
      <c r="A2868" s="320" t="s">
        <v>1673</v>
      </c>
      <c r="B2868" s="336" t="s">
        <v>1522</v>
      </c>
      <c r="C2868" s="337" t="s">
        <v>2492</v>
      </c>
      <c r="D2868" s="338">
        <v>388</v>
      </c>
      <c r="E2868" s="339">
        <v>900</v>
      </c>
      <c r="F2868" s="171">
        <f>-SUMIF(CajaAcc!F:F,A2868,CajaAcc!E:E)+G2868</f>
        <v>0</v>
      </c>
      <c r="G2868" s="328">
        <v>0</v>
      </c>
    </row>
    <row r="2869" spans="1:7" ht="15" x14ac:dyDescent="0.2">
      <c r="A2869" s="320" t="s">
        <v>1674</v>
      </c>
      <c r="B2869" s="336" t="s">
        <v>1522</v>
      </c>
      <c r="C2869" s="337" t="s">
        <v>2492</v>
      </c>
      <c r="D2869" s="338">
        <v>388</v>
      </c>
      <c r="E2869" s="339">
        <v>900</v>
      </c>
      <c r="F2869" s="171">
        <f>-SUMIF(CajaAcc!F:F,A2869,CajaAcc!E:E)+G2869</f>
        <v>0</v>
      </c>
      <c r="G2869" s="328">
        <v>0</v>
      </c>
    </row>
    <row r="2870" spans="1:7" ht="15" x14ac:dyDescent="0.2">
      <c r="A2870" s="320" t="s">
        <v>2054</v>
      </c>
      <c r="B2870" s="336" t="s">
        <v>1522</v>
      </c>
      <c r="C2870" s="337" t="s">
        <v>5365</v>
      </c>
      <c r="D2870" s="338">
        <v>1046</v>
      </c>
      <c r="E2870" s="339">
        <v>2400</v>
      </c>
      <c r="F2870" s="171">
        <f>-SUMIF(CajaAcc!F:F,A2870,CajaAcc!E:E)+G2870</f>
        <v>0</v>
      </c>
      <c r="G2870" s="328">
        <v>0</v>
      </c>
    </row>
    <row r="2871" spans="1:7" ht="15" x14ac:dyDescent="0.2">
      <c r="A2871" s="320" t="s">
        <v>2055</v>
      </c>
      <c r="B2871" s="336" t="s">
        <v>1522</v>
      </c>
      <c r="C2871" s="337" t="s">
        <v>5365</v>
      </c>
      <c r="D2871" s="338">
        <v>1046</v>
      </c>
      <c r="E2871" s="339">
        <v>2400</v>
      </c>
      <c r="F2871" s="171">
        <f>-SUMIF(CajaAcc!F:F,A2871,CajaAcc!E:E)+G2871</f>
        <v>0</v>
      </c>
      <c r="G2871" s="328">
        <v>0</v>
      </c>
    </row>
    <row r="2872" spans="1:7" ht="15" x14ac:dyDescent="0.2">
      <c r="A2872" s="320" t="s">
        <v>1157</v>
      </c>
      <c r="B2872" s="336" t="s">
        <v>1522</v>
      </c>
      <c r="C2872" s="337" t="s">
        <v>1902</v>
      </c>
      <c r="D2872" s="338">
        <v>242</v>
      </c>
      <c r="E2872" s="339">
        <v>350</v>
      </c>
      <c r="F2872" s="171">
        <f>-SUMIF(CajaAcc!F:F,A2872,CajaAcc!E:E)+G2872</f>
        <v>0</v>
      </c>
      <c r="G2872" s="328">
        <v>0</v>
      </c>
    </row>
    <row r="2873" spans="1:7" ht="15" x14ac:dyDescent="0.2">
      <c r="A2873" s="320" t="s">
        <v>1164</v>
      </c>
      <c r="B2873" s="336" t="s">
        <v>1522</v>
      </c>
      <c r="C2873" s="337" t="s">
        <v>1903</v>
      </c>
      <c r="D2873" s="338">
        <v>242</v>
      </c>
      <c r="E2873" s="339">
        <v>350</v>
      </c>
      <c r="F2873" s="171">
        <f>-SUMIF(CajaAcc!F:F,A2873,CajaAcc!E:E)+G2873</f>
        <v>0</v>
      </c>
      <c r="G2873" s="328">
        <v>0</v>
      </c>
    </row>
    <row r="2874" spans="1:7" ht="15" x14ac:dyDescent="0.2">
      <c r="A2874" s="320" t="s">
        <v>1165</v>
      </c>
      <c r="B2874" s="336" t="s">
        <v>1522</v>
      </c>
      <c r="C2874" s="337" t="s">
        <v>1903</v>
      </c>
      <c r="D2874" s="338">
        <v>242</v>
      </c>
      <c r="E2874" s="339">
        <v>350</v>
      </c>
      <c r="F2874" s="171">
        <f>-SUMIF(CajaAcc!F:F,A2874,CajaAcc!E:E)+G2874</f>
        <v>0</v>
      </c>
      <c r="G2874" s="328">
        <v>0</v>
      </c>
    </row>
    <row r="2875" spans="1:7" ht="15" x14ac:dyDescent="0.2">
      <c r="A2875" s="320" t="s">
        <v>1166</v>
      </c>
      <c r="B2875" s="336" t="s">
        <v>1522</v>
      </c>
      <c r="C2875" s="337" t="s">
        <v>1903</v>
      </c>
      <c r="D2875" s="338">
        <v>242</v>
      </c>
      <c r="E2875" s="339">
        <v>350</v>
      </c>
      <c r="F2875" s="171">
        <f>-SUMIF(CajaAcc!F:F,A2875,CajaAcc!E:E)+G2875</f>
        <v>0</v>
      </c>
      <c r="G2875" s="328">
        <v>0</v>
      </c>
    </row>
    <row r="2876" spans="1:7" ht="15" x14ac:dyDescent="0.2">
      <c r="A2876" s="320" t="s">
        <v>1167</v>
      </c>
      <c r="B2876" s="336" t="s">
        <v>1522</v>
      </c>
      <c r="C2876" s="337" t="s">
        <v>1903</v>
      </c>
      <c r="D2876" s="338">
        <v>242</v>
      </c>
      <c r="E2876" s="339">
        <v>350</v>
      </c>
      <c r="F2876" s="171">
        <f>-SUMIF(CajaAcc!F:F,A2876,CajaAcc!E:E)+G2876</f>
        <v>0</v>
      </c>
      <c r="G2876" s="328">
        <v>0</v>
      </c>
    </row>
    <row r="2877" spans="1:7" ht="15" x14ac:dyDescent="0.2">
      <c r="A2877" s="320" t="s">
        <v>1175</v>
      </c>
      <c r="B2877" s="336" t="s">
        <v>1522</v>
      </c>
      <c r="C2877" s="337" t="s">
        <v>1904</v>
      </c>
      <c r="D2877" s="338">
        <v>242</v>
      </c>
      <c r="E2877" s="339">
        <v>350</v>
      </c>
      <c r="F2877" s="171">
        <f>-SUMIF(CajaAcc!F:F,A2877,CajaAcc!E:E)+G2877</f>
        <v>0</v>
      </c>
      <c r="G2877" s="328">
        <v>0</v>
      </c>
    </row>
    <row r="2878" spans="1:7" ht="15" x14ac:dyDescent="0.2">
      <c r="A2878" s="320" t="s">
        <v>1189</v>
      </c>
      <c r="B2878" s="336" t="s">
        <v>1522</v>
      </c>
      <c r="C2878" s="337" t="s">
        <v>1955</v>
      </c>
      <c r="D2878" s="338">
        <v>242</v>
      </c>
      <c r="E2878" s="339">
        <v>350</v>
      </c>
      <c r="F2878" s="171">
        <f>-SUMIF(CajaAcc!F:F,A2878,CajaAcc!E:E)+G2878</f>
        <v>0</v>
      </c>
      <c r="G2878" s="328">
        <v>0</v>
      </c>
    </row>
    <row r="2879" spans="1:7" ht="15" x14ac:dyDescent="0.2">
      <c r="A2879" s="320" t="s">
        <v>722</v>
      </c>
      <c r="B2879" s="336" t="s">
        <v>1522</v>
      </c>
      <c r="C2879" s="337" t="s">
        <v>5366</v>
      </c>
      <c r="D2879" s="338">
        <v>221</v>
      </c>
      <c r="E2879" s="339">
        <v>350</v>
      </c>
      <c r="F2879" s="171">
        <f>-SUMIF(CajaAcc!F:F,A2879,CajaAcc!E:E)+G2879</f>
        <v>0</v>
      </c>
      <c r="G2879" s="328">
        <v>0</v>
      </c>
    </row>
    <row r="2880" spans="1:7" ht="15" x14ac:dyDescent="0.2">
      <c r="A2880" s="320" t="s">
        <v>754</v>
      </c>
      <c r="B2880" s="336" t="s">
        <v>1522</v>
      </c>
      <c r="C2880" s="337" t="s">
        <v>1905</v>
      </c>
      <c r="D2880" s="338">
        <v>221</v>
      </c>
      <c r="E2880" s="339">
        <v>350</v>
      </c>
      <c r="F2880" s="171">
        <f>-SUMIF(CajaAcc!F:F,A2880,CajaAcc!E:E)+G2880</f>
        <v>0</v>
      </c>
      <c r="G2880" s="328">
        <v>0</v>
      </c>
    </row>
    <row r="2881" spans="1:7" ht="15" x14ac:dyDescent="0.2">
      <c r="A2881" s="320" t="s">
        <v>820</v>
      </c>
      <c r="B2881" s="336" t="s">
        <v>1522</v>
      </c>
      <c r="C2881" s="337" t="s">
        <v>1906</v>
      </c>
      <c r="D2881" s="338">
        <v>221</v>
      </c>
      <c r="E2881" s="339">
        <v>350</v>
      </c>
      <c r="F2881" s="171">
        <f>-SUMIF(CajaAcc!F:F,A2881,CajaAcc!E:E)+G2881</f>
        <v>0</v>
      </c>
      <c r="G2881" s="328">
        <v>0</v>
      </c>
    </row>
    <row r="2882" spans="1:7" ht="15" x14ac:dyDescent="0.2">
      <c r="A2882" s="320" t="s">
        <v>1181</v>
      </c>
      <c r="B2882" s="336" t="s">
        <v>1522</v>
      </c>
      <c r="C2882" s="337" t="s">
        <v>2493</v>
      </c>
      <c r="D2882" s="338">
        <v>221</v>
      </c>
      <c r="E2882" s="339">
        <v>350</v>
      </c>
      <c r="F2882" s="171">
        <f>-SUMIF(CajaAcc!F:F,A2882,CajaAcc!E:E)+G2882</f>
        <v>0</v>
      </c>
      <c r="G2882" s="328">
        <v>0</v>
      </c>
    </row>
    <row r="2883" spans="1:7" ht="15" x14ac:dyDescent="0.2">
      <c r="A2883" s="320" t="s">
        <v>1073</v>
      </c>
      <c r="B2883" s="336" t="s">
        <v>1522</v>
      </c>
      <c r="C2883" s="337" t="s">
        <v>2494</v>
      </c>
      <c r="D2883" s="338">
        <v>221</v>
      </c>
      <c r="E2883" s="339">
        <v>350</v>
      </c>
      <c r="F2883" s="171">
        <f>-SUMIF(CajaAcc!F:F,A2883,CajaAcc!E:E)+G2883</f>
        <v>0</v>
      </c>
      <c r="G2883" s="328">
        <v>0</v>
      </c>
    </row>
    <row r="2884" spans="1:7" ht="15" x14ac:dyDescent="0.2">
      <c r="A2884" s="320" t="s">
        <v>1395</v>
      </c>
      <c r="B2884" s="336" t="s">
        <v>1522</v>
      </c>
      <c r="C2884" s="337" t="s">
        <v>2495</v>
      </c>
      <c r="D2884" s="340">
        <v>221</v>
      </c>
      <c r="E2884" s="339">
        <v>350</v>
      </c>
      <c r="F2884" s="171">
        <f>-SUMIF(CajaAcc!F:F,A2884,CajaAcc!E:E)+G2884</f>
        <v>0</v>
      </c>
      <c r="G2884" s="328">
        <v>0</v>
      </c>
    </row>
    <row r="2885" spans="1:7" ht="15" x14ac:dyDescent="0.2">
      <c r="A2885" s="320" t="s">
        <v>830</v>
      </c>
      <c r="B2885" s="336" t="s">
        <v>1522</v>
      </c>
      <c r="C2885" s="337" t="s">
        <v>2496</v>
      </c>
      <c r="D2885" s="340">
        <v>221</v>
      </c>
      <c r="E2885" s="339">
        <v>350</v>
      </c>
      <c r="F2885" s="171">
        <f>-SUMIF(CajaAcc!F:F,A2885,CajaAcc!E:E)+G2885</f>
        <v>0</v>
      </c>
      <c r="G2885" s="328">
        <v>0</v>
      </c>
    </row>
    <row r="2886" spans="1:7" ht="15" x14ac:dyDescent="0.2">
      <c r="A2886" s="320" t="s">
        <v>883</v>
      </c>
      <c r="B2886" s="336" t="s">
        <v>1522</v>
      </c>
      <c r="C2886" s="337" t="s">
        <v>2497</v>
      </c>
      <c r="D2886" s="340">
        <v>221</v>
      </c>
      <c r="E2886" s="339">
        <v>350</v>
      </c>
      <c r="F2886" s="171">
        <f>-SUMIF(CajaAcc!F:F,A2886,CajaAcc!E:E)+G2886</f>
        <v>0</v>
      </c>
      <c r="G2886" s="328">
        <v>0</v>
      </c>
    </row>
    <row r="2887" spans="1:7" ht="15" x14ac:dyDescent="0.2">
      <c r="A2887" s="320" t="s">
        <v>893</v>
      </c>
      <c r="B2887" s="336" t="s">
        <v>1522</v>
      </c>
      <c r="C2887" s="337" t="s">
        <v>1907</v>
      </c>
      <c r="D2887" s="340">
        <v>221</v>
      </c>
      <c r="E2887" s="339">
        <v>350</v>
      </c>
      <c r="F2887" s="171">
        <f>-SUMIF(CajaAcc!F:F,A2887,CajaAcc!E:E)+G2887</f>
        <v>0</v>
      </c>
      <c r="G2887" s="328">
        <v>0</v>
      </c>
    </row>
    <row r="2888" spans="1:7" ht="15" x14ac:dyDescent="0.2">
      <c r="A2888" s="320" t="s">
        <v>892</v>
      </c>
      <c r="B2888" s="336" t="s">
        <v>1522</v>
      </c>
      <c r="C2888" s="337" t="s">
        <v>1908</v>
      </c>
      <c r="D2888" s="340">
        <v>221</v>
      </c>
      <c r="E2888" s="339">
        <v>350</v>
      </c>
      <c r="F2888" s="171">
        <f>-SUMIF(CajaAcc!F:F,A2888,CajaAcc!E:E)+G2888</f>
        <v>0</v>
      </c>
      <c r="G2888" s="328">
        <v>0</v>
      </c>
    </row>
    <row r="2889" spans="1:7" ht="15" x14ac:dyDescent="0.2">
      <c r="A2889" s="320" t="s">
        <v>819</v>
      </c>
      <c r="B2889" s="336" t="s">
        <v>1522</v>
      </c>
      <c r="C2889" s="337" t="s">
        <v>1909</v>
      </c>
      <c r="D2889" s="340">
        <v>221</v>
      </c>
      <c r="E2889" s="339">
        <v>350</v>
      </c>
      <c r="F2889" s="171">
        <f>-SUMIF(CajaAcc!F:F,A2889,CajaAcc!E:E)+G2889</f>
        <v>0</v>
      </c>
      <c r="G2889" s="328">
        <v>0</v>
      </c>
    </row>
    <row r="2890" spans="1:7" ht="15" x14ac:dyDescent="0.2">
      <c r="A2890" s="320" t="s">
        <v>807</v>
      </c>
      <c r="B2890" s="336" t="s">
        <v>1522</v>
      </c>
      <c r="C2890" s="337" t="s">
        <v>5367</v>
      </c>
      <c r="D2890" s="340">
        <v>221</v>
      </c>
      <c r="E2890" s="339">
        <v>350</v>
      </c>
      <c r="F2890" s="171">
        <f>-SUMIF(CajaAcc!F:F,A2890,CajaAcc!E:E)+G2890</f>
        <v>0</v>
      </c>
      <c r="G2890" s="328">
        <v>0</v>
      </c>
    </row>
    <row r="2891" spans="1:7" ht="15" x14ac:dyDescent="0.2">
      <c r="A2891" s="320" t="s">
        <v>1231</v>
      </c>
      <c r="B2891" s="336" t="s">
        <v>1522</v>
      </c>
      <c r="C2891" s="337" t="s">
        <v>1675</v>
      </c>
      <c r="D2891" s="340">
        <v>221</v>
      </c>
      <c r="E2891" s="339">
        <v>350</v>
      </c>
      <c r="F2891" s="171">
        <f>-SUMIF(CajaAcc!F:F,A2891,CajaAcc!E:E)+G2891</f>
        <v>0</v>
      </c>
      <c r="G2891" s="328">
        <v>0</v>
      </c>
    </row>
    <row r="2892" spans="1:7" ht="15" x14ac:dyDescent="0.2">
      <c r="A2892" s="320" t="s">
        <v>641</v>
      </c>
      <c r="B2892" s="336" t="s">
        <v>1522</v>
      </c>
      <c r="C2892" s="337" t="s">
        <v>2498</v>
      </c>
      <c r="D2892" s="340">
        <v>221</v>
      </c>
      <c r="E2892" s="339">
        <v>350</v>
      </c>
      <c r="F2892" s="171">
        <f>-SUMIF(CajaAcc!F:F,A2892,CajaAcc!E:E)+G2892</f>
        <v>0</v>
      </c>
      <c r="G2892" s="328">
        <v>0</v>
      </c>
    </row>
    <row r="2893" spans="1:7" ht="15" x14ac:dyDescent="0.2">
      <c r="A2893" s="320" t="s">
        <v>672</v>
      </c>
      <c r="B2893" s="336" t="s">
        <v>1522</v>
      </c>
      <c r="C2893" s="337" t="s">
        <v>2499</v>
      </c>
      <c r="D2893" s="340">
        <v>221</v>
      </c>
      <c r="E2893" s="339">
        <v>350</v>
      </c>
      <c r="F2893" s="171">
        <f>-SUMIF(CajaAcc!F:F,A2893,CajaAcc!E:E)+G2893</f>
        <v>0</v>
      </c>
      <c r="G2893" s="328">
        <v>0</v>
      </c>
    </row>
    <row r="2894" spans="1:7" ht="15" x14ac:dyDescent="0.2">
      <c r="A2894" s="320" t="s">
        <v>1061</v>
      </c>
      <c r="B2894" s="336" t="s">
        <v>1522</v>
      </c>
      <c r="C2894" s="337" t="s">
        <v>2500</v>
      </c>
      <c r="D2894" s="340">
        <v>221</v>
      </c>
      <c r="E2894" s="339">
        <v>350</v>
      </c>
      <c r="F2894" s="171">
        <f>-SUMIF(CajaAcc!F:F,A2894,CajaAcc!E:E)+G2894</f>
        <v>0</v>
      </c>
      <c r="G2894" s="328">
        <v>0</v>
      </c>
    </row>
    <row r="2895" spans="1:7" ht="15" x14ac:dyDescent="0.2">
      <c r="A2895" s="320" t="s">
        <v>1096</v>
      </c>
      <c r="B2895" s="336" t="s">
        <v>1522</v>
      </c>
      <c r="C2895" s="337" t="s">
        <v>2501</v>
      </c>
      <c r="D2895" s="340">
        <v>221</v>
      </c>
      <c r="E2895" s="339">
        <v>350</v>
      </c>
      <c r="F2895" s="171">
        <f>-SUMIF(CajaAcc!F:F,A2895,CajaAcc!E:E)+G2895</f>
        <v>0</v>
      </c>
      <c r="G2895" s="328">
        <v>0</v>
      </c>
    </row>
    <row r="2896" spans="1:7" ht="15" x14ac:dyDescent="0.2">
      <c r="A2896" s="320" t="s">
        <v>1259</v>
      </c>
      <c r="B2896" s="336" t="s">
        <v>1522</v>
      </c>
      <c r="C2896" s="337" t="s">
        <v>2502</v>
      </c>
      <c r="D2896" s="338">
        <v>221</v>
      </c>
      <c r="E2896" s="339">
        <v>350</v>
      </c>
      <c r="F2896" s="171">
        <f>-SUMIF(CajaAcc!F:F,A2896,CajaAcc!E:E)+G2896</f>
        <v>0</v>
      </c>
      <c r="G2896" s="328">
        <v>0</v>
      </c>
    </row>
    <row r="2897" spans="1:7" ht="15" x14ac:dyDescent="0.2">
      <c r="A2897" s="320" t="s">
        <v>1260</v>
      </c>
      <c r="B2897" s="336" t="s">
        <v>1522</v>
      </c>
      <c r="C2897" s="337" t="s">
        <v>2502</v>
      </c>
      <c r="D2897" s="338">
        <v>221</v>
      </c>
      <c r="E2897" s="339">
        <v>350</v>
      </c>
      <c r="F2897" s="171">
        <f>-SUMIF(CajaAcc!F:F,A2897,CajaAcc!E:E)+G2897</f>
        <v>0</v>
      </c>
      <c r="G2897" s="328">
        <v>0</v>
      </c>
    </row>
    <row r="2898" spans="1:7" ht="15" x14ac:dyDescent="0.2">
      <c r="A2898" s="320" t="s">
        <v>1261</v>
      </c>
      <c r="B2898" s="336" t="s">
        <v>1522</v>
      </c>
      <c r="C2898" s="337" t="s">
        <v>2502</v>
      </c>
      <c r="D2898" s="340">
        <v>221</v>
      </c>
      <c r="E2898" s="339">
        <v>350</v>
      </c>
      <c r="F2898" s="171">
        <f>-SUMIF(CajaAcc!F:F,A2898,CajaAcc!E:E)+G2898</f>
        <v>0</v>
      </c>
      <c r="G2898" s="328">
        <v>0</v>
      </c>
    </row>
    <row r="2899" spans="1:7" ht="15" x14ac:dyDescent="0.2">
      <c r="A2899" s="320" t="s">
        <v>1228</v>
      </c>
      <c r="B2899" s="336" t="s">
        <v>1522</v>
      </c>
      <c r="C2899" s="337" t="s">
        <v>5368</v>
      </c>
      <c r="D2899" s="340">
        <v>221</v>
      </c>
      <c r="E2899" s="339">
        <v>350</v>
      </c>
      <c r="F2899" s="171">
        <f>-SUMIF(CajaAcc!F:F,A2899,CajaAcc!E:E)+G2899</f>
        <v>0</v>
      </c>
      <c r="G2899" s="328">
        <v>0</v>
      </c>
    </row>
    <row r="2900" spans="1:7" ht="15" x14ac:dyDescent="0.2">
      <c r="A2900" s="320" t="s">
        <v>1391</v>
      </c>
      <c r="B2900" s="336" t="s">
        <v>1522</v>
      </c>
      <c r="C2900" s="337" t="s">
        <v>5369</v>
      </c>
      <c r="D2900" s="340">
        <v>221</v>
      </c>
      <c r="E2900" s="339">
        <v>350</v>
      </c>
      <c r="F2900" s="171">
        <f>-SUMIF(CajaAcc!F:F,A2900,CajaAcc!E:E)+G2900</f>
        <v>0</v>
      </c>
      <c r="G2900" s="328">
        <v>0</v>
      </c>
    </row>
    <row r="2901" spans="1:7" ht="15" x14ac:dyDescent="0.2">
      <c r="A2901" s="320" t="s">
        <v>673</v>
      </c>
      <c r="B2901" s="336" t="s">
        <v>1522</v>
      </c>
      <c r="C2901" s="337" t="s">
        <v>2503</v>
      </c>
      <c r="D2901" s="340">
        <v>221</v>
      </c>
      <c r="E2901" s="339">
        <v>350</v>
      </c>
      <c r="F2901" s="171">
        <f>-SUMIF(CajaAcc!F:F,A2901,CajaAcc!E:E)+G2901</f>
        <v>0</v>
      </c>
      <c r="G2901" s="328">
        <v>0</v>
      </c>
    </row>
    <row r="2902" spans="1:7" ht="15" x14ac:dyDescent="0.2">
      <c r="A2902" s="320" t="s">
        <v>2091</v>
      </c>
      <c r="B2902" s="336" t="s">
        <v>1522</v>
      </c>
      <c r="C2902" s="337" t="s">
        <v>2892</v>
      </c>
      <c r="D2902" s="340">
        <v>979</v>
      </c>
      <c r="E2902" s="339">
        <v>2250</v>
      </c>
      <c r="F2902" s="171">
        <f>-SUMIF(CajaAcc!F:F,A2902,CajaAcc!E:E)+G2902</f>
        <v>0</v>
      </c>
      <c r="G2902" s="328">
        <v>0</v>
      </c>
    </row>
    <row r="2903" spans="1:7" ht="15" x14ac:dyDescent="0.2">
      <c r="A2903" s="320" t="s">
        <v>3102</v>
      </c>
      <c r="B2903" s="336" t="s">
        <v>1522</v>
      </c>
      <c r="C2903" s="337" t="s">
        <v>3103</v>
      </c>
      <c r="D2903" s="340">
        <v>1376</v>
      </c>
      <c r="E2903" s="339">
        <v>3200</v>
      </c>
      <c r="F2903" s="171">
        <f>-SUMIF(CajaAcc!F:F,A2903,CajaAcc!E:E)+G2903</f>
        <v>1</v>
      </c>
      <c r="G2903" s="328">
        <v>1</v>
      </c>
    </row>
    <row r="2904" spans="1:7" ht="15" x14ac:dyDescent="0.2">
      <c r="A2904" s="320" t="s">
        <v>3746</v>
      </c>
      <c r="B2904" s="336" t="s">
        <v>1522</v>
      </c>
      <c r="C2904" s="337" t="s">
        <v>3103</v>
      </c>
      <c r="D2904" s="340">
        <v>1376</v>
      </c>
      <c r="E2904" s="339">
        <v>3200</v>
      </c>
      <c r="F2904" s="171">
        <f>-SUMIF(CajaAcc!F:F,A2904,CajaAcc!E:E)+G2904</f>
        <v>0</v>
      </c>
      <c r="G2904" s="328">
        <v>0</v>
      </c>
    </row>
    <row r="2905" spans="1:7" ht="15" x14ac:dyDescent="0.2">
      <c r="A2905" s="320" t="s">
        <v>2269</v>
      </c>
      <c r="B2905" s="336" t="s">
        <v>1522</v>
      </c>
      <c r="C2905" s="337" t="s">
        <v>5629</v>
      </c>
      <c r="D2905" s="340">
        <v>716</v>
      </c>
      <c r="E2905" s="339">
        <v>1950</v>
      </c>
      <c r="F2905" s="171">
        <f>-SUMIF(CajaAcc!F:F,A2905,CajaAcc!E:E)+G2905</f>
        <v>0</v>
      </c>
      <c r="G2905" s="328">
        <v>0</v>
      </c>
    </row>
    <row r="2906" spans="1:7" ht="15" x14ac:dyDescent="0.2">
      <c r="A2906" s="320" t="s">
        <v>2940</v>
      </c>
      <c r="B2906" s="336" t="s">
        <v>1522</v>
      </c>
      <c r="C2906" s="337" t="s">
        <v>5370</v>
      </c>
      <c r="D2906" s="340">
        <v>716</v>
      </c>
      <c r="E2906" s="339">
        <v>1950</v>
      </c>
      <c r="F2906" s="171">
        <f>-SUMIF(CajaAcc!F:F,A2906,CajaAcc!E:E)+G2906</f>
        <v>0</v>
      </c>
      <c r="G2906" s="328">
        <v>0</v>
      </c>
    </row>
    <row r="2907" spans="1:7" ht="15" x14ac:dyDescent="0.2">
      <c r="A2907" s="320" t="s">
        <v>1676</v>
      </c>
      <c r="B2907" s="336" t="s">
        <v>1522</v>
      </c>
      <c r="C2907" s="337" t="s">
        <v>1677</v>
      </c>
      <c r="D2907" s="340">
        <v>336</v>
      </c>
      <c r="E2907" s="339">
        <v>800</v>
      </c>
      <c r="F2907" s="171">
        <f>-SUMIF(CajaAcc!F:F,A2907,CajaAcc!E:E)+G2907</f>
        <v>0</v>
      </c>
      <c r="G2907" s="328">
        <v>0</v>
      </c>
    </row>
    <row r="2908" spans="1:7" ht="15" x14ac:dyDescent="0.2">
      <c r="A2908" s="320" t="s">
        <v>1567</v>
      </c>
      <c r="B2908" s="336" t="s">
        <v>1522</v>
      </c>
      <c r="C2908" s="337" t="s">
        <v>2504</v>
      </c>
      <c r="D2908" s="340">
        <v>336</v>
      </c>
      <c r="E2908" s="339">
        <v>800</v>
      </c>
      <c r="F2908" s="171">
        <f>-SUMIF(CajaAcc!F:F,A2908,CajaAcc!E:E)+G2908</f>
        <v>0</v>
      </c>
      <c r="G2908" s="328">
        <v>0</v>
      </c>
    </row>
    <row r="2909" spans="1:7" ht="15" x14ac:dyDescent="0.2">
      <c r="A2909" s="320" t="s">
        <v>1947</v>
      </c>
      <c r="B2909" s="336" t="s">
        <v>1522</v>
      </c>
      <c r="C2909" s="337" t="s">
        <v>3620</v>
      </c>
      <c r="D2909" s="340">
        <v>960</v>
      </c>
      <c r="E2909" s="339">
        <v>2600</v>
      </c>
      <c r="F2909" s="171">
        <f>-SUMIF(CajaAcc!F:F,A2909,CajaAcc!E:E)+G2909</f>
        <v>0</v>
      </c>
      <c r="G2909" s="328">
        <v>0</v>
      </c>
    </row>
    <row r="2910" spans="1:7" ht="15" x14ac:dyDescent="0.2">
      <c r="A2910" s="320" t="s">
        <v>2270</v>
      </c>
      <c r="B2910" s="336" t="s">
        <v>1522</v>
      </c>
      <c r="C2910" s="337" t="s">
        <v>2505</v>
      </c>
      <c r="D2910" s="340">
        <v>344</v>
      </c>
      <c r="E2910" s="339">
        <v>800</v>
      </c>
      <c r="F2910" s="171">
        <f>-SUMIF(CajaAcc!F:F,A2910,CajaAcc!E:E)+G2910</f>
        <v>0</v>
      </c>
      <c r="G2910" s="328">
        <v>0</v>
      </c>
    </row>
    <row r="2911" spans="1:7" ht="15" x14ac:dyDescent="0.2">
      <c r="A2911" s="320" t="s">
        <v>4653</v>
      </c>
      <c r="B2911" s="336" t="s">
        <v>1522</v>
      </c>
      <c r="C2911" s="337" t="s">
        <v>5371</v>
      </c>
      <c r="D2911" s="340">
        <v>960</v>
      </c>
      <c r="E2911" s="339">
        <v>2600</v>
      </c>
      <c r="F2911" s="171">
        <f>-SUMIF(CajaAcc!F:F,A2911,CajaAcc!E:E)+G2911</f>
        <v>0</v>
      </c>
      <c r="G2911" s="328">
        <v>0</v>
      </c>
    </row>
    <row r="2912" spans="1:7" ht="15" x14ac:dyDescent="0.2">
      <c r="A2912" s="320" t="s">
        <v>1079</v>
      </c>
      <c r="B2912" s="336" t="s">
        <v>1522</v>
      </c>
      <c r="C2912" s="337" t="s">
        <v>2011</v>
      </c>
      <c r="D2912" s="340">
        <v>1376</v>
      </c>
      <c r="E2912" s="339">
        <v>3200</v>
      </c>
      <c r="F2912" s="171">
        <f>-SUMIF(CajaAcc!F:F,A2912,CajaAcc!E:E)+G2912</f>
        <v>1</v>
      </c>
      <c r="G2912" s="328">
        <v>1</v>
      </c>
    </row>
    <row r="2913" spans="1:7" ht="15" x14ac:dyDescent="0.2">
      <c r="A2913" s="320" t="s">
        <v>2105</v>
      </c>
      <c r="B2913" s="336" t="s">
        <v>1522</v>
      </c>
      <c r="C2913" s="337" t="s">
        <v>6145</v>
      </c>
      <c r="D2913" s="340">
        <v>569</v>
      </c>
      <c r="E2913" s="339">
        <v>850</v>
      </c>
      <c r="F2913" s="171">
        <f>-SUMIF(CajaAcc!F:F,A2913,CajaAcc!E:E)+G2913</f>
        <v>0</v>
      </c>
      <c r="G2913" s="328">
        <v>0</v>
      </c>
    </row>
    <row r="2914" spans="1:7" ht="15" x14ac:dyDescent="0.2">
      <c r="A2914" s="320" t="s">
        <v>286</v>
      </c>
      <c r="B2914" s="336" t="s">
        <v>1522</v>
      </c>
      <c r="C2914" s="337" t="s">
        <v>5630</v>
      </c>
      <c r="D2914" s="340">
        <v>991</v>
      </c>
      <c r="E2914" s="339">
        <v>2650</v>
      </c>
      <c r="F2914" s="171">
        <f>-SUMIF(CajaAcc!F:F,A2914,CajaAcc!E:E)+G2914</f>
        <v>0</v>
      </c>
      <c r="G2914" s="328">
        <v>0</v>
      </c>
    </row>
    <row r="2915" spans="1:7" ht="15" x14ac:dyDescent="0.2">
      <c r="A2915" s="320" t="s">
        <v>4416</v>
      </c>
      <c r="B2915" s="336" t="s">
        <v>1522</v>
      </c>
      <c r="C2915" s="337" t="s">
        <v>5630</v>
      </c>
      <c r="D2915" s="340">
        <v>905</v>
      </c>
      <c r="E2915" s="339">
        <v>2450</v>
      </c>
      <c r="F2915" s="171">
        <f>-SUMIF(CajaAcc!F:F,A2915,CajaAcc!E:E)+G2915</f>
        <v>1</v>
      </c>
      <c r="G2915" s="328">
        <v>1</v>
      </c>
    </row>
    <row r="2916" spans="1:7" ht="15" x14ac:dyDescent="0.2">
      <c r="A2916" s="320" t="s">
        <v>959</v>
      </c>
      <c r="B2916" s="336" t="s">
        <v>1522</v>
      </c>
      <c r="C2916" s="337" t="s">
        <v>5372</v>
      </c>
      <c r="D2916" s="340">
        <v>242</v>
      </c>
      <c r="E2916" s="339">
        <v>350</v>
      </c>
      <c r="F2916" s="171">
        <f>-SUMIF(CajaAcc!F:F,A2916,CajaAcc!E:E)+G2916</f>
        <v>0</v>
      </c>
      <c r="G2916" s="328">
        <v>0</v>
      </c>
    </row>
    <row r="2917" spans="1:7" ht="15" x14ac:dyDescent="0.2">
      <c r="A2917" s="320" t="s">
        <v>841</v>
      </c>
      <c r="B2917" s="336" t="s">
        <v>1522</v>
      </c>
      <c r="C2917" s="337" t="s">
        <v>2506</v>
      </c>
      <c r="D2917" s="340">
        <v>242</v>
      </c>
      <c r="E2917" s="339">
        <v>350</v>
      </c>
      <c r="F2917" s="171">
        <f>-SUMIF(CajaAcc!F:F,A2917,CajaAcc!E:E)+G2917</f>
        <v>0</v>
      </c>
      <c r="G2917" s="328">
        <v>0</v>
      </c>
    </row>
    <row r="2918" spans="1:7" ht="15" x14ac:dyDescent="0.2">
      <c r="A2918" s="320" t="s">
        <v>1086</v>
      </c>
      <c r="B2918" s="336" t="s">
        <v>1522</v>
      </c>
      <c r="C2918" s="337" t="s">
        <v>2893</v>
      </c>
      <c r="D2918" s="340">
        <v>242</v>
      </c>
      <c r="E2918" s="339">
        <v>350</v>
      </c>
      <c r="F2918" s="171">
        <f>-SUMIF(CajaAcc!F:F,A2918,CajaAcc!E:E)+G2918</f>
        <v>0</v>
      </c>
      <c r="G2918" s="328">
        <v>0</v>
      </c>
    </row>
    <row r="2919" spans="1:7" ht="15" x14ac:dyDescent="0.2">
      <c r="A2919" s="320" t="s">
        <v>1085</v>
      </c>
      <c r="B2919" s="336" t="s">
        <v>1522</v>
      </c>
      <c r="C2919" s="337" t="s">
        <v>2893</v>
      </c>
      <c r="D2919" s="340">
        <v>242</v>
      </c>
      <c r="E2919" s="339">
        <v>350</v>
      </c>
      <c r="F2919" s="171">
        <f>-SUMIF(CajaAcc!F:F,A2919,CajaAcc!E:E)+G2919</f>
        <v>0</v>
      </c>
      <c r="G2919" s="328">
        <v>0</v>
      </c>
    </row>
    <row r="2920" spans="1:7" ht="15" x14ac:dyDescent="0.2">
      <c r="A2920" s="320" t="s">
        <v>1087</v>
      </c>
      <c r="B2920" s="336" t="s">
        <v>1522</v>
      </c>
      <c r="C2920" s="337" t="s">
        <v>2893</v>
      </c>
      <c r="D2920" s="340">
        <v>242</v>
      </c>
      <c r="E2920" s="339">
        <v>350</v>
      </c>
      <c r="F2920" s="171">
        <f>-SUMIF(CajaAcc!F:F,A2920,CajaAcc!E:E)+G2920</f>
        <v>0</v>
      </c>
      <c r="G2920" s="328">
        <v>0</v>
      </c>
    </row>
    <row r="2921" spans="1:7" ht="15" x14ac:dyDescent="0.2">
      <c r="A2921" s="320" t="s">
        <v>1063</v>
      </c>
      <c r="B2921" s="336" t="s">
        <v>1522</v>
      </c>
      <c r="C2921" s="337" t="s">
        <v>2507</v>
      </c>
      <c r="D2921" s="340">
        <v>242</v>
      </c>
      <c r="E2921" s="339">
        <v>350</v>
      </c>
      <c r="F2921" s="171">
        <f>-SUMIF(CajaAcc!F:F,A2921,CajaAcc!E:E)+G2921</f>
        <v>0</v>
      </c>
      <c r="G2921" s="328">
        <v>0</v>
      </c>
    </row>
    <row r="2922" spans="1:7" ht="15" x14ac:dyDescent="0.2">
      <c r="A2922" s="320" t="s">
        <v>1094</v>
      </c>
      <c r="B2922" s="336" t="s">
        <v>1522</v>
      </c>
      <c r="C2922" s="337" t="s">
        <v>2508</v>
      </c>
      <c r="D2922" s="340">
        <v>242</v>
      </c>
      <c r="E2922" s="339">
        <v>350</v>
      </c>
      <c r="F2922" s="171">
        <f>-SUMIF(CajaAcc!F:F,A2922,CajaAcc!E:E)+G2922</f>
        <v>0</v>
      </c>
      <c r="G2922" s="328">
        <v>0</v>
      </c>
    </row>
    <row r="2923" spans="1:7" ht="15" x14ac:dyDescent="0.2">
      <c r="A2923" s="320" t="s">
        <v>1055</v>
      </c>
      <c r="B2923" s="336" t="s">
        <v>1522</v>
      </c>
      <c r="C2923" s="337" t="s">
        <v>2509</v>
      </c>
      <c r="D2923" s="340">
        <v>242</v>
      </c>
      <c r="E2923" s="339">
        <v>350</v>
      </c>
      <c r="F2923" s="171">
        <f>-SUMIF(CajaAcc!F:F,A2923,CajaAcc!E:E)+G2923</f>
        <v>0</v>
      </c>
      <c r="G2923" s="328">
        <v>0</v>
      </c>
    </row>
    <row r="2924" spans="1:7" ht="15" x14ac:dyDescent="0.2">
      <c r="A2924" s="320" t="s">
        <v>1056</v>
      </c>
      <c r="B2924" s="336" t="s">
        <v>1522</v>
      </c>
      <c r="C2924" s="337" t="s">
        <v>2509</v>
      </c>
      <c r="D2924" s="340">
        <v>242</v>
      </c>
      <c r="E2924" s="339">
        <v>350</v>
      </c>
      <c r="F2924" s="171">
        <f>-SUMIF(CajaAcc!F:F,A2924,CajaAcc!E:E)+G2924</f>
        <v>0</v>
      </c>
      <c r="G2924" s="328">
        <v>0</v>
      </c>
    </row>
    <row r="2925" spans="1:7" ht="15" x14ac:dyDescent="0.2">
      <c r="A2925" s="320" t="s">
        <v>1057</v>
      </c>
      <c r="B2925" s="336" t="s">
        <v>1522</v>
      </c>
      <c r="C2925" s="337" t="s">
        <v>2509</v>
      </c>
      <c r="D2925" s="340">
        <v>242</v>
      </c>
      <c r="E2925" s="339">
        <v>350</v>
      </c>
      <c r="F2925" s="171">
        <f>-SUMIF(CajaAcc!F:F,A2925,CajaAcc!E:E)+G2925</f>
        <v>0</v>
      </c>
      <c r="G2925" s="328">
        <v>0</v>
      </c>
    </row>
    <row r="2926" spans="1:7" ht="15" x14ac:dyDescent="0.2">
      <c r="A2926" s="320" t="s">
        <v>1058</v>
      </c>
      <c r="B2926" s="336" t="s">
        <v>1522</v>
      </c>
      <c r="C2926" s="337" t="s">
        <v>2509</v>
      </c>
      <c r="D2926" s="340">
        <v>242</v>
      </c>
      <c r="E2926" s="339">
        <v>350</v>
      </c>
      <c r="F2926" s="171">
        <f>-SUMIF(CajaAcc!F:F,A2926,CajaAcc!E:E)+G2926</f>
        <v>0</v>
      </c>
      <c r="G2926" s="328">
        <v>0</v>
      </c>
    </row>
    <row r="2927" spans="1:7" ht="15" x14ac:dyDescent="0.2">
      <c r="A2927" s="320" t="s">
        <v>1071</v>
      </c>
      <c r="B2927" s="336" t="s">
        <v>1522</v>
      </c>
      <c r="C2927" s="337" t="s">
        <v>2510</v>
      </c>
      <c r="D2927" s="340">
        <v>242</v>
      </c>
      <c r="E2927" s="339">
        <v>350</v>
      </c>
      <c r="F2927" s="171">
        <f>-SUMIF(CajaAcc!F:F,A2927,CajaAcc!E:E)+G2927</f>
        <v>0</v>
      </c>
      <c r="G2927" s="328">
        <v>0</v>
      </c>
    </row>
    <row r="2928" spans="1:7" ht="15" x14ac:dyDescent="0.2">
      <c r="A2928" s="320" t="s">
        <v>763</v>
      </c>
      <c r="B2928" s="336" t="s">
        <v>1522</v>
      </c>
      <c r="C2928" s="337" t="s">
        <v>1988</v>
      </c>
      <c r="D2928" s="340">
        <v>242</v>
      </c>
      <c r="E2928" s="339">
        <v>350</v>
      </c>
      <c r="F2928" s="171">
        <f>-SUMIF(CajaAcc!F:F,A2928,CajaAcc!E:E)+G2928</f>
        <v>0</v>
      </c>
      <c r="G2928" s="328">
        <v>0</v>
      </c>
    </row>
    <row r="2929" spans="1:7" ht="15" x14ac:dyDescent="0.2">
      <c r="A2929" s="320" t="s">
        <v>764</v>
      </c>
      <c r="B2929" s="336" t="s">
        <v>1522</v>
      </c>
      <c r="C2929" s="337" t="s">
        <v>1988</v>
      </c>
      <c r="D2929" s="340">
        <v>242</v>
      </c>
      <c r="E2929" s="339">
        <v>350</v>
      </c>
      <c r="F2929" s="171">
        <f>-SUMIF(CajaAcc!F:F,A2929,CajaAcc!E:E)+G2929</f>
        <v>0</v>
      </c>
      <c r="G2929" s="328">
        <v>0</v>
      </c>
    </row>
    <row r="2930" spans="1:7" ht="15" x14ac:dyDescent="0.2">
      <c r="A2930" s="320" t="s">
        <v>765</v>
      </c>
      <c r="B2930" s="336" t="s">
        <v>1522</v>
      </c>
      <c r="C2930" s="337" t="s">
        <v>1988</v>
      </c>
      <c r="D2930" s="340">
        <v>242</v>
      </c>
      <c r="E2930" s="339">
        <v>350</v>
      </c>
      <c r="F2930" s="171">
        <f>-SUMIF(CajaAcc!F:F,A2930,CajaAcc!E:E)+G2930</f>
        <v>0</v>
      </c>
      <c r="G2930" s="328">
        <v>0</v>
      </c>
    </row>
    <row r="2931" spans="1:7" ht="15" x14ac:dyDescent="0.2">
      <c r="A2931" s="320" t="s">
        <v>791</v>
      </c>
      <c r="B2931" s="336" t="s">
        <v>1522</v>
      </c>
      <c r="C2931" s="337" t="s">
        <v>5373</v>
      </c>
      <c r="D2931" s="340">
        <v>242</v>
      </c>
      <c r="E2931" s="339">
        <v>350</v>
      </c>
      <c r="F2931" s="171">
        <f>-SUMIF(CajaAcc!F:F,A2931,CajaAcc!E:E)+G2931</f>
        <v>0</v>
      </c>
      <c r="G2931" s="328">
        <v>0</v>
      </c>
    </row>
    <row r="2932" spans="1:7" ht="15" x14ac:dyDescent="0.2">
      <c r="A2932" s="320" t="s">
        <v>755</v>
      </c>
      <c r="B2932" s="336" t="s">
        <v>1522</v>
      </c>
      <c r="C2932" s="337" t="s">
        <v>1910</v>
      </c>
      <c r="D2932" s="340">
        <v>242</v>
      </c>
      <c r="E2932" s="339">
        <v>350</v>
      </c>
      <c r="F2932" s="171">
        <f>-SUMIF(CajaAcc!F:F,A2932,CajaAcc!E:E)+G2932</f>
        <v>0</v>
      </c>
      <c r="G2932" s="328">
        <v>0</v>
      </c>
    </row>
    <row r="2933" spans="1:7" ht="15" x14ac:dyDescent="0.2">
      <c r="A2933" s="320" t="s">
        <v>792</v>
      </c>
      <c r="B2933" s="336" t="s">
        <v>1522</v>
      </c>
      <c r="C2933" s="337" t="s">
        <v>5374</v>
      </c>
      <c r="D2933" s="340">
        <v>242</v>
      </c>
      <c r="E2933" s="339">
        <v>350</v>
      </c>
      <c r="F2933" s="171">
        <f>-SUMIF(CajaAcc!F:F,A2933,CajaAcc!E:E)+G2933</f>
        <v>0</v>
      </c>
      <c r="G2933" s="328">
        <v>0</v>
      </c>
    </row>
    <row r="2934" spans="1:7" ht="15" x14ac:dyDescent="0.2">
      <c r="A2934" s="320" t="s">
        <v>903</v>
      </c>
      <c r="B2934" s="336" t="s">
        <v>1522</v>
      </c>
      <c r="C2934" s="337" t="s">
        <v>2012</v>
      </c>
      <c r="D2934" s="340">
        <v>242</v>
      </c>
      <c r="E2934" s="339">
        <v>350</v>
      </c>
      <c r="F2934" s="171">
        <f>-SUMIF(CajaAcc!F:F,A2934,CajaAcc!E:E)+G2934</f>
        <v>0</v>
      </c>
      <c r="G2934" s="328">
        <v>0</v>
      </c>
    </row>
    <row r="2935" spans="1:7" ht="15" x14ac:dyDescent="0.2">
      <c r="A2935" s="320" t="s">
        <v>1080</v>
      </c>
      <c r="B2935" s="336" t="s">
        <v>1522</v>
      </c>
      <c r="C2935" s="337" t="s">
        <v>2012</v>
      </c>
      <c r="D2935" s="340">
        <v>242</v>
      </c>
      <c r="E2935" s="339">
        <v>350</v>
      </c>
      <c r="F2935" s="171">
        <f>-SUMIF(CajaAcc!F:F,A2935,CajaAcc!E:E)+G2935</f>
        <v>0</v>
      </c>
      <c r="G2935" s="328">
        <v>0</v>
      </c>
    </row>
    <row r="2936" spans="1:7" ht="15" x14ac:dyDescent="0.2">
      <c r="A2936" s="320" t="s">
        <v>1081</v>
      </c>
      <c r="B2936" s="336" t="s">
        <v>1522</v>
      </c>
      <c r="C2936" s="337" t="s">
        <v>2012</v>
      </c>
      <c r="D2936" s="340">
        <v>242</v>
      </c>
      <c r="E2936" s="339">
        <v>350</v>
      </c>
      <c r="F2936" s="171">
        <f>-SUMIF(CajaAcc!F:F,A2936,CajaAcc!E:E)+G2936</f>
        <v>0</v>
      </c>
      <c r="G2936" s="328">
        <v>0</v>
      </c>
    </row>
    <row r="2937" spans="1:7" ht="15" x14ac:dyDescent="0.2">
      <c r="A2937" s="320" t="s">
        <v>1082</v>
      </c>
      <c r="B2937" s="336" t="s">
        <v>1522</v>
      </c>
      <c r="C2937" s="337" t="s">
        <v>2012</v>
      </c>
      <c r="D2937" s="340">
        <v>242</v>
      </c>
      <c r="E2937" s="339">
        <v>350</v>
      </c>
      <c r="F2937" s="171">
        <f>-SUMIF(CajaAcc!F:F,A2937,CajaAcc!E:E)+G2937</f>
        <v>0</v>
      </c>
      <c r="G2937" s="328">
        <v>0</v>
      </c>
    </row>
    <row r="2938" spans="1:7" ht="15" x14ac:dyDescent="0.2">
      <c r="A2938" s="320" t="s">
        <v>793</v>
      </c>
      <c r="B2938" s="336" t="s">
        <v>1522</v>
      </c>
      <c r="C2938" s="337" t="s">
        <v>5375</v>
      </c>
      <c r="D2938" s="340">
        <v>242</v>
      </c>
      <c r="E2938" s="339">
        <v>350</v>
      </c>
      <c r="F2938" s="171">
        <f>-SUMIF(CajaAcc!F:F,A2938,CajaAcc!E:E)+G2938</f>
        <v>0</v>
      </c>
      <c r="G2938" s="328">
        <v>0</v>
      </c>
    </row>
    <row r="2939" spans="1:7" ht="15" x14ac:dyDescent="0.2">
      <c r="A2939" s="320" t="s">
        <v>1064</v>
      </c>
      <c r="B2939" s="336" t="s">
        <v>1522</v>
      </c>
      <c r="C2939" s="337" t="s">
        <v>2511</v>
      </c>
      <c r="D2939" s="340">
        <v>242</v>
      </c>
      <c r="E2939" s="339">
        <v>350</v>
      </c>
      <c r="F2939" s="171">
        <f>-SUMIF(CajaAcc!F:F,A2939,CajaAcc!E:E)+G2939</f>
        <v>0</v>
      </c>
      <c r="G2939" s="328">
        <v>0</v>
      </c>
    </row>
    <row r="2940" spans="1:7" ht="15" x14ac:dyDescent="0.2">
      <c r="A2940" s="320" t="s">
        <v>1065</v>
      </c>
      <c r="B2940" s="336" t="s">
        <v>1522</v>
      </c>
      <c r="C2940" s="337" t="s">
        <v>2512</v>
      </c>
      <c r="D2940" s="340">
        <v>242</v>
      </c>
      <c r="E2940" s="339">
        <v>350</v>
      </c>
      <c r="F2940" s="171">
        <f>-SUMIF(CajaAcc!F:F,A2940,CajaAcc!E:E)+G2940</f>
        <v>0</v>
      </c>
      <c r="G2940" s="328">
        <v>0</v>
      </c>
    </row>
    <row r="2941" spans="1:7" ht="15" x14ac:dyDescent="0.2">
      <c r="A2941" s="320" t="s">
        <v>1084</v>
      </c>
      <c r="B2941" s="336" t="s">
        <v>1522</v>
      </c>
      <c r="C2941" s="337" t="s">
        <v>5376</v>
      </c>
      <c r="D2941" s="340">
        <v>242</v>
      </c>
      <c r="E2941" s="339">
        <v>350</v>
      </c>
      <c r="F2941" s="171">
        <f>-SUMIF(CajaAcc!F:F,A2941,CajaAcc!E:E)+G2941</f>
        <v>0</v>
      </c>
      <c r="G2941" s="328">
        <v>0</v>
      </c>
    </row>
    <row r="2942" spans="1:7" ht="15" x14ac:dyDescent="0.2">
      <c r="A2942" s="320" t="s">
        <v>1088</v>
      </c>
      <c r="B2942" s="336" t="s">
        <v>1522</v>
      </c>
      <c r="C2942" s="337" t="s">
        <v>1911</v>
      </c>
      <c r="D2942" s="340">
        <v>242</v>
      </c>
      <c r="E2942" s="339">
        <v>350</v>
      </c>
      <c r="F2942" s="171">
        <f>-SUMIF(CajaAcc!F:F,A2942,CajaAcc!E:E)+G2942</f>
        <v>0</v>
      </c>
      <c r="G2942" s="328">
        <v>0</v>
      </c>
    </row>
    <row r="2943" spans="1:7" ht="15" x14ac:dyDescent="0.2">
      <c r="A2943" s="320" t="s">
        <v>1089</v>
      </c>
      <c r="B2943" s="336" t="s">
        <v>1522</v>
      </c>
      <c r="C2943" s="337" t="s">
        <v>1912</v>
      </c>
      <c r="D2943" s="340">
        <v>242</v>
      </c>
      <c r="E2943" s="339">
        <v>350</v>
      </c>
      <c r="F2943" s="171">
        <f>-SUMIF(CajaAcc!F:F,A2943,CajaAcc!E:E)+G2943</f>
        <v>0</v>
      </c>
      <c r="G2943" s="328">
        <v>0</v>
      </c>
    </row>
    <row r="2944" spans="1:7" ht="15" x14ac:dyDescent="0.2">
      <c r="A2944" s="320" t="s">
        <v>738</v>
      </c>
      <c r="B2944" s="336" t="s">
        <v>1522</v>
      </c>
      <c r="C2944" s="337" t="s">
        <v>1913</v>
      </c>
      <c r="D2944" s="340">
        <v>242</v>
      </c>
      <c r="E2944" s="339">
        <v>350</v>
      </c>
      <c r="F2944" s="171">
        <f>-SUMIF(CajaAcc!F:F,A2944,CajaAcc!E:E)+G2944</f>
        <v>0</v>
      </c>
      <c r="G2944" s="328">
        <v>0</v>
      </c>
    </row>
    <row r="2945" spans="1:7" ht="15" x14ac:dyDescent="0.2">
      <c r="A2945" s="320" t="s">
        <v>1066</v>
      </c>
      <c r="B2945" s="336" t="s">
        <v>1522</v>
      </c>
      <c r="C2945" s="337" t="s">
        <v>2513</v>
      </c>
      <c r="D2945" s="340">
        <v>242</v>
      </c>
      <c r="E2945" s="339">
        <v>350</v>
      </c>
      <c r="F2945" s="171">
        <f>-SUMIF(CajaAcc!F:F,A2945,CajaAcc!E:E)+G2945</f>
        <v>0</v>
      </c>
      <c r="G2945" s="328">
        <v>0</v>
      </c>
    </row>
    <row r="2946" spans="1:7" ht="15" x14ac:dyDescent="0.2">
      <c r="A2946" s="320" t="s">
        <v>1067</v>
      </c>
      <c r="B2946" s="336" t="s">
        <v>1522</v>
      </c>
      <c r="C2946" s="337" t="s">
        <v>2514</v>
      </c>
      <c r="D2946" s="340">
        <v>242</v>
      </c>
      <c r="E2946" s="339">
        <v>350</v>
      </c>
      <c r="F2946" s="171">
        <f>-SUMIF(CajaAcc!F:F,A2946,CajaAcc!E:E)+G2946</f>
        <v>0</v>
      </c>
      <c r="G2946" s="328">
        <v>0</v>
      </c>
    </row>
    <row r="2947" spans="1:7" ht="15" x14ac:dyDescent="0.2">
      <c r="A2947" s="320" t="s">
        <v>924</v>
      </c>
      <c r="B2947" s="336" t="s">
        <v>1522</v>
      </c>
      <c r="C2947" s="337" t="s">
        <v>1914</v>
      </c>
      <c r="D2947" s="340">
        <v>242</v>
      </c>
      <c r="E2947" s="339">
        <v>350</v>
      </c>
      <c r="F2947" s="171">
        <f>-SUMIF(CajaAcc!F:F,A2947,CajaAcc!E:E)+G2947</f>
        <v>0</v>
      </c>
      <c r="G2947" s="328">
        <v>0</v>
      </c>
    </row>
    <row r="2948" spans="1:7" ht="15" x14ac:dyDescent="0.2">
      <c r="A2948" s="320" t="s">
        <v>2690</v>
      </c>
      <c r="B2948" s="336" t="s">
        <v>1522</v>
      </c>
      <c r="C2948" s="337" t="s">
        <v>2894</v>
      </c>
      <c r="D2948" s="340">
        <v>979</v>
      </c>
      <c r="E2948" s="339">
        <v>1900</v>
      </c>
      <c r="F2948" s="171">
        <f>-SUMIF(CajaAcc!F:F,A2948,CajaAcc!E:E)+G2948</f>
        <v>0</v>
      </c>
      <c r="G2948" s="328">
        <v>0</v>
      </c>
    </row>
    <row r="2949" spans="1:7" ht="15" x14ac:dyDescent="0.2">
      <c r="A2949" s="320" t="s">
        <v>2207</v>
      </c>
      <c r="B2949" s="336" t="s">
        <v>1522</v>
      </c>
      <c r="C2949" s="337" t="s">
        <v>2515</v>
      </c>
      <c r="D2949" s="340">
        <v>344</v>
      </c>
      <c r="E2949" s="339">
        <v>650</v>
      </c>
      <c r="F2949" s="171">
        <f>-SUMIF(CajaAcc!F:F,A2949,CajaAcc!E:E)+G2949</f>
        <v>2</v>
      </c>
      <c r="G2949" s="328">
        <v>2</v>
      </c>
    </row>
    <row r="2950" spans="1:7" ht="15" x14ac:dyDescent="0.2">
      <c r="A2950" s="320" t="s">
        <v>2119</v>
      </c>
      <c r="B2950" s="336" t="s">
        <v>1522</v>
      </c>
      <c r="C2950" s="337" t="s">
        <v>5377</v>
      </c>
      <c r="D2950" s="340">
        <v>1046</v>
      </c>
      <c r="E2950" s="339">
        <v>2000</v>
      </c>
      <c r="F2950" s="171">
        <f>-SUMIF(CajaAcc!F:F,A2950,CajaAcc!E:E)+G2950</f>
        <v>0</v>
      </c>
      <c r="G2950" s="328">
        <v>0</v>
      </c>
    </row>
    <row r="2951" spans="1:7" ht="15" x14ac:dyDescent="0.2">
      <c r="A2951" s="320" t="s">
        <v>2616</v>
      </c>
      <c r="B2951" s="336" t="s">
        <v>1522</v>
      </c>
      <c r="C2951" s="337" t="s">
        <v>5631</v>
      </c>
      <c r="D2951" s="340">
        <v>408</v>
      </c>
      <c r="E2951" s="339">
        <v>800</v>
      </c>
      <c r="F2951" s="171">
        <f>-SUMIF(CajaAcc!F:F,A2951,CajaAcc!E:E)+G2951</f>
        <v>0</v>
      </c>
      <c r="G2951" s="328">
        <v>0</v>
      </c>
    </row>
    <row r="2952" spans="1:7" ht="15" x14ac:dyDescent="0.2">
      <c r="A2952" s="320" t="s">
        <v>2111</v>
      </c>
      <c r="B2952" s="336" t="s">
        <v>1522</v>
      </c>
      <c r="C2952" s="337" t="s">
        <v>3621</v>
      </c>
      <c r="D2952" s="340">
        <v>439</v>
      </c>
      <c r="E2952" s="339">
        <v>1200</v>
      </c>
      <c r="F2952" s="171">
        <f>-SUMIF(CajaAcc!F:F,A2952,CajaAcc!E:E)+G2952</f>
        <v>0</v>
      </c>
      <c r="G2952" s="328">
        <v>0</v>
      </c>
    </row>
    <row r="2953" spans="1:7" ht="15" x14ac:dyDescent="0.2">
      <c r="A2953" s="320" t="s">
        <v>2056</v>
      </c>
      <c r="B2953" s="336" t="s">
        <v>1522</v>
      </c>
      <c r="C2953" s="337" t="s">
        <v>2516</v>
      </c>
      <c r="D2953" s="340">
        <v>641</v>
      </c>
      <c r="E2953" s="339">
        <v>1250</v>
      </c>
      <c r="F2953" s="171">
        <f>-SUMIF(CajaAcc!F:F,A2953,CajaAcc!E:E)+G2953</f>
        <v>0</v>
      </c>
      <c r="G2953" s="328">
        <v>0</v>
      </c>
    </row>
    <row r="2954" spans="1:7" ht="15" x14ac:dyDescent="0.2">
      <c r="A2954" s="320" t="s">
        <v>2145</v>
      </c>
      <c r="B2954" s="336" t="s">
        <v>1522</v>
      </c>
      <c r="C2954" s="337" t="s">
        <v>2517</v>
      </c>
      <c r="D2954" s="340">
        <v>881</v>
      </c>
      <c r="E2954" s="339">
        <v>1700</v>
      </c>
      <c r="F2954" s="171">
        <f>-SUMIF(CajaAcc!F:F,A2954,CajaAcc!E:E)+G2954</f>
        <v>0</v>
      </c>
      <c r="G2954" s="328">
        <v>0</v>
      </c>
    </row>
    <row r="2955" spans="1:7" ht="15" x14ac:dyDescent="0.2">
      <c r="A2955" s="320" t="s">
        <v>2271</v>
      </c>
      <c r="B2955" s="336" t="s">
        <v>1522</v>
      </c>
      <c r="C2955" s="337" t="s">
        <v>2518</v>
      </c>
      <c r="D2955" s="340">
        <v>344</v>
      </c>
      <c r="E2955" s="339">
        <v>650</v>
      </c>
      <c r="F2955" s="171">
        <f>-SUMIF(CajaAcc!F:F,A2955,CajaAcc!E:E)+G2955</f>
        <v>0</v>
      </c>
      <c r="G2955" s="328">
        <v>0</v>
      </c>
    </row>
    <row r="2956" spans="1:7" ht="15" x14ac:dyDescent="0.2">
      <c r="A2956" s="320" t="s">
        <v>2617</v>
      </c>
      <c r="B2956" s="336" t="s">
        <v>1522</v>
      </c>
      <c r="C2956" s="337" t="s">
        <v>5378</v>
      </c>
      <c r="D2956" s="340">
        <v>408</v>
      </c>
      <c r="E2956" s="339">
        <v>800</v>
      </c>
      <c r="F2956" s="171">
        <f>-SUMIF(CajaAcc!F:F,A2956,CajaAcc!E:E)+G2956</f>
        <v>0</v>
      </c>
      <c r="G2956" s="328">
        <v>0</v>
      </c>
    </row>
    <row r="2957" spans="1:7" ht="15" x14ac:dyDescent="0.2">
      <c r="A2957" s="320" t="s">
        <v>2272</v>
      </c>
      <c r="B2957" s="336" t="s">
        <v>1522</v>
      </c>
      <c r="C2957" s="337" t="s">
        <v>5379</v>
      </c>
      <c r="D2957" s="340">
        <v>1046</v>
      </c>
      <c r="E2957" s="339">
        <v>2000</v>
      </c>
      <c r="F2957" s="171">
        <f>-SUMIF(CajaAcc!F:F,A2957,CajaAcc!E:E)+G2957</f>
        <v>0</v>
      </c>
      <c r="G2957" s="328">
        <v>0</v>
      </c>
    </row>
    <row r="2958" spans="1:7" ht="15" x14ac:dyDescent="0.2">
      <c r="A2958" s="320" t="s">
        <v>2146</v>
      </c>
      <c r="B2958" s="336" t="s">
        <v>1522</v>
      </c>
      <c r="C2958" s="337" t="s">
        <v>2519</v>
      </c>
      <c r="D2958" s="340">
        <v>801</v>
      </c>
      <c r="E2958" s="339">
        <v>1550</v>
      </c>
      <c r="F2958" s="171">
        <f>-SUMIF(CajaAcc!F:F,A2958,CajaAcc!E:E)+G2958</f>
        <v>0</v>
      </c>
      <c r="G2958" s="328">
        <v>0</v>
      </c>
    </row>
    <row r="2959" spans="1:7" ht="15" x14ac:dyDescent="0.2">
      <c r="A2959" s="320" t="s">
        <v>2273</v>
      </c>
      <c r="B2959" s="336" t="s">
        <v>1522</v>
      </c>
      <c r="C2959" s="337" t="s">
        <v>5632</v>
      </c>
      <c r="D2959" s="340">
        <v>408</v>
      </c>
      <c r="E2959" s="339">
        <v>800</v>
      </c>
      <c r="F2959" s="171">
        <f>-SUMIF(CajaAcc!F:F,A2959,CajaAcc!E:E)+G2959</f>
        <v>0</v>
      </c>
      <c r="G2959" s="328">
        <v>0</v>
      </c>
    </row>
    <row r="2960" spans="1:7" ht="15" x14ac:dyDescent="0.2">
      <c r="A2960" s="320" t="s">
        <v>2106</v>
      </c>
      <c r="B2960" s="336" t="s">
        <v>1522</v>
      </c>
      <c r="C2960" s="337" t="s">
        <v>6146</v>
      </c>
      <c r="D2960" s="340">
        <v>801</v>
      </c>
      <c r="E2960" s="339">
        <v>1250</v>
      </c>
      <c r="F2960" s="171">
        <f>-SUMIF(CajaAcc!F:F,A2960,CajaAcc!E:E)+G2960</f>
        <v>0</v>
      </c>
      <c r="G2960" s="328">
        <v>0</v>
      </c>
    </row>
    <row r="2961" spans="1:7" ht="15" x14ac:dyDescent="0.2">
      <c r="A2961" s="320" t="s">
        <v>2107</v>
      </c>
      <c r="B2961" s="336" t="s">
        <v>1522</v>
      </c>
      <c r="C2961" s="337" t="s">
        <v>6146</v>
      </c>
      <c r="D2961" s="340">
        <v>801</v>
      </c>
      <c r="E2961" s="339">
        <v>1250</v>
      </c>
      <c r="F2961" s="171">
        <f>-SUMIF(CajaAcc!F:F,A2961,CajaAcc!E:E)+G2961</f>
        <v>0</v>
      </c>
      <c r="G2961" s="328">
        <v>0</v>
      </c>
    </row>
    <row r="2962" spans="1:7" ht="15" x14ac:dyDescent="0.2">
      <c r="A2962" s="320" t="s">
        <v>2109</v>
      </c>
      <c r="B2962" s="336" t="s">
        <v>1522</v>
      </c>
      <c r="C2962" s="337" t="s">
        <v>5380</v>
      </c>
      <c r="D2962" s="340">
        <v>354</v>
      </c>
      <c r="E2962" s="339">
        <v>700</v>
      </c>
      <c r="F2962" s="171">
        <f>-SUMIF(CajaAcc!F:F,A2962,CajaAcc!E:E)+G2962</f>
        <v>0</v>
      </c>
      <c r="G2962" s="328">
        <v>0</v>
      </c>
    </row>
    <row r="2963" spans="1:7" ht="15" x14ac:dyDescent="0.2">
      <c r="A2963" s="320" t="s">
        <v>560</v>
      </c>
      <c r="B2963" s="336" t="s">
        <v>1522</v>
      </c>
      <c r="C2963" s="337" t="s">
        <v>5381</v>
      </c>
      <c r="D2963" s="340">
        <v>242</v>
      </c>
      <c r="E2963" s="339">
        <v>350</v>
      </c>
      <c r="F2963" s="171">
        <f>-SUMIF(CajaAcc!F:F,A2963,CajaAcc!E:E)+G2963</f>
        <v>0</v>
      </c>
      <c r="G2963" s="328">
        <v>0</v>
      </c>
    </row>
    <row r="2964" spans="1:7" ht="15" x14ac:dyDescent="0.2">
      <c r="A2964" s="320" t="s">
        <v>561</v>
      </c>
      <c r="B2964" s="336" t="s">
        <v>1522</v>
      </c>
      <c r="C2964" s="337" t="s">
        <v>5381</v>
      </c>
      <c r="D2964" s="340">
        <v>242</v>
      </c>
      <c r="E2964" s="339">
        <v>350</v>
      </c>
      <c r="F2964" s="171">
        <f>-SUMIF(CajaAcc!F:F,A2964,CajaAcc!E:E)+G2964</f>
        <v>0</v>
      </c>
      <c r="G2964" s="328">
        <v>0</v>
      </c>
    </row>
    <row r="2965" spans="1:7" ht="15" x14ac:dyDescent="0.2">
      <c r="A2965" s="320" t="s">
        <v>562</v>
      </c>
      <c r="B2965" s="336" t="s">
        <v>1522</v>
      </c>
      <c r="C2965" s="337" t="s">
        <v>5381</v>
      </c>
      <c r="D2965" s="340">
        <v>242</v>
      </c>
      <c r="E2965" s="339">
        <v>350</v>
      </c>
      <c r="F2965" s="171">
        <f>-SUMIF(CajaAcc!F:F,A2965,CajaAcc!E:E)+G2965</f>
        <v>0</v>
      </c>
      <c r="G2965" s="328">
        <v>0</v>
      </c>
    </row>
    <row r="2966" spans="1:7" ht="15" x14ac:dyDescent="0.2">
      <c r="A2966" s="320" t="s">
        <v>794</v>
      </c>
      <c r="B2966" s="336" t="s">
        <v>1522</v>
      </c>
      <c r="C2966" s="337" t="s">
        <v>5382</v>
      </c>
      <c r="D2966" s="340">
        <v>242</v>
      </c>
      <c r="E2966" s="339">
        <v>350</v>
      </c>
      <c r="F2966" s="171">
        <f>-SUMIF(CajaAcc!F:F,A2966,CajaAcc!E:E)+G2966</f>
        <v>0</v>
      </c>
      <c r="G2966" s="328">
        <v>0</v>
      </c>
    </row>
    <row r="2967" spans="1:7" ht="15" x14ac:dyDescent="0.2">
      <c r="A2967" s="320" t="s">
        <v>795</v>
      </c>
      <c r="B2967" s="336" t="s">
        <v>1522</v>
      </c>
      <c r="C2967" s="337" t="s">
        <v>5382</v>
      </c>
      <c r="D2967" s="340">
        <v>242</v>
      </c>
      <c r="E2967" s="339">
        <v>350</v>
      </c>
      <c r="F2967" s="171">
        <f>-SUMIF(CajaAcc!F:F,A2967,CajaAcc!E:E)+G2967</f>
        <v>0</v>
      </c>
      <c r="G2967" s="328">
        <v>0</v>
      </c>
    </row>
    <row r="2968" spans="1:7" ht="15" x14ac:dyDescent="0.2">
      <c r="A2968" s="320" t="s">
        <v>797</v>
      </c>
      <c r="B2968" s="336" t="s">
        <v>1522</v>
      </c>
      <c r="C2968" s="337" t="s">
        <v>5382</v>
      </c>
      <c r="D2968" s="340">
        <v>242</v>
      </c>
      <c r="E2968" s="339">
        <v>350</v>
      </c>
      <c r="F2968" s="171">
        <f>-SUMIF(CajaAcc!F:F,A2968,CajaAcc!E:E)+G2968</f>
        <v>0</v>
      </c>
      <c r="G2968" s="328">
        <v>0</v>
      </c>
    </row>
    <row r="2969" spans="1:7" ht="15" x14ac:dyDescent="0.2">
      <c r="A2969" s="320" t="s">
        <v>796</v>
      </c>
      <c r="B2969" s="336" t="s">
        <v>1522</v>
      </c>
      <c r="C2969" s="337" t="s">
        <v>5382</v>
      </c>
      <c r="D2969" s="340">
        <v>242</v>
      </c>
      <c r="E2969" s="339">
        <v>350</v>
      </c>
      <c r="F2969" s="171">
        <f>-SUMIF(CajaAcc!F:F,A2969,CajaAcc!E:E)+G2969</f>
        <v>0</v>
      </c>
      <c r="G2969" s="328">
        <v>0</v>
      </c>
    </row>
    <row r="2970" spans="1:7" ht="15" x14ac:dyDescent="0.2">
      <c r="A2970" s="320" t="s">
        <v>766</v>
      </c>
      <c r="B2970" s="336" t="s">
        <v>1522</v>
      </c>
      <c r="C2970" s="337" t="s">
        <v>1989</v>
      </c>
      <c r="D2970" s="340">
        <v>242</v>
      </c>
      <c r="E2970" s="339">
        <v>350</v>
      </c>
      <c r="F2970" s="171">
        <f>-SUMIF(CajaAcc!F:F,A2970,CajaAcc!E:E)+G2970</f>
        <v>0</v>
      </c>
      <c r="G2970" s="328">
        <v>0</v>
      </c>
    </row>
    <row r="2971" spans="1:7" ht="15" x14ac:dyDescent="0.2">
      <c r="A2971" s="320" t="s">
        <v>1083</v>
      </c>
      <c r="B2971" s="336" t="s">
        <v>1522</v>
      </c>
      <c r="C2971" s="337" t="s">
        <v>2013</v>
      </c>
      <c r="D2971" s="340">
        <v>242</v>
      </c>
      <c r="E2971" s="339">
        <v>350</v>
      </c>
      <c r="F2971" s="171">
        <f>-SUMIF(CajaAcc!F:F,A2971,CajaAcc!E:E)+G2971</f>
        <v>0</v>
      </c>
      <c r="G2971" s="328">
        <v>0</v>
      </c>
    </row>
    <row r="2972" spans="1:7" ht="15" x14ac:dyDescent="0.2">
      <c r="A2972" s="320" t="s">
        <v>1090</v>
      </c>
      <c r="B2972" s="336" t="s">
        <v>1522</v>
      </c>
      <c r="C2972" s="337" t="s">
        <v>1915</v>
      </c>
      <c r="D2972" s="340">
        <v>242</v>
      </c>
      <c r="E2972" s="339">
        <v>350</v>
      </c>
      <c r="F2972" s="171">
        <f>-SUMIF(CajaAcc!F:F,A2972,CajaAcc!E:E)+G2972</f>
        <v>0</v>
      </c>
      <c r="G2972" s="328">
        <v>0</v>
      </c>
    </row>
    <row r="2973" spans="1:7" ht="15" x14ac:dyDescent="0.2">
      <c r="A2973" s="320" t="s">
        <v>718</v>
      </c>
      <c r="B2973" s="336" t="s">
        <v>1522</v>
      </c>
      <c r="C2973" s="337" t="s">
        <v>2183</v>
      </c>
      <c r="D2973" s="340">
        <v>242</v>
      </c>
      <c r="E2973" s="339">
        <v>350</v>
      </c>
      <c r="F2973" s="171">
        <f>-SUMIF(CajaAcc!F:F,A2973,CajaAcc!E:E)+G2973</f>
        <v>0</v>
      </c>
      <c r="G2973" s="328">
        <v>0</v>
      </c>
    </row>
    <row r="2974" spans="1:7" ht="15" x14ac:dyDescent="0.2">
      <c r="A2974" s="320" t="s">
        <v>1496</v>
      </c>
      <c r="B2974" s="336" t="s">
        <v>1522</v>
      </c>
      <c r="C2974" s="337" t="s">
        <v>2520</v>
      </c>
      <c r="D2974" s="340">
        <v>354</v>
      </c>
      <c r="E2974" s="339">
        <v>800</v>
      </c>
      <c r="F2974" s="171">
        <f>-SUMIF(CajaAcc!F:F,A2974,CajaAcc!E:E)+G2974</f>
        <v>0</v>
      </c>
      <c r="G2974" s="328">
        <v>0</v>
      </c>
    </row>
    <row r="2975" spans="1:7" ht="15" x14ac:dyDescent="0.2">
      <c r="A2975" s="320" t="s">
        <v>1550</v>
      </c>
      <c r="B2975" s="336" t="s">
        <v>1522</v>
      </c>
      <c r="C2975" s="337" t="s">
        <v>2521</v>
      </c>
      <c r="D2975" s="340">
        <v>388</v>
      </c>
      <c r="E2975" s="339">
        <v>900</v>
      </c>
      <c r="F2975" s="171">
        <f>-SUMIF(CajaAcc!F:F,A2975,CajaAcc!E:E)+G2975</f>
        <v>0</v>
      </c>
      <c r="G2975" s="328">
        <v>0</v>
      </c>
    </row>
    <row r="2976" spans="1:7" ht="15" x14ac:dyDescent="0.2">
      <c r="A2976" s="320" t="s">
        <v>1678</v>
      </c>
      <c r="B2976" s="336" t="s">
        <v>1522</v>
      </c>
      <c r="C2976" s="337" t="s">
        <v>2522</v>
      </c>
      <c r="D2976" s="340">
        <v>388</v>
      </c>
      <c r="E2976" s="339">
        <v>900</v>
      </c>
      <c r="F2976" s="171">
        <f>-SUMIF(CajaAcc!F:F,A2976,CajaAcc!E:E)+G2976</f>
        <v>0</v>
      </c>
      <c r="G2976" s="328">
        <v>0</v>
      </c>
    </row>
    <row r="2977" spans="1:7" ht="15" x14ac:dyDescent="0.2">
      <c r="A2977" s="320" t="s">
        <v>1363</v>
      </c>
      <c r="B2977" s="336" t="s">
        <v>1522</v>
      </c>
      <c r="C2977" s="337" t="s">
        <v>2523</v>
      </c>
      <c r="D2977" s="340">
        <v>388</v>
      </c>
      <c r="E2977" s="339">
        <v>900</v>
      </c>
      <c r="F2977" s="171">
        <f>-SUMIF(CajaAcc!F:F,A2977,CajaAcc!E:E)+G2977</f>
        <v>0</v>
      </c>
      <c r="G2977" s="328">
        <v>0</v>
      </c>
    </row>
    <row r="2978" spans="1:7" ht="15" x14ac:dyDescent="0.2">
      <c r="A2978" s="320" t="s">
        <v>1262</v>
      </c>
      <c r="B2978" s="336" t="s">
        <v>1522</v>
      </c>
      <c r="C2978" s="337" t="s">
        <v>2524</v>
      </c>
      <c r="D2978" s="340">
        <v>354</v>
      </c>
      <c r="E2978" s="339">
        <v>800</v>
      </c>
      <c r="F2978" s="171">
        <f>-SUMIF(CajaAcc!F:F,A2978,CajaAcc!E:E)+G2978</f>
        <v>0</v>
      </c>
      <c r="G2978" s="328">
        <v>0</v>
      </c>
    </row>
    <row r="2979" spans="1:7" ht="15" x14ac:dyDescent="0.2">
      <c r="A2979" s="320" t="s">
        <v>1541</v>
      </c>
      <c r="B2979" s="336" t="s">
        <v>1522</v>
      </c>
      <c r="C2979" s="337" t="s">
        <v>2525</v>
      </c>
      <c r="D2979" s="340">
        <v>388</v>
      </c>
      <c r="E2979" s="339">
        <v>900</v>
      </c>
      <c r="F2979" s="171">
        <f>-SUMIF(CajaAcc!F:F,A2979,CajaAcc!E:E)+G2979</f>
        <v>0</v>
      </c>
      <c r="G2979" s="328">
        <v>0</v>
      </c>
    </row>
    <row r="2980" spans="1:7" ht="15" x14ac:dyDescent="0.2">
      <c r="A2980" s="320" t="s">
        <v>1068</v>
      </c>
      <c r="B2980" s="336" t="s">
        <v>1522</v>
      </c>
      <c r="C2980" s="337" t="s">
        <v>2526</v>
      </c>
      <c r="D2980" s="340">
        <v>388</v>
      </c>
      <c r="E2980" s="339">
        <v>900</v>
      </c>
      <c r="F2980" s="171">
        <f>-SUMIF(CajaAcc!F:F,A2980,CajaAcc!E:E)+G2980</f>
        <v>0</v>
      </c>
      <c r="G2980" s="328">
        <v>0</v>
      </c>
    </row>
    <row r="2981" spans="1:7" ht="15" x14ac:dyDescent="0.2">
      <c r="A2981" s="320" t="s">
        <v>2122</v>
      </c>
      <c r="B2981" s="336" t="s">
        <v>1522</v>
      </c>
      <c r="C2981" s="337" t="s">
        <v>5383</v>
      </c>
      <c r="D2981" s="340">
        <v>1046</v>
      </c>
      <c r="E2981" s="339">
        <v>2400</v>
      </c>
      <c r="F2981" s="171">
        <f>-SUMIF(CajaAcc!F:F,A2981,CajaAcc!E:E)+G2981</f>
        <v>0</v>
      </c>
      <c r="G2981" s="328">
        <v>0</v>
      </c>
    </row>
    <row r="2982" spans="1:7" ht="15" x14ac:dyDescent="0.2">
      <c r="A2982" s="320" t="s">
        <v>1469</v>
      </c>
      <c r="B2982" s="336" t="s">
        <v>1522</v>
      </c>
      <c r="C2982" s="337" t="s">
        <v>2527</v>
      </c>
      <c r="D2982" s="340">
        <v>388</v>
      </c>
      <c r="E2982" s="339">
        <v>900</v>
      </c>
      <c r="F2982" s="171">
        <f>-SUMIF(CajaAcc!F:F,A2982,CajaAcc!E:E)+G2982</f>
        <v>0</v>
      </c>
      <c r="G2982" s="328">
        <v>0</v>
      </c>
    </row>
    <row r="2983" spans="1:7" ht="15" x14ac:dyDescent="0.2">
      <c r="A2983" s="320" t="s">
        <v>1720</v>
      </c>
      <c r="B2983" s="336" t="s">
        <v>1522</v>
      </c>
      <c r="C2983" s="337" t="s">
        <v>1725</v>
      </c>
      <c r="D2983" s="340">
        <v>388</v>
      </c>
      <c r="E2983" s="339">
        <v>900</v>
      </c>
      <c r="F2983" s="171">
        <f>-SUMIF(CajaAcc!F:F,A2983,CajaAcc!E:E)+G2983</f>
        <v>0</v>
      </c>
      <c r="G2983" s="328">
        <v>0</v>
      </c>
    </row>
    <row r="2984" spans="1:7" ht="15" x14ac:dyDescent="0.2">
      <c r="A2984" s="320" t="s">
        <v>1488</v>
      </c>
      <c r="B2984" s="336" t="s">
        <v>1522</v>
      </c>
      <c r="C2984" s="337" t="s">
        <v>1489</v>
      </c>
      <c r="D2984" s="340">
        <v>242</v>
      </c>
      <c r="E2984" s="339">
        <v>350</v>
      </c>
      <c r="F2984" s="171">
        <f>-SUMIF(CajaAcc!F:F,A2984,CajaAcc!E:E)+G2984</f>
        <v>0</v>
      </c>
      <c r="G2984" s="328">
        <v>0</v>
      </c>
    </row>
    <row r="2985" spans="1:7" ht="15" x14ac:dyDescent="0.2">
      <c r="A2985" s="320" t="s">
        <v>1470</v>
      </c>
      <c r="B2985" s="336" t="s">
        <v>1522</v>
      </c>
      <c r="C2985" s="337" t="s">
        <v>2528</v>
      </c>
      <c r="D2985" s="340">
        <v>242</v>
      </c>
      <c r="E2985" s="339">
        <v>350</v>
      </c>
      <c r="F2985" s="171">
        <f>-SUMIF(CajaAcc!F:F,A2985,CajaAcc!E:E)+G2985</f>
        <v>0</v>
      </c>
      <c r="G2985" s="328">
        <v>0</v>
      </c>
    </row>
    <row r="2986" spans="1:7" ht="15" x14ac:dyDescent="0.2">
      <c r="A2986" s="320" t="s">
        <v>1471</v>
      </c>
      <c r="B2986" s="336" t="s">
        <v>1522</v>
      </c>
      <c r="C2986" s="337" t="s">
        <v>2528</v>
      </c>
      <c r="D2986" s="340">
        <v>242</v>
      </c>
      <c r="E2986" s="339">
        <v>350</v>
      </c>
      <c r="F2986" s="171">
        <f>-SUMIF(CajaAcc!F:F,A2986,CajaAcc!E:E)+G2986</f>
        <v>0</v>
      </c>
      <c r="G2986" s="328">
        <v>0</v>
      </c>
    </row>
    <row r="2987" spans="1:7" ht="15" x14ac:dyDescent="0.2">
      <c r="A2987" s="320" t="s">
        <v>1473</v>
      </c>
      <c r="B2987" s="336" t="s">
        <v>1522</v>
      </c>
      <c r="C2987" s="337" t="s">
        <v>2528</v>
      </c>
      <c r="D2987" s="340">
        <v>242</v>
      </c>
      <c r="E2987" s="339">
        <v>350</v>
      </c>
      <c r="F2987" s="171">
        <f>-SUMIF(CajaAcc!F:F,A2987,CajaAcc!E:E)+G2987</f>
        <v>0</v>
      </c>
      <c r="G2987" s="328">
        <v>0</v>
      </c>
    </row>
    <row r="2988" spans="1:7" ht="15" x14ac:dyDescent="0.2">
      <c r="A2988" s="320" t="s">
        <v>1472</v>
      </c>
      <c r="B2988" s="336" t="s">
        <v>1522</v>
      </c>
      <c r="C2988" s="337" t="s">
        <v>2528</v>
      </c>
      <c r="D2988" s="340">
        <v>242</v>
      </c>
      <c r="E2988" s="339">
        <v>350</v>
      </c>
      <c r="F2988" s="171">
        <f>-SUMIF(CajaAcc!F:F,A2988,CajaAcc!E:E)+G2988</f>
        <v>0</v>
      </c>
      <c r="G2988" s="328">
        <v>0</v>
      </c>
    </row>
    <row r="2989" spans="1:7" ht="15" x14ac:dyDescent="0.2">
      <c r="A2989" s="320" t="s">
        <v>2059</v>
      </c>
      <c r="B2989" s="336" t="s">
        <v>1522</v>
      </c>
      <c r="C2989" s="337" t="s">
        <v>5384</v>
      </c>
      <c r="D2989" s="340">
        <v>480</v>
      </c>
      <c r="E2989" s="339">
        <v>900</v>
      </c>
      <c r="F2989" s="171">
        <f>-SUMIF(CajaAcc!F:F,A2989,CajaAcc!E:E)+G2989</f>
        <v>0</v>
      </c>
      <c r="G2989" s="328">
        <v>0</v>
      </c>
    </row>
    <row r="2990" spans="1:7" ht="15" x14ac:dyDescent="0.2">
      <c r="A2990" s="320" t="s">
        <v>2057</v>
      </c>
      <c r="B2990" s="336" t="s">
        <v>1522</v>
      </c>
      <c r="C2990" s="337" t="s">
        <v>2529</v>
      </c>
      <c r="D2990" s="340">
        <v>480</v>
      </c>
      <c r="E2990" s="339">
        <v>900</v>
      </c>
      <c r="F2990" s="171">
        <f>-SUMIF(CajaAcc!F:F,A2990,CajaAcc!E:E)+G2990</f>
        <v>0</v>
      </c>
      <c r="G2990" s="328">
        <v>0</v>
      </c>
    </row>
    <row r="2991" spans="1:7" ht="15" x14ac:dyDescent="0.2">
      <c r="A2991" s="320" t="s">
        <v>2112</v>
      </c>
      <c r="B2991" s="336" t="s">
        <v>1522</v>
      </c>
      <c r="C2991" s="337" t="s">
        <v>3622</v>
      </c>
      <c r="D2991" s="340">
        <v>439</v>
      </c>
      <c r="E2991" s="339">
        <v>1200</v>
      </c>
      <c r="F2991" s="171">
        <f>-SUMIF(CajaAcc!F:F,A2991,CajaAcc!E:E)+G2991</f>
        <v>0</v>
      </c>
      <c r="G2991" s="328">
        <v>0</v>
      </c>
    </row>
    <row r="2992" spans="1:7" ht="15" x14ac:dyDescent="0.2">
      <c r="A2992" s="320" t="s">
        <v>2127</v>
      </c>
      <c r="B2992" s="336" t="s">
        <v>1522</v>
      </c>
      <c r="C2992" s="337" t="s">
        <v>3622</v>
      </c>
      <c r="D2992" s="340">
        <v>439</v>
      </c>
      <c r="E2992" s="339">
        <v>1200</v>
      </c>
      <c r="F2992" s="171">
        <f>-SUMIF(CajaAcc!F:F,A2992,CajaAcc!E:E)+G2992</f>
        <v>0</v>
      </c>
      <c r="G2992" s="328">
        <v>0</v>
      </c>
    </row>
    <row r="2993" spans="1:7" ht="15" x14ac:dyDescent="0.2">
      <c r="A2993" s="320" t="s">
        <v>2058</v>
      </c>
      <c r="B2993" s="336" t="s">
        <v>1522</v>
      </c>
      <c r="C2993" s="337" t="s">
        <v>2530</v>
      </c>
      <c r="D2993" s="340">
        <v>480</v>
      </c>
      <c r="E2993" s="339">
        <v>900</v>
      </c>
      <c r="F2993" s="171">
        <f>-SUMIF(CajaAcc!F:F,A2993,CajaAcc!E:E)+G2993</f>
        <v>0</v>
      </c>
      <c r="G2993" s="328">
        <v>0</v>
      </c>
    </row>
    <row r="2994" spans="1:7" ht="15" x14ac:dyDescent="0.2">
      <c r="A2994" s="320" t="s">
        <v>2208</v>
      </c>
      <c r="B2994" s="336" t="s">
        <v>1522</v>
      </c>
      <c r="C2994" s="337" t="s">
        <v>2531</v>
      </c>
      <c r="D2994" s="340">
        <v>344</v>
      </c>
      <c r="E2994" s="339">
        <v>650</v>
      </c>
      <c r="F2994" s="171">
        <f>-SUMIF(CajaAcc!F:F,A2994,CajaAcc!E:E)+G2994</f>
        <v>0</v>
      </c>
      <c r="G2994" s="328">
        <v>0</v>
      </c>
    </row>
    <row r="2995" spans="1:7" ht="15" x14ac:dyDescent="0.2">
      <c r="A2995" s="320" t="s">
        <v>2147</v>
      </c>
      <c r="B2995" s="336" t="s">
        <v>1522</v>
      </c>
      <c r="C2995" s="337" t="s">
        <v>2532</v>
      </c>
      <c r="D2995" s="340">
        <v>480</v>
      </c>
      <c r="E2995" s="339">
        <v>900</v>
      </c>
      <c r="F2995" s="171">
        <f>-SUMIF(CajaAcc!F:F,A2995,CajaAcc!E:E)+G2995</f>
        <v>0</v>
      </c>
      <c r="G2995" s="328">
        <v>0</v>
      </c>
    </row>
    <row r="2996" spans="1:7" ht="15" x14ac:dyDescent="0.2">
      <c r="A2996" s="320" t="s">
        <v>2274</v>
      </c>
      <c r="B2996" s="336" t="s">
        <v>1522</v>
      </c>
      <c r="C2996" s="337" t="s">
        <v>2533</v>
      </c>
      <c r="D2996" s="340">
        <v>344</v>
      </c>
      <c r="E2996" s="339">
        <v>650</v>
      </c>
      <c r="F2996" s="171">
        <f>-SUMIF(CajaAcc!F:F,A2996,CajaAcc!E:E)+G2996</f>
        <v>0</v>
      </c>
      <c r="G2996" s="328">
        <v>0</v>
      </c>
    </row>
    <row r="2997" spans="1:7" ht="15" x14ac:dyDescent="0.2">
      <c r="A2997" s="320" t="s">
        <v>2123</v>
      </c>
      <c r="B2997" s="336" t="s">
        <v>1522</v>
      </c>
      <c r="C2997" s="337" t="s">
        <v>5385</v>
      </c>
      <c r="D2997" s="340">
        <v>1046</v>
      </c>
      <c r="E2997" s="339">
        <v>2000</v>
      </c>
      <c r="F2997" s="171">
        <f>-SUMIF(CajaAcc!F:F,A2997,CajaAcc!E:E)+G2997</f>
        <v>0</v>
      </c>
      <c r="G2997" s="328">
        <v>0</v>
      </c>
    </row>
    <row r="2998" spans="1:7" ht="15" x14ac:dyDescent="0.2">
      <c r="A2998" s="320" t="s">
        <v>2148</v>
      </c>
      <c r="B2998" s="336" t="s">
        <v>1522</v>
      </c>
      <c r="C2998" s="337" t="s">
        <v>2534</v>
      </c>
      <c r="D2998" s="340">
        <v>480</v>
      </c>
      <c r="E2998" s="339">
        <v>900</v>
      </c>
      <c r="F2998" s="171">
        <f>-SUMIF(CajaAcc!F:F,A2998,CajaAcc!E:E)+G2998</f>
        <v>0</v>
      </c>
      <c r="G2998" s="328">
        <v>0</v>
      </c>
    </row>
    <row r="2999" spans="1:7" ht="15" x14ac:dyDescent="0.2">
      <c r="A2999" s="320" t="s">
        <v>2149</v>
      </c>
      <c r="B2999" s="336" t="s">
        <v>1522</v>
      </c>
      <c r="C2999" s="337" t="s">
        <v>2534</v>
      </c>
      <c r="D2999" s="340">
        <v>480</v>
      </c>
      <c r="E2999" s="339">
        <v>900</v>
      </c>
      <c r="F2999" s="171">
        <f>-SUMIF(CajaAcc!F:F,A2999,CajaAcc!E:E)+G2999</f>
        <v>0</v>
      </c>
      <c r="G2999" s="328">
        <v>0</v>
      </c>
    </row>
    <row r="3000" spans="1:7" ht="15" x14ac:dyDescent="0.2">
      <c r="A3000" s="320" t="s">
        <v>2150</v>
      </c>
      <c r="B3000" s="336" t="s">
        <v>1522</v>
      </c>
      <c r="C3000" s="337" t="s">
        <v>2534</v>
      </c>
      <c r="D3000" s="340">
        <v>480</v>
      </c>
      <c r="E3000" s="339">
        <v>900</v>
      </c>
      <c r="F3000" s="171">
        <f>-SUMIF(CajaAcc!F:F,A3000,CajaAcc!E:E)+G3000</f>
        <v>0</v>
      </c>
      <c r="G3000" s="328">
        <v>0</v>
      </c>
    </row>
    <row r="3001" spans="1:7" ht="15" x14ac:dyDescent="0.2">
      <c r="A3001" s="320" t="s">
        <v>2618</v>
      </c>
      <c r="B3001" s="336" t="s">
        <v>1522</v>
      </c>
      <c r="C3001" s="337" t="s">
        <v>5633</v>
      </c>
      <c r="D3001" s="340">
        <v>408</v>
      </c>
      <c r="E3001" s="339">
        <v>800</v>
      </c>
      <c r="F3001" s="171">
        <f>-SUMIF(CajaAcc!F:F,A3001,CajaAcc!E:E)+G3001</f>
        <v>0</v>
      </c>
      <c r="G3001" s="328">
        <v>0</v>
      </c>
    </row>
    <row r="3002" spans="1:7" ht="15" x14ac:dyDescent="0.2">
      <c r="A3002" s="320" t="s">
        <v>2114</v>
      </c>
      <c r="B3002" s="336" t="s">
        <v>1522</v>
      </c>
      <c r="C3002" s="337" t="s">
        <v>2115</v>
      </c>
      <c r="D3002" s="340">
        <v>480</v>
      </c>
      <c r="E3002" s="339">
        <v>900</v>
      </c>
      <c r="F3002" s="171">
        <f>-SUMIF(CajaAcc!F:F,A3002,CajaAcc!E:E)+G3002</f>
        <v>0</v>
      </c>
      <c r="G3002" s="328">
        <v>0</v>
      </c>
    </row>
    <row r="3003" spans="1:7" ht="15" x14ac:dyDescent="0.2">
      <c r="A3003" s="320" t="s">
        <v>1990</v>
      </c>
      <c r="B3003" s="336" t="s">
        <v>1522</v>
      </c>
      <c r="C3003" s="337" t="s">
        <v>2226</v>
      </c>
      <c r="D3003" s="340">
        <v>480</v>
      </c>
      <c r="E3003" s="339">
        <v>900</v>
      </c>
      <c r="F3003" s="171">
        <f>-SUMIF(CajaAcc!F:F,A3003,CajaAcc!E:E)+G3003</f>
        <v>0</v>
      </c>
      <c r="G3003" s="328">
        <v>0</v>
      </c>
    </row>
    <row r="3004" spans="1:7" ht="15" x14ac:dyDescent="0.2">
      <c r="A3004" s="320" t="s">
        <v>2104</v>
      </c>
      <c r="B3004" s="336" t="s">
        <v>1522</v>
      </c>
      <c r="C3004" s="337" t="s">
        <v>6147</v>
      </c>
      <c r="D3004" s="340">
        <v>801</v>
      </c>
      <c r="E3004" s="339">
        <v>1250</v>
      </c>
      <c r="F3004" s="171">
        <f>-SUMIF(CajaAcc!F:F,A3004,CajaAcc!E:E)+G3004</f>
        <v>0</v>
      </c>
      <c r="G3004" s="328">
        <v>0</v>
      </c>
    </row>
    <row r="3005" spans="1:7" ht="15" x14ac:dyDescent="0.2">
      <c r="A3005" s="320" t="s">
        <v>2084</v>
      </c>
      <c r="B3005" s="336" t="s">
        <v>1522</v>
      </c>
      <c r="C3005" s="337" t="s">
        <v>5634</v>
      </c>
      <c r="D3005" s="340">
        <v>408</v>
      </c>
      <c r="E3005" s="339">
        <v>800</v>
      </c>
      <c r="F3005" s="171">
        <f>-SUMIF(CajaAcc!F:F,A3005,CajaAcc!E:E)+G3005</f>
        <v>0</v>
      </c>
      <c r="G3005" s="328">
        <v>0</v>
      </c>
    </row>
    <row r="3006" spans="1:7" ht="15" x14ac:dyDescent="0.2">
      <c r="A3006" s="320" t="s">
        <v>723</v>
      </c>
      <c r="B3006" s="336" t="s">
        <v>1522</v>
      </c>
      <c r="C3006" s="337" t="s">
        <v>5386</v>
      </c>
      <c r="D3006" s="340">
        <v>288</v>
      </c>
      <c r="E3006" s="339">
        <v>650</v>
      </c>
      <c r="F3006" s="171">
        <f>-SUMIF(CajaAcc!F:F,A3006,CajaAcc!E:E)+G3006</f>
        <v>0</v>
      </c>
      <c r="G3006" s="328">
        <v>0</v>
      </c>
    </row>
    <row r="3007" spans="1:7" ht="15" x14ac:dyDescent="0.2">
      <c r="A3007" s="320" t="s">
        <v>1679</v>
      </c>
      <c r="B3007" s="336" t="s">
        <v>1522</v>
      </c>
      <c r="C3007" s="337" t="s">
        <v>1680</v>
      </c>
      <c r="D3007" s="340">
        <v>288</v>
      </c>
      <c r="E3007" s="339">
        <v>650</v>
      </c>
      <c r="F3007" s="171">
        <f>-SUMIF(CajaAcc!F:F,A3007,CajaAcc!E:E)+G3007</f>
        <v>0</v>
      </c>
      <c r="G3007" s="328">
        <v>0</v>
      </c>
    </row>
    <row r="3008" spans="1:7" ht="15" x14ac:dyDescent="0.2">
      <c r="A3008" s="320" t="s">
        <v>1681</v>
      </c>
      <c r="B3008" s="336" t="s">
        <v>1522</v>
      </c>
      <c r="C3008" s="337" t="s">
        <v>1680</v>
      </c>
      <c r="D3008" s="340">
        <v>288</v>
      </c>
      <c r="E3008" s="339">
        <v>650</v>
      </c>
      <c r="F3008" s="171">
        <f>-SUMIF(CajaAcc!F:F,A3008,CajaAcc!E:E)+G3008</f>
        <v>0</v>
      </c>
      <c r="G3008" s="328">
        <v>0</v>
      </c>
    </row>
    <row r="3009" spans="1:7" ht="15" x14ac:dyDescent="0.2">
      <c r="A3009" s="320" t="s">
        <v>1682</v>
      </c>
      <c r="B3009" s="336" t="s">
        <v>1522</v>
      </c>
      <c r="C3009" s="337" t="s">
        <v>1680</v>
      </c>
      <c r="D3009" s="340">
        <v>288</v>
      </c>
      <c r="E3009" s="339">
        <v>650</v>
      </c>
      <c r="F3009" s="171">
        <f>-SUMIF(CajaAcc!F:F,A3009,CajaAcc!E:E)+G3009</f>
        <v>0</v>
      </c>
      <c r="G3009" s="328">
        <v>0</v>
      </c>
    </row>
    <row r="3010" spans="1:7" ht="15" x14ac:dyDescent="0.2">
      <c r="A3010" s="320" t="s">
        <v>1683</v>
      </c>
      <c r="B3010" s="336" t="s">
        <v>1522</v>
      </c>
      <c r="C3010" s="337" t="s">
        <v>1680</v>
      </c>
      <c r="D3010" s="340">
        <v>288</v>
      </c>
      <c r="E3010" s="339">
        <v>650</v>
      </c>
      <c r="F3010" s="171">
        <f>-SUMIF(CajaAcc!F:F,A3010,CajaAcc!E:E)+G3010</f>
        <v>0</v>
      </c>
      <c r="G3010" s="328">
        <v>0</v>
      </c>
    </row>
    <row r="3011" spans="1:7" ht="15" x14ac:dyDescent="0.2">
      <c r="A3011" s="320" t="s">
        <v>1495</v>
      </c>
      <c r="B3011" s="336" t="s">
        <v>1522</v>
      </c>
      <c r="C3011" s="337" t="s">
        <v>2535</v>
      </c>
      <c r="D3011" s="340">
        <v>263</v>
      </c>
      <c r="E3011" s="339">
        <v>600</v>
      </c>
      <c r="F3011" s="171">
        <f>-SUMIF(CajaAcc!F:F,A3011,CajaAcc!E:E)+G3011</f>
        <v>0</v>
      </c>
      <c r="G3011" s="328">
        <v>0</v>
      </c>
    </row>
    <row r="3012" spans="1:7" ht="15" x14ac:dyDescent="0.2">
      <c r="A3012" s="320" t="s">
        <v>1095</v>
      </c>
      <c r="B3012" s="336" t="s">
        <v>1522</v>
      </c>
      <c r="C3012" s="337" t="s">
        <v>2536</v>
      </c>
      <c r="D3012" s="340">
        <v>288</v>
      </c>
      <c r="E3012" s="339">
        <v>650</v>
      </c>
      <c r="F3012" s="171">
        <f>-SUMIF(CajaAcc!F:F,A3012,CajaAcc!E:E)+G3012</f>
        <v>0</v>
      </c>
      <c r="G3012" s="328">
        <v>0</v>
      </c>
    </row>
    <row r="3013" spans="1:7" ht="15" x14ac:dyDescent="0.2">
      <c r="A3013" s="320" t="s">
        <v>1059</v>
      </c>
      <c r="B3013" s="336" t="s">
        <v>1522</v>
      </c>
      <c r="C3013" s="337" t="s">
        <v>2537</v>
      </c>
      <c r="D3013" s="340">
        <v>288</v>
      </c>
      <c r="E3013" s="339">
        <v>650</v>
      </c>
      <c r="F3013" s="171">
        <f>-SUMIF(CajaAcc!F:F,A3013,CajaAcc!E:E)+G3013</f>
        <v>0</v>
      </c>
      <c r="G3013" s="328">
        <v>0</v>
      </c>
    </row>
    <row r="3014" spans="1:7" ht="15" x14ac:dyDescent="0.2">
      <c r="A3014" s="320" t="s">
        <v>1684</v>
      </c>
      <c r="B3014" s="336" t="s">
        <v>1522</v>
      </c>
      <c r="C3014" s="337" t="s">
        <v>2538</v>
      </c>
      <c r="D3014" s="340">
        <v>993</v>
      </c>
      <c r="E3014" s="339">
        <v>2300</v>
      </c>
      <c r="F3014" s="171">
        <f>-SUMIF(CajaAcc!F:F,A3014,CajaAcc!E:E)+G3014</f>
        <v>0</v>
      </c>
      <c r="G3014" s="328">
        <v>0</v>
      </c>
    </row>
    <row r="3015" spans="1:7" ht="15" x14ac:dyDescent="0.2">
      <c r="A3015" s="320" t="s">
        <v>1548</v>
      </c>
      <c r="B3015" s="336" t="s">
        <v>1522</v>
      </c>
      <c r="C3015" s="337" t="s">
        <v>2539</v>
      </c>
      <c r="D3015" s="340">
        <v>288</v>
      </c>
      <c r="E3015" s="339">
        <v>650</v>
      </c>
      <c r="F3015" s="171">
        <f>-SUMIF(CajaAcc!F:F,A3015,CajaAcc!E:E)+G3015</f>
        <v>0</v>
      </c>
      <c r="G3015" s="328">
        <v>0</v>
      </c>
    </row>
    <row r="3016" spans="1:7" ht="15" x14ac:dyDescent="0.2">
      <c r="A3016" s="320" t="s">
        <v>1549</v>
      </c>
      <c r="B3016" s="336" t="s">
        <v>1522</v>
      </c>
      <c r="C3016" s="337" t="s">
        <v>2539</v>
      </c>
      <c r="D3016" s="340">
        <v>288</v>
      </c>
      <c r="E3016" s="339">
        <v>650</v>
      </c>
      <c r="F3016" s="171">
        <f>-SUMIF(CajaAcc!F:F,A3016,CajaAcc!E:E)+G3016</f>
        <v>0</v>
      </c>
      <c r="G3016" s="328">
        <v>0</v>
      </c>
    </row>
    <row r="3017" spans="1:7" ht="15" x14ac:dyDescent="0.2">
      <c r="A3017" s="320" t="s">
        <v>1544</v>
      </c>
      <c r="B3017" s="336" t="s">
        <v>1522</v>
      </c>
      <c r="C3017" s="337" t="s">
        <v>2540</v>
      </c>
      <c r="D3017" s="340">
        <v>288</v>
      </c>
      <c r="E3017" s="339">
        <v>650</v>
      </c>
      <c r="F3017" s="171">
        <f>-SUMIF(CajaAcc!F:F,A3017,CajaAcc!E:E)+G3017</f>
        <v>0</v>
      </c>
      <c r="G3017" s="328">
        <v>0</v>
      </c>
    </row>
    <row r="3018" spans="1:7" ht="15" x14ac:dyDescent="0.2">
      <c r="A3018" s="320" t="s">
        <v>1948</v>
      </c>
      <c r="B3018" s="336" t="s">
        <v>1522</v>
      </c>
      <c r="C3018" s="337" t="s">
        <v>2541</v>
      </c>
      <c r="D3018" s="340">
        <v>288</v>
      </c>
      <c r="E3018" s="339">
        <v>650</v>
      </c>
      <c r="F3018" s="171">
        <f>-SUMIF(CajaAcc!F:F,A3018,CajaAcc!E:E)+G3018</f>
        <v>0</v>
      </c>
      <c r="G3018" s="328">
        <v>0</v>
      </c>
    </row>
    <row r="3019" spans="1:7" ht="15" x14ac:dyDescent="0.2">
      <c r="A3019" s="320" t="s">
        <v>1097</v>
      </c>
      <c r="B3019" s="336" t="s">
        <v>1522</v>
      </c>
      <c r="C3019" s="337" t="s">
        <v>2542</v>
      </c>
      <c r="D3019" s="340">
        <v>288</v>
      </c>
      <c r="E3019" s="339">
        <v>650</v>
      </c>
      <c r="F3019" s="171">
        <f>-SUMIF(CajaAcc!F:F,A3019,CajaAcc!E:E)+G3019</f>
        <v>0</v>
      </c>
      <c r="G3019" s="328">
        <v>0</v>
      </c>
    </row>
    <row r="3020" spans="1:7" ht="15" x14ac:dyDescent="0.2">
      <c r="A3020" s="320" t="s">
        <v>1372</v>
      </c>
      <c r="B3020" s="336" t="s">
        <v>1522</v>
      </c>
      <c r="C3020" s="337" t="s">
        <v>2543</v>
      </c>
      <c r="D3020" s="340">
        <v>288</v>
      </c>
      <c r="E3020" s="339">
        <v>650</v>
      </c>
      <c r="F3020" s="171">
        <f>-SUMIF(CajaAcc!F:F,A3020,CajaAcc!E:E)+G3020</f>
        <v>0</v>
      </c>
      <c r="G3020" s="328">
        <v>0</v>
      </c>
    </row>
    <row r="3021" spans="1:7" ht="15" x14ac:dyDescent="0.2">
      <c r="A3021" s="320" t="s">
        <v>1263</v>
      </c>
      <c r="B3021" s="336" t="s">
        <v>1522</v>
      </c>
      <c r="C3021" s="337" t="s">
        <v>2544</v>
      </c>
      <c r="D3021" s="340">
        <v>263</v>
      </c>
      <c r="E3021" s="339">
        <v>600</v>
      </c>
      <c r="F3021" s="171">
        <f>-SUMIF(CajaAcc!F:F,A3021,CajaAcc!E:E)+G3021</f>
        <v>0</v>
      </c>
      <c r="G3021" s="328">
        <v>0</v>
      </c>
    </row>
    <row r="3022" spans="1:7" ht="15" x14ac:dyDescent="0.2">
      <c r="A3022" s="320" t="s">
        <v>1191</v>
      </c>
      <c r="B3022" s="336" t="s">
        <v>1522</v>
      </c>
      <c r="C3022" s="337" t="s">
        <v>2545</v>
      </c>
      <c r="D3022" s="340">
        <v>288</v>
      </c>
      <c r="E3022" s="339">
        <v>650</v>
      </c>
      <c r="F3022" s="171">
        <f>-SUMIF(CajaAcc!F:F,A3022,CajaAcc!E:E)+G3022</f>
        <v>0</v>
      </c>
      <c r="G3022" s="328">
        <v>0</v>
      </c>
    </row>
    <row r="3023" spans="1:7" ht="15" x14ac:dyDescent="0.2">
      <c r="A3023" s="320" t="s">
        <v>798</v>
      </c>
      <c r="B3023" s="336" t="s">
        <v>1522</v>
      </c>
      <c r="C3023" s="337" t="s">
        <v>5387</v>
      </c>
      <c r="D3023" s="340">
        <v>288</v>
      </c>
      <c r="E3023" s="339">
        <v>650</v>
      </c>
      <c r="F3023" s="171">
        <f>-SUMIF(CajaAcc!F:F,A3023,CajaAcc!E:E)+G3023</f>
        <v>0</v>
      </c>
      <c r="G3023" s="328">
        <v>0</v>
      </c>
    </row>
    <row r="3024" spans="1:7" ht="15" x14ac:dyDescent="0.2">
      <c r="A3024" s="320" t="s">
        <v>4654</v>
      </c>
      <c r="B3024" s="336" t="s">
        <v>1522</v>
      </c>
      <c r="C3024" s="337" t="s">
        <v>5388</v>
      </c>
      <c r="D3024" s="340">
        <v>960</v>
      </c>
      <c r="E3024" s="339">
        <v>2600</v>
      </c>
      <c r="F3024" s="171">
        <f>-SUMIF(CajaAcc!F:F,A3024,CajaAcc!E:E)+G3024</f>
        <v>0</v>
      </c>
      <c r="G3024" s="328">
        <v>0</v>
      </c>
    </row>
    <row r="3025" spans="1:7" ht="15" x14ac:dyDescent="0.2">
      <c r="A3025" s="320" t="s">
        <v>1173</v>
      </c>
      <c r="B3025" s="336" t="s">
        <v>1522</v>
      </c>
      <c r="C3025" s="337" t="s">
        <v>2014</v>
      </c>
      <c r="D3025" s="340">
        <v>1376</v>
      </c>
      <c r="E3025" s="339">
        <v>3800</v>
      </c>
      <c r="F3025" s="171">
        <f>-SUMIF(CajaAcc!F:F,A3025,CajaAcc!E:E)+G3025</f>
        <v>0</v>
      </c>
      <c r="G3025" s="328">
        <v>1</v>
      </c>
    </row>
    <row r="3026" spans="1:7" ht="15" x14ac:dyDescent="0.2">
      <c r="A3026" s="320" t="s">
        <v>1390</v>
      </c>
      <c r="B3026" s="336" t="s">
        <v>1522</v>
      </c>
      <c r="C3026" s="337" t="s">
        <v>2546</v>
      </c>
      <c r="D3026" s="340">
        <v>288</v>
      </c>
      <c r="E3026" s="339">
        <v>650</v>
      </c>
      <c r="F3026" s="171">
        <f>-SUMIF(CajaAcc!F:F,A3026,CajaAcc!E:E)+G3026</f>
        <v>0</v>
      </c>
      <c r="G3026" s="328">
        <v>0</v>
      </c>
    </row>
    <row r="3027" spans="1:7" ht="15" x14ac:dyDescent="0.2">
      <c r="A3027" s="320" t="s">
        <v>1069</v>
      </c>
      <c r="B3027" s="336" t="s">
        <v>1522</v>
      </c>
      <c r="C3027" s="337" t="s">
        <v>2547</v>
      </c>
      <c r="D3027" s="340">
        <v>288</v>
      </c>
      <c r="E3027" s="339">
        <v>650</v>
      </c>
      <c r="F3027" s="171">
        <f>-SUMIF(CajaAcc!F:F,A3027,CajaAcc!E:E)+G3027</f>
        <v>0</v>
      </c>
      <c r="G3027" s="328">
        <v>0</v>
      </c>
    </row>
    <row r="3028" spans="1:7" ht="15" x14ac:dyDescent="0.2">
      <c r="A3028" s="320" t="s">
        <v>5472</v>
      </c>
      <c r="B3028" s="336" t="s">
        <v>1522</v>
      </c>
      <c r="C3028" s="337" t="s">
        <v>5495</v>
      </c>
      <c r="D3028" s="340">
        <v>2180</v>
      </c>
      <c r="E3028" s="339">
        <v>5850</v>
      </c>
      <c r="F3028" s="171">
        <f>-SUMIF(CajaAcc!F:F,A3028,CajaAcc!E:E)+G3028</f>
        <v>1</v>
      </c>
      <c r="G3028" s="328">
        <v>1</v>
      </c>
    </row>
    <row r="3029" spans="1:7" ht="15" x14ac:dyDescent="0.2">
      <c r="A3029" s="320" t="s">
        <v>1468</v>
      </c>
      <c r="B3029" s="336" t="s">
        <v>1522</v>
      </c>
      <c r="C3029" s="337" t="s">
        <v>2548</v>
      </c>
      <c r="D3029" s="340">
        <v>288</v>
      </c>
      <c r="E3029" s="339">
        <v>650</v>
      </c>
      <c r="F3029" s="171">
        <f>-SUMIF(CajaAcc!F:F,A3029,CajaAcc!E:E)+G3029</f>
        <v>0</v>
      </c>
      <c r="G3029" s="328">
        <v>0</v>
      </c>
    </row>
    <row r="3030" spans="1:7" ht="15" x14ac:dyDescent="0.2">
      <c r="A3030" s="320" t="s">
        <v>1371</v>
      </c>
      <c r="B3030" s="336" t="s">
        <v>1522</v>
      </c>
      <c r="C3030" s="337" t="s">
        <v>2227</v>
      </c>
      <c r="D3030" s="340">
        <v>288</v>
      </c>
      <c r="E3030" s="339">
        <v>650</v>
      </c>
      <c r="F3030" s="171">
        <f>-SUMIF(CajaAcc!F:F,A3030,CajaAcc!E:E)+G3030</f>
        <v>0</v>
      </c>
      <c r="G3030" s="328">
        <v>0</v>
      </c>
    </row>
    <row r="3031" spans="1:7" ht="15" x14ac:dyDescent="0.2">
      <c r="A3031" s="320" t="s">
        <v>799</v>
      </c>
      <c r="B3031" s="336" t="s">
        <v>1522</v>
      </c>
      <c r="C3031" s="337" t="s">
        <v>5635</v>
      </c>
      <c r="D3031" s="340">
        <v>905</v>
      </c>
      <c r="E3031" s="339">
        <v>2450</v>
      </c>
      <c r="F3031" s="171">
        <f>-SUMIF(CajaAcc!F:F,A3031,CajaAcc!E:E)+G3031</f>
        <v>0</v>
      </c>
      <c r="G3031" s="328">
        <v>0</v>
      </c>
    </row>
    <row r="3032" spans="1:7" ht="15" x14ac:dyDescent="0.2">
      <c r="A3032" s="320" t="s">
        <v>4417</v>
      </c>
      <c r="B3032" s="336" t="s">
        <v>1522</v>
      </c>
      <c r="C3032" s="337" t="s">
        <v>5635</v>
      </c>
      <c r="D3032" s="340">
        <v>905</v>
      </c>
      <c r="E3032" s="339">
        <v>2450</v>
      </c>
      <c r="F3032" s="171">
        <f>-SUMIF(CajaAcc!F:F,A3032,CajaAcc!E:E)+G3032</f>
        <v>0</v>
      </c>
      <c r="G3032" s="328">
        <v>0</v>
      </c>
    </row>
    <row r="3033" spans="1:7" ht="15" x14ac:dyDescent="0.2">
      <c r="A3033" s="320" t="s">
        <v>800</v>
      </c>
      <c r="B3033" s="336" t="s">
        <v>1522</v>
      </c>
      <c r="C3033" s="337" t="s">
        <v>5389</v>
      </c>
      <c r="D3033" s="340">
        <v>288</v>
      </c>
      <c r="E3033" s="339">
        <v>650</v>
      </c>
      <c r="F3033" s="171">
        <f>-SUMIF(CajaAcc!F:F,A3033,CajaAcc!E:E)+G3033</f>
        <v>0</v>
      </c>
      <c r="G3033" s="328">
        <v>0</v>
      </c>
    </row>
    <row r="3034" spans="1:7" ht="15" x14ac:dyDescent="0.2">
      <c r="A3034" s="320" t="s">
        <v>1070</v>
      </c>
      <c r="B3034" s="336" t="s">
        <v>1522</v>
      </c>
      <c r="C3034" s="337" t="s">
        <v>2549</v>
      </c>
      <c r="D3034" s="340">
        <v>288</v>
      </c>
      <c r="E3034" s="339">
        <v>650</v>
      </c>
      <c r="F3034" s="171">
        <f>-SUMIF(CajaAcc!F:F,A3034,CajaAcc!E:E)+G3034</f>
        <v>0</v>
      </c>
      <c r="G3034" s="328">
        <v>0</v>
      </c>
    </row>
    <row r="3035" spans="1:7" ht="15" x14ac:dyDescent="0.2">
      <c r="A3035" s="320" t="s">
        <v>1394</v>
      </c>
      <c r="B3035" s="336" t="s">
        <v>1522</v>
      </c>
      <c r="C3035" s="337" t="s">
        <v>2550</v>
      </c>
      <c r="D3035" s="340">
        <v>288</v>
      </c>
      <c r="E3035" s="339">
        <v>650</v>
      </c>
      <c r="F3035" s="171">
        <f>-SUMIF(CajaAcc!F:F,A3035,CajaAcc!E:E)+G3035</f>
        <v>0</v>
      </c>
      <c r="G3035" s="328">
        <v>0</v>
      </c>
    </row>
    <row r="3036" spans="1:7" ht="15" x14ac:dyDescent="0.2">
      <c r="A3036" s="320" t="s">
        <v>1190</v>
      </c>
      <c r="B3036" s="336" t="s">
        <v>1522</v>
      </c>
      <c r="C3036" s="337" t="s">
        <v>1956</v>
      </c>
      <c r="D3036" s="340">
        <v>288</v>
      </c>
      <c r="E3036" s="339">
        <v>650</v>
      </c>
      <c r="F3036" s="171">
        <f>-SUMIF(CajaAcc!F:F,A3036,CajaAcc!E:E)+G3036</f>
        <v>0</v>
      </c>
      <c r="G3036" s="328">
        <v>0</v>
      </c>
    </row>
    <row r="3037" spans="1:7" ht="15" x14ac:dyDescent="0.2">
      <c r="A3037" s="320" t="s">
        <v>2060</v>
      </c>
      <c r="B3037" s="336" t="s">
        <v>1522</v>
      </c>
      <c r="C3037" s="337" t="s">
        <v>2551</v>
      </c>
      <c r="D3037" s="340">
        <v>288</v>
      </c>
      <c r="E3037" s="339">
        <v>650</v>
      </c>
      <c r="F3037" s="171">
        <f>-SUMIF(CajaAcc!F:F,A3037,CajaAcc!E:E)+G3037</f>
        <v>0</v>
      </c>
      <c r="G3037" s="328">
        <v>0</v>
      </c>
    </row>
    <row r="3038" spans="1:7" ht="15" x14ac:dyDescent="0.2">
      <c r="A3038" s="320" t="s">
        <v>2061</v>
      </c>
      <c r="B3038" s="336" t="s">
        <v>1522</v>
      </c>
      <c r="C3038" s="337" t="s">
        <v>2551</v>
      </c>
      <c r="D3038" s="340">
        <v>288</v>
      </c>
      <c r="E3038" s="339">
        <v>650</v>
      </c>
      <c r="F3038" s="171">
        <f>-SUMIF(CajaAcc!F:F,A3038,CajaAcc!E:E)+G3038</f>
        <v>0</v>
      </c>
      <c r="G3038" s="328">
        <v>0</v>
      </c>
    </row>
    <row r="3039" spans="1:7" ht="15" x14ac:dyDescent="0.2">
      <c r="A3039" s="320" t="s">
        <v>1686</v>
      </c>
      <c r="B3039" s="336" t="s">
        <v>1522</v>
      </c>
      <c r="C3039" s="337" t="s">
        <v>1685</v>
      </c>
      <c r="D3039" s="340">
        <v>288</v>
      </c>
      <c r="E3039" s="339">
        <v>650</v>
      </c>
      <c r="F3039" s="171">
        <f>-SUMIF(CajaAcc!F:F,A3039,CajaAcc!E:E)+G3039</f>
        <v>0</v>
      </c>
      <c r="G3039" s="328">
        <v>0</v>
      </c>
    </row>
    <row r="3040" spans="1:7" ht="15" x14ac:dyDescent="0.2">
      <c r="A3040" s="320" t="s">
        <v>1687</v>
      </c>
      <c r="B3040" s="336" t="s">
        <v>1522</v>
      </c>
      <c r="C3040" s="337" t="s">
        <v>2552</v>
      </c>
      <c r="D3040" s="340">
        <v>288</v>
      </c>
      <c r="E3040" s="339">
        <v>650</v>
      </c>
      <c r="F3040" s="171">
        <f>-SUMIF(CajaAcc!F:F,A3040,CajaAcc!E:E)+G3040</f>
        <v>0</v>
      </c>
      <c r="G3040" s="328">
        <v>0</v>
      </c>
    </row>
    <row r="3041" spans="1:7" ht="15" x14ac:dyDescent="0.2">
      <c r="A3041" s="320" t="s">
        <v>1949</v>
      </c>
      <c r="B3041" s="336" t="s">
        <v>1522</v>
      </c>
      <c r="C3041" s="337" t="s">
        <v>3623</v>
      </c>
      <c r="D3041" s="340">
        <v>960</v>
      </c>
      <c r="E3041" s="339">
        <v>2600</v>
      </c>
      <c r="F3041" s="171">
        <f>-SUMIF(CajaAcc!F:F,A3041,CajaAcc!E:E)+G3041</f>
        <v>0</v>
      </c>
      <c r="G3041" s="328">
        <v>0</v>
      </c>
    </row>
    <row r="3042" spans="1:7" ht="15" x14ac:dyDescent="0.2">
      <c r="A3042" s="320" t="s">
        <v>1991</v>
      </c>
      <c r="B3042" s="336" t="s">
        <v>1522</v>
      </c>
      <c r="C3042" s="337" t="s">
        <v>2015</v>
      </c>
      <c r="D3042" s="340">
        <v>1376</v>
      </c>
      <c r="E3042" s="339">
        <v>3800</v>
      </c>
      <c r="F3042" s="171">
        <f>-SUMIF(CajaAcc!F:F,A3042,CajaAcc!E:E)+G3042</f>
        <v>0</v>
      </c>
      <c r="G3042" s="328">
        <v>0</v>
      </c>
    </row>
    <row r="3043" spans="1:7" ht="15" x14ac:dyDescent="0.2">
      <c r="A3043" s="320" t="s">
        <v>1721</v>
      </c>
      <c r="B3043" s="336" t="s">
        <v>1522</v>
      </c>
      <c r="C3043" s="337" t="s">
        <v>2015</v>
      </c>
      <c r="D3043" s="340">
        <v>1376</v>
      </c>
      <c r="E3043" s="339">
        <v>3800</v>
      </c>
      <c r="F3043" s="171">
        <f>-SUMIF(CajaAcc!F:F,A3043,CajaAcc!E:E)+G3043</f>
        <v>0</v>
      </c>
      <c r="G3043" s="328">
        <v>0</v>
      </c>
    </row>
    <row r="3044" spans="1:7" ht="15" x14ac:dyDescent="0.2">
      <c r="A3044" s="320" t="s">
        <v>711</v>
      </c>
      <c r="B3044" s="336" t="s">
        <v>1522</v>
      </c>
      <c r="C3044" s="337" t="s">
        <v>2553</v>
      </c>
      <c r="D3044" s="340">
        <v>288</v>
      </c>
      <c r="E3044" s="339">
        <v>650</v>
      </c>
      <c r="F3044" s="171">
        <f>-SUMIF(CajaAcc!F:F,A3044,CajaAcc!E:E)+G3044</f>
        <v>0</v>
      </c>
      <c r="G3044" s="328">
        <v>0</v>
      </c>
    </row>
    <row r="3045" spans="1:7" ht="15" x14ac:dyDescent="0.2">
      <c r="A3045" s="320" t="s">
        <v>1689</v>
      </c>
      <c r="B3045" s="336" t="s">
        <v>1522</v>
      </c>
      <c r="C3045" s="337" t="s">
        <v>1688</v>
      </c>
      <c r="D3045" s="340">
        <v>480</v>
      </c>
      <c r="E3045" s="339">
        <v>1100</v>
      </c>
      <c r="F3045" s="171">
        <f>-SUMIF(CajaAcc!F:F,A3045,CajaAcc!E:E)+G3045</f>
        <v>0</v>
      </c>
      <c r="G3045" s="328">
        <v>0</v>
      </c>
    </row>
    <row r="3046" spans="1:7" ht="15" x14ac:dyDescent="0.2">
      <c r="A3046" s="320" t="s">
        <v>1690</v>
      </c>
      <c r="B3046" s="336" t="s">
        <v>1522</v>
      </c>
      <c r="C3046" s="337" t="s">
        <v>2554</v>
      </c>
      <c r="D3046" s="340">
        <v>480</v>
      </c>
      <c r="E3046" s="339">
        <v>1100</v>
      </c>
      <c r="F3046" s="171">
        <f>-SUMIF(CajaAcc!F:F,A3046,CajaAcc!E:E)+G3046</f>
        <v>0</v>
      </c>
      <c r="G3046" s="328">
        <v>0</v>
      </c>
    </row>
    <row r="3047" spans="1:7" ht="15" x14ac:dyDescent="0.2">
      <c r="A3047" s="320" t="s">
        <v>1599</v>
      </c>
      <c r="B3047" s="336" t="s">
        <v>1522</v>
      </c>
      <c r="C3047" s="337" t="s">
        <v>2555</v>
      </c>
      <c r="D3047" s="340">
        <v>480</v>
      </c>
      <c r="E3047" s="339">
        <v>1100</v>
      </c>
      <c r="F3047" s="171">
        <f>-SUMIF(CajaAcc!F:F,A3047,CajaAcc!E:E)+G3047</f>
        <v>0</v>
      </c>
      <c r="G3047" s="328">
        <v>0</v>
      </c>
    </row>
    <row r="3048" spans="1:7" ht="15" x14ac:dyDescent="0.2">
      <c r="A3048" s="320" t="s">
        <v>1598</v>
      </c>
      <c r="B3048" s="336" t="s">
        <v>1522</v>
      </c>
      <c r="C3048" s="337" t="s">
        <v>2555</v>
      </c>
      <c r="D3048" s="340">
        <v>480</v>
      </c>
      <c r="E3048" s="339">
        <v>1100</v>
      </c>
      <c r="F3048" s="171">
        <f>-SUMIF(CajaAcc!F:F,A3048,CajaAcc!E:E)+G3048</f>
        <v>0</v>
      </c>
      <c r="G3048" s="328">
        <v>0</v>
      </c>
    </row>
    <row r="3049" spans="1:7" ht="15" x14ac:dyDescent="0.2">
      <c r="A3049" s="320" t="s">
        <v>1586</v>
      </c>
      <c r="B3049" s="336" t="s">
        <v>1522</v>
      </c>
      <c r="C3049" s="337" t="s">
        <v>2556</v>
      </c>
      <c r="D3049" s="340">
        <v>480</v>
      </c>
      <c r="E3049" s="339">
        <v>1100</v>
      </c>
      <c r="F3049" s="171">
        <f>-SUMIF(CajaAcc!F:F,A3049,CajaAcc!E:E)+G3049</f>
        <v>0</v>
      </c>
      <c r="G3049" s="328">
        <v>0</v>
      </c>
    </row>
    <row r="3050" spans="1:7" ht="15" x14ac:dyDescent="0.2">
      <c r="A3050" s="320" t="s">
        <v>1607</v>
      </c>
      <c r="B3050" s="336" t="s">
        <v>1522</v>
      </c>
      <c r="C3050" s="337" t="s">
        <v>2557</v>
      </c>
      <c r="D3050" s="340">
        <v>480</v>
      </c>
      <c r="E3050" s="339">
        <v>1100</v>
      </c>
      <c r="F3050" s="171">
        <f>-SUMIF(CajaAcc!F:F,A3050,CajaAcc!E:E)+G3050</f>
        <v>0</v>
      </c>
      <c r="G3050" s="328">
        <v>0</v>
      </c>
    </row>
    <row r="3051" spans="1:7" ht="15" x14ac:dyDescent="0.2">
      <c r="A3051" s="320" t="s">
        <v>1555</v>
      </c>
      <c r="B3051" s="336" t="s">
        <v>1522</v>
      </c>
      <c r="C3051" s="337" t="s">
        <v>2558</v>
      </c>
      <c r="D3051" s="340">
        <v>480</v>
      </c>
      <c r="E3051" s="339">
        <v>1100</v>
      </c>
      <c r="F3051" s="171">
        <f>-SUMIF(CajaAcc!F:F,A3051,CajaAcc!E:E)+G3051</f>
        <v>0</v>
      </c>
      <c r="G3051" s="328">
        <v>0</v>
      </c>
    </row>
    <row r="3052" spans="1:7" ht="15" x14ac:dyDescent="0.2">
      <c r="A3052" s="320" t="s">
        <v>1950</v>
      </c>
      <c r="B3052" s="336" t="s">
        <v>1522</v>
      </c>
      <c r="C3052" s="337" t="s">
        <v>2559</v>
      </c>
      <c r="D3052" s="340">
        <v>480</v>
      </c>
      <c r="E3052" s="339">
        <v>1100</v>
      </c>
      <c r="F3052" s="171">
        <f>-SUMIF(CajaAcc!F:F,A3052,CajaAcc!E:E)+G3052</f>
        <v>0</v>
      </c>
      <c r="G3052" s="328">
        <v>0</v>
      </c>
    </row>
    <row r="3053" spans="1:7" ht="15" x14ac:dyDescent="0.2">
      <c r="A3053" s="320" t="s">
        <v>2275</v>
      </c>
      <c r="B3053" s="336" t="s">
        <v>1522</v>
      </c>
      <c r="C3053" s="337" t="s">
        <v>2560</v>
      </c>
      <c r="D3053" s="340">
        <v>344</v>
      </c>
      <c r="E3053" s="339">
        <v>800</v>
      </c>
      <c r="F3053" s="171">
        <f>-SUMIF(CajaAcc!F:F,A3053,CajaAcc!E:E)+G3053</f>
        <v>0</v>
      </c>
      <c r="G3053" s="328">
        <v>0</v>
      </c>
    </row>
    <row r="3054" spans="1:7" ht="15" x14ac:dyDescent="0.2">
      <c r="A3054" s="320" t="s">
        <v>1229</v>
      </c>
      <c r="B3054" s="336" t="s">
        <v>1522</v>
      </c>
      <c r="C3054" s="337" t="s">
        <v>5390</v>
      </c>
      <c r="D3054" s="340">
        <v>480</v>
      </c>
      <c r="E3054" s="339">
        <v>1100</v>
      </c>
      <c r="F3054" s="171">
        <f>-SUMIF(CajaAcc!F:F,A3054,CajaAcc!E:E)+G3054</f>
        <v>0</v>
      </c>
      <c r="G3054" s="328">
        <v>0</v>
      </c>
    </row>
    <row r="3055" spans="1:7" ht="15" x14ac:dyDescent="0.2">
      <c r="A3055" s="320" t="s">
        <v>958</v>
      </c>
      <c r="B3055" s="336" t="s">
        <v>1522</v>
      </c>
      <c r="C3055" s="337" t="s">
        <v>5391</v>
      </c>
      <c r="D3055" s="340">
        <v>480</v>
      </c>
      <c r="E3055" s="339">
        <v>1100</v>
      </c>
      <c r="F3055" s="171">
        <f>-SUMIF(CajaAcc!F:F,A3055,CajaAcc!E:E)+G3055</f>
        <v>0</v>
      </c>
      <c r="G3055" s="328">
        <v>0</v>
      </c>
    </row>
    <row r="3056" spans="1:7" ht="15" x14ac:dyDescent="0.2">
      <c r="A3056" s="320" t="s">
        <v>1992</v>
      </c>
      <c r="B3056" s="336" t="s">
        <v>1522</v>
      </c>
      <c r="C3056" s="337" t="s">
        <v>5636</v>
      </c>
      <c r="D3056" s="340">
        <v>480</v>
      </c>
      <c r="E3056" s="339">
        <v>1500</v>
      </c>
      <c r="F3056" s="171">
        <f>-SUMIF(CajaAcc!F:F,A3056,CajaAcc!E:E)+G3056</f>
        <v>0</v>
      </c>
      <c r="G3056" s="328">
        <v>0</v>
      </c>
    </row>
    <row r="3057" spans="1:7" ht="15" x14ac:dyDescent="0.2">
      <c r="A3057" s="320" t="s">
        <v>1479</v>
      </c>
      <c r="B3057" s="336" t="s">
        <v>1522</v>
      </c>
      <c r="C3057" s="337" t="s">
        <v>2561</v>
      </c>
      <c r="D3057" s="340">
        <v>288</v>
      </c>
      <c r="E3057" s="339">
        <v>450</v>
      </c>
      <c r="F3057" s="171">
        <f>-SUMIF(CajaAcc!F:F,A3057,CajaAcc!E:E)+G3057</f>
        <v>0</v>
      </c>
      <c r="G3057" s="328">
        <v>0</v>
      </c>
    </row>
    <row r="3058" spans="1:7" ht="15" x14ac:dyDescent="0.2">
      <c r="A3058" s="320" t="s">
        <v>1492</v>
      </c>
      <c r="B3058" s="336" t="s">
        <v>1522</v>
      </c>
      <c r="C3058" s="337" t="s">
        <v>1493</v>
      </c>
      <c r="D3058" s="340">
        <v>288</v>
      </c>
      <c r="E3058" s="339">
        <v>450</v>
      </c>
      <c r="F3058" s="171">
        <f>-SUMIF(CajaAcc!F:F,A3058,CajaAcc!E:E)+G3058</f>
        <v>0</v>
      </c>
      <c r="G3058" s="328">
        <v>0</v>
      </c>
    </row>
    <row r="3059" spans="1:7" ht="15" x14ac:dyDescent="0.2">
      <c r="A3059" s="320" t="s">
        <v>2062</v>
      </c>
      <c r="B3059" s="336" t="s">
        <v>1522</v>
      </c>
      <c r="C3059" s="337" t="s">
        <v>5392</v>
      </c>
      <c r="D3059" s="340">
        <v>388</v>
      </c>
      <c r="E3059" s="339">
        <v>750</v>
      </c>
      <c r="F3059" s="171">
        <f>-SUMIF(CajaAcc!F:F,A3059,CajaAcc!E:E)+G3059</f>
        <v>0</v>
      </c>
      <c r="G3059" s="328">
        <v>0</v>
      </c>
    </row>
    <row r="3060" spans="1:7" ht="15" x14ac:dyDescent="0.2">
      <c r="A3060" s="320" t="s">
        <v>2092</v>
      </c>
      <c r="B3060" s="336" t="s">
        <v>1522</v>
      </c>
      <c r="C3060" s="337" t="s">
        <v>2895</v>
      </c>
      <c r="D3060" s="340">
        <v>388</v>
      </c>
      <c r="E3060" s="339">
        <v>750</v>
      </c>
      <c r="F3060" s="171">
        <f>-SUMIF(CajaAcc!F:F,A3060,CajaAcc!E:E)+G3060</f>
        <v>0</v>
      </c>
      <c r="G3060" s="328">
        <v>0</v>
      </c>
    </row>
    <row r="3061" spans="1:7" ht="15" x14ac:dyDescent="0.2">
      <c r="A3061" s="320" t="s">
        <v>2064</v>
      </c>
      <c r="B3061" s="336" t="s">
        <v>1522</v>
      </c>
      <c r="C3061" s="337" t="s">
        <v>5393</v>
      </c>
      <c r="D3061" s="340">
        <v>388</v>
      </c>
      <c r="E3061" s="339">
        <v>750</v>
      </c>
      <c r="F3061" s="171">
        <f>-SUMIF(CajaAcc!F:F,A3061,CajaAcc!E:E)+G3061</f>
        <v>0</v>
      </c>
      <c r="G3061" s="328">
        <v>0</v>
      </c>
    </row>
    <row r="3062" spans="1:7" ht="15" x14ac:dyDescent="0.2">
      <c r="A3062" s="320" t="s">
        <v>2078</v>
      </c>
      <c r="B3062" s="336" t="s">
        <v>1522</v>
      </c>
      <c r="C3062" s="337" t="s">
        <v>2585</v>
      </c>
      <c r="D3062" s="340">
        <v>388</v>
      </c>
      <c r="E3062" s="339">
        <v>750</v>
      </c>
      <c r="F3062" s="171">
        <f>-SUMIF(CajaAcc!F:F,A3062,CajaAcc!E:E)+G3062</f>
        <v>0</v>
      </c>
      <c r="G3062" s="328">
        <v>0</v>
      </c>
    </row>
    <row r="3063" spans="1:7" ht="15" x14ac:dyDescent="0.2">
      <c r="A3063" s="320" t="s">
        <v>2113</v>
      </c>
      <c r="B3063" s="336" t="s">
        <v>1522</v>
      </c>
      <c r="C3063" s="337" t="s">
        <v>3624</v>
      </c>
      <c r="D3063" s="340">
        <v>439</v>
      </c>
      <c r="E3063" s="339">
        <v>1200</v>
      </c>
      <c r="F3063" s="171">
        <f>-SUMIF(CajaAcc!F:F,A3063,CajaAcc!E:E)+G3063</f>
        <v>0</v>
      </c>
      <c r="G3063" s="328">
        <v>0</v>
      </c>
    </row>
    <row r="3064" spans="1:7" ht="15" x14ac:dyDescent="0.2">
      <c r="A3064" s="320" t="s">
        <v>2267</v>
      </c>
      <c r="B3064" s="336" t="s">
        <v>1522</v>
      </c>
      <c r="C3064" s="337" t="s">
        <v>2586</v>
      </c>
      <c r="D3064" s="340">
        <v>344</v>
      </c>
      <c r="E3064" s="339">
        <v>650</v>
      </c>
      <c r="F3064" s="171">
        <f>-SUMIF(CajaAcc!F:F,A3064,CajaAcc!E:E)+G3064</f>
        <v>0</v>
      </c>
      <c r="G3064" s="328">
        <v>0</v>
      </c>
    </row>
    <row r="3065" spans="1:7" ht="15" x14ac:dyDescent="0.2">
      <c r="A3065" s="320" t="s">
        <v>2361</v>
      </c>
      <c r="B3065" s="336" t="s">
        <v>1522</v>
      </c>
      <c r="C3065" s="337" t="s">
        <v>2586</v>
      </c>
      <c r="D3065" s="340">
        <v>344</v>
      </c>
      <c r="E3065" s="339">
        <v>650</v>
      </c>
      <c r="F3065" s="171">
        <f>-SUMIF(CajaAcc!F:F,A3065,CajaAcc!E:E)+G3065</f>
        <v>0</v>
      </c>
      <c r="G3065" s="328">
        <v>0</v>
      </c>
    </row>
    <row r="3066" spans="1:7" ht="15" x14ac:dyDescent="0.2">
      <c r="A3066" s="320" t="s">
        <v>2141</v>
      </c>
      <c r="B3066" s="336" t="s">
        <v>1522</v>
      </c>
      <c r="C3066" s="337" t="s">
        <v>2587</v>
      </c>
      <c r="D3066" s="340">
        <v>388</v>
      </c>
      <c r="E3066" s="339">
        <v>750</v>
      </c>
      <c r="F3066" s="171">
        <f>-SUMIF(CajaAcc!F:F,A3066,CajaAcc!E:E)+G3066</f>
        <v>0</v>
      </c>
      <c r="G3066" s="328">
        <v>0</v>
      </c>
    </row>
    <row r="3067" spans="1:7" ht="15" x14ac:dyDescent="0.2">
      <c r="A3067" s="320" t="s">
        <v>2142</v>
      </c>
      <c r="B3067" s="336" t="s">
        <v>1522</v>
      </c>
      <c r="C3067" s="337" t="s">
        <v>2587</v>
      </c>
      <c r="D3067" s="340">
        <v>388</v>
      </c>
      <c r="E3067" s="339">
        <v>750</v>
      </c>
      <c r="F3067" s="171">
        <f>-SUMIF(CajaAcc!F:F,A3067,CajaAcc!E:E)+G3067</f>
        <v>0</v>
      </c>
      <c r="G3067" s="328">
        <v>0</v>
      </c>
    </row>
    <row r="3068" spans="1:7" ht="15" x14ac:dyDescent="0.2">
      <c r="A3068" s="320" t="s">
        <v>2210</v>
      </c>
      <c r="B3068" s="336" t="s">
        <v>1522</v>
      </c>
      <c r="C3068" s="337" t="s">
        <v>2587</v>
      </c>
      <c r="D3068" s="340">
        <v>388</v>
      </c>
      <c r="E3068" s="339">
        <v>750</v>
      </c>
      <c r="F3068" s="171">
        <f>-SUMIF(CajaAcc!F:F,A3068,CajaAcc!E:E)+G3068</f>
        <v>0</v>
      </c>
      <c r="G3068" s="328">
        <v>0</v>
      </c>
    </row>
    <row r="3069" spans="1:7" ht="15" x14ac:dyDescent="0.2">
      <c r="A3069" s="320" t="s">
        <v>2209</v>
      </c>
      <c r="B3069" s="336" t="s">
        <v>1522</v>
      </c>
      <c r="C3069" s="337" t="s">
        <v>2587</v>
      </c>
      <c r="D3069" s="340">
        <v>388</v>
      </c>
      <c r="E3069" s="339">
        <v>750</v>
      </c>
      <c r="F3069" s="171">
        <f>-SUMIF(CajaAcc!F:F,A3069,CajaAcc!E:E)+G3069</f>
        <v>0</v>
      </c>
      <c r="G3069" s="328">
        <v>0</v>
      </c>
    </row>
    <row r="3070" spans="1:7" ht="15" x14ac:dyDescent="0.2">
      <c r="A3070" s="320" t="s">
        <v>2211</v>
      </c>
      <c r="B3070" s="336" t="s">
        <v>1522</v>
      </c>
      <c r="C3070" s="337" t="s">
        <v>2587</v>
      </c>
      <c r="D3070" s="340">
        <v>388</v>
      </c>
      <c r="E3070" s="339">
        <v>750</v>
      </c>
      <c r="F3070" s="171">
        <f>-SUMIF(CajaAcc!F:F,A3070,CajaAcc!E:E)+G3070</f>
        <v>0</v>
      </c>
      <c r="G3070" s="328">
        <v>0</v>
      </c>
    </row>
    <row r="3071" spans="1:7" ht="15" x14ac:dyDescent="0.2">
      <c r="A3071" s="320" t="s">
        <v>2276</v>
      </c>
      <c r="B3071" s="336" t="s">
        <v>1522</v>
      </c>
      <c r="C3071" s="337" t="s">
        <v>5394</v>
      </c>
      <c r="D3071" s="340">
        <v>1046</v>
      </c>
      <c r="E3071" s="339">
        <v>2000</v>
      </c>
      <c r="F3071" s="171">
        <f>-SUMIF(CajaAcc!F:F,A3071,CajaAcc!E:E)+G3071</f>
        <v>0</v>
      </c>
      <c r="G3071" s="328">
        <v>0</v>
      </c>
    </row>
    <row r="3072" spans="1:7" ht="15" x14ac:dyDescent="0.2">
      <c r="A3072" s="320" t="s">
        <v>2277</v>
      </c>
      <c r="B3072" s="336" t="s">
        <v>1522</v>
      </c>
      <c r="C3072" s="337" t="s">
        <v>5394</v>
      </c>
      <c r="D3072" s="340">
        <v>1046</v>
      </c>
      <c r="E3072" s="339">
        <v>2000</v>
      </c>
      <c r="F3072" s="171">
        <f>-SUMIF(CajaAcc!F:F,A3072,CajaAcc!E:E)+G3072</f>
        <v>0</v>
      </c>
      <c r="G3072" s="328">
        <v>0</v>
      </c>
    </row>
    <row r="3073" spans="1:7" ht="15" x14ac:dyDescent="0.2">
      <c r="A3073" s="320" t="s">
        <v>2143</v>
      </c>
      <c r="B3073" s="336" t="s">
        <v>1522</v>
      </c>
      <c r="C3073" s="337" t="s">
        <v>2916</v>
      </c>
      <c r="D3073" s="340">
        <v>388</v>
      </c>
      <c r="E3073" s="339">
        <v>750</v>
      </c>
      <c r="F3073" s="171">
        <f>-SUMIF(CajaAcc!F:F,A3073,CajaAcc!E:E)+G3073</f>
        <v>0</v>
      </c>
      <c r="G3073" s="328">
        <v>0</v>
      </c>
    </row>
    <row r="3074" spans="1:7" ht="15" x14ac:dyDescent="0.2">
      <c r="A3074" s="320" t="s">
        <v>2144</v>
      </c>
      <c r="B3074" s="336" t="s">
        <v>1522</v>
      </c>
      <c r="C3074" s="337" t="s">
        <v>2916</v>
      </c>
      <c r="D3074" s="340">
        <v>388</v>
      </c>
      <c r="E3074" s="339">
        <v>750</v>
      </c>
      <c r="F3074" s="171">
        <f>-SUMIF(CajaAcc!F:F,A3074,CajaAcc!E:E)+G3074</f>
        <v>0</v>
      </c>
      <c r="G3074" s="328">
        <v>0</v>
      </c>
    </row>
    <row r="3075" spans="1:7" ht="15" x14ac:dyDescent="0.2">
      <c r="A3075" s="320" t="s">
        <v>2085</v>
      </c>
      <c r="B3075" s="336" t="s">
        <v>1522</v>
      </c>
      <c r="C3075" s="337" t="s">
        <v>5637</v>
      </c>
      <c r="D3075" s="340">
        <v>388</v>
      </c>
      <c r="E3075" s="339">
        <v>750</v>
      </c>
      <c r="F3075" s="171">
        <f>-SUMIF(CajaAcc!F:F,A3075,CajaAcc!E:E)+G3075</f>
        <v>0</v>
      </c>
      <c r="G3075" s="328">
        <v>0</v>
      </c>
    </row>
    <row r="3076" spans="1:7" ht="15" x14ac:dyDescent="0.2">
      <c r="A3076" s="320" t="s">
        <v>2001</v>
      </c>
      <c r="B3076" s="336" t="s">
        <v>1522</v>
      </c>
      <c r="C3076" s="337" t="s">
        <v>5637</v>
      </c>
      <c r="D3076" s="340">
        <v>388</v>
      </c>
      <c r="E3076" s="339">
        <v>750</v>
      </c>
      <c r="F3076" s="171">
        <f>-SUMIF(CajaAcc!F:F,A3076,CajaAcc!E:E)+G3076</f>
        <v>0</v>
      </c>
      <c r="G3076" s="328">
        <v>0</v>
      </c>
    </row>
    <row r="3077" spans="1:7" ht="15" x14ac:dyDescent="0.2">
      <c r="A3077" s="320" t="s">
        <v>2110</v>
      </c>
      <c r="B3077" s="336" t="s">
        <v>1522</v>
      </c>
      <c r="C3077" s="337" t="s">
        <v>5395</v>
      </c>
      <c r="D3077" s="340">
        <v>354</v>
      </c>
      <c r="E3077" s="339">
        <v>700</v>
      </c>
      <c r="F3077" s="171">
        <f>-SUMIF(CajaAcc!F:F,A3077,CajaAcc!E:E)+G3077</f>
        <v>0</v>
      </c>
      <c r="G3077" s="328">
        <v>0</v>
      </c>
    </row>
    <row r="3078" spans="1:7" ht="15" x14ac:dyDescent="0.2">
      <c r="A3078" s="320" t="s">
        <v>2063</v>
      </c>
      <c r="B3078" s="336" t="s">
        <v>1522</v>
      </c>
      <c r="C3078" s="337" t="s">
        <v>5638</v>
      </c>
      <c r="D3078" s="340">
        <v>388</v>
      </c>
      <c r="E3078" s="339">
        <v>750</v>
      </c>
      <c r="F3078" s="171">
        <f>-SUMIF(CajaAcc!F:F,A3078,CajaAcc!E:E)+G3078</f>
        <v>0</v>
      </c>
      <c r="G3078" s="328">
        <v>0</v>
      </c>
    </row>
    <row r="3079" spans="1:7" ht="15" x14ac:dyDescent="0.2">
      <c r="A3079" s="320" t="s">
        <v>5927</v>
      </c>
      <c r="B3079" s="336" t="s">
        <v>1522</v>
      </c>
      <c r="C3079" s="337" t="s">
        <v>5928</v>
      </c>
      <c r="D3079" s="340">
        <v>1210</v>
      </c>
      <c r="E3079" s="339">
        <v>3700</v>
      </c>
      <c r="F3079" s="171">
        <f>-SUMIF(CajaAcc!F:F,A3079,CajaAcc!E:E)+G3079</f>
        <v>1</v>
      </c>
      <c r="G3079" s="328">
        <v>1</v>
      </c>
    </row>
    <row r="3080" spans="1:7" ht="15" x14ac:dyDescent="0.2">
      <c r="A3080" s="320" t="s">
        <v>3104</v>
      </c>
      <c r="B3080" s="336" t="s">
        <v>1522</v>
      </c>
      <c r="C3080" s="337" t="s">
        <v>3105</v>
      </c>
      <c r="D3080" s="340">
        <v>906</v>
      </c>
      <c r="E3080" s="339">
        <v>2100</v>
      </c>
      <c r="F3080" s="171">
        <f>-SUMIF(CajaAcc!F:F,A3080,CajaAcc!E:E)+G3080</f>
        <v>4</v>
      </c>
      <c r="G3080" s="328">
        <v>4</v>
      </c>
    </row>
    <row r="3081" spans="1:7" ht="15" x14ac:dyDescent="0.2">
      <c r="A3081" s="320" t="s">
        <v>2126</v>
      </c>
      <c r="B3081" s="336" t="s">
        <v>1522</v>
      </c>
      <c r="C3081" s="337" t="s">
        <v>5396</v>
      </c>
      <c r="D3081" s="340">
        <v>1046</v>
      </c>
      <c r="E3081" s="339">
        <v>2400</v>
      </c>
      <c r="F3081" s="171">
        <f>-SUMIF(CajaAcc!F:F,A3081,CajaAcc!E:E)+G3081</f>
        <v>0</v>
      </c>
      <c r="G3081" s="328">
        <v>0</v>
      </c>
    </row>
    <row r="3082" spans="1:7" ht="15" x14ac:dyDescent="0.2">
      <c r="A3082" s="320" t="s">
        <v>2362</v>
      </c>
      <c r="B3082" s="336" t="s">
        <v>1522</v>
      </c>
      <c r="C3082" s="337" t="s">
        <v>5397</v>
      </c>
      <c r="D3082" s="340">
        <v>1046</v>
      </c>
      <c r="E3082" s="339">
        <v>2000</v>
      </c>
      <c r="F3082" s="171">
        <f>-SUMIF(CajaAcc!F:F,A3082,CajaAcc!E:E)+G3082</f>
        <v>1</v>
      </c>
      <c r="G3082" s="328">
        <v>1</v>
      </c>
    </row>
    <row r="3083" spans="1:7" ht="15" x14ac:dyDescent="0.2">
      <c r="A3083" s="320" t="s">
        <v>2125</v>
      </c>
      <c r="B3083" s="336" t="s">
        <v>1522</v>
      </c>
      <c r="C3083" s="337" t="s">
        <v>5398</v>
      </c>
      <c r="D3083" s="340">
        <v>1046</v>
      </c>
      <c r="E3083" s="339">
        <v>2000</v>
      </c>
      <c r="F3083" s="171">
        <f>-SUMIF(CajaAcc!F:F,A3083,CajaAcc!E:E)+G3083</f>
        <v>0</v>
      </c>
      <c r="G3083" s="328">
        <v>0</v>
      </c>
    </row>
    <row r="3084" spans="1:7" ht="15" x14ac:dyDescent="0.2">
      <c r="A3084" s="320" t="s">
        <v>2124</v>
      </c>
      <c r="B3084" s="336" t="s">
        <v>1522</v>
      </c>
      <c r="C3084" s="337" t="s">
        <v>5399</v>
      </c>
      <c r="D3084" s="340">
        <v>1046</v>
      </c>
      <c r="E3084" s="339">
        <v>2000</v>
      </c>
      <c r="F3084" s="171">
        <f>-SUMIF(CajaAcc!F:F,A3084,CajaAcc!E:E)+G3084</f>
        <v>0</v>
      </c>
      <c r="G3084" s="328">
        <v>0</v>
      </c>
    </row>
    <row r="3085" spans="1:7" ht="15" x14ac:dyDescent="0.2">
      <c r="A3085" s="320" t="s">
        <v>5516</v>
      </c>
      <c r="B3085" s="336" t="s">
        <v>1522</v>
      </c>
      <c r="C3085" s="337" t="s">
        <v>5639</v>
      </c>
      <c r="D3085" s="340">
        <v>2612</v>
      </c>
      <c r="E3085" s="339">
        <v>8050</v>
      </c>
      <c r="F3085" s="171">
        <f>-SUMIF(CajaAcc!F:F,A3085,CajaAcc!E:E)+G3085</f>
        <v>3</v>
      </c>
      <c r="G3085" s="328">
        <v>3</v>
      </c>
    </row>
    <row r="3086" spans="1:7" ht="15" x14ac:dyDescent="0.2">
      <c r="A3086" s="320" t="s">
        <v>4891</v>
      </c>
      <c r="B3086" s="336" t="s">
        <v>1522</v>
      </c>
      <c r="C3086" s="337" t="s">
        <v>4966</v>
      </c>
      <c r="D3086" s="340">
        <v>1376</v>
      </c>
      <c r="E3086" s="339">
        <v>3800</v>
      </c>
      <c r="F3086" s="171">
        <f>-SUMIF(CajaAcc!F:F,A3086,CajaAcc!E:E)+G3086</f>
        <v>0</v>
      </c>
      <c r="G3086" s="328">
        <v>0</v>
      </c>
    </row>
    <row r="3087" spans="1:7" ht="15" x14ac:dyDescent="0.2">
      <c r="A3087" s="320" t="s">
        <v>5400</v>
      </c>
      <c r="B3087" s="336" t="s">
        <v>1522</v>
      </c>
      <c r="C3087" s="337" t="s">
        <v>5401</v>
      </c>
      <c r="D3087" s="340">
        <v>2180</v>
      </c>
      <c r="E3087" s="339">
        <v>5850</v>
      </c>
      <c r="F3087" s="171">
        <f>-SUMIF(CajaAcc!F:F,A3087,CajaAcc!E:E)+G3087</f>
        <v>2</v>
      </c>
      <c r="G3087" s="328">
        <v>0</v>
      </c>
    </row>
    <row r="3088" spans="1:7" ht="15" x14ac:dyDescent="0.2">
      <c r="A3088" s="320" t="s">
        <v>4769</v>
      </c>
      <c r="B3088" s="336" t="s">
        <v>1522</v>
      </c>
      <c r="C3088" s="337" t="s">
        <v>5402</v>
      </c>
      <c r="D3088" s="340">
        <v>955</v>
      </c>
      <c r="E3088" s="339">
        <v>2950</v>
      </c>
      <c r="F3088" s="171">
        <f>-SUMIF(CajaAcc!F:F,A3088,CajaAcc!E:E)+G3088</f>
        <v>0</v>
      </c>
      <c r="G3088" s="328">
        <v>0</v>
      </c>
    </row>
    <row r="3089" spans="1:7" ht="15" x14ac:dyDescent="0.2">
      <c r="A3089" s="320" t="s">
        <v>4768</v>
      </c>
      <c r="B3089" s="336" t="s">
        <v>1522</v>
      </c>
      <c r="C3089" s="337" t="s">
        <v>5403</v>
      </c>
      <c r="D3089" s="340">
        <v>3933</v>
      </c>
      <c r="E3089" s="339">
        <v>10600</v>
      </c>
      <c r="F3089" s="171">
        <f>-SUMIF(CajaAcc!F:F,A3089,CajaAcc!E:E)+G3089</f>
        <v>0</v>
      </c>
      <c r="G3089" s="328">
        <v>0</v>
      </c>
    </row>
    <row r="3090" spans="1:7" ht="15" x14ac:dyDescent="0.2">
      <c r="A3090" s="320" t="s">
        <v>5929</v>
      </c>
      <c r="B3090" s="336" t="s">
        <v>1522</v>
      </c>
      <c r="C3090" s="337" t="s">
        <v>5930</v>
      </c>
      <c r="D3090" s="340">
        <v>2550</v>
      </c>
      <c r="E3090" s="339">
        <v>4900</v>
      </c>
      <c r="F3090" s="171">
        <f>-SUMIF(CajaAcc!F:F,A3090,CajaAcc!E:E)+G3090</f>
        <v>1</v>
      </c>
      <c r="G3090" s="328">
        <v>2</v>
      </c>
    </row>
    <row r="3091" spans="1:7" ht="15" x14ac:dyDescent="0.2">
      <c r="A3091" s="320" t="s">
        <v>4419</v>
      </c>
      <c r="B3091" s="336" t="s">
        <v>1522</v>
      </c>
      <c r="C3091" s="337" t="s">
        <v>5640</v>
      </c>
      <c r="D3091" s="340">
        <v>905</v>
      </c>
      <c r="E3091" s="339">
        <v>3050</v>
      </c>
      <c r="F3091" s="171">
        <f>-SUMIF(CajaAcc!F:F,A3091,CajaAcc!E:E)+G3091</f>
        <v>3</v>
      </c>
      <c r="G3091" s="328">
        <v>3</v>
      </c>
    </row>
    <row r="3092" spans="1:7" ht="15" x14ac:dyDescent="0.2">
      <c r="A3092" s="320" t="s">
        <v>5931</v>
      </c>
      <c r="B3092" s="336" t="s">
        <v>1522</v>
      </c>
      <c r="C3092" s="337" t="s">
        <v>5932</v>
      </c>
      <c r="D3092" s="340">
        <v>2911</v>
      </c>
      <c r="E3092" s="339">
        <v>8950</v>
      </c>
      <c r="F3092" s="171">
        <f>-SUMIF(CajaAcc!F:F,A3092,CajaAcc!E:E)+G3092</f>
        <v>0</v>
      </c>
      <c r="G3092" s="328">
        <v>1</v>
      </c>
    </row>
    <row r="3093" spans="1:7" ht="15" x14ac:dyDescent="0.2">
      <c r="A3093" s="320" t="s">
        <v>5404</v>
      </c>
      <c r="B3093" s="336" t="s">
        <v>1522</v>
      </c>
      <c r="C3093" s="337" t="s">
        <v>5405</v>
      </c>
      <c r="D3093" s="340">
        <v>870</v>
      </c>
      <c r="E3093" s="339">
        <v>3000</v>
      </c>
      <c r="F3093" s="171">
        <f>-SUMIF(CajaAcc!F:F,A3093,CajaAcc!E:E)+G3093</f>
        <v>0</v>
      </c>
      <c r="G3093" s="328">
        <v>0</v>
      </c>
    </row>
    <row r="3094" spans="1:7" ht="15" x14ac:dyDescent="0.2">
      <c r="A3094" s="320" t="s">
        <v>3509</v>
      </c>
      <c r="B3094" s="336" t="s">
        <v>1522</v>
      </c>
      <c r="C3094" s="337" t="s">
        <v>5406</v>
      </c>
      <c r="D3094" s="340">
        <v>1046</v>
      </c>
      <c r="E3094" s="339">
        <v>2000</v>
      </c>
      <c r="F3094" s="171">
        <f>-SUMIF(CajaAcc!F:F,A3094,CajaAcc!E:E)+G3094</f>
        <v>1</v>
      </c>
      <c r="G3094" s="328">
        <v>1</v>
      </c>
    </row>
    <row r="3095" spans="1:7" ht="15" x14ac:dyDescent="0.2">
      <c r="A3095" s="320" t="s">
        <v>3510</v>
      </c>
      <c r="B3095" s="336" t="s">
        <v>1522</v>
      </c>
      <c r="C3095" s="337" t="s">
        <v>5407</v>
      </c>
      <c r="D3095" s="340">
        <v>1046</v>
      </c>
      <c r="E3095" s="339">
        <v>2000</v>
      </c>
      <c r="F3095" s="171">
        <f>-SUMIF(CajaAcc!F:F,A3095,CajaAcc!E:E)+G3095</f>
        <v>0</v>
      </c>
      <c r="G3095" s="328">
        <v>0</v>
      </c>
    </row>
    <row r="3096" spans="1:7" ht="15" x14ac:dyDescent="0.2">
      <c r="A3096" s="320" t="s">
        <v>3511</v>
      </c>
      <c r="B3096" s="336" t="s">
        <v>1522</v>
      </c>
      <c r="C3096" s="337" t="s">
        <v>5408</v>
      </c>
      <c r="D3096" s="340">
        <v>1046</v>
      </c>
      <c r="E3096" s="339">
        <v>2000</v>
      </c>
      <c r="F3096" s="171">
        <f>-SUMIF(CajaAcc!F:F,A3096,CajaAcc!E:E)+G3096</f>
        <v>0</v>
      </c>
      <c r="G3096" s="328">
        <v>0</v>
      </c>
    </row>
    <row r="3097" spans="1:7" ht="15" x14ac:dyDescent="0.2">
      <c r="A3097" s="320" t="s">
        <v>4892</v>
      </c>
      <c r="B3097" s="336" t="s">
        <v>1522</v>
      </c>
      <c r="C3097" s="337" t="s">
        <v>4967</v>
      </c>
      <c r="D3097" s="340">
        <v>1376</v>
      </c>
      <c r="E3097" s="339">
        <v>3800</v>
      </c>
      <c r="F3097" s="171">
        <f>-SUMIF(CajaAcc!F:F,A3097,CajaAcc!E:E)+G3097</f>
        <v>5</v>
      </c>
      <c r="G3097" s="328">
        <v>6</v>
      </c>
    </row>
    <row r="3098" spans="1:7" ht="15" x14ac:dyDescent="0.2">
      <c r="A3098" s="320" t="s">
        <v>4671</v>
      </c>
      <c r="B3098" s="336" t="s">
        <v>1522</v>
      </c>
      <c r="C3098" s="337" t="s">
        <v>4853</v>
      </c>
      <c r="D3098" s="340">
        <v>2180</v>
      </c>
      <c r="E3098" s="339">
        <v>5850</v>
      </c>
      <c r="F3098" s="171">
        <f>-SUMIF(CajaAcc!F:F,A3098,CajaAcc!E:E)+G3098</f>
        <v>1</v>
      </c>
      <c r="G3098" s="328">
        <v>1</v>
      </c>
    </row>
    <row r="3099" spans="1:7" ht="15" x14ac:dyDescent="0.2">
      <c r="A3099" s="320" t="s">
        <v>4770</v>
      </c>
      <c r="B3099" s="336" t="s">
        <v>1522</v>
      </c>
      <c r="C3099" s="337" t="s">
        <v>5409</v>
      </c>
      <c r="D3099" s="340">
        <v>3933</v>
      </c>
      <c r="E3099" s="339">
        <v>10600</v>
      </c>
      <c r="F3099" s="171">
        <f>-SUMIF(CajaAcc!F:F,A3099,CajaAcc!E:E)+G3099</f>
        <v>0</v>
      </c>
      <c r="G3099" s="328">
        <v>0</v>
      </c>
    </row>
    <row r="3100" spans="1:7" ht="15" x14ac:dyDescent="0.2">
      <c r="A3100" s="320" t="s">
        <v>5696</v>
      </c>
      <c r="B3100" s="336" t="s">
        <v>1522</v>
      </c>
      <c r="C3100" s="337" t="s">
        <v>5715</v>
      </c>
      <c r="D3100" s="340">
        <v>881</v>
      </c>
      <c r="E3100" s="339">
        <v>3000</v>
      </c>
      <c r="F3100" s="171">
        <f>-SUMIF(CajaAcc!F:F,A3100,CajaAcc!E:E)+G3100</f>
        <v>1</v>
      </c>
      <c r="G3100" s="328">
        <v>1</v>
      </c>
    </row>
    <row r="3101" spans="1:7" ht="15" x14ac:dyDescent="0.2">
      <c r="A3101" s="320" t="s">
        <v>4297</v>
      </c>
      <c r="B3101" s="336" t="s">
        <v>1522</v>
      </c>
      <c r="C3101" s="337" t="s">
        <v>5410</v>
      </c>
      <c r="D3101" s="340">
        <v>3461</v>
      </c>
      <c r="E3101" s="339">
        <v>9300</v>
      </c>
      <c r="F3101" s="171">
        <f>-SUMIF(CajaAcc!F:F,A3101,CajaAcc!E:E)+G3101</f>
        <v>0</v>
      </c>
      <c r="G3101" s="328">
        <v>0</v>
      </c>
    </row>
    <row r="3102" spans="1:7" ht="15" x14ac:dyDescent="0.2">
      <c r="A3102" s="320" t="s">
        <v>4298</v>
      </c>
      <c r="B3102" s="336" t="s">
        <v>1522</v>
      </c>
      <c r="C3102" s="337" t="s">
        <v>5411</v>
      </c>
      <c r="D3102" s="340">
        <v>3461</v>
      </c>
      <c r="E3102" s="339">
        <v>9300</v>
      </c>
      <c r="F3102" s="171">
        <f>-SUMIF(CajaAcc!F:F,A3102,CajaAcc!E:E)+G3102</f>
        <v>1</v>
      </c>
      <c r="G3102" s="328">
        <v>1</v>
      </c>
    </row>
    <row r="3103" spans="1:7" ht="15" x14ac:dyDescent="0.2">
      <c r="A3103" s="320" t="s">
        <v>4299</v>
      </c>
      <c r="B3103" s="336" t="s">
        <v>1522</v>
      </c>
      <c r="C3103" s="337" t="s">
        <v>5412</v>
      </c>
      <c r="D3103" s="340">
        <v>3461</v>
      </c>
      <c r="E3103" s="339">
        <v>9300</v>
      </c>
      <c r="F3103" s="171">
        <f>-SUMIF(CajaAcc!F:F,A3103,CajaAcc!E:E)+G3103</f>
        <v>0</v>
      </c>
      <c r="G3103" s="328">
        <v>0</v>
      </c>
    </row>
    <row r="3104" spans="1:7" ht="15" x14ac:dyDescent="0.2">
      <c r="A3104" s="320" t="s">
        <v>5072</v>
      </c>
      <c r="B3104" s="336" t="s">
        <v>1522</v>
      </c>
      <c r="C3104" s="337" t="s">
        <v>5091</v>
      </c>
      <c r="D3104" s="340">
        <v>2180</v>
      </c>
      <c r="E3104" s="339">
        <v>5850</v>
      </c>
      <c r="F3104" s="171">
        <f>-SUMIF(CajaAcc!F:F,A3104,CajaAcc!E:E)+G3104</f>
        <v>4</v>
      </c>
      <c r="G3104" s="328">
        <v>4</v>
      </c>
    </row>
    <row r="3105" spans="1:7" ht="15" x14ac:dyDescent="0.2">
      <c r="A3105" s="320" t="s">
        <v>4771</v>
      </c>
      <c r="B3105" s="336" t="s">
        <v>1522</v>
      </c>
      <c r="C3105" s="337" t="s">
        <v>5413</v>
      </c>
      <c r="D3105" s="340">
        <v>3933</v>
      </c>
      <c r="E3105" s="339">
        <v>10600</v>
      </c>
      <c r="F3105" s="171">
        <f>-SUMIF(CajaAcc!F:F,A3105,CajaAcc!E:E)+G3105</f>
        <v>2</v>
      </c>
      <c r="G3105" s="328">
        <v>2</v>
      </c>
    </row>
    <row r="3106" spans="1:7" ht="15" x14ac:dyDescent="0.2">
      <c r="A3106" s="320" t="s">
        <v>4672</v>
      </c>
      <c r="B3106" s="336" t="s">
        <v>1522</v>
      </c>
      <c r="C3106" s="337" t="s">
        <v>4854</v>
      </c>
      <c r="D3106" s="340">
        <v>2180</v>
      </c>
      <c r="E3106" s="339">
        <v>5850</v>
      </c>
      <c r="F3106" s="171">
        <f>-SUMIF(CajaAcc!F:F,A3106,CajaAcc!E:E)+G3106</f>
        <v>0</v>
      </c>
      <c r="G3106" s="328">
        <v>0</v>
      </c>
    </row>
    <row r="3107" spans="1:7" ht="15" x14ac:dyDescent="0.2">
      <c r="A3107" s="320" t="s">
        <v>4772</v>
      </c>
      <c r="B3107" s="336" t="s">
        <v>1522</v>
      </c>
      <c r="C3107" s="337" t="s">
        <v>5414</v>
      </c>
      <c r="D3107" s="340">
        <v>3933</v>
      </c>
      <c r="E3107" s="339">
        <v>10600</v>
      </c>
      <c r="F3107" s="171">
        <f>-SUMIF(CajaAcc!F:F,A3107,CajaAcc!E:E)+G3107</f>
        <v>0</v>
      </c>
      <c r="G3107" s="328">
        <v>0</v>
      </c>
    </row>
    <row r="3108" spans="1:7" ht="15" x14ac:dyDescent="0.2">
      <c r="A3108" s="320" t="s">
        <v>4773</v>
      </c>
      <c r="B3108" s="336" t="s">
        <v>1522</v>
      </c>
      <c r="C3108" s="337" t="s">
        <v>5415</v>
      </c>
      <c r="D3108" s="340">
        <v>3933</v>
      </c>
      <c r="E3108" s="339">
        <v>10600</v>
      </c>
      <c r="F3108" s="171">
        <f>-SUMIF(CajaAcc!F:F,A3108,CajaAcc!E:E)+G3108</f>
        <v>1</v>
      </c>
      <c r="G3108" s="328">
        <v>1</v>
      </c>
    </row>
    <row r="3109" spans="1:7" ht="15" x14ac:dyDescent="0.2">
      <c r="A3109" s="320" t="s">
        <v>5517</v>
      </c>
      <c r="B3109" s="336" t="s">
        <v>1522</v>
      </c>
      <c r="C3109" s="337" t="s">
        <v>5641</v>
      </c>
      <c r="D3109" s="340">
        <v>2612</v>
      </c>
      <c r="E3109" s="339">
        <v>8050</v>
      </c>
      <c r="F3109" s="171">
        <f>-SUMIF(CajaAcc!F:F,A3109,CajaAcc!E:E)+G3109</f>
        <v>4</v>
      </c>
      <c r="G3109" s="328">
        <v>4</v>
      </c>
    </row>
    <row r="3110" spans="1:7" ht="15" x14ac:dyDescent="0.2">
      <c r="A3110" s="320" t="s">
        <v>5518</v>
      </c>
      <c r="B3110" s="336" t="s">
        <v>1522</v>
      </c>
      <c r="C3110" s="337" t="s">
        <v>5642</v>
      </c>
      <c r="D3110" s="340">
        <v>2612</v>
      </c>
      <c r="E3110" s="339">
        <v>8050</v>
      </c>
      <c r="F3110" s="171">
        <f>-SUMIF(CajaAcc!F:F,A3110,CajaAcc!E:E)+G3110</f>
        <v>4</v>
      </c>
      <c r="G3110" s="328">
        <v>4</v>
      </c>
    </row>
    <row r="3111" spans="1:7" ht="15" x14ac:dyDescent="0.2">
      <c r="A3111" s="320" t="s">
        <v>5697</v>
      </c>
      <c r="B3111" s="336" t="s">
        <v>1522</v>
      </c>
      <c r="C3111" s="337" t="s">
        <v>5716</v>
      </c>
      <c r="D3111" s="340">
        <v>905</v>
      </c>
      <c r="E3111" s="339">
        <v>3050</v>
      </c>
      <c r="F3111" s="171">
        <f>-SUMIF(CajaAcc!F:F,A3111,CajaAcc!E:E)+G3111</f>
        <v>1</v>
      </c>
      <c r="G3111" s="328">
        <v>1</v>
      </c>
    </row>
    <row r="3112" spans="1:7" ht="15" x14ac:dyDescent="0.2">
      <c r="A3112" s="320" t="s">
        <v>6148</v>
      </c>
      <c r="B3112" s="336" t="s">
        <v>1522</v>
      </c>
      <c r="C3112" s="337" t="s">
        <v>6149</v>
      </c>
      <c r="D3112" s="340">
        <v>2047</v>
      </c>
      <c r="E3112" s="339">
        <v>5500</v>
      </c>
      <c r="F3112" s="171">
        <f>-SUMIF(CajaAcc!F:F,A3112,CajaAcc!E:E)+G3112</f>
        <v>1</v>
      </c>
      <c r="G3112" s="328">
        <v>1</v>
      </c>
    </row>
    <row r="3113" spans="1:7" ht="15" x14ac:dyDescent="0.2">
      <c r="A3113" s="320" t="s">
        <v>5519</v>
      </c>
      <c r="B3113" s="336" t="s">
        <v>1522</v>
      </c>
      <c r="C3113" s="337" t="s">
        <v>5643</v>
      </c>
      <c r="D3113" s="340">
        <v>2612</v>
      </c>
      <c r="E3113" s="339">
        <v>8050</v>
      </c>
      <c r="F3113" s="171">
        <f>-SUMIF(CajaAcc!F:F,A3113,CajaAcc!E:E)+G3113</f>
        <v>3</v>
      </c>
      <c r="G3113" s="328">
        <v>3</v>
      </c>
    </row>
    <row r="3114" spans="1:7" ht="15" x14ac:dyDescent="0.2">
      <c r="A3114" s="320" t="s">
        <v>227</v>
      </c>
      <c r="B3114" s="336" t="s">
        <v>1522</v>
      </c>
      <c r="C3114" s="337" t="s">
        <v>1581</v>
      </c>
      <c r="D3114" s="340">
        <v>231</v>
      </c>
      <c r="E3114" s="339">
        <v>350</v>
      </c>
      <c r="F3114" s="171">
        <f>-SUMIF(CajaAcc!F:F,A3114,CajaAcc!E:E)+G3114</f>
        <v>0</v>
      </c>
      <c r="G3114" s="328">
        <v>0</v>
      </c>
    </row>
    <row r="3115" spans="1:7" ht="15" x14ac:dyDescent="0.2">
      <c r="A3115" s="320" t="s">
        <v>642</v>
      </c>
      <c r="B3115" s="336" t="s">
        <v>1522</v>
      </c>
      <c r="C3115" s="337" t="s">
        <v>5416</v>
      </c>
      <c r="D3115" s="340">
        <v>231</v>
      </c>
      <c r="E3115" s="339">
        <v>350</v>
      </c>
      <c r="F3115" s="171">
        <f>-SUMIF(CajaAcc!F:F,A3115,CajaAcc!E:E)+G3115</f>
        <v>0</v>
      </c>
      <c r="G3115" s="328">
        <v>0</v>
      </c>
    </row>
    <row r="3116" spans="1:7" ht="15" x14ac:dyDescent="0.2">
      <c r="A3116" s="320" t="s">
        <v>643</v>
      </c>
      <c r="B3116" s="336" t="s">
        <v>1522</v>
      </c>
      <c r="C3116" s="337" t="s">
        <v>5416</v>
      </c>
      <c r="D3116" s="340">
        <v>231</v>
      </c>
      <c r="E3116" s="339">
        <v>350</v>
      </c>
      <c r="F3116" s="171">
        <f>-SUMIF(CajaAcc!F:F,A3116,CajaAcc!E:E)+G3116</f>
        <v>0</v>
      </c>
      <c r="G3116" s="328">
        <v>0</v>
      </c>
    </row>
    <row r="3117" spans="1:7" ht="15" x14ac:dyDescent="0.2">
      <c r="A3117" s="320" t="s">
        <v>640</v>
      </c>
      <c r="B3117" s="336" t="s">
        <v>1522</v>
      </c>
      <c r="C3117" s="337" t="s">
        <v>5416</v>
      </c>
      <c r="D3117" s="340">
        <v>231</v>
      </c>
      <c r="E3117" s="339">
        <v>350</v>
      </c>
      <c r="F3117" s="171">
        <f>-SUMIF(CajaAcc!F:F,A3117,CajaAcc!E:E)+G3117</f>
        <v>0</v>
      </c>
      <c r="G3117" s="328">
        <v>0</v>
      </c>
    </row>
    <row r="3118" spans="1:7" ht="15" x14ac:dyDescent="0.2">
      <c r="A3118" s="320" t="s">
        <v>707</v>
      </c>
      <c r="B3118" s="336" t="s">
        <v>1522</v>
      </c>
      <c r="C3118" s="337" t="s">
        <v>2184</v>
      </c>
      <c r="D3118" s="340">
        <v>231</v>
      </c>
      <c r="E3118" s="339">
        <v>350</v>
      </c>
      <c r="F3118" s="171">
        <f>-SUMIF(CajaAcc!F:F,A3118,CajaAcc!E:E)+G3118</f>
        <v>0</v>
      </c>
      <c r="G3118" s="328">
        <v>0</v>
      </c>
    </row>
    <row r="3119" spans="1:7" ht="15" x14ac:dyDescent="0.2">
      <c r="A3119" s="320" t="s">
        <v>609</v>
      </c>
      <c r="B3119" s="336" t="s">
        <v>1522</v>
      </c>
      <c r="C3119" s="337" t="s">
        <v>2185</v>
      </c>
      <c r="D3119" s="340">
        <v>231</v>
      </c>
      <c r="E3119" s="339">
        <v>350</v>
      </c>
      <c r="F3119" s="171">
        <f>-SUMIF(CajaAcc!F:F,A3119,CajaAcc!E:E)+G3119</f>
        <v>0</v>
      </c>
      <c r="G3119" s="328">
        <v>0</v>
      </c>
    </row>
    <row r="3120" spans="1:7" ht="15" x14ac:dyDescent="0.2">
      <c r="A3120" s="320" t="s">
        <v>912</v>
      </c>
      <c r="B3120" s="336" t="s">
        <v>1522</v>
      </c>
      <c r="C3120" s="337" t="s">
        <v>1916</v>
      </c>
      <c r="D3120" s="340">
        <v>231</v>
      </c>
      <c r="E3120" s="339">
        <v>350</v>
      </c>
      <c r="F3120" s="171">
        <f>-SUMIF(CajaAcc!F:F,A3120,CajaAcc!E:E)+G3120</f>
        <v>0</v>
      </c>
      <c r="G3120" s="328">
        <v>0</v>
      </c>
    </row>
    <row r="3121" spans="1:7" ht="15" x14ac:dyDescent="0.2">
      <c r="A3121" s="320" t="s">
        <v>898</v>
      </c>
      <c r="B3121" s="336" t="s">
        <v>1522</v>
      </c>
      <c r="C3121" s="337" t="s">
        <v>1917</v>
      </c>
      <c r="D3121" s="340">
        <v>231</v>
      </c>
      <c r="E3121" s="339">
        <v>350</v>
      </c>
      <c r="F3121" s="171">
        <f>-SUMIF(CajaAcc!F:F,A3121,CajaAcc!E:E)+G3121</f>
        <v>0</v>
      </c>
      <c r="G3121" s="328">
        <v>0</v>
      </c>
    </row>
    <row r="3122" spans="1:7" ht="15" x14ac:dyDescent="0.2">
      <c r="A3122" s="320" t="s">
        <v>897</v>
      </c>
      <c r="B3122" s="336" t="s">
        <v>1522</v>
      </c>
      <c r="C3122" s="337" t="s">
        <v>1918</v>
      </c>
      <c r="D3122" s="340">
        <v>231</v>
      </c>
      <c r="E3122" s="339">
        <v>350</v>
      </c>
      <c r="F3122" s="171">
        <f>-SUMIF(CajaAcc!F:F,A3122,CajaAcc!E:E)+G3122</f>
        <v>0</v>
      </c>
      <c r="G3122" s="328">
        <v>0</v>
      </c>
    </row>
    <row r="3123" spans="1:7" ht="15" x14ac:dyDescent="0.2">
      <c r="A3123" s="320" t="s">
        <v>899</v>
      </c>
      <c r="B3123" s="336" t="s">
        <v>1522</v>
      </c>
      <c r="C3123" s="337" t="s">
        <v>1919</v>
      </c>
      <c r="D3123" s="340">
        <v>231</v>
      </c>
      <c r="E3123" s="339">
        <v>350</v>
      </c>
      <c r="F3123" s="171">
        <f>-SUMIF(CajaAcc!F:F,A3123,CajaAcc!E:E)+G3123</f>
        <v>0</v>
      </c>
      <c r="G3123" s="328">
        <v>0</v>
      </c>
    </row>
    <row r="3124" spans="1:7" ht="15" x14ac:dyDescent="0.2">
      <c r="A3124" s="320" t="s">
        <v>896</v>
      </c>
      <c r="B3124" s="336" t="s">
        <v>1522</v>
      </c>
      <c r="C3124" s="337" t="s">
        <v>1920</v>
      </c>
      <c r="D3124" s="340">
        <v>231</v>
      </c>
      <c r="E3124" s="339">
        <v>350</v>
      </c>
      <c r="F3124" s="171">
        <f>-SUMIF(CajaAcc!F:F,A3124,CajaAcc!E:E)+G3124</f>
        <v>0</v>
      </c>
      <c r="G3124" s="328">
        <v>0</v>
      </c>
    </row>
    <row r="3125" spans="1:7" ht="15" x14ac:dyDescent="0.2">
      <c r="A3125" s="320" t="s">
        <v>603</v>
      </c>
      <c r="B3125" s="336" t="s">
        <v>1522</v>
      </c>
      <c r="C3125" s="337" t="s">
        <v>5417</v>
      </c>
      <c r="D3125" s="340">
        <v>231</v>
      </c>
      <c r="E3125" s="339">
        <v>350</v>
      </c>
      <c r="F3125" s="171">
        <f>-SUMIF(CajaAcc!F:F,A3125,CajaAcc!E:E)+G3125</f>
        <v>0</v>
      </c>
      <c r="G3125" s="328">
        <v>0</v>
      </c>
    </row>
    <row r="3126" spans="1:7" ht="15" x14ac:dyDescent="0.2">
      <c r="A3126" s="320" t="s">
        <v>821</v>
      </c>
      <c r="B3126" s="336" t="s">
        <v>1522</v>
      </c>
      <c r="C3126" s="337" t="s">
        <v>2186</v>
      </c>
      <c r="D3126" s="340">
        <v>231</v>
      </c>
      <c r="E3126" s="339">
        <v>350</v>
      </c>
      <c r="F3126" s="171">
        <f>-SUMIF(CajaAcc!F:F,A3126,CajaAcc!E:E)+G3126</f>
        <v>0</v>
      </c>
      <c r="G3126" s="328">
        <v>0</v>
      </c>
    </row>
    <row r="3127" spans="1:7" ht="15" x14ac:dyDescent="0.2">
      <c r="A3127" s="320" t="s">
        <v>610</v>
      </c>
      <c r="B3127" s="336" t="s">
        <v>1522</v>
      </c>
      <c r="C3127" s="337" t="s">
        <v>2187</v>
      </c>
      <c r="D3127" s="340">
        <v>231</v>
      </c>
      <c r="E3127" s="339">
        <v>350</v>
      </c>
      <c r="F3127" s="171">
        <f>-SUMIF(CajaAcc!F:F,A3127,CajaAcc!E:E)+G3127</f>
        <v>0</v>
      </c>
      <c r="G3127" s="328">
        <v>0</v>
      </c>
    </row>
    <row r="3128" spans="1:7" ht="15" x14ac:dyDescent="0.2">
      <c r="A3128" s="320" t="s">
        <v>604</v>
      </c>
      <c r="B3128" s="336" t="s">
        <v>1522</v>
      </c>
      <c r="C3128" s="337" t="s">
        <v>5418</v>
      </c>
      <c r="D3128" s="340">
        <v>231</v>
      </c>
      <c r="E3128" s="339">
        <v>350</v>
      </c>
      <c r="F3128" s="171">
        <f>-SUMIF(CajaAcc!F:F,A3128,CajaAcc!E:E)+G3128</f>
        <v>0</v>
      </c>
      <c r="G3128" s="328">
        <v>0</v>
      </c>
    </row>
    <row r="3129" spans="1:7" ht="15" x14ac:dyDescent="0.2">
      <c r="A3129" s="320" t="s">
        <v>670</v>
      </c>
      <c r="B3129" s="336" t="s">
        <v>1522</v>
      </c>
      <c r="C3129" s="337" t="s">
        <v>2562</v>
      </c>
      <c r="D3129" s="340">
        <v>277</v>
      </c>
      <c r="E3129" s="339">
        <v>550</v>
      </c>
      <c r="F3129" s="171">
        <f>-SUMIF(CajaAcc!F:F,A3129,CajaAcc!E:E)+G3129</f>
        <v>0</v>
      </c>
      <c r="G3129" s="328">
        <v>0</v>
      </c>
    </row>
    <row r="3130" spans="1:7" ht="15" x14ac:dyDescent="0.2">
      <c r="A3130" s="320" t="s">
        <v>645</v>
      </c>
      <c r="B3130" s="336" t="s">
        <v>1522</v>
      </c>
      <c r="C3130" s="337" t="s">
        <v>5419</v>
      </c>
      <c r="D3130" s="340">
        <v>277</v>
      </c>
      <c r="E3130" s="339">
        <v>550</v>
      </c>
      <c r="F3130" s="171">
        <f>-SUMIF(CajaAcc!F:F,A3130,CajaAcc!E:E)+G3130</f>
        <v>0</v>
      </c>
      <c r="G3130" s="328">
        <v>0</v>
      </c>
    </row>
    <row r="3131" spans="1:7" ht="15" x14ac:dyDescent="0.2">
      <c r="A3131" s="320" t="s">
        <v>639</v>
      </c>
      <c r="B3131" s="336" t="s">
        <v>1522</v>
      </c>
      <c r="C3131" s="337" t="s">
        <v>5419</v>
      </c>
      <c r="D3131" s="340">
        <v>277</v>
      </c>
      <c r="E3131" s="339">
        <v>550</v>
      </c>
      <c r="F3131" s="171">
        <f>-SUMIF(CajaAcc!F:F,A3131,CajaAcc!E:E)+G3131</f>
        <v>0</v>
      </c>
      <c r="G3131" s="328">
        <v>0</v>
      </c>
    </row>
    <row r="3132" spans="1:7" ht="15" x14ac:dyDescent="0.2">
      <c r="A3132" s="320" t="s">
        <v>708</v>
      </c>
      <c r="B3132" s="336" t="s">
        <v>1522</v>
      </c>
      <c r="C3132" s="337" t="s">
        <v>2188</v>
      </c>
      <c r="D3132" s="340">
        <v>277</v>
      </c>
      <c r="E3132" s="339">
        <v>550</v>
      </c>
      <c r="F3132" s="171">
        <f>-SUMIF(CajaAcc!F:F,A3132,CajaAcc!E:E)+G3132</f>
        <v>0</v>
      </c>
      <c r="G3132" s="328">
        <v>0</v>
      </c>
    </row>
    <row r="3133" spans="1:7" ht="15" x14ac:dyDescent="0.2">
      <c r="A3133" s="320" t="s">
        <v>671</v>
      </c>
      <c r="B3133" s="336" t="s">
        <v>1522</v>
      </c>
      <c r="C3133" s="337" t="s">
        <v>2563</v>
      </c>
      <c r="D3133" s="340">
        <v>277</v>
      </c>
      <c r="E3133" s="339">
        <v>550</v>
      </c>
      <c r="F3133" s="171">
        <f>-SUMIF(CajaAcc!F:F,A3133,CajaAcc!E:E)+G3133</f>
        <v>0</v>
      </c>
      <c r="G3133" s="328">
        <v>0</v>
      </c>
    </row>
    <row r="3134" spans="1:7" ht="15" x14ac:dyDescent="0.2">
      <c r="A3134" s="320" t="s">
        <v>762</v>
      </c>
      <c r="B3134" s="336" t="s">
        <v>1522</v>
      </c>
      <c r="C3134" s="337" t="s">
        <v>2189</v>
      </c>
      <c r="D3134" s="340">
        <v>277</v>
      </c>
      <c r="E3134" s="339">
        <v>550</v>
      </c>
      <c r="F3134" s="171">
        <f>-SUMIF(CajaAcc!F:F,A3134,CajaAcc!E:E)+G3134</f>
        <v>0</v>
      </c>
      <c r="G3134" s="328">
        <v>0</v>
      </c>
    </row>
    <row r="3135" spans="1:7" ht="15" x14ac:dyDescent="0.2">
      <c r="A3135" s="320" t="s">
        <v>611</v>
      </c>
      <c r="B3135" s="336" t="s">
        <v>1522</v>
      </c>
      <c r="C3135" s="337" t="s">
        <v>2190</v>
      </c>
      <c r="D3135" s="340">
        <v>277</v>
      </c>
      <c r="E3135" s="339">
        <v>550</v>
      </c>
      <c r="F3135" s="171">
        <f>-SUMIF(CajaAcc!F:F,A3135,CajaAcc!E:E)+G3135</f>
        <v>0</v>
      </c>
      <c r="G3135" s="328">
        <v>0</v>
      </c>
    </row>
    <row r="3136" spans="1:7" ht="15" x14ac:dyDescent="0.2">
      <c r="A3136" s="320" t="s">
        <v>919</v>
      </c>
      <c r="B3136" s="336" t="s">
        <v>1522</v>
      </c>
      <c r="C3136" s="337" t="s">
        <v>1921</v>
      </c>
      <c r="D3136" s="340">
        <v>277</v>
      </c>
      <c r="E3136" s="339">
        <v>550</v>
      </c>
      <c r="F3136" s="171">
        <f>-SUMIF(CajaAcc!F:F,A3136,CajaAcc!E:E)+G3136</f>
        <v>0</v>
      </c>
      <c r="G3136" s="328">
        <v>0</v>
      </c>
    </row>
    <row r="3137" spans="1:7" ht="15" x14ac:dyDescent="0.2">
      <c r="A3137" s="320" t="s">
        <v>1158</v>
      </c>
      <c r="B3137" s="336" t="s">
        <v>1522</v>
      </c>
      <c r="C3137" s="337" t="s">
        <v>1922</v>
      </c>
      <c r="D3137" s="340">
        <v>388</v>
      </c>
      <c r="E3137" s="339">
        <v>750</v>
      </c>
      <c r="F3137" s="171">
        <f>-SUMIF(CajaAcc!F:F,A3137,CajaAcc!E:E)+G3137</f>
        <v>0</v>
      </c>
      <c r="G3137" s="328">
        <v>0</v>
      </c>
    </row>
    <row r="3138" spans="1:7" ht="15" x14ac:dyDescent="0.2">
      <c r="A3138" s="320" t="s">
        <v>1497</v>
      </c>
      <c r="B3138" s="336" t="s">
        <v>1522</v>
      </c>
      <c r="C3138" s="337" t="s">
        <v>2564</v>
      </c>
      <c r="D3138" s="340">
        <v>354</v>
      </c>
      <c r="E3138" s="339">
        <v>700</v>
      </c>
      <c r="F3138" s="171">
        <f>-SUMIF(CajaAcc!F:F,A3138,CajaAcc!E:E)+G3138</f>
        <v>0</v>
      </c>
      <c r="G3138" s="328">
        <v>0</v>
      </c>
    </row>
    <row r="3139" spans="1:7" ht="15" x14ac:dyDescent="0.2">
      <c r="A3139" s="320" t="s">
        <v>1691</v>
      </c>
      <c r="B3139" s="336" t="s">
        <v>1522</v>
      </c>
      <c r="C3139" s="337" t="s">
        <v>2565</v>
      </c>
      <c r="D3139" s="340">
        <v>388</v>
      </c>
      <c r="E3139" s="339">
        <v>750</v>
      </c>
      <c r="F3139" s="171">
        <f>-SUMIF(CajaAcc!F:F,A3139,CajaAcc!E:E)+G3139</f>
        <v>0</v>
      </c>
      <c r="G3139" s="328">
        <v>0</v>
      </c>
    </row>
    <row r="3140" spans="1:7" ht="15" x14ac:dyDescent="0.2">
      <c r="A3140" s="320" t="s">
        <v>1397</v>
      </c>
      <c r="B3140" s="336" t="s">
        <v>1522</v>
      </c>
      <c r="C3140" s="337" t="s">
        <v>2566</v>
      </c>
      <c r="D3140" s="340">
        <v>388</v>
      </c>
      <c r="E3140" s="339">
        <v>750</v>
      </c>
      <c r="F3140" s="171">
        <f>-SUMIF(CajaAcc!F:F,A3140,CajaAcc!E:E)+G3140</f>
        <v>0</v>
      </c>
      <c r="G3140" s="328">
        <v>0</v>
      </c>
    </row>
    <row r="3141" spans="1:7" ht="15" x14ac:dyDescent="0.2">
      <c r="A3141" s="320" t="s">
        <v>1532</v>
      </c>
      <c r="B3141" s="336" t="s">
        <v>1522</v>
      </c>
      <c r="C3141" s="337" t="s">
        <v>2567</v>
      </c>
      <c r="D3141" s="340">
        <v>388</v>
      </c>
      <c r="E3141" s="339">
        <v>750</v>
      </c>
      <c r="F3141" s="171">
        <f>-SUMIF(CajaAcc!F:F,A3141,CajaAcc!E:E)+G3141</f>
        <v>0</v>
      </c>
      <c r="G3141" s="328">
        <v>0</v>
      </c>
    </row>
    <row r="3142" spans="1:7" ht="15" x14ac:dyDescent="0.2">
      <c r="A3142" s="320" t="s">
        <v>1533</v>
      </c>
      <c r="B3142" s="336" t="s">
        <v>1522</v>
      </c>
      <c r="C3142" s="337" t="s">
        <v>2567</v>
      </c>
      <c r="D3142" s="340">
        <v>388</v>
      </c>
      <c r="E3142" s="339">
        <v>750</v>
      </c>
      <c r="F3142" s="171">
        <f>-SUMIF(CajaAcc!F:F,A3142,CajaAcc!E:E)+G3142</f>
        <v>0</v>
      </c>
      <c r="G3142" s="328">
        <v>0</v>
      </c>
    </row>
    <row r="3143" spans="1:7" ht="15" x14ac:dyDescent="0.2">
      <c r="A3143" s="320" t="s">
        <v>1098</v>
      </c>
      <c r="B3143" s="336" t="s">
        <v>1522</v>
      </c>
      <c r="C3143" s="337" t="s">
        <v>2568</v>
      </c>
      <c r="D3143" s="340">
        <v>388</v>
      </c>
      <c r="E3143" s="339">
        <v>750</v>
      </c>
      <c r="F3143" s="171">
        <f>-SUMIF(CajaAcc!F:F,A3143,CajaAcc!E:E)+G3143</f>
        <v>0</v>
      </c>
      <c r="G3143" s="328">
        <v>0</v>
      </c>
    </row>
    <row r="3144" spans="1:7" ht="15" x14ac:dyDescent="0.2">
      <c r="A3144" s="320" t="s">
        <v>1183</v>
      </c>
      <c r="B3144" s="336" t="s">
        <v>1522</v>
      </c>
      <c r="C3144" s="337" t="s">
        <v>2569</v>
      </c>
      <c r="D3144" s="340">
        <v>388</v>
      </c>
      <c r="E3144" s="339">
        <v>750</v>
      </c>
      <c r="F3144" s="171">
        <f>-SUMIF(CajaAcc!F:F,A3144,CajaAcc!E:E)+G3144</f>
        <v>0</v>
      </c>
      <c r="G3144" s="328">
        <v>0</v>
      </c>
    </row>
    <row r="3145" spans="1:7" ht="15" x14ac:dyDescent="0.2">
      <c r="A3145" s="320" t="s">
        <v>1364</v>
      </c>
      <c r="B3145" s="336" t="s">
        <v>1522</v>
      </c>
      <c r="C3145" s="337" t="s">
        <v>2570</v>
      </c>
      <c r="D3145" s="340">
        <v>388</v>
      </c>
      <c r="E3145" s="339">
        <v>750</v>
      </c>
      <c r="F3145" s="171">
        <f>-SUMIF(CajaAcc!F:F,A3145,CajaAcc!E:E)+G3145</f>
        <v>0</v>
      </c>
      <c r="G3145" s="328">
        <v>0</v>
      </c>
    </row>
    <row r="3146" spans="1:7" ht="15" x14ac:dyDescent="0.2">
      <c r="A3146" s="320" t="s">
        <v>1951</v>
      </c>
      <c r="B3146" s="336" t="s">
        <v>1522</v>
      </c>
      <c r="C3146" s="337" t="s">
        <v>5420</v>
      </c>
      <c r="D3146" s="340">
        <v>388</v>
      </c>
      <c r="E3146" s="339">
        <v>750</v>
      </c>
      <c r="F3146" s="171">
        <f>-SUMIF(CajaAcc!F:F,A3146,CajaAcc!E:E)+G3146</f>
        <v>0</v>
      </c>
      <c r="G3146" s="328">
        <v>0</v>
      </c>
    </row>
    <row r="3147" spans="1:7" ht="15" x14ac:dyDescent="0.2">
      <c r="A3147" s="320" t="s">
        <v>1159</v>
      </c>
      <c r="B3147" s="336" t="s">
        <v>1522</v>
      </c>
      <c r="C3147" s="337" t="s">
        <v>1923</v>
      </c>
      <c r="D3147" s="340">
        <v>388</v>
      </c>
      <c r="E3147" s="339">
        <v>750</v>
      </c>
      <c r="F3147" s="171">
        <f>-SUMIF(CajaAcc!F:F,A3147,CajaAcc!E:E)+G3147</f>
        <v>0</v>
      </c>
      <c r="G3147" s="328">
        <v>0</v>
      </c>
    </row>
    <row r="3148" spans="1:7" ht="15" x14ac:dyDescent="0.2">
      <c r="A3148" s="320" t="s">
        <v>1498</v>
      </c>
      <c r="B3148" s="336" t="s">
        <v>1522</v>
      </c>
      <c r="C3148" s="337" t="s">
        <v>2571</v>
      </c>
      <c r="D3148" s="340">
        <v>354</v>
      </c>
      <c r="E3148" s="339">
        <v>700</v>
      </c>
      <c r="F3148" s="171">
        <f>-SUMIF(CajaAcc!F:F,A3148,CajaAcc!E:E)+G3148</f>
        <v>0</v>
      </c>
      <c r="G3148" s="328">
        <v>0</v>
      </c>
    </row>
    <row r="3149" spans="1:7" ht="15" x14ac:dyDescent="0.2">
      <c r="A3149" s="320" t="s">
        <v>1692</v>
      </c>
      <c r="B3149" s="336" t="s">
        <v>1522</v>
      </c>
      <c r="C3149" s="337" t="s">
        <v>2572</v>
      </c>
      <c r="D3149" s="340">
        <v>388</v>
      </c>
      <c r="E3149" s="339">
        <v>750</v>
      </c>
      <c r="F3149" s="171">
        <f>-SUMIF(CajaAcc!F:F,A3149,CajaAcc!E:E)+G3149</f>
        <v>0</v>
      </c>
      <c r="G3149" s="328">
        <v>0</v>
      </c>
    </row>
    <row r="3150" spans="1:7" ht="15" x14ac:dyDescent="0.2">
      <c r="A3150" s="320" t="s">
        <v>1398</v>
      </c>
      <c r="B3150" s="336" t="s">
        <v>1522</v>
      </c>
      <c r="C3150" s="337" t="s">
        <v>2573</v>
      </c>
      <c r="D3150" s="340">
        <v>388</v>
      </c>
      <c r="E3150" s="339">
        <v>750</v>
      </c>
      <c r="F3150" s="171">
        <f>-SUMIF(CajaAcc!F:F,A3150,CajaAcc!E:E)+G3150</f>
        <v>0</v>
      </c>
      <c r="G3150" s="328">
        <v>0</v>
      </c>
    </row>
    <row r="3151" spans="1:7" ht="15" x14ac:dyDescent="0.2">
      <c r="A3151" s="320" t="s">
        <v>1563</v>
      </c>
      <c r="B3151" s="336" t="s">
        <v>1522</v>
      </c>
      <c r="C3151" s="337" t="s">
        <v>2574</v>
      </c>
      <c r="D3151" s="340">
        <v>388</v>
      </c>
      <c r="E3151" s="339">
        <v>750</v>
      </c>
      <c r="F3151" s="171">
        <f>-SUMIF(CajaAcc!F:F,A3151,CajaAcc!E:E)+G3151</f>
        <v>0</v>
      </c>
      <c r="G3151" s="328">
        <v>0</v>
      </c>
    </row>
    <row r="3152" spans="1:7" ht="15" x14ac:dyDescent="0.2">
      <c r="A3152" s="320" t="s">
        <v>1184</v>
      </c>
      <c r="B3152" s="336" t="s">
        <v>1522</v>
      </c>
      <c r="C3152" s="337" t="s">
        <v>2575</v>
      </c>
      <c r="D3152" s="340">
        <v>388</v>
      </c>
      <c r="E3152" s="339">
        <v>750</v>
      </c>
      <c r="F3152" s="171">
        <f>-SUMIF(CajaAcc!F:F,A3152,CajaAcc!E:E)+G3152</f>
        <v>0</v>
      </c>
      <c r="G3152" s="328">
        <v>0</v>
      </c>
    </row>
    <row r="3153" spans="1:7" ht="15" x14ac:dyDescent="0.2">
      <c r="A3153" s="320" t="s">
        <v>1365</v>
      </c>
      <c r="B3153" s="336" t="s">
        <v>1522</v>
      </c>
      <c r="C3153" s="337" t="s">
        <v>2576</v>
      </c>
      <c r="D3153" s="340">
        <v>388</v>
      </c>
      <c r="E3153" s="339">
        <v>750</v>
      </c>
      <c r="F3153" s="171">
        <f>-SUMIF(CajaAcc!F:F,A3153,CajaAcc!E:E)+G3153</f>
        <v>0</v>
      </c>
      <c r="G3153" s="328">
        <v>0</v>
      </c>
    </row>
    <row r="3154" spans="1:7" ht="15" x14ac:dyDescent="0.2">
      <c r="A3154" s="320" t="s">
        <v>1566</v>
      </c>
      <c r="B3154" s="336" t="s">
        <v>1522</v>
      </c>
      <c r="C3154" s="337" t="s">
        <v>2577</v>
      </c>
      <c r="D3154" s="340">
        <v>388</v>
      </c>
      <c r="E3154" s="339">
        <v>750</v>
      </c>
      <c r="F3154" s="171">
        <f>-SUMIF(CajaAcc!F:F,A3154,CajaAcc!E:E)+G3154</f>
        <v>0</v>
      </c>
      <c r="G3154" s="328">
        <v>0</v>
      </c>
    </row>
    <row r="3155" spans="1:7" ht="15" x14ac:dyDescent="0.2">
      <c r="A3155" s="320" t="s">
        <v>1285</v>
      </c>
      <c r="B3155" s="336" t="s">
        <v>1522</v>
      </c>
      <c r="C3155" s="337" t="s">
        <v>5644</v>
      </c>
      <c r="D3155" s="340">
        <v>388</v>
      </c>
      <c r="E3155" s="339">
        <v>750</v>
      </c>
      <c r="F3155" s="171">
        <f>-SUMIF(CajaAcc!F:F,A3155,CajaAcc!E:E)+G3155</f>
        <v>0</v>
      </c>
      <c r="G3155" s="328">
        <v>0</v>
      </c>
    </row>
    <row r="3156" spans="1:7" ht="15" x14ac:dyDescent="0.2">
      <c r="A3156" s="320" t="s">
        <v>1695</v>
      </c>
      <c r="B3156" s="336" t="s">
        <v>1522</v>
      </c>
      <c r="C3156" s="337" t="s">
        <v>2578</v>
      </c>
      <c r="D3156" s="340">
        <v>388</v>
      </c>
      <c r="E3156" s="339">
        <v>750</v>
      </c>
      <c r="F3156" s="171">
        <f>-SUMIF(CajaAcc!F:F,A3156,CajaAcc!E:E)+G3156</f>
        <v>0</v>
      </c>
      <c r="G3156" s="328">
        <v>0</v>
      </c>
    </row>
    <row r="3157" spans="1:7" ht="15" x14ac:dyDescent="0.2">
      <c r="A3157" s="320" t="s">
        <v>1693</v>
      </c>
      <c r="B3157" s="336" t="s">
        <v>1522</v>
      </c>
      <c r="C3157" s="337" t="s">
        <v>2578</v>
      </c>
      <c r="D3157" s="340">
        <v>388</v>
      </c>
      <c r="E3157" s="339">
        <v>750</v>
      </c>
      <c r="F3157" s="171">
        <f>-SUMIF(CajaAcc!F:F,A3157,CajaAcc!E:E)+G3157</f>
        <v>1</v>
      </c>
      <c r="G3157" s="328">
        <v>1</v>
      </c>
    </row>
    <row r="3158" spans="1:7" ht="15" x14ac:dyDescent="0.2">
      <c r="A3158" s="320" t="s">
        <v>1694</v>
      </c>
      <c r="B3158" s="336" t="s">
        <v>1522</v>
      </c>
      <c r="C3158" s="337" t="s">
        <v>2578</v>
      </c>
      <c r="D3158" s="340">
        <v>388</v>
      </c>
      <c r="E3158" s="339">
        <v>750</v>
      </c>
      <c r="F3158" s="171">
        <f>-SUMIF(CajaAcc!F:F,A3158,CajaAcc!E:E)+G3158</f>
        <v>0</v>
      </c>
      <c r="G3158" s="328">
        <v>0</v>
      </c>
    </row>
    <row r="3159" spans="1:7" ht="15" x14ac:dyDescent="0.2">
      <c r="A3159" s="320" t="s">
        <v>1952</v>
      </c>
      <c r="B3159" s="336" t="s">
        <v>1522</v>
      </c>
      <c r="C3159" s="337" t="s">
        <v>2579</v>
      </c>
      <c r="D3159" s="340">
        <v>388</v>
      </c>
      <c r="E3159" s="339">
        <v>750</v>
      </c>
      <c r="F3159" s="171">
        <f>-SUMIF(CajaAcc!F:F,A3159,CajaAcc!E:E)+G3159</f>
        <v>0</v>
      </c>
      <c r="G3159" s="328">
        <v>0</v>
      </c>
    </row>
    <row r="3160" spans="1:7" ht="15" x14ac:dyDescent="0.2">
      <c r="A3160" s="320" t="s">
        <v>1953</v>
      </c>
      <c r="B3160" s="336" t="s">
        <v>1522</v>
      </c>
      <c r="C3160" s="337" t="s">
        <v>2579</v>
      </c>
      <c r="D3160" s="340">
        <v>388</v>
      </c>
      <c r="E3160" s="339">
        <v>750</v>
      </c>
      <c r="F3160" s="171">
        <f>-SUMIF(CajaAcc!F:F,A3160,CajaAcc!E:E)+G3160</f>
        <v>0</v>
      </c>
      <c r="G3160" s="328">
        <v>0</v>
      </c>
    </row>
    <row r="3161" spans="1:7" ht="15" x14ac:dyDescent="0.2">
      <c r="A3161" s="320" t="s">
        <v>2065</v>
      </c>
      <c r="B3161" s="336" t="s">
        <v>1522</v>
      </c>
      <c r="C3161" s="337" t="s">
        <v>2580</v>
      </c>
      <c r="D3161" s="340">
        <v>388</v>
      </c>
      <c r="E3161" s="339">
        <v>750</v>
      </c>
      <c r="F3161" s="171">
        <f>-SUMIF(CajaAcc!F:F,A3161,CajaAcc!E:E)+G3161</f>
        <v>0</v>
      </c>
      <c r="G3161" s="328">
        <v>0</v>
      </c>
    </row>
    <row r="3162" spans="1:7" ht="15" x14ac:dyDescent="0.2">
      <c r="A3162" s="320" t="s">
        <v>2066</v>
      </c>
      <c r="B3162" s="336" t="s">
        <v>1522</v>
      </c>
      <c r="C3162" s="337" t="s">
        <v>2580</v>
      </c>
      <c r="D3162" s="340">
        <v>388</v>
      </c>
      <c r="E3162" s="339">
        <v>750</v>
      </c>
      <c r="F3162" s="171">
        <f>-SUMIF(CajaAcc!F:F,A3162,CajaAcc!E:E)+G3162</f>
        <v>0</v>
      </c>
      <c r="G3162" s="328">
        <v>0</v>
      </c>
    </row>
    <row r="3163" spans="1:7" ht="15" x14ac:dyDescent="0.2">
      <c r="A3163" s="320" t="s">
        <v>2067</v>
      </c>
      <c r="B3163" s="336" t="s">
        <v>1522</v>
      </c>
      <c r="C3163" s="337" t="s">
        <v>2580</v>
      </c>
      <c r="D3163" s="340">
        <v>388</v>
      </c>
      <c r="E3163" s="339">
        <v>750</v>
      </c>
      <c r="F3163" s="171">
        <f>-SUMIF(CajaAcc!F:F,A3163,CajaAcc!E:E)+G3163</f>
        <v>0</v>
      </c>
      <c r="G3163" s="328">
        <v>0</v>
      </c>
    </row>
    <row r="3164" spans="1:7" ht="15" x14ac:dyDescent="0.2">
      <c r="A3164" s="320" t="s">
        <v>2068</v>
      </c>
      <c r="B3164" s="336" t="s">
        <v>1522</v>
      </c>
      <c r="C3164" s="337" t="s">
        <v>2580</v>
      </c>
      <c r="D3164" s="340">
        <v>388</v>
      </c>
      <c r="E3164" s="339">
        <v>750</v>
      </c>
      <c r="F3164" s="171">
        <f>-SUMIF(CajaAcc!F:F,A3164,CajaAcc!E:E)+G3164</f>
        <v>0</v>
      </c>
      <c r="G3164" s="328">
        <v>0</v>
      </c>
    </row>
    <row r="3165" spans="1:7" ht="15" x14ac:dyDescent="0.2">
      <c r="A3165" s="320" t="s">
        <v>1696</v>
      </c>
      <c r="B3165" s="336" t="s">
        <v>1522</v>
      </c>
      <c r="C3165" s="337" t="s">
        <v>1697</v>
      </c>
      <c r="D3165" s="340">
        <v>388</v>
      </c>
      <c r="E3165" s="339">
        <v>750</v>
      </c>
      <c r="F3165" s="171">
        <f>-SUMIF(CajaAcc!F:F,A3165,CajaAcc!E:E)+G3165</f>
        <v>0</v>
      </c>
      <c r="G3165" s="328">
        <v>0</v>
      </c>
    </row>
    <row r="3166" spans="1:7" ht="15" x14ac:dyDescent="0.2">
      <c r="A3166" s="320" t="s">
        <v>1699</v>
      </c>
      <c r="B3166" s="336" t="s">
        <v>1522</v>
      </c>
      <c r="C3166" s="337" t="s">
        <v>1697</v>
      </c>
      <c r="D3166" s="340">
        <v>388</v>
      </c>
      <c r="E3166" s="339">
        <v>750</v>
      </c>
      <c r="F3166" s="171">
        <f>-SUMIF(CajaAcc!F:F,A3166,CajaAcc!E:E)+G3166</f>
        <v>0</v>
      </c>
      <c r="G3166" s="328">
        <v>0</v>
      </c>
    </row>
    <row r="3167" spans="1:7" ht="15" x14ac:dyDescent="0.2">
      <c r="A3167" s="320" t="s">
        <v>1698</v>
      </c>
      <c r="B3167" s="336" t="s">
        <v>1522</v>
      </c>
      <c r="C3167" s="337" t="s">
        <v>1697</v>
      </c>
      <c r="D3167" s="340">
        <v>388</v>
      </c>
      <c r="E3167" s="339">
        <v>750</v>
      </c>
      <c r="F3167" s="171">
        <f>-SUMIF(CajaAcc!F:F,A3167,CajaAcc!E:E)+G3167</f>
        <v>0</v>
      </c>
      <c r="G3167" s="328">
        <v>0</v>
      </c>
    </row>
    <row r="3168" spans="1:7" ht="15" x14ac:dyDescent="0.2">
      <c r="A3168" s="320" t="s">
        <v>1700</v>
      </c>
      <c r="B3168" s="336" t="s">
        <v>1522</v>
      </c>
      <c r="C3168" s="337" t="s">
        <v>1697</v>
      </c>
      <c r="D3168" s="340">
        <v>388</v>
      </c>
      <c r="E3168" s="339">
        <v>750</v>
      </c>
      <c r="F3168" s="171">
        <f>-SUMIF(CajaAcc!F:F,A3168,CajaAcc!E:E)+G3168</f>
        <v>0</v>
      </c>
      <c r="G3168" s="328">
        <v>0</v>
      </c>
    </row>
    <row r="3169" spans="1:7" ht="15" x14ac:dyDescent="0.2">
      <c r="A3169" s="320" t="s">
        <v>1702</v>
      </c>
      <c r="B3169" s="336" t="s">
        <v>1522</v>
      </c>
      <c r="C3169" s="337" t="s">
        <v>2581</v>
      </c>
      <c r="D3169" s="340">
        <v>388</v>
      </c>
      <c r="E3169" s="339">
        <v>750</v>
      </c>
      <c r="F3169" s="171">
        <f>-SUMIF(CajaAcc!F:F,A3169,CajaAcc!E:E)+G3169</f>
        <v>0</v>
      </c>
      <c r="G3169" s="328">
        <v>0</v>
      </c>
    </row>
    <row r="3170" spans="1:7" ht="15" x14ac:dyDescent="0.2">
      <c r="A3170" s="320" t="s">
        <v>1701</v>
      </c>
      <c r="B3170" s="336" t="s">
        <v>1522</v>
      </c>
      <c r="C3170" s="337" t="s">
        <v>2581</v>
      </c>
      <c r="D3170" s="340">
        <v>388</v>
      </c>
      <c r="E3170" s="339">
        <v>750</v>
      </c>
      <c r="F3170" s="171">
        <f>-SUMIF(CajaAcc!F:F,A3170,CajaAcc!E:E)+G3170</f>
        <v>0</v>
      </c>
      <c r="G3170" s="328">
        <v>0</v>
      </c>
    </row>
    <row r="3171" spans="1:7" ht="15" x14ac:dyDescent="0.2">
      <c r="A3171" s="320" t="s">
        <v>2070</v>
      </c>
      <c r="B3171" s="336" t="s">
        <v>1522</v>
      </c>
      <c r="C3171" s="337" t="s">
        <v>2582</v>
      </c>
      <c r="D3171" s="340">
        <v>388</v>
      </c>
      <c r="E3171" s="339">
        <v>750</v>
      </c>
      <c r="F3171" s="171">
        <f>-SUMIF(CajaAcc!F:F,A3171,CajaAcc!E:E)+G3171</f>
        <v>0</v>
      </c>
      <c r="G3171" s="328">
        <v>0</v>
      </c>
    </row>
    <row r="3172" spans="1:7" ht="15" x14ac:dyDescent="0.2">
      <c r="A3172" s="320" t="s">
        <v>2071</v>
      </c>
      <c r="B3172" s="336" t="s">
        <v>1522</v>
      </c>
      <c r="C3172" s="337" t="s">
        <v>2582</v>
      </c>
      <c r="D3172" s="340">
        <v>388</v>
      </c>
      <c r="E3172" s="339">
        <v>750</v>
      </c>
      <c r="F3172" s="171">
        <f>-SUMIF(CajaAcc!F:F,A3172,CajaAcc!E:E)+G3172</f>
        <v>0</v>
      </c>
      <c r="G3172" s="328">
        <v>0</v>
      </c>
    </row>
    <row r="3173" spans="1:7" ht="15" x14ac:dyDescent="0.2">
      <c r="A3173" s="320" t="s">
        <v>2072</v>
      </c>
      <c r="B3173" s="336" t="s">
        <v>1522</v>
      </c>
      <c r="C3173" s="337" t="s">
        <v>2582</v>
      </c>
      <c r="D3173" s="340">
        <v>388</v>
      </c>
      <c r="E3173" s="339">
        <v>750</v>
      </c>
      <c r="F3173" s="171">
        <f>-SUMIF(CajaAcc!F:F,A3173,CajaAcc!E:E)+G3173</f>
        <v>0</v>
      </c>
      <c r="G3173" s="328">
        <v>0</v>
      </c>
    </row>
    <row r="3174" spans="1:7" ht="15" x14ac:dyDescent="0.2">
      <c r="A3174" s="320" t="s">
        <v>2069</v>
      </c>
      <c r="B3174" s="336" t="s">
        <v>1522</v>
      </c>
      <c r="C3174" s="337" t="s">
        <v>2583</v>
      </c>
      <c r="D3174" s="340">
        <v>388</v>
      </c>
      <c r="E3174" s="339">
        <v>750</v>
      </c>
      <c r="F3174" s="171">
        <f>-SUMIF(CajaAcc!F:F,A3174,CajaAcc!E:E)+G3174</f>
        <v>0</v>
      </c>
      <c r="G3174" s="328">
        <v>0</v>
      </c>
    </row>
    <row r="3175" spans="1:7" ht="15" x14ac:dyDescent="0.2">
      <c r="A3175" s="320" t="s">
        <v>2073</v>
      </c>
      <c r="B3175" s="336" t="s">
        <v>1522</v>
      </c>
      <c r="C3175" s="337" t="s">
        <v>5421</v>
      </c>
      <c r="D3175" s="340">
        <v>1046</v>
      </c>
      <c r="E3175" s="339">
        <v>2000</v>
      </c>
      <c r="F3175" s="171">
        <f>-SUMIF(CajaAcc!F:F,A3175,CajaAcc!E:E)+G3175</f>
        <v>0</v>
      </c>
      <c r="G3175" s="328">
        <v>0</v>
      </c>
    </row>
    <row r="3176" spans="1:7" ht="15" x14ac:dyDescent="0.2">
      <c r="A3176" s="320" t="s">
        <v>2121</v>
      </c>
      <c r="B3176" s="336" t="s">
        <v>1522</v>
      </c>
      <c r="C3176" s="337" t="s">
        <v>5421</v>
      </c>
      <c r="D3176" s="340">
        <v>1046</v>
      </c>
      <c r="E3176" s="339">
        <v>2000</v>
      </c>
      <c r="F3176" s="171">
        <f>-SUMIF(CajaAcc!F:F,A3176,CajaAcc!E:E)+G3176</f>
        <v>0</v>
      </c>
      <c r="G3176" s="328">
        <v>0</v>
      </c>
    </row>
    <row r="3177" spans="1:7" ht="15" x14ac:dyDescent="0.2">
      <c r="A3177" s="320" t="s">
        <v>2120</v>
      </c>
      <c r="B3177" s="336" t="s">
        <v>1522</v>
      </c>
      <c r="C3177" s="337" t="s">
        <v>5422</v>
      </c>
      <c r="D3177" s="340">
        <v>1046</v>
      </c>
      <c r="E3177" s="339">
        <v>2000</v>
      </c>
      <c r="F3177" s="171">
        <f>-SUMIF(CajaAcc!F:F,A3177,CajaAcc!E:E)+G3177</f>
        <v>0</v>
      </c>
      <c r="G3177" s="328">
        <v>0</v>
      </c>
    </row>
    <row r="3178" spans="1:7" ht="15" x14ac:dyDescent="0.2">
      <c r="A3178" s="320" t="s">
        <v>515</v>
      </c>
      <c r="B3178" s="336" t="s">
        <v>1522</v>
      </c>
      <c r="C3178" s="337" t="s">
        <v>5423</v>
      </c>
      <c r="D3178" s="340">
        <v>388</v>
      </c>
      <c r="E3178" s="339">
        <v>600</v>
      </c>
      <c r="F3178" s="171">
        <f>-SUMIF(CajaAcc!F:F,A3178,CajaAcc!E:E)+G3178</f>
        <v>0</v>
      </c>
      <c r="G3178" s="328">
        <v>0</v>
      </c>
    </row>
    <row r="3179" spans="1:7" ht="15" x14ac:dyDescent="0.2">
      <c r="A3179" s="320" t="s">
        <v>514</v>
      </c>
      <c r="B3179" s="336" t="s">
        <v>1522</v>
      </c>
      <c r="C3179" s="337" t="s">
        <v>5424</v>
      </c>
      <c r="D3179" s="340">
        <v>388</v>
      </c>
      <c r="E3179" s="339">
        <v>600</v>
      </c>
      <c r="F3179" s="171">
        <f>-SUMIF(CajaAcc!F:F,A3179,CajaAcc!E:E)+G3179</f>
        <v>0</v>
      </c>
      <c r="G3179" s="328">
        <v>0</v>
      </c>
    </row>
    <row r="3180" spans="1:7" ht="15" x14ac:dyDescent="0.2">
      <c r="A3180" s="320" t="s">
        <v>6150</v>
      </c>
      <c r="B3180" s="336" t="s">
        <v>1522</v>
      </c>
      <c r="C3180" s="337" t="s">
        <v>6151</v>
      </c>
      <c r="D3180" s="340">
        <v>2202</v>
      </c>
      <c r="E3180" s="339">
        <v>5950</v>
      </c>
      <c r="F3180" s="171">
        <f>-SUMIF(CajaAcc!F:F,A3180,CajaAcc!E:E)+G3180</f>
        <v>0</v>
      </c>
      <c r="G3180" s="328">
        <v>0</v>
      </c>
    </row>
    <row r="3181" spans="1:7" ht="15" x14ac:dyDescent="0.2">
      <c r="A3181" s="320" t="s">
        <v>1576</v>
      </c>
      <c r="B3181" s="336" t="s">
        <v>1522</v>
      </c>
      <c r="C3181" s="337" t="s">
        <v>5425</v>
      </c>
      <c r="D3181" s="340">
        <v>893</v>
      </c>
      <c r="E3181" s="339">
        <v>2050</v>
      </c>
      <c r="F3181" s="171">
        <f>-SUMIF(CajaAcc!F:F,A3181,CajaAcc!E:E)+G3181</f>
        <v>0</v>
      </c>
      <c r="G3181" s="328">
        <v>0</v>
      </c>
    </row>
    <row r="3182" spans="1:7" ht="15" x14ac:dyDescent="0.2">
      <c r="A3182" s="320" t="s">
        <v>1292</v>
      </c>
      <c r="B3182" s="336" t="s">
        <v>1522</v>
      </c>
      <c r="C3182" s="337" t="s">
        <v>5426</v>
      </c>
      <c r="D3182" s="340">
        <v>2064</v>
      </c>
      <c r="E3182" s="339">
        <v>3150</v>
      </c>
      <c r="F3182" s="171">
        <f>-SUMIF(CajaAcc!F:F,A3182,CajaAcc!E:E)+G3182</f>
        <v>0</v>
      </c>
      <c r="G3182" s="328">
        <v>0</v>
      </c>
    </row>
    <row r="3183" spans="1:7" ht="15" x14ac:dyDescent="0.2">
      <c r="A3183" s="320" t="s">
        <v>1577</v>
      </c>
      <c r="B3183" s="336" t="s">
        <v>1522</v>
      </c>
      <c r="C3183" s="337" t="s">
        <v>5427</v>
      </c>
      <c r="D3183" s="340">
        <v>893</v>
      </c>
      <c r="E3183" s="339">
        <v>2400</v>
      </c>
      <c r="F3183" s="171">
        <f>-SUMIF(CajaAcc!F:F,A3183,CajaAcc!E:E)+G3183</f>
        <v>0</v>
      </c>
      <c r="G3183" s="328">
        <v>0</v>
      </c>
    </row>
    <row r="3184" spans="1:7" ht="15" x14ac:dyDescent="0.2">
      <c r="A3184" s="320" t="s">
        <v>1578</v>
      </c>
      <c r="B3184" s="336" t="s">
        <v>1522</v>
      </c>
      <c r="C3184" s="337" t="s">
        <v>5428</v>
      </c>
      <c r="D3184" s="340">
        <v>893</v>
      </c>
      <c r="E3184" s="339">
        <v>2400</v>
      </c>
      <c r="F3184" s="171">
        <f>-SUMIF(CajaAcc!F:F,A3184,CajaAcc!E:E)+G3184</f>
        <v>0</v>
      </c>
      <c r="G3184" s="328">
        <v>0</v>
      </c>
    </row>
    <row r="3185" spans="1:7" ht="15" x14ac:dyDescent="0.2">
      <c r="A3185" s="320" t="s">
        <v>1579</v>
      </c>
      <c r="B3185" s="336" t="s">
        <v>1522</v>
      </c>
      <c r="C3185" s="337" t="s">
        <v>5429</v>
      </c>
      <c r="D3185" s="340">
        <v>893</v>
      </c>
      <c r="E3185" s="339">
        <v>2400</v>
      </c>
      <c r="F3185" s="171">
        <f>-SUMIF(CajaAcc!F:F,A3185,CajaAcc!E:E)+G3185</f>
        <v>0</v>
      </c>
      <c r="G3185" s="328">
        <v>0</v>
      </c>
    </row>
    <row r="3186" spans="1:7" ht="15" x14ac:dyDescent="0.2">
      <c r="A3186" s="320" t="s">
        <v>976</v>
      </c>
      <c r="B3186" s="336" t="s">
        <v>1522</v>
      </c>
      <c r="C3186" s="337" t="s">
        <v>5430</v>
      </c>
      <c r="D3186" s="340">
        <v>1109</v>
      </c>
      <c r="E3186" s="339">
        <v>1700</v>
      </c>
      <c r="F3186" s="171">
        <f>-SUMIF(CajaAcc!F:F,A3186,CajaAcc!E:E)+G3186</f>
        <v>0</v>
      </c>
      <c r="G3186" s="328">
        <v>0</v>
      </c>
    </row>
    <row r="3187" spans="1:7" ht="15" x14ac:dyDescent="0.2">
      <c r="A3187" s="320" t="s">
        <v>966</v>
      </c>
      <c r="B3187" s="336" t="s">
        <v>1522</v>
      </c>
      <c r="C3187" s="337" t="s">
        <v>5431</v>
      </c>
      <c r="D3187" s="340">
        <v>524</v>
      </c>
      <c r="E3187" s="339">
        <v>800</v>
      </c>
      <c r="F3187" s="171">
        <f>-SUMIF(CajaAcc!F:F,A3187,CajaAcc!E:E)+G3187</f>
        <v>0</v>
      </c>
      <c r="G3187" s="328">
        <v>0</v>
      </c>
    </row>
    <row r="3188" spans="1:7" ht="15" x14ac:dyDescent="0.2">
      <c r="A3188" s="320" t="s">
        <v>1291</v>
      </c>
      <c r="B3188" s="336" t="s">
        <v>1522</v>
      </c>
      <c r="C3188" s="337" t="s">
        <v>5432</v>
      </c>
      <c r="D3188" s="340">
        <v>2603</v>
      </c>
      <c r="E3188" s="339">
        <v>4000</v>
      </c>
      <c r="F3188" s="171">
        <f>-SUMIF(CajaAcc!F:F,A3188,CajaAcc!E:E)+G3188</f>
        <v>0</v>
      </c>
      <c r="G3188" s="328">
        <v>0</v>
      </c>
    </row>
    <row r="3189" spans="1:7" ht="15" x14ac:dyDescent="0.2">
      <c r="A3189" s="320" t="s">
        <v>1632</v>
      </c>
      <c r="B3189" s="336" t="s">
        <v>1522</v>
      </c>
      <c r="C3189" s="337" t="s">
        <v>5433</v>
      </c>
      <c r="D3189" s="340">
        <v>2803</v>
      </c>
      <c r="E3189" s="339">
        <v>4300</v>
      </c>
      <c r="F3189" s="171">
        <f>-SUMIF(CajaAcc!F:F,A3189,CajaAcc!E:E)+G3189</f>
        <v>0</v>
      </c>
      <c r="G3189" s="328">
        <v>0</v>
      </c>
    </row>
    <row r="3190" spans="1:7" ht="15" x14ac:dyDescent="0.2">
      <c r="A3190" s="320" t="s">
        <v>1269</v>
      </c>
      <c r="B3190" s="336" t="s">
        <v>1522</v>
      </c>
      <c r="C3190" s="337" t="s">
        <v>5434</v>
      </c>
      <c r="D3190" s="340">
        <v>1340</v>
      </c>
      <c r="E3190" s="339">
        <v>2050</v>
      </c>
      <c r="F3190" s="171">
        <f>-SUMIF(CajaAcc!F:F,A3190,CajaAcc!E:E)+G3190</f>
        <v>0</v>
      </c>
      <c r="G3190" s="328">
        <v>0</v>
      </c>
    </row>
    <row r="3191" spans="1:7" ht="15" x14ac:dyDescent="0.2">
      <c r="A3191" s="320" t="s">
        <v>1633</v>
      </c>
      <c r="B3191" s="336" t="s">
        <v>1522</v>
      </c>
      <c r="C3191" s="337" t="s">
        <v>5435</v>
      </c>
      <c r="D3191" s="340">
        <v>1771</v>
      </c>
      <c r="E3191" s="339">
        <v>2700</v>
      </c>
      <c r="F3191" s="171">
        <f>-SUMIF(CajaAcc!F:F,A3191,CajaAcc!E:E)+G3191</f>
        <v>0</v>
      </c>
      <c r="G3191" s="328">
        <v>0</v>
      </c>
    </row>
    <row r="3192" spans="1:7" ht="15" x14ac:dyDescent="0.2">
      <c r="A3192" s="320" t="s">
        <v>714</v>
      </c>
      <c r="B3192" s="336" t="s">
        <v>1522</v>
      </c>
      <c r="C3192" s="337" t="s">
        <v>5436</v>
      </c>
      <c r="D3192" s="340">
        <v>3401</v>
      </c>
      <c r="E3192" s="339">
        <v>5250</v>
      </c>
      <c r="F3192" s="171">
        <f>-SUMIF(CajaAcc!F:F,A3192,CajaAcc!E:E)+G3192</f>
        <v>0</v>
      </c>
      <c r="G3192" s="328">
        <v>0</v>
      </c>
    </row>
    <row r="3193" spans="1:7" ht="15" x14ac:dyDescent="0.2">
      <c r="A3193" s="320" t="s">
        <v>2881</v>
      </c>
      <c r="B3193" s="336" t="s">
        <v>1522</v>
      </c>
      <c r="C3193" s="337" t="s">
        <v>5436</v>
      </c>
      <c r="D3193" s="340">
        <v>3401</v>
      </c>
      <c r="E3193" s="339">
        <v>5250</v>
      </c>
      <c r="F3193" s="171">
        <f>-SUMIF(CajaAcc!F:F,A3193,CajaAcc!E:E)+G3193</f>
        <v>0</v>
      </c>
      <c r="G3193" s="328">
        <v>0</v>
      </c>
    </row>
    <row r="3194" spans="1:7" ht="15" x14ac:dyDescent="0.2">
      <c r="A3194" s="320" t="s">
        <v>2882</v>
      </c>
      <c r="B3194" s="336" t="s">
        <v>1522</v>
      </c>
      <c r="C3194" s="337" t="s">
        <v>5436</v>
      </c>
      <c r="D3194" s="340">
        <v>3401</v>
      </c>
      <c r="E3194" s="339">
        <v>5250</v>
      </c>
      <c r="F3194" s="171">
        <f>-SUMIF(CajaAcc!F:F,A3194,CajaAcc!E:E)+G3194</f>
        <v>0</v>
      </c>
      <c r="G3194" s="328">
        <v>0</v>
      </c>
    </row>
    <row r="3195" spans="1:7" ht="15" x14ac:dyDescent="0.2">
      <c r="A3195" s="320" t="s">
        <v>715</v>
      </c>
      <c r="B3195" s="336" t="s">
        <v>1522</v>
      </c>
      <c r="C3195" s="337" t="s">
        <v>5437</v>
      </c>
      <c r="D3195" s="340">
        <v>4081</v>
      </c>
      <c r="E3195" s="339">
        <v>6300</v>
      </c>
      <c r="F3195" s="171">
        <f>-SUMIF(CajaAcc!F:F,A3195,CajaAcc!E:E)+G3195</f>
        <v>0</v>
      </c>
      <c r="G3195" s="328">
        <v>0</v>
      </c>
    </row>
    <row r="3196" spans="1:7" ht="15" x14ac:dyDescent="0.2">
      <c r="A3196" s="320" t="s">
        <v>1199</v>
      </c>
      <c r="B3196" s="336" t="s">
        <v>1522</v>
      </c>
      <c r="C3196" s="337" t="s">
        <v>5437</v>
      </c>
      <c r="D3196" s="340">
        <v>4081</v>
      </c>
      <c r="E3196" s="339">
        <v>6300</v>
      </c>
      <c r="F3196" s="171">
        <f>-SUMIF(CajaAcc!F:F,A3196,CajaAcc!E:E)+G3196</f>
        <v>0</v>
      </c>
      <c r="G3196" s="328">
        <v>0</v>
      </c>
    </row>
    <row r="3197" spans="1:7" ht="15" x14ac:dyDescent="0.2">
      <c r="A3197" s="320" t="s">
        <v>1268</v>
      </c>
      <c r="B3197" s="336" t="s">
        <v>1522</v>
      </c>
      <c r="C3197" s="337" t="s">
        <v>5437</v>
      </c>
      <c r="D3197" s="340">
        <v>4081</v>
      </c>
      <c r="E3197" s="339">
        <v>6300</v>
      </c>
      <c r="F3197" s="171">
        <f>-SUMIF(CajaAcc!F:F,A3197,CajaAcc!E:E)+G3197</f>
        <v>1</v>
      </c>
      <c r="G3197" s="328">
        <v>2</v>
      </c>
    </row>
    <row r="3198" spans="1:7" ht="15" x14ac:dyDescent="0.2">
      <c r="A3198" s="320" t="s">
        <v>3209</v>
      </c>
      <c r="B3198" s="336" t="s">
        <v>1522</v>
      </c>
      <c r="C3198" s="337" t="s">
        <v>5437</v>
      </c>
      <c r="D3198" s="340">
        <v>4081</v>
      </c>
      <c r="E3198" s="339">
        <v>6300</v>
      </c>
      <c r="F3198" s="171">
        <f>-SUMIF(CajaAcc!F:F,A3198,CajaAcc!E:E)+G3198</f>
        <v>0</v>
      </c>
      <c r="G3198" s="328">
        <v>0</v>
      </c>
    </row>
    <row r="3199" spans="1:7" ht="15" x14ac:dyDescent="0.2">
      <c r="A3199" s="320" t="s">
        <v>455</v>
      </c>
      <c r="B3199" s="336" t="s">
        <v>1522</v>
      </c>
      <c r="C3199" s="337" t="s">
        <v>5438</v>
      </c>
      <c r="D3199" s="340">
        <v>816</v>
      </c>
      <c r="E3199" s="339">
        <v>1250</v>
      </c>
      <c r="F3199" s="171">
        <f>-SUMIF(CajaAcc!F:F,A3199,CajaAcc!E:E)+G3199</f>
        <v>0</v>
      </c>
      <c r="G3199" s="328">
        <v>0</v>
      </c>
    </row>
    <row r="3200" spans="1:7" ht="15" x14ac:dyDescent="0.2">
      <c r="A3200" s="320" t="s">
        <v>2212</v>
      </c>
      <c r="B3200" s="336" t="s">
        <v>1522</v>
      </c>
      <c r="C3200" s="337" t="s">
        <v>5439</v>
      </c>
      <c r="D3200" s="340">
        <v>801</v>
      </c>
      <c r="E3200" s="339">
        <v>1850</v>
      </c>
      <c r="F3200" s="171">
        <f>-SUMIF(CajaAcc!F:F,A3200,CajaAcc!E:E)+G3200</f>
        <v>0</v>
      </c>
      <c r="G3200" s="328">
        <v>0</v>
      </c>
    </row>
    <row r="3201" spans="1:7" ht="15" x14ac:dyDescent="0.2">
      <c r="A3201" s="320" t="s">
        <v>2213</v>
      </c>
      <c r="B3201" s="336" t="s">
        <v>1522</v>
      </c>
      <c r="C3201" s="337" t="s">
        <v>5439</v>
      </c>
      <c r="D3201" s="340">
        <v>801</v>
      </c>
      <c r="E3201" s="339">
        <v>1850</v>
      </c>
      <c r="F3201" s="171">
        <f>-SUMIF(CajaAcc!F:F,A3201,CajaAcc!E:E)+G3201</f>
        <v>0</v>
      </c>
      <c r="G3201" s="328">
        <v>0</v>
      </c>
    </row>
    <row r="3202" spans="1:7" ht="15" x14ac:dyDescent="0.2">
      <c r="A3202" s="320" t="s">
        <v>2214</v>
      </c>
      <c r="B3202" s="336" t="s">
        <v>1522</v>
      </c>
      <c r="C3202" s="337" t="s">
        <v>5439</v>
      </c>
      <c r="D3202" s="340">
        <v>801</v>
      </c>
      <c r="E3202" s="339">
        <v>1850</v>
      </c>
      <c r="F3202" s="171">
        <f>-SUMIF(CajaAcc!F:F,A3202,CajaAcc!E:E)+G3202</f>
        <v>0</v>
      </c>
      <c r="G3202" s="328">
        <v>0</v>
      </c>
    </row>
    <row r="3203" spans="1:7" ht="15" x14ac:dyDescent="0.2">
      <c r="A3203" s="320" t="s">
        <v>2215</v>
      </c>
      <c r="B3203" s="336" t="s">
        <v>1522</v>
      </c>
      <c r="C3203" s="337" t="s">
        <v>2584</v>
      </c>
      <c r="D3203" s="340">
        <v>801</v>
      </c>
      <c r="E3203" s="339">
        <v>1850</v>
      </c>
      <c r="F3203" s="171">
        <f>-SUMIF(CajaAcc!F:F,A3203,CajaAcc!E:E)+G3203</f>
        <v>0</v>
      </c>
      <c r="G3203" s="328">
        <v>0</v>
      </c>
    </row>
    <row r="3204" spans="1:7" ht="15" x14ac:dyDescent="0.2">
      <c r="A3204" s="320" t="s">
        <v>4300</v>
      </c>
      <c r="B3204" s="336" t="s">
        <v>1522</v>
      </c>
      <c r="C3204" s="337" t="s">
        <v>5440</v>
      </c>
      <c r="D3204" s="340">
        <v>2590</v>
      </c>
      <c r="E3204" s="339">
        <v>7950</v>
      </c>
      <c r="F3204" s="171">
        <f>-SUMIF(CajaAcc!F:F,A3204,CajaAcc!E:E)+G3204</f>
        <v>0</v>
      </c>
      <c r="G3204" s="328">
        <v>0</v>
      </c>
    </row>
    <row r="3205" spans="1:7" ht="15" x14ac:dyDescent="0.2">
      <c r="A3205" s="320" t="s">
        <v>4301</v>
      </c>
      <c r="B3205" s="336" t="s">
        <v>1522</v>
      </c>
      <c r="C3205" s="337" t="s">
        <v>5441</v>
      </c>
      <c r="D3205" s="340">
        <v>2590</v>
      </c>
      <c r="E3205" s="339">
        <v>7950</v>
      </c>
      <c r="F3205" s="171">
        <f>-SUMIF(CajaAcc!F:F,A3205,CajaAcc!E:E)+G3205</f>
        <v>0</v>
      </c>
      <c r="G3205" s="328">
        <v>0</v>
      </c>
    </row>
    <row r="3206" spans="1:7" ht="15" x14ac:dyDescent="0.2">
      <c r="A3206" s="320" t="s">
        <v>2759</v>
      </c>
      <c r="B3206" s="336" t="s">
        <v>1522</v>
      </c>
      <c r="C3206" s="337" t="s">
        <v>2770</v>
      </c>
      <c r="D3206" s="340">
        <v>801</v>
      </c>
      <c r="E3206" s="339">
        <v>1850</v>
      </c>
      <c r="F3206" s="171">
        <f>-SUMIF(CajaAcc!F:F,A3206,CajaAcc!E:E)+G3206</f>
        <v>0</v>
      </c>
      <c r="G3206" s="328">
        <v>0</v>
      </c>
    </row>
    <row r="3207" spans="1:7" ht="15" x14ac:dyDescent="0.2">
      <c r="A3207" s="320" t="s">
        <v>2760</v>
      </c>
      <c r="B3207" s="336" t="s">
        <v>1522</v>
      </c>
      <c r="C3207" s="337" t="s">
        <v>5442</v>
      </c>
      <c r="D3207" s="340">
        <v>1046</v>
      </c>
      <c r="E3207" s="339">
        <v>2550</v>
      </c>
      <c r="F3207" s="171">
        <f>-SUMIF(CajaAcc!F:F,A3207,CajaAcc!E:E)+G3207</f>
        <v>1</v>
      </c>
      <c r="G3207" s="328">
        <v>1</v>
      </c>
    </row>
    <row r="3208" spans="1:7" ht="15" x14ac:dyDescent="0.2">
      <c r="A3208" s="320" t="s">
        <v>2761</v>
      </c>
      <c r="B3208" s="336" t="s">
        <v>1522</v>
      </c>
      <c r="C3208" s="337" t="s">
        <v>5443</v>
      </c>
      <c r="D3208" s="340">
        <v>1046</v>
      </c>
      <c r="E3208" s="339">
        <v>2550</v>
      </c>
      <c r="F3208" s="171">
        <f>-SUMIF(CajaAcc!F:F,A3208,CajaAcc!E:E)+G3208</f>
        <v>1</v>
      </c>
      <c r="G3208" s="328">
        <v>1</v>
      </c>
    </row>
    <row r="3209" spans="1:7" ht="15" x14ac:dyDescent="0.2">
      <c r="A3209" s="320" t="s">
        <v>2762</v>
      </c>
      <c r="B3209" s="336" t="s">
        <v>1522</v>
      </c>
      <c r="C3209" s="337" t="s">
        <v>5444</v>
      </c>
      <c r="D3209" s="340">
        <v>1046</v>
      </c>
      <c r="E3209" s="339">
        <v>2550</v>
      </c>
      <c r="F3209" s="171">
        <f>-SUMIF(CajaAcc!F:F,A3209,CajaAcc!E:E)+G3209</f>
        <v>0</v>
      </c>
      <c r="G3209" s="328">
        <v>0</v>
      </c>
    </row>
    <row r="3210" spans="1:7" ht="15" x14ac:dyDescent="0.2">
      <c r="A3210" s="320" t="s">
        <v>6468</v>
      </c>
      <c r="B3210" s="336" t="s">
        <v>1517</v>
      </c>
      <c r="C3210" s="337" t="s">
        <v>6469</v>
      </c>
      <c r="D3210" s="340">
        <v>1156</v>
      </c>
      <c r="E3210" s="339">
        <v>3100</v>
      </c>
      <c r="F3210" s="171">
        <f>-SUMIF(CajaAcc!F:F,A3210,CajaAcc!E:E)+G3210</f>
        <v>0</v>
      </c>
      <c r="G3210" s="328">
        <v>0</v>
      </c>
    </row>
    <row r="3211" spans="1:7" ht="15" x14ac:dyDescent="0.2">
      <c r="A3211" s="320" t="s">
        <v>6470</v>
      </c>
      <c r="B3211" s="336" t="s">
        <v>1517</v>
      </c>
      <c r="C3211" s="337" t="s">
        <v>6471</v>
      </c>
      <c r="D3211" s="340">
        <v>507</v>
      </c>
      <c r="E3211" s="339">
        <v>2150</v>
      </c>
      <c r="F3211" s="171">
        <f>-SUMIF(CajaAcc!F:F,A3211,CajaAcc!E:E)+G3211</f>
        <v>1</v>
      </c>
      <c r="G3211" s="328">
        <v>0</v>
      </c>
    </row>
  </sheetData>
  <sheetProtection autoFilter="0"/>
  <autoFilter ref="A1:H3211"/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R9" sqref="R9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9" customFormat="1" x14ac:dyDescent="0.25">
      <c r="A1" s="173" t="s">
        <v>32</v>
      </c>
      <c r="B1" s="42" t="s">
        <v>91</v>
      </c>
      <c r="C1" s="42" t="s">
        <v>33</v>
      </c>
      <c r="D1" s="42" t="s">
        <v>3655</v>
      </c>
      <c r="E1" s="42" t="s">
        <v>6152</v>
      </c>
      <c r="F1" s="42" t="s">
        <v>6153</v>
      </c>
      <c r="G1" s="42" t="s">
        <v>6154</v>
      </c>
      <c r="H1" s="42" t="s">
        <v>6155</v>
      </c>
      <c r="I1" s="42" t="s">
        <v>6156</v>
      </c>
      <c r="J1" s="42" t="s">
        <v>6157</v>
      </c>
      <c r="K1" s="42" t="s">
        <v>3009</v>
      </c>
      <c r="L1" s="42" t="s">
        <v>6158</v>
      </c>
      <c r="M1" s="42" t="s">
        <v>6159</v>
      </c>
      <c r="N1" s="42" t="s">
        <v>6160</v>
      </c>
      <c r="O1" s="42" t="s">
        <v>6161</v>
      </c>
      <c r="P1" s="42" t="s">
        <v>6162</v>
      </c>
      <c r="Q1" s="174" t="s">
        <v>6163</v>
      </c>
      <c r="R1" s="174" t="s">
        <v>395</v>
      </c>
      <c r="T1" s="475" t="s">
        <v>400</v>
      </c>
      <c r="U1" s="476"/>
    </row>
    <row r="2" spans="1:21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701316</v>
      </c>
      <c r="U3" s="140">
        <v>20112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81"/>
      <c r="B6" s="282"/>
      <c r="E6" s="170"/>
    </row>
    <row r="7" spans="1:21" x14ac:dyDescent="0.25">
      <c r="A7" s="282"/>
      <c r="B7" s="283"/>
      <c r="E7" s="170"/>
    </row>
    <row r="8" spans="1:21" x14ac:dyDescent="0.25">
      <c r="A8" s="282"/>
      <c r="B8" s="283"/>
      <c r="E8" s="170"/>
    </row>
    <row r="9" spans="1:21" x14ac:dyDescent="0.25">
      <c r="A9" s="282"/>
      <c r="B9" s="283"/>
      <c r="E9" s="170"/>
    </row>
    <row r="10" spans="1:21" x14ac:dyDescent="0.25">
      <c r="A10" s="282"/>
      <c r="B10" s="283"/>
      <c r="E10" s="170"/>
    </row>
    <row r="11" spans="1:21" x14ac:dyDescent="0.25">
      <c r="A11" s="282"/>
      <c r="B11" s="283"/>
      <c r="E11" s="170"/>
    </row>
    <row r="12" spans="1:21" x14ac:dyDescent="0.25">
      <c r="A12" s="282"/>
      <c r="B12" s="283"/>
      <c r="E12" s="170"/>
    </row>
    <row r="13" spans="1:21" x14ac:dyDescent="0.25">
      <c r="A13" s="282"/>
      <c r="B13" s="283"/>
      <c r="E13" s="170"/>
    </row>
    <row r="14" spans="1:21" x14ac:dyDescent="0.25">
      <c r="A14" s="282"/>
      <c r="B14" s="283"/>
      <c r="E14" s="170"/>
    </row>
    <row r="15" spans="1:21" x14ac:dyDescent="0.25">
      <c r="A15" s="282"/>
      <c r="B15" s="283"/>
      <c r="E15" s="170"/>
    </row>
    <row r="16" spans="1:21" x14ac:dyDescent="0.25">
      <c r="A16" s="282"/>
      <c r="B16" s="283"/>
    </row>
    <row r="17" spans="1:2" x14ac:dyDescent="0.25">
      <c r="A17" s="282"/>
      <c r="B17" s="283"/>
    </row>
    <row r="18" spans="1:2" x14ac:dyDescent="0.25">
      <c r="A18" s="282"/>
      <c r="B18" s="283"/>
    </row>
    <row r="19" spans="1:2" x14ac:dyDescent="0.25">
      <c r="A19" s="282"/>
      <c r="B19" s="283"/>
    </row>
    <row r="20" spans="1:2" x14ac:dyDescent="0.25">
      <c r="A20" s="282"/>
      <c r="B20" s="283"/>
    </row>
    <row r="21" spans="1:2" x14ac:dyDescent="0.25">
      <c r="A21" s="282"/>
      <c r="B21" s="283"/>
    </row>
    <row r="22" spans="1:2" x14ac:dyDescent="0.25">
      <c r="A22" s="282"/>
      <c r="B22" s="283"/>
    </row>
    <row r="23" spans="1:2" x14ac:dyDescent="0.25">
      <c r="A23" s="282"/>
      <c r="B23" s="283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R3" sqref="R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477" t="s">
        <v>401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</row>
    <row r="2" spans="1:22" x14ac:dyDescent="0.25">
      <c r="A2" s="180" t="s">
        <v>32</v>
      </c>
      <c r="B2" s="42" t="s">
        <v>91</v>
      </c>
      <c r="C2" s="42" t="s">
        <v>33</v>
      </c>
      <c r="D2" s="42" t="s">
        <v>3655</v>
      </c>
      <c r="E2" s="42" t="s">
        <v>6152</v>
      </c>
      <c r="F2" s="42" t="s">
        <v>6153</v>
      </c>
      <c r="G2" s="42" t="s">
        <v>6154</v>
      </c>
      <c r="H2" s="42" t="s">
        <v>6155</v>
      </c>
      <c r="I2" s="42" t="s">
        <v>6156</v>
      </c>
      <c r="J2" s="42" t="s">
        <v>6157</v>
      </c>
      <c r="K2" s="42" t="s">
        <v>3009</v>
      </c>
      <c r="L2" s="42" t="s">
        <v>6158</v>
      </c>
      <c r="M2" s="42" t="s">
        <v>6159</v>
      </c>
      <c r="N2" s="42" t="s">
        <v>6160</v>
      </c>
      <c r="O2" s="42" t="s">
        <v>6161</v>
      </c>
      <c r="P2" s="42" t="s">
        <v>6162</v>
      </c>
      <c r="Q2" s="335" t="s">
        <v>6163</v>
      </c>
      <c r="R2" s="181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22292.171428571426</v>
      </c>
      <c r="B3" s="46">
        <f>IF(TablaPuntos!B3 = "D",B7/TablaPuntos!B2,B7*TablaPuntos!B2)</f>
        <v>3027.8667333333333</v>
      </c>
      <c r="C3" s="46">
        <f>IF(TablaPuntos!C3 = "D",C7/TablaPuntos!C2,C7*TablaPuntos!C2)</f>
        <v>74.998990000000006</v>
      </c>
      <c r="D3" s="46">
        <f>IF(TablaPuntos!D3 = "D",D7/TablaPuntos!D2,D7*TablaPuntos!D2)</f>
        <v>3220</v>
      </c>
      <c r="E3" s="46">
        <f>IF(TablaPuntos!E3 = "D",E7/TablaPuntos!E2,E7*TablaPuntos!E2)</f>
        <v>66</v>
      </c>
      <c r="F3" s="46">
        <f>IF(TablaPuntos!F3 = "D",F7/TablaPuntos!F2,F7*TablaPuntos!F2)</f>
        <v>342</v>
      </c>
      <c r="G3" s="46">
        <f>IF(TablaPuntos!G3 = "D",G7/TablaPuntos!G2,G7*TablaPuntos!G2)</f>
        <v>86</v>
      </c>
      <c r="H3" s="46">
        <f>IF(TablaPuntos!H3 = "D",H7/TablaPuntos!H2,H7*TablaPuntos!H2)</f>
        <v>55</v>
      </c>
      <c r="I3" s="46">
        <f>IF(TablaPuntos!I3 = "D",I7/TablaPuntos!I2,I7*TablaPuntos!I2)</f>
        <v>85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0</v>
      </c>
      <c r="M3" s="46">
        <f>IF(TablaPuntos!M3 = "D",M7/TablaPuntos!M2,M7*TablaPuntos!M2)</f>
        <v>189</v>
      </c>
      <c r="N3" s="46">
        <f>IF(TablaPuntos!N3 = "D",N7/TablaPuntos!N2,N7*TablaPuntos!N2)</f>
        <v>312</v>
      </c>
      <c r="O3" s="46">
        <f>IF(TablaPuntos!O3 = "D",O7/TablaPuntos!O2,O7*TablaPuntos!O2)</f>
        <v>100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924</v>
      </c>
      <c r="S3" s="40">
        <f t="shared" ref="S3" si="0">SUM(A3:R3)</f>
        <v>30774.037151904759</v>
      </c>
      <c r="T3" s="47">
        <f>TablaPuntos!U3</f>
        <v>20112</v>
      </c>
      <c r="U3" s="48" t="str">
        <f>IF(TablaPuntos!T3&gt;0,IF(A7&gt;TablaPuntos!T3,"DUPLICA","NO DUPLICA"),"NO DUPLICA")</f>
        <v>DUPLICA</v>
      </c>
      <c r="V3" s="41">
        <f>S3/T3</f>
        <v>1.5301331121671022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478" t="s">
        <v>399</v>
      </c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  <c r="N5" s="478"/>
      <c r="O5" s="478"/>
      <c r="P5" s="478"/>
      <c r="Q5" s="478"/>
      <c r="R5" s="479"/>
      <c r="S5" s="43"/>
      <c r="T5" s="43"/>
      <c r="U5" s="43"/>
      <c r="V5" s="43"/>
    </row>
    <row r="6" spans="1:22" x14ac:dyDescent="0.25">
      <c r="A6" s="180" t="s">
        <v>32</v>
      </c>
      <c r="B6" s="42" t="s">
        <v>91</v>
      </c>
      <c r="C6" s="42" t="s">
        <v>33</v>
      </c>
      <c r="D6" s="42" t="s">
        <v>3655</v>
      </c>
      <c r="E6" s="42" t="s">
        <v>6152</v>
      </c>
      <c r="F6" s="42" t="s">
        <v>6153</v>
      </c>
      <c r="G6" s="42" t="s">
        <v>6154</v>
      </c>
      <c r="H6" s="42" t="s">
        <v>6155</v>
      </c>
      <c r="I6" s="42" t="s">
        <v>6156</v>
      </c>
      <c r="J6" s="42" t="s">
        <v>6157</v>
      </c>
      <c r="K6" s="42" t="s">
        <v>3009</v>
      </c>
      <c r="L6" s="42" t="s">
        <v>6158</v>
      </c>
      <c r="M6" s="42" t="s">
        <v>6159</v>
      </c>
      <c r="N6" s="42" t="s">
        <v>6160</v>
      </c>
      <c r="O6" s="42" t="s">
        <v>6161</v>
      </c>
      <c r="P6" s="42" t="s">
        <v>6162</v>
      </c>
      <c r="Q6" s="335" t="s">
        <v>6163</v>
      </c>
      <c r="R6" s="181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859136</v>
      </c>
      <c r="B7" s="50">
        <f>SUMIF(CAJA!$G:$G,B6,CAJA!$D:$D)-SUMIF(CAJA!$H:$H,"SIM*",CAJA!$D:$D)</f>
        <v>454180.01</v>
      </c>
      <c r="C7" s="49">
        <f>SUMIF(CAJA!$G:$G,C6,CAJA!$D:$D)</f>
        <v>74998.990000000005</v>
      </c>
      <c r="D7" s="49">
        <f>SUMIF(CAJA!$G:$G,D6,CAJA!$F:$F)</f>
        <v>14</v>
      </c>
      <c r="E7" s="49">
        <f>SUMIF(CAJA!$G:$G,E6,CAJA!$F:$F)</f>
        <v>2</v>
      </c>
      <c r="F7" s="49">
        <f>SUMIF(CAJA!$G:$G,F6,CAJA!$F:$F)</f>
        <v>9</v>
      </c>
      <c r="G7" s="49">
        <f>SUMIF(CAJA!$G:$G,G6,CAJA!$F:$F)</f>
        <v>2</v>
      </c>
      <c r="H7" s="49">
        <f>SUMIF(CAJA!$G:$G,H6,CAJA!$F:$F)</f>
        <v>1</v>
      </c>
      <c r="I7" s="49">
        <f>SUMIF(CAJA!$G:$G,I6,CAJA!$F:$F)</f>
        <v>1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0</v>
      </c>
      <c r="M7" s="49">
        <f>SUMIF(CAJA!$G:$G,M6,CAJA!$F:$F)</f>
        <v>3</v>
      </c>
      <c r="N7" s="49">
        <f>SUMIF(CAJA!$G:$G,N6,CAJA!$F:$F)</f>
        <v>4</v>
      </c>
      <c r="O7" s="49">
        <f>SUMIF(CAJA!$G:$G,O6,CAJA!$F:$F)</f>
        <v>1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28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2024-09-10T22:42:34Z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