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IOT\"/>
    </mc:Choice>
  </mc:AlternateContent>
  <xr:revisionPtr revIDLastSave="0" documentId="13_ncr:1_{FC9D55E0-F6D6-40FB-8EF2-11E7BA63DDA9}" xr6:coauthVersionLast="47" xr6:coauthVersionMax="47" xr10:uidLastSave="{00000000-0000-0000-0000-000000000000}"/>
  <bookViews>
    <workbookView xWindow="-120" yWindow="-120" windowWidth="29040" windowHeight="15510" xr2:uid="{0D4FDE01-D8DF-4B21-8868-233F40407C93}"/>
  </bookViews>
  <sheets>
    <sheet name="Feuil1" sheetId="1" r:id="rId1"/>
  </sheets>
  <definedNames>
    <definedName name="_xlnm.Print_Area" localSheetId="0">Feuil1!$A$1:$J$37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1" l="1"/>
  <c r="C78" i="1" s="1"/>
  <c r="D78" i="1" s="1"/>
  <c r="E15" i="1"/>
  <c r="E16" i="1"/>
  <c r="E17" i="1"/>
  <c r="E18" i="1"/>
  <c r="E19" i="1"/>
  <c r="E20" i="1"/>
  <c r="E21" i="1"/>
  <c r="J13" i="1"/>
  <c r="E14" i="1"/>
  <c r="R13" i="1"/>
  <c r="N31" i="1"/>
  <c r="N32" i="1"/>
  <c r="S40" i="1" s="1"/>
  <c r="N30" i="1"/>
  <c r="U25" i="1"/>
  <c r="N16" i="1"/>
  <c r="N15" i="1"/>
  <c r="N18" i="1"/>
  <c r="N17" i="1"/>
  <c r="C36" i="1"/>
  <c r="C37" i="1"/>
  <c r="C35" i="1"/>
  <c r="C34" i="1"/>
  <c r="C33" i="1"/>
  <c r="C32" i="1"/>
  <c r="C31" i="1"/>
  <c r="C30" i="1"/>
  <c r="C29" i="1"/>
  <c r="C28" i="1"/>
  <c r="C15" i="1"/>
  <c r="C16" i="1"/>
  <c r="C17" i="1"/>
  <c r="C18" i="1"/>
  <c r="C19" i="1"/>
  <c r="C20" i="1"/>
  <c r="C21" i="1"/>
  <c r="C14" i="1"/>
  <c r="B44" i="1" l="1"/>
  <c r="C77" i="1"/>
  <c r="D77" i="1" s="1"/>
  <c r="C76" i="1"/>
  <c r="D76" i="1" s="1"/>
  <c r="C75" i="1"/>
  <c r="D75" i="1" s="1"/>
  <c r="C81" i="1"/>
  <c r="D81" i="1" s="1"/>
  <c r="C74" i="1"/>
  <c r="D74" i="1" s="1"/>
  <c r="C80" i="1"/>
  <c r="D80" i="1" s="1"/>
  <c r="C79" i="1"/>
  <c r="D79" i="1" s="1"/>
  <c r="G13" i="1"/>
  <c r="U13" i="1"/>
  <c r="F44" i="1" l="1"/>
</calcChain>
</file>

<file path=xl/sharedStrings.xml><?xml version="1.0" encoding="utf-8"?>
<sst xmlns="http://schemas.openxmlformats.org/spreadsheetml/2006/main" count="75" uniqueCount="52">
  <si>
    <t>Calcul d'incertitude d'essai sur la masse mesurée</t>
  </si>
  <si>
    <t>Modélisation de la mesure :</t>
  </si>
  <si>
    <t>Masse mesurée = Masse moyenne + C(justesse HX711) + C(fidelité) + C(excentration) + C(résolution de lecture) + C(étalon)</t>
  </si>
  <si>
    <t>Incertitude de justesse du capteur HX711 (g)</t>
  </si>
  <si>
    <t>Incertitude d'excentration (g)</t>
  </si>
  <si>
    <t>Formule de calcul d'incertitude-type B (Loi uniforme)</t>
  </si>
  <si>
    <t>Valeurs étalons (g)</t>
  </si>
  <si>
    <t>Valeurs lues (g)</t>
  </si>
  <si>
    <t>Erreur de justesse (g)</t>
  </si>
  <si>
    <t>Commentaires</t>
  </si>
  <si>
    <t>Erreur max (g)</t>
  </si>
  <si>
    <t>Erreur d'excentration(g)</t>
  </si>
  <si>
    <t xml:space="preserve">Incertitude d'excentration (g) </t>
  </si>
  <si>
    <t>-</t>
  </si>
  <si>
    <t>L'incertitude  de justesse du capteur HX711 correspond à l'incertitude associée à l'erreur maximale de justesse, déterminée sur la plage de mesure.</t>
  </si>
  <si>
    <t>Haut gauche</t>
  </si>
  <si>
    <t>L'incertitude d'excentration est utilisée pour prendre en compte les variations de mesure dues à la non-uniformité de la répartition de la charge sur le capteur. Lorsque la force appliquée n'est pas parfaitement centrée, cela peut entraîner des écarts dans les valeurs mesurées.</t>
  </si>
  <si>
    <t>Haut droite</t>
  </si>
  <si>
    <t>Bas gauche</t>
  </si>
  <si>
    <t>Bas droite</t>
  </si>
  <si>
    <t xml:space="preserve"> </t>
  </si>
  <si>
    <t>Incertitude de fidelité de la mesure (g)</t>
  </si>
  <si>
    <t>Incertitude de résolution de lecture (g)</t>
  </si>
  <si>
    <t>Résolution de lecture à l'affichage (g)</t>
  </si>
  <si>
    <t xml:space="preserve">Incertitude résolution (g) </t>
  </si>
  <si>
    <t>Erreur de fidelité (g)</t>
  </si>
  <si>
    <t xml:space="preserve">Nombre de mesures </t>
  </si>
  <si>
    <t xml:space="preserve">Incertitude de fidelité (g) </t>
  </si>
  <si>
    <t>Incertitude des masses étalon (g)</t>
  </si>
  <si>
    <t>uét élargie (k=2) (g)</t>
  </si>
  <si>
    <t>Inceritude-type (g)</t>
  </si>
  <si>
    <t>L'incertitude élargie des masses étalons est déjà multipliée par un facteur d'élargissement (k = 2) pour assurer un niveau de confiance de 95%. Afin d'obtenir l'incertitude type, on divise cette incertitude élargie par 2, car sinon, en combinant avec d'autres incertitudes, on l'élargirait deux fois, ce qui donnerait une incertitude finale incorrectement surestimée.</t>
  </si>
  <si>
    <t>Lorsque l'on utilise plusieurs masses étalons pour obtenir une valeur supérieure à 200 g, il est nécessaire de multiplier l'incertitude-type de chaque masse étalon par le nombre de poids utilisés, car chaque masse contribue à l'incertitude totale de la mesure.</t>
  </si>
  <si>
    <t>Ici, on se permet de calculer uniquement l'incertitude des masses étalons pour la valeur la plus élevée, soit 800 g, en combinant 3 masses de 200 g et 2 masses de 100 g, car c'est cette combinaison qui représente la plus grande incertitude totale dans la plage de mesure.</t>
  </si>
  <si>
    <t>Incertitude d'essai sur la masse mesurée (g)</t>
  </si>
  <si>
    <t>Formule de calcul d'incertitude</t>
  </si>
  <si>
    <t xml:space="preserve">Incertitude des masses étalon (g) </t>
  </si>
  <si>
    <t>Formule de calcul d'incertitude-type C (Loi de propagation)</t>
  </si>
  <si>
    <t xml:space="preserve">Valeur de l'incertitude élargie (k=2) (g) </t>
  </si>
  <si>
    <t>2*200 + 100</t>
  </si>
  <si>
    <t>2*200</t>
  </si>
  <si>
    <t>200 + 100</t>
  </si>
  <si>
    <t>3*200</t>
  </si>
  <si>
    <t>3*200+100</t>
  </si>
  <si>
    <t>3*200 + 2*100</t>
  </si>
  <si>
    <t>Incertitude de justesse pour chaque point de mesure (g)</t>
  </si>
  <si>
    <t xml:space="preserve">Incertitude de justesse max du HX711 (g) </t>
  </si>
  <si>
    <t xml:space="preserve">Valeur de l'incertitude-combinée  (g) </t>
  </si>
  <si>
    <t xml:space="preserve">Cette valeur d'incertitude correspond à l'incertitude maximale que l'on peut avoir durant nos essais. Il est cependant possible de réduire cette valeur si on mesure des masses plus légères. </t>
  </si>
  <si>
    <t>Masses mesurées (g)</t>
  </si>
  <si>
    <t xml:space="preserve">Incertitude-type associée (g) </t>
  </si>
  <si>
    <t xml:space="preserve">Incertitude élargie associée (k=2) (g)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</si>
</sst>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3EDC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2" fontId="2" fillId="5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6" fillId="7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FF3300"/>
      <color rgb="FF9933FF"/>
      <color rgb="FF03EDC0"/>
      <color rgb="FF003FF0"/>
      <color rgb="FF00D9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Incertitude élargie maximale sur la masse pesée</a:t>
            </a:r>
            <a:r>
              <a:rPr lang="en-US" baseline="0"/>
              <a:t> avec le capteur HX711 (g) (k=2)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3450149671932608E-2"/>
          <c:y val="0.16068564735254021"/>
          <c:w val="0.81565450343079793"/>
          <c:h val="0.68076073638072065"/>
        </c:manualLayout>
      </c:layout>
      <c:pie3DChart>
        <c:varyColors val="1"/>
        <c:ser>
          <c:idx val="0"/>
          <c:order val="0"/>
          <c:tx>
            <c:strRef>
              <c:f>Feuil1!$J$13</c:f>
              <c:strCache>
                <c:ptCount val="1"/>
                <c:pt idx="0">
                  <c:v>0,20</c:v>
                </c:pt>
              </c:strCache>
            </c:strRef>
          </c:tx>
          <c:explosion val="1"/>
          <c:dPt>
            <c:idx val="0"/>
            <c:bubble3D val="0"/>
            <c:explosion val="2"/>
            <c:spPr>
              <a:solidFill>
                <a:srgbClr val="0066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3F5-405D-8C83-A7C554788E7A}"/>
              </c:ext>
            </c:extLst>
          </c:dPt>
          <c:dPt>
            <c:idx val="1"/>
            <c:bubble3D val="0"/>
            <c:spPr>
              <a:solidFill>
                <a:srgbClr val="FF33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3F5-405D-8C83-A7C554788E7A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3F5-405D-8C83-A7C554788E7A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3F5-405D-8C83-A7C554788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3F5-405D-8C83-A7C554788E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(Feuil1!$I$13,Feuil1!$I$27,Feuil1!$T$13,Feuil1!$T$25,Feuil1!$R$40)</c:f>
              <c:strCache>
                <c:ptCount val="5"/>
                <c:pt idx="0">
                  <c:v>Incertitude de justesse max du HX711 (g) </c:v>
                </c:pt>
                <c:pt idx="1">
                  <c:v>Incertitude de fidelité (g) </c:v>
                </c:pt>
                <c:pt idx="2">
                  <c:v>Incertitude d'excentration (g) </c:v>
                </c:pt>
                <c:pt idx="3">
                  <c:v>Incertitude résolution (g) </c:v>
                </c:pt>
                <c:pt idx="4">
                  <c:v>Incertitude des masses étalon (g) </c:v>
                </c:pt>
              </c:strCache>
            </c:strRef>
          </c:cat>
          <c:val>
            <c:numRef>
              <c:f>(Feuil1!$J$13,Feuil1!$J$27,Feuil1!$U$13,Feuil1!$U$25,Feuil1!$S$40)</c:f>
              <c:numCache>
                <c:formatCode>0.00</c:formatCode>
                <c:ptCount val="5"/>
                <c:pt idx="0">
                  <c:v>0.19629909152449115</c:v>
                </c:pt>
                <c:pt idx="1">
                  <c:v>5.0039984012785546E-2</c:v>
                </c:pt>
                <c:pt idx="2">
                  <c:v>6.3508529610858511E-2</c:v>
                </c:pt>
                <c:pt idx="3" formatCode="0.0000">
                  <c:v>2.886751345948129E-3</c:v>
                </c:pt>
                <c:pt idx="4" formatCode="0.0000">
                  <c:v>6.5499999999999998E-4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F5-405D-8C83-A7C554788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d'étalonnage du</a:t>
            </a:r>
            <a:r>
              <a:rPr lang="fr-FR" baseline="0"/>
              <a:t> capteur HX711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7249562554680662E-2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Feuil1!$A$14:$A$21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xVal>
          <c:yVal>
            <c:numRef>
              <c:f>Feuil1!$B$14:$B$21</c:f>
              <c:numCache>
                <c:formatCode>0.00</c:formatCode>
                <c:ptCount val="8"/>
                <c:pt idx="0">
                  <c:v>100.06</c:v>
                </c:pt>
                <c:pt idx="1">
                  <c:v>199.97</c:v>
                </c:pt>
                <c:pt idx="2">
                  <c:v>300</c:v>
                </c:pt>
                <c:pt idx="3">
                  <c:v>400.06</c:v>
                </c:pt>
                <c:pt idx="4">
                  <c:v>500.04</c:v>
                </c:pt>
                <c:pt idx="5">
                  <c:v>599.87</c:v>
                </c:pt>
                <c:pt idx="6">
                  <c:v>699.75</c:v>
                </c:pt>
                <c:pt idx="7">
                  <c:v>799.66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EE-433C-9C4E-441358C26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860543"/>
        <c:axId val="1761861375"/>
      </c:scatterChart>
      <c:valAx>
        <c:axId val="176186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861375"/>
        <c:crosses val="autoZero"/>
        <c:crossBetween val="midCat"/>
      </c:valAx>
      <c:valAx>
        <c:axId val="17618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186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182374</xdr:colOff>
      <xdr:row>10</xdr:row>
      <xdr:rowOff>223556</xdr:rowOff>
    </xdr:from>
    <xdr:ext cx="1376363" cy="3814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AE4A8A02-DCB0-0188-AB12-B9B0A7F10835}"/>
                </a:ext>
              </a:extLst>
            </xdr:cNvPr>
            <xdr:cNvSpPr txBox="1"/>
          </xdr:nvSpPr>
          <xdr:spPr>
            <a:xfrm>
              <a:off x="1314168" y="2576791"/>
              <a:ext cx="1376363" cy="381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fr-FR" sz="12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𝑗</m:t>
                        </m:r>
                      </m:e>
                    </m:d>
                    <m:r>
                      <a:rPr lang="fr-FR" sz="1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2∗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𝐸𝑟𝑟𝑒𝑢𝑟</m:t>
                        </m:r>
                      </m:num>
                      <m:den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2 ∗</m:t>
                        </m:r>
                        <m:rad>
                          <m:radPr>
                            <m:degHide m:val="on"/>
                            <m:ctrlPr>
                              <a:rPr lang="fr-FR" sz="12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fr-FR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fr-FR" sz="1200"/>
            </a:p>
          </xdr:txBody>
        </xdr:sp>
      </mc:Choice>
      <mc:Fallback xmlns="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AE4A8A02-DCB0-0188-AB12-B9B0A7F10835}"/>
                </a:ext>
              </a:extLst>
            </xdr:cNvPr>
            <xdr:cNvSpPr txBox="1"/>
          </xdr:nvSpPr>
          <xdr:spPr>
            <a:xfrm>
              <a:off x="1314168" y="2576791"/>
              <a:ext cx="1376363" cy="381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fr-FR" sz="1200" b="0" i="0">
                  <a:latin typeface="Cambria Math" panose="02040503050406030204" pitchFamily="18" charset="0"/>
                </a:rPr>
                <a:t>𝑢(𝑗)=  (2∗𝐸𝑟𝑟𝑒𝑢𝑟)/(2 ∗√3)</a:t>
              </a:r>
              <a:endParaRPr lang="fr-FR" sz="1200"/>
            </a:p>
          </xdr:txBody>
        </xdr:sp>
      </mc:Fallback>
    </mc:AlternateContent>
    <xdr:clientData/>
  </xdr:oneCellAnchor>
  <xdr:oneCellAnchor>
    <xdr:from>
      <xdr:col>12</xdr:col>
      <xdr:colOff>238404</xdr:colOff>
      <xdr:row>24</xdr:row>
      <xdr:rowOff>165218</xdr:rowOff>
    </xdr:from>
    <xdr:ext cx="1376363" cy="3860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9D353622-528B-4856-A05D-7C9B2DAE4564}"/>
                </a:ext>
              </a:extLst>
            </xdr:cNvPr>
            <xdr:cNvSpPr txBox="1"/>
          </xdr:nvSpPr>
          <xdr:spPr>
            <a:xfrm>
              <a:off x="12071816" y="6541365"/>
              <a:ext cx="1376363" cy="386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fr-FR" sz="12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</m:d>
                    <m:r>
                      <a:rPr lang="fr-FR" sz="1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𝑠𝑜𝑙𝑢𝑡𝑖𝑜𝑛</m:t>
                        </m:r>
                      </m:num>
                      <m:den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2 ∗</m:t>
                        </m:r>
                        <m:rad>
                          <m:radPr>
                            <m:degHide m:val="on"/>
                            <m:ctrlPr>
                              <a:rPr lang="fr-FR" sz="12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fr-FR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fr-FR" sz="1200"/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9D353622-528B-4856-A05D-7C9B2DAE4564}"/>
                </a:ext>
              </a:extLst>
            </xdr:cNvPr>
            <xdr:cNvSpPr txBox="1"/>
          </xdr:nvSpPr>
          <xdr:spPr>
            <a:xfrm>
              <a:off x="12071816" y="6541365"/>
              <a:ext cx="1376363" cy="3860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fr-FR" sz="1200" b="0" i="0">
                  <a:latin typeface="Cambria Math" panose="02040503050406030204" pitchFamily="18" charset="0"/>
                </a:rPr>
                <a:t>𝑢(𝑟)=  𝑟é𝑠𝑜𝑙𝑢𝑡𝑖𝑜𝑛/(2 ∗√3)</a:t>
              </a:r>
              <a:endParaRPr lang="fr-FR" sz="1200"/>
            </a:p>
          </xdr:txBody>
        </xdr:sp>
      </mc:Fallback>
    </mc:AlternateContent>
    <xdr:clientData/>
  </xdr:oneCellAnchor>
  <xdr:oneCellAnchor>
    <xdr:from>
      <xdr:col>12</xdr:col>
      <xdr:colOff>193580</xdr:colOff>
      <xdr:row>39</xdr:row>
      <xdr:rowOff>229833</xdr:rowOff>
    </xdr:from>
    <xdr:ext cx="3414714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1C3746F7-FECB-428D-B4D3-36C8B41BB4D4}"/>
                </a:ext>
              </a:extLst>
            </xdr:cNvPr>
            <xdr:cNvSpPr txBox="1"/>
          </xdr:nvSpPr>
          <xdr:spPr>
            <a:xfrm>
              <a:off x="12094227" y="10808186"/>
              <a:ext cx="341471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fr-FR" sz="12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 é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𝑡𝑎𝑙𝑜𝑛</m:t>
                        </m:r>
                      </m:e>
                    </m:d>
                    <m:r>
                      <a:rPr lang="fr-FR" sz="1200" b="0" i="1">
                        <a:latin typeface="Cambria Math" panose="02040503050406030204" pitchFamily="18" charset="0"/>
                      </a:rPr>
                      <m:t>=3 ∗</m:t>
                    </m:r>
                    <m:r>
                      <a:rPr lang="fr-FR" sz="12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é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 200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𝑔</m:t>
                        </m:r>
                      </m:e>
                    </m:d>
                    <m:r>
                      <a:rPr lang="fr-FR" sz="1200" b="0" i="1">
                        <a:latin typeface="Cambria Math" panose="02040503050406030204" pitchFamily="18" charset="0"/>
                      </a:rPr>
                      <m:t>+2∗</m:t>
                    </m:r>
                    <m:r>
                      <a:rPr lang="fr-FR" sz="12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fr-FR" sz="1200" b="0" i="1">
                        <a:latin typeface="Cambria Math" panose="02040503050406030204" pitchFamily="18" charset="0"/>
                      </a:rPr>
                      <m:t>(é</m:t>
                    </m:r>
                    <m:r>
                      <a:rPr lang="fr-FR" sz="12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fr-FR" sz="1200" b="0" i="1">
                        <a:latin typeface="Cambria Math" panose="02040503050406030204" pitchFamily="18" charset="0"/>
                      </a:rPr>
                      <m:t> 100</m:t>
                    </m:r>
                    <m:r>
                      <a:rPr lang="fr-FR" sz="12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fr-F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fr-FR" sz="1200"/>
            </a:p>
          </xdr:txBody>
        </xdr:sp>
      </mc:Choice>
      <mc:Fallback xmlns="">
        <xdr:sp macro="" textlink="">
          <xdr:nvSpPr>
            <xdr:cNvPr id="7" name="ZoneTexte 6">
              <a:extLst>
                <a:ext uri="{FF2B5EF4-FFF2-40B4-BE49-F238E27FC236}">
                  <a16:creationId xmlns:a16="http://schemas.microsoft.com/office/drawing/2014/main" id="{1C3746F7-FECB-428D-B4D3-36C8B41BB4D4}"/>
                </a:ext>
              </a:extLst>
            </xdr:cNvPr>
            <xdr:cNvSpPr txBox="1"/>
          </xdr:nvSpPr>
          <xdr:spPr>
            <a:xfrm>
              <a:off x="12094227" y="10808186"/>
              <a:ext cx="3414714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fr-FR" sz="1200" b="0" i="0">
                  <a:latin typeface="Cambria Math" panose="02040503050406030204" pitchFamily="18" charset="0"/>
                </a:rPr>
                <a:t>𝑢(𝑚 é𝑡𝑎𝑙𝑜𝑛)=3 ∗𝑢(é𝑡 200𝑔)+2∗𝑢(é𝑡 100𝑔)</a:t>
              </a:r>
              <a:endParaRPr lang="fr-FR" sz="1200"/>
            </a:p>
          </xdr:txBody>
        </xdr:sp>
      </mc:Fallback>
    </mc:AlternateContent>
    <xdr:clientData/>
  </xdr:oneCellAnchor>
  <xdr:twoCellAnchor>
    <xdr:from>
      <xdr:col>0</xdr:col>
      <xdr:colOff>319366</xdr:colOff>
      <xdr:row>45</xdr:row>
      <xdr:rowOff>1119</xdr:rowOff>
    </xdr:from>
    <xdr:to>
      <xdr:col>7</xdr:col>
      <xdr:colOff>470647</xdr:colOff>
      <xdr:row>69</xdr:row>
      <xdr:rowOff>44824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F9D115D-989F-59E7-7F5F-B1D519EBA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105654</xdr:colOff>
      <xdr:row>41</xdr:row>
      <xdr:rowOff>361790</xdr:rowOff>
    </xdr:from>
    <xdr:to>
      <xdr:col>17</xdr:col>
      <xdr:colOff>495459</xdr:colOff>
      <xdr:row>57</xdr:row>
      <xdr:rowOff>64512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D256271-225E-4263-8954-AE1165722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228600</xdr:colOff>
      <xdr:row>10</xdr:row>
      <xdr:rowOff>266700</xdr:rowOff>
    </xdr:from>
    <xdr:ext cx="1376363" cy="3814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2516C0C4-1496-472C-9299-73C740D9457E}"/>
                </a:ext>
              </a:extLst>
            </xdr:cNvPr>
            <xdr:cNvSpPr txBox="1"/>
          </xdr:nvSpPr>
          <xdr:spPr>
            <a:xfrm>
              <a:off x="12192000" y="2828925"/>
              <a:ext cx="1376363" cy="381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fr-FR" sz="12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</m:d>
                    <m:r>
                      <a:rPr lang="fr-FR" sz="1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2∗</m:t>
                        </m:r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𝐸𝑟𝑟𝑒𝑢𝑟</m:t>
                        </m:r>
                      </m:num>
                      <m:den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2 ∗</m:t>
                        </m:r>
                        <m:rad>
                          <m:radPr>
                            <m:degHide m:val="on"/>
                            <m:ctrlPr>
                              <a:rPr lang="fr-FR" sz="12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fr-FR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fr-FR" sz="1200"/>
            </a:p>
          </xdr:txBody>
        </xdr:sp>
      </mc:Choice>
      <mc:Fallback xmlns=""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2516C0C4-1496-472C-9299-73C740D9457E}"/>
                </a:ext>
              </a:extLst>
            </xdr:cNvPr>
            <xdr:cNvSpPr txBox="1"/>
          </xdr:nvSpPr>
          <xdr:spPr>
            <a:xfrm>
              <a:off x="12192000" y="2828925"/>
              <a:ext cx="1376363" cy="3814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fr-FR" sz="1200" b="0" i="0">
                  <a:latin typeface="Cambria Math" panose="02040503050406030204" pitchFamily="18" charset="0"/>
                </a:rPr>
                <a:t>𝑢(𝑒)=  (2∗𝐸𝑟𝑟𝑒𝑢𝑟)/(2 ∗√3)</a:t>
              </a:r>
              <a:endParaRPr lang="fr-FR" sz="1200"/>
            </a:p>
          </xdr:txBody>
        </xdr:sp>
      </mc:Fallback>
    </mc:AlternateContent>
    <xdr:clientData/>
  </xdr:oneCellAnchor>
  <xdr:oneCellAnchor>
    <xdr:from>
      <xdr:col>1</xdr:col>
      <xdr:colOff>219075</xdr:colOff>
      <xdr:row>24</xdr:row>
      <xdr:rowOff>216183</xdr:rowOff>
    </xdr:from>
    <xdr:ext cx="1376363" cy="3491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0DA009A1-8223-4F83-A321-E42423383FF1}"/>
                </a:ext>
              </a:extLst>
            </xdr:cNvPr>
            <xdr:cNvSpPr txBox="1"/>
          </xdr:nvSpPr>
          <xdr:spPr>
            <a:xfrm>
              <a:off x="1352550" y="7083708"/>
              <a:ext cx="1376363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fr-FR" sz="12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2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</m:d>
                    <m:r>
                      <a:rPr lang="fr-FR" sz="12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fr-FR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l-GR" sz="1200"/>
                          <m:t>σ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fr-FR" sz="12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fr-FR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fr-FR" sz="1200"/>
            </a:p>
          </xdr:txBody>
        </xdr:sp>
      </mc:Choice>
      <mc:Fallback xmlns=""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0DA009A1-8223-4F83-A321-E42423383FF1}"/>
                </a:ext>
              </a:extLst>
            </xdr:cNvPr>
            <xdr:cNvSpPr txBox="1"/>
          </xdr:nvSpPr>
          <xdr:spPr>
            <a:xfrm>
              <a:off x="1352550" y="7083708"/>
              <a:ext cx="1376363" cy="3491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fr-FR" sz="1200" b="0" i="0">
                  <a:latin typeface="Cambria Math" panose="02040503050406030204" pitchFamily="18" charset="0"/>
                </a:rPr>
                <a:t>𝑢(𝑓)= </a:t>
              </a:r>
              <a:r>
                <a:rPr lang="el-GR" sz="1200" i="0"/>
                <a:t> "σ</a:t>
              </a:r>
              <a:r>
                <a:rPr lang="fr-FR" sz="1200" b="0" i="0">
                  <a:latin typeface="Cambria Math" panose="02040503050406030204" pitchFamily="18" charset="0"/>
                </a:rPr>
                <a:t>" /√𝑛</a:t>
              </a:r>
              <a:endParaRPr lang="fr-FR" sz="1200"/>
            </a:p>
          </xdr:txBody>
        </xdr:sp>
      </mc:Fallback>
    </mc:AlternateContent>
    <xdr:clientData/>
  </xdr:oneCellAnchor>
  <xdr:oneCellAnchor>
    <xdr:from>
      <xdr:col>1</xdr:col>
      <xdr:colOff>862012</xdr:colOff>
      <xdr:row>41</xdr:row>
      <xdr:rowOff>238125</xdr:rowOff>
    </xdr:from>
    <xdr:ext cx="6602705" cy="501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85BC83BC-BF59-48A5-AD99-336A22226250}"/>
                </a:ext>
              </a:extLst>
            </xdr:cNvPr>
            <xdr:cNvSpPr txBox="1"/>
          </xdr:nvSpPr>
          <xdr:spPr>
            <a:xfrm>
              <a:off x="1995487" y="12020550"/>
              <a:ext cx="6602705" cy="501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6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fr-FR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𝑚𝑎𝑠𝑠𝑒</m:t>
                        </m:r>
                      </m:e>
                    </m:d>
                    <m:r>
                      <a:rPr lang="fr-FR" sz="16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fr-FR" sz="16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𝑢</m:t>
                        </m:r>
                        <m:sSup>
                          <m:sSupPr>
                            <m:ctrlPr>
                              <a:rPr lang="fr-FR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fr-FR" sz="16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e>
                            </m:d>
                          </m:e>
                          <m:sup>
                            <m:r>
                              <a:rPr lang="fr-FR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𝑢</m:t>
                        </m:r>
                        <m:sSup>
                          <m:sSupPr>
                            <m:ctrlPr>
                              <a:rPr lang="fr-FR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fr-FR" sz="16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</m:d>
                          </m:e>
                          <m:sup>
                            <m:r>
                              <a:rPr lang="fr-FR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𝑢</m:t>
                        </m:r>
                        <m:sSup>
                          <m:sSupPr>
                            <m:ctrlPr>
                              <a:rPr lang="fr-FR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fr-FR" sz="1600" b="0" i="1">
                                    <a:latin typeface="Cambria Math" panose="02040503050406030204" pitchFamily="18" charset="0"/>
                                  </a:rPr>
                                  <m:t>𝑒𝑥𝑐𝑒𝑛𝑡𝑟𝑎𝑡𝑖𝑜𝑛</m:t>
                                </m:r>
                              </m:e>
                            </m:d>
                          </m:e>
                          <m:sup>
                            <m:r>
                              <a:rPr lang="fr-FR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𝑢</m:t>
                        </m:r>
                        <m:sSup>
                          <m:sSupPr>
                            <m:ctrlPr>
                              <a:rPr lang="fr-FR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fr-FR" sz="16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fr-FR" sz="16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</m:d>
                          </m:e>
                          <m:sup>
                            <m:r>
                              <a:rPr lang="fr-FR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𝑒𝑡𝑎𝑙𝑜𝑛</m:t>
                        </m:r>
                        <m:r>
                          <a:rPr lang="fr-FR" sz="1600" b="0" i="1">
                            <a:latin typeface="Cambria Math" panose="02040503050406030204" pitchFamily="18" charset="0"/>
                          </a:rPr>
                          <m:t>)²</m:t>
                        </m:r>
                      </m:e>
                    </m:rad>
                  </m:oMath>
                </m:oMathPara>
              </a14:m>
              <a:endParaRPr lang="fr-FR" sz="1600"/>
            </a:p>
          </xdr:txBody>
        </xdr:sp>
      </mc:Choice>
      <mc:Fallback xmlns="">
        <xdr:sp macro="" textlink="">
          <xdr:nvSpPr>
            <xdr:cNvPr id="13" name="ZoneTexte 12">
              <a:extLst>
                <a:ext uri="{FF2B5EF4-FFF2-40B4-BE49-F238E27FC236}">
                  <a16:creationId xmlns:a16="http://schemas.microsoft.com/office/drawing/2014/main" id="{85BC83BC-BF59-48A5-AD99-336A22226250}"/>
                </a:ext>
              </a:extLst>
            </xdr:cNvPr>
            <xdr:cNvSpPr txBox="1"/>
          </xdr:nvSpPr>
          <xdr:spPr>
            <a:xfrm>
              <a:off x="1995487" y="12020550"/>
              <a:ext cx="6602705" cy="501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600" b="0" i="0">
                  <a:latin typeface="Cambria Math" panose="02040503050406030204" pitchFamily="18" charset="0"/>
                </a:rPr>
                <a:t>𝑢(𝑚𝑎𝑠𝑠𝑒)= √(𝑢(𝑗)^2+𝑢(𝑓)^2+𝑢(𝑒𝑥𝑐𝑒𝑛𝑡𝑟𝑎𝑡𝑖𝑜𝑛)^2+𝑢(𝑟)^2+𝑢(𝑚 𝑒𝑡𝑎𝑙𝑜𝑛)²)</a:t>
              </a:r>
              <a:endParaRPr lang="fr-FR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Bleu vert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159F-2E15-4723-AA8E-1B62D9D93593}">
  <dimension ref="A1:U81"/>
  <sheetViews>
    <sheetView tabSelected="1" topLeftCell="A7" zoomScale="85" zoomScaleNormal="85" workbookViewId="0">
      <selection activeCell="W14" sqref="W11:W14"/>
    </sheetView>
  </sheetViews>
  <sheetFormatPr baseColWidth="10" defaultColWidth="11.42578125" defaultRowHeight="15" x14ac:dyDescent="0.25"/>
  <cols>
    <col min="1" max="1" width="14.85546875" customWidth="1"/>
    <col min="2" max="2" width="13" customWidth="1"/>
    <col min="3" max="3" width="11.42578125" customWidth="1"/>
    <col min="4" max="4" width="12.42578125" customWidth="1"/>
    <col min="5" max="5" width="13.42578125" customWidth="1"/>
    <col min="6" max="6" width="14.5703125" customWidth="1"/>
    <col min="7" max="7" width="14.42578125" customWidth="1"/>
    <col min="8" max="8" width="12.28515625" customWidth="1"/>
    <col min="10" max="10" width="11.85546875" bestFit="1" customWidth="1"/>
    <col min="12" max="12" width="16.140625" customWidth="1"/>
    <col min="13" max="13" width="11.85546875" customWidth="1"/>
    <col min="14" max="14" width="14.5703125" customWidth="1"/>
    <col min="15" max="15" width="13.42578125" customWidth="1"/>
    <col min="17" max="17" width="13.28515625" customWidth="1"/>
    <col min="20" max="20" width="14.42578125" customWidth="1"/>
  </cols>
  <sheetData>
    <row r="1" spans="1:21" ht="14.25" customHeight="1" x14ac:dyDescent="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1"/>
    </row>
    <row r="2" spans="1:21" ht="14.25" customHeight="1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1"/>
    </row>
    <row r="3" spans="1:21" ht="14.2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1"/>
    </row>
    <row r="4" spans="1:21" x14ac:dyDescent="0.25">
      <c r="A4" s="8"/>
      <c r="B4" s="8"/>
      <c r="C4" s="8"/>
      <c r="D4" s="8"/>
      <c r="E4" s="8"/>
      <c r="F4" s="8"/>
      <c r="G4" s="8"/>
      <c r="H4" s="8"/>
      <c r="I4" s="8"/>
      <c r="J4" s="8"/>
    </row>
    <row r="5" spans="1:21" ht="30.75" customHeight="1" x14ac:dyDescent="0.25">
      <c r="A5" s="28" t="s">
        <v>1</v>
      </c>
      <c r="B5" s="28"/>
      <c r="C5" s="28"/>
      <c r="D5" s="28"/>
      <c r="E5" s="28"/>
      <c r="F5" s="28"/>
      <c r="G5" s="28"/>
      <c r="H5" s="28"/>
      <c r="I5" s="28"/>
      <c r="J5" s="28"/>
      <c r="M5" s="3"/>
      <c r="N5" s="3"/>
      <c r="O5" s="3"/>
      <c r="P5" s="3"/>
    </row>
    <row r="6" spans="1:21" ht="34.5" customHeight="1" x14ac:dyDescent="0.25">
      <c r="A6" s="31" t="s">
        <v>2</v>
      </c>
      <c r="B6" s="31"/>
      <c r="C6" s="31"/>
      <c r="D6" s="31"/>
      <c r="E6" s="31"/>
      <c r="F6" s="31"/>
      <c r="G6" s="31"/>
      <c r="H6" s="31"/>
      <c r="I6" s="31"/>
      <c r="J6" s="31"/>
    </row>
    <row r="7" spans="1:21" ht="15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</row>
    <row r="8" spans="1:21" ht="15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</row>
    <row r="9" spans="1:21" ht="33.75" customHeight="1" x14ac:dyDescent="0.25">
      <c r="A9" s="28" t="s">
        <v>3</v>
      </c>
      <c r="B9" s="28"/>
      <c r="C9" s="28"/>
      <c r="D9" s="28"/>
      <c r="E9" s="28"/>
      <c r="F9" s="28"/>
      <c r="G9" s="28"/>
      <c r="H9" s="28"/>
      <c r="I9" s="28"/>
      <c r="J9" s="28"/>
      <c r="L9" s="28" t="s">
        <v>4</v>
      </c>
      <c r="M9" s="28"/>
      <c r="N9" s="28"/>
      <c r="O9" s="28"/>
      <c r="P9" s="28"/>
      <c r="Q9" s="28"/>
      <c r="R9" s="28"/>
      <c r="S9" s="28"/>
      <c r="T9" s="28"/>
      <c r="U9" s="28"/>
    </row>
    <row r="10" spans="1:21" x14ac:dyDescent="0.25">
      <c r="A10" s="10"/>
      <c r="B10" s="10"/>
      <c r="C10" s="10"/>
      <c r="D10" s="11"/>
      <c r="E10" s="11"/>
      <c r="F10" s="11"/>
      <c r="G10" s="11"/>
      <c r="H10" s="11"/>
      <c r="I10" s="11"/>
      <c r="J10" s="11"/>
    </row>
    <row r="11" spans="1:21" ht="72.75" customHeight="1" x14ac:dyDescent="0.25">
      <c r="A11" s="12" t="s">
        <v>5</v>
      </c>
      <c r="B11" s="29"/>
      <c r="C11" s="29"/>
      <c r="D11" s="11"/>
      <c r="G11" s="11"/>
      <c r="H11" s="11"/>
      <c r="I11" s="11"/>
      <c r="J11" s="11"/>
      <c r="L11" s="12" t="s">
        <v>5</v>
      </c>
      <c r="M11" s="29"/>
      <c r="N11" s="29"/>
    </row>
    <row r="12" spans="1:2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spans="1:21" ht="60.75" customHeight="1" x14ac:dyDescent="0.25">
      <c r="A13" s="12" t="s">
        <v>6</v>
      </c>
      <c r="B13" s="12" t="s">
        <v>7</v>
      </c>
      <c r="C13" s="12" t="s">
        <v>8</v>
      </c>
      <c r="D13" s="12" t="s">
        <v>9</v>
      </c>
      <c r="E13" s="12" t="s">
        <v>45</v>
      </c>
      <c r="F13" s="23" t="s">
        <v>10</v>
      </c>
      <c r="G13" s="24">
        <f>MAX(C14:C21)</f>
        <v>0.34000000000003183</v>
      </c>
      <c r="I13" s="25" t="s">
        <v>46</v>
      </c>
      <c r="J13" s="26">
        <f>G13/SQRT(3)</f>
        <v>0.19629909152449115</v>
      </c>
      <c r="L13" s="12" t="s">
        <v>6</v>
      </c>
      <c r="M13" s="12" t="s">
        <v>7</v>
      </c>
      <c r="N13" s="12" t="s">
        <v>11</v>
      </c>
      <c r="O13" s="12" t="s">
        <v>9</v>
      </c>
      <c r="Q13" s="13" t="s">
        <v>10</v>
      </c>
      <c r="R13" s="15">
        <f>MAX(N15:N18)</f>
        <v>0.10999999999999943</v>
      </c>
      <c r="T13" s="22" t="s">
        <v>12</v>
      </c>
      <c r="U13" s="15">
        <f>R13/SQRT(3)</f>
        <v>6.3508529610858511E-2</v>
      </c>
    </row>
    <row r="14" spans="1:21" x14ac:dyDescent="0.25">
      <c r="A14" s="14">
        <v>100</v>
      </c>
      <c r="B14" s="16">
        <v>100.06</v>
      </c>
      <c r="C14" s="15">
        <f>ABS(B14-A14)</f>
        <v>6.0000000000002274E-2</v>
      </c>
      <c r="D14" s="14" t="s">
        <v>13</v>
      </c>
      <c r="E14" s="15">
        <f>C14/SQRT(3)</f>
        <v>3.4641016151378858E-2</v>
      </c>
      <c r="F14" s="33" t="s">
        <v>14</v>
      </c>
      <c r="G14" s="33"/>
      <c r="H14" s="33"/>
      <c r="I14" s="33"/>
      <c r="J14" s="33"/>
      <c r="L14" s="14">
        <v>100</v>
      </c>
      <c r="M14" s="16">
        <v>100.04</v>
      </c>
      <c r="N14" s="20"/>
      <c r="O14" s="14" t="s">
        <v>13</v>
      </c>
    </row>
    <row r="15" spans="1:21" ht="16.5" customHeight="1" x14ac:dyDescent="0.25">
      <c r="A15" s="14">
        <v>200</v>
      </c>
      <c r="B15" s="16">
        <v>199.97</v>
      </c>
      <c r="C15" s="15">
        <f t="shared" ref="C15:C21" si="0">ABS(B15-A15)</f>
        <v>3.0000000000001137E-2</v>
      </c>
      <c r="D15" s="14" t="s">
        <v>13</v>
      </c>
      <c r="E15" s="15">
        <f t="shared" ref="E15:E21" si="1">C15/SQRT(3)</f>
        <v>1.7320508075689429E-2</v>
      </c>
      <c r="F15" s="33"/>
      <c r="G15" s="33"/>
      <c r="H15" s="33"/>
      <c r="I15" s="33"/>
      <c r="J15" s="33"/>
      <c r="L15" s="14">
        <v>100</v>
      </c>
      <c r="M15" s="16">
        <v>100.02</v>
      </c>
      <c r="N15" s="15">
        <f>ABS(M15-$M$14)</f>
        <v>2.0000000000010232E-2</v>
      </c>
      <c r="O15" s="14" t="s">
        <v>15</v>
      </c>
      <c r="Q15" s="32" t="s">
        <v>16</v>
      </c>
      <c r="R15" s="32"/>
      <c r="S15" s="32"/>
      <c r="T15" s="32"/>
      <c r="U15" s="32"/>
    </row>
    <row r="16" spans="1:21" x14ac:dyDescent="0.25">
      <c r="A16" s="14">
        <v>300</v>
      </c>
      <c r="B16" s="16">
        <v>300</v>
      </c>
      <c r="C16" s="15">
        <f t="shared" si="0"/>
        <v>0</v>
      </c>
      <c r="D16" s="14" t="s">
        <v>41</v>
      </c>
      <c r="E16" s="15">
        <f t="shared" si="1"/>
        <v>0</v>
      </c>
      <c r="F16" s="33"/>
      <c r="G16" s="33"/>
      <c r="H16" s="33"/>
      <c r="I16" s="33"/>
      <c r="J16" s="33"/>
      <c r="L16" s="14">
        <v>100</v>
      </c>
      <c r="M16" s="16">
        <v>100.03</v>
      </c>
      <c r="N16" s="15">
        <f>ABS(M16-$M$14)</f>
        <v>1.0000000000005116E-2</v>
      </c>
      <c r="O16" s="14" t="s">
        <v>17</v>
      </c>
      <c r="Q16" s="32"/>
      <c r="R16" s="32"/>
      <c r="S16" s="32"/>
      <c r="T16" s="32"/>
      <c r="U16" s="32"/>
    </row>
    <row r="17" spans="1:21" x14ac:dyDescent="0.25">
      <c r="A17" s="14">
        <v>400</v>
      </c>
      <c r="B17" s="16">
        <v>400.06</v>
      </c>
      <c r="C17" s="15">
        <f t="shared" si="0"/>
        <v>6.0000000000002274E-2</v>
      </c>
      <c r="D17" s="14" t="s">
        <v>40</v>
      </c>
      <c r="E17" s="15">
        <f t="shared" si="1"/>
        <v>3.4641016151378858E-2</v>
      </c>
      <c r="F17" s="33"/>
      <c r="G17" s="33"/>
      <c r="H17" s="33"/>
      <c r="I17" s="33"/>
      <c r="J17" s="33"/>
      <c r="L17" s="14">
        <v>100</v>
      </c>
      <c r="M17" s="16">
        <v>100.15</v>
      </c>
      <c r="N17" s="15">
        <f>ABS(M17-$M$14)</f>
        <v>0.10999999999999943</v>
      </c>
      <c r="O17" s="14" t="s">
        <v>18</v>
      </c>
      <c r="Q17" s="32"/>
      <c r="R17" s="32"/>
      <c r="S17" s="32"/>
      <c r="T17" s="32"/>
      <c r="U17" s="32"/>
    </row>
    <row r="18" spans="1:21" x14ac:dyDescent="0.25">
      <c r="A18" s="14">
        <v>500</v>
      </c>
      <c r="B18" s="16">
        <v>500.04</v>
      </c>
      <c r="C18" s="15">
        <f t="shared" si="0"/>
        <v>4.0000000000020464E-2</v>
      </c>
      <c r="D18" s="14" t="s">
        <v>39</v>
      </c>
      <c r="E18" s="15">
        <f t="shared" si="1"/>
        <v>2.3094010767596845E-2</v>
      </c>
      <c r="F18" s="33"/>
      <c r="G18" s="33"/>
      <c r="H18" s="33"/>
      <c r="I18" s="33"/>
      <c r="J18" s="33"/>
      <c r="L18" s="14">
        <v>100</v>
      </c>
      <c r="M18" s="16">
        <v>100.14</v>
      </c>
      <c r="N18" s="15">
        <f>ABS(M18-$M$14)</f>
        <v>9.9999999999994316E-2</v>
      </c>
      <c r="O18" s="14" t="s">
        <v>19</v>
      </c>
      <c r="Q18" s="32"/>
      <c r="R18" s="32"/>
      <c r="S18" s="32"/>
      <c r="T18" s="32"/>
      <c r="U18" s="32"/>
    </row>
    <row r="19" spans="1:21" ht="15" customHeight="1" x14ac:dyDescent="0.25">
      <c r="A19" s="14">
        <v>600</v>
      </c>
      <c r="B19" s="16">
        <v>599.87</v>
      </c>
      <c r="C19" s="15">
        <f t="shared" si="0"/>
        <v>0.12999999999999545</v>
      </c>
      <c r="D19" s="14" t="s">
        <v>42</v>
      </c>
      <c r="E19" s="15">
        <f t="shared" si="1"/>
        <v>7.5055534994648732E-2</v>
      </c>
      <c r="F19" s="33"/>
      <c r="G19" s="33"/>
      <c r="H19" s="33"/>
      <c r="I19" s="33"/>
      <c r="J19" s="33"/>
    </row>
    <row r="20" spans="1:21" x14ac:dyDescent="0.25">
      <c r="A20" s="14">
        <v>700</v>
      </c>
      <c r="B20" s="16">
        <v>699.75</v>
      </c>
      <c r="C20" s="15">
        <f t="shared" si="0"/>
        <v>0.25</v>
      </c>
      <c r="D20" s="14" t="s">
        <v>43</v>
      </c>
      <c r="E20" s="15">
        <f t="shared" si="1"/>
        <v>0.14433756729740646</v>
      </c>
      <c r="F20" s="33"/>
      <c r="G20" s="33"/>
      <c r="H20" s="33"/>
      <c r="I20" s="33"/>
      <c r="J20" s="33"/>
    </row>
    <row r="21" spans="1:21" ht="30" x14ac:dyDescent="0.25">
      <c r="A21" s="14">
        <v>800</v>
      </c>
      <c r="B21" s="16">
        <v>799.66</v>
      </c>
      <c r="C21" s="15">
        <f t="shared" si="0"/>
        <v>0.34000000000003183</v>
      </c>
      <c r="D21" s="18" t="s">
        <v>44</v>
      </c>
      <c r="E21" s="15">
        <f t="shared" si="1"/>
        <v>0.19629909152449115</v>
      </c>
      <c r="F21" s="33"/>
      <c r="G21" s="33"/>
      <c r="H21" s="33"/>
      <c r="I21" s="33"/>
      <c r="J21" s="33"/>
      <c r="N21" t="s">
        <v>20</v>
      </c>
    </row>
    <row r="22" spans="1:21" x14ac:dyDescent="0.25">
      <c r="A22" s="17"/>
      <c r="B22" s="11"/>
      <c r="C22" s="11"/>
      <c r="D22" s="11"/>
      <c r="E22" s="11"/>
      <c r="F22" s="11"/>
      <c r="G22" s="11"/>
      <c r="H22" s="11"/>
      <c r="I22" s="11"/>
      <c r="J22" s="11"/>
    </row>
    <row r="23" spans="1:21" ht="39" customHeight="1" x14ac:dyDescent="0.25">
      <c r="A23" s="28" t="s">
        <v>21</v>
      </c>
      <c r="B23" s="28"/>
      <c r="C23" s="28"/>
      <c r="D23" s="28"/>
      <c r="E23" s="28"/>
      <c r="F23" s="28"/>
      <c r="G23" s="28"/>
      <c r="H23" s="28"/>
      <c r="I23" s="28"/>
      <c r="J23" s="28"/>
      <c r="L23" s="28" t="s">
        <v>22</v>
      </c>
      <c r="M23" s="28"/>
      <c r="N23" s="28"/>
      <c r="O23" s="28"/>
      <c r="P23" s="28"/>
      <c r="Q23" s="28"/>
      <c r="R23" s="28"/>
      <c r="S23" s="28"/>
      <c r="T23" s="28"/>
      <c r="U23" s="28"/>
    </row>
    <row r="24" spans="1:21" x14ac:dyDescent="0.25">
      <c r="A24" s="10"/>
      <c r="B24" s="10"/>
      <c r="C24" s="10"/>
      <c r="D24" s="11"/>
      <c r="E24" s="11"/>
      <c r="F24" s="11"/>
      <c r="G24" s="11"/>
      <c r="H24" s="11"/>
      <c r="I24" s="11"/>
      <c r="J24" s="11"/>
    </row>
    <row r="25" spans="1:21" ht="75" x14ac:dyDescent="0.25">
      <c r="A25" s="12" t="s">
        <v>5</v>
      </c>
      <c r="B25" s="29"/>
      <c r="C25" s="29"/>
      <c r="D25" s="11"/>
      <c r="G25" s="11"/>
      <c r="H25" s="11"/>
      <c r="I25" s="11"/>
      <c r="J25" s="11"/>
      <c r="L25" s="12" t="s">
        <v>5</v>
      </c>
      <c r="M25" s="29"/>
      <c r="N25" s="29"/>
      <c r="Q25" s="12" t="s">
        <v>23</v>
      </c>
      <c r="R25" s="14">
        <v>0.01</v>
      </c>
      <c r="T25" s="22" t="s">
        <v>24</v>
      </c>
      <c r="U25" s="21">
        <f>R25/(2*SQRT(3))</f>
        <v>2.886751345948129E-3</v>
      </c>
    </row>
    <row r="26" spans="1:2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</row>
    <row r="27" spans="1:21" ht="44.25" customHeight="1" x14ac:dyDescent="0.25">
      <c r="A27" s="12" t="s">
        <v>6</v>
      </c>
      <c r="B27" s="12" t="s">
        <v>7</v>
      </c>
      <c r="C27" s="12" t="s">
        <v>25</v>
      </c>
      <c r="D27" s="12" t="s">
        <v>9</v>
      </c>
      <c r="F27" s="12" t="s">
        <v>26</v>
      </c>
      <c r="G27" s="14">
        <v>10</v>
      </c>
      <c r="I27" s="22" t="s">
        <v>27</v>
      </c>
      <c r="J27" s="6">
        <f>_xlfn.STDEV.S(C28:C37)/SQRT(G27)</f>
        <v>5.0039984012785546E-2</v>
      </c>
      <c r="L27" s="28" t="s">
        <v>28</v>
      </c>
      <c r="M27" s="28"/>
      <c r="N27" s="28"/>
      <c r="O27" s="28"/>
      <c r="P27" s="28"/>
      <c r="Q27" s="28"/>
      <c r="R27" s="28"/>
      <c r="S27" s="28"/>
      <c r="T27" s="28"/>
      <c r="U27" s="28"/>
    </row>
    <row r="28" spans="1:21" ht="26.25" customHeight="1" x14ac:dyDescent="0.25">
      <c r="A28" s="14">
        <v>400</v>
      </c>
      <c r="B28" s="16">
        <v>399.56</v>
      </c>
      <c r="C28" s="15">
        <f>ABS(B28-A28)</f>
        <v>0.43999999999999773</v>
      </c>
      <c r="D28" s="14" t="s">
        <v>13</v>
      </c>
      <c r="E28" s="11"/>
      <c r="F28" s="11"/>
      <c r="G28" s="11"/>
      <c r="H28" s="11"/>
      <c r="I28" s="11"/>
      <c r="J28" s="11"/>
    </row>
    <row r="29" spans="1:21" ht="28.5" customHeight="1" x14ac:dyDescent="0.25">
      <c r="A29" s="14">
        <v>400</v>
      </c>
      <c r="B29" s="16">
        <v>399.9</v>
      </c>
      <c r="C29" s="15">
        <f t="shared" ref="C29:C35" si="2">ABS(B29-A29)</f>
        <v>0.10000000000002274</v>
      </c>
      <c r="D29" s="14" t="s">
        <v>13</v>
      </c>
      <c r="F29" s="19"/>
      <c r="G29" s="19"/>
      <c r="H29" s="19"/>
      <c r="I29" s="19"/>
      <c r="J29" s="19"/>
      <c r="L29" s="12" t="s">
        <v>6</v>
      </c>
      <c r="M29" s="4" t="s">
        <v>29</v>
      </c>
      <c r="N29" s="7" t="s">
        <v>30</v>
      </c>
      <c r="Q29" s="36" t="s">
        <v>31</v>
      </c>
      <c r="R29" s="37"/>
      <c r="S29" s="37"/>
      <c r="T29" s="37"/>
      <c r="U29" s="38"/>
    </row>
    <row r="30" spans="1:21" x14ac:dyDescent="0.25">
      <c r="A30" s="14">
        <v>400</v>
      </c>
      <c r="B30" s="16">
        <v>399.86</v>
      </c>
      <c r="C30" s="15">
        <f t="shared" si="2"/>
        <v>0.13999999999998636</v>
      </c>
      <c r="D30" s="14" t="s">
        <v>13</v>
      </c>
      <c r="F30" s="19"/>
      <c r="G30" s="19"/>
      <c r="H30" s="19"/>
      <c r="I30" s="19"/>
      <c r="J30" s="19"/>
      <c r="L30" s="14">
        <v>50</v>
      </c>
      <c r="M30" s="5">
        <v>1E-4</v>
      </c>
      <c r="N30" s="5">
        <f>M30/2</f>
        <v>5.0000000000000002E-5</v>
      </c>
      <c r="P30" s="2"/>
      <c r="Q30" s="39"/>
      <c r="R30" s="40"/>
      <c r="S30" s="40"/>
      <c r="T30" s="40"/>
      <c r="U30" s="41"/>
    </row>
    <row r="31" spans="1:21" x14ac:dyDescent="0.25">
      <c r="A31" s="14">
        <v>400</v>
      </c>
      <c r="B31" s="16">
        <v>399.86</v>
      </c>
      <c r="C31" s="15">
        <f t="shared" si="2"/>
        <v>0.13999999999998636</v>
      </c>
      <c r="D31" s="14" t="s">
        <v>13</v>
      </c>
      <c r="F31" s="19"/>
      <c r="G31" s="19"/>
      <c r="H31" s="19"/>
      <c r="I31" s="19"/>
      <c r="J31" s="19"/>
      <c r="L31" s="14">
        <v>100</v>
      </c>
      <c r="M31" s="5">
        <v>1.6000000000000001E-4</v>
      </c>
      <c r="N31" s="5">
        <f t="shared" ref="N31:N32" si="3">M31/2</f>
        <v>8.0000000000000007E-5</v>
      </c>
      <c r="P31" s="2"/>
      <c r="Q31" s="39"/>
      <c r="R31" s="40"/>
      <c r="S31" s="40"/>
      <c r="T31" s="40"/>
      <c r="U31" s="41"/>
    </row>
    <row r="32" spans="1:21" x14ac:dyDescent="0.25">
      <c r="A32" s="14">
        <v>400</v>
      </c>
      <c r="B32" s="16">
        <v>399.87</v>
      </c>
      <c r="C32" s="15">
        <f t="shared" si="2"/>
        <v>0.12999999999999545</v>
      </c>
      <c r="D32" s="14" t="s">
        <v>13</v>
      </c>
      <c r="F32" s="19"/>
      <c r="G32" s="19"/>
      <c r="H32" s="19"/>
      <c r="I32" s="19"/>
      <c r="J32" s="19"/>
      <c r="L32" s="14">
        <v>200</v>
      </c>
      <c r="M32" s="5">
        <v>3.3E-4</v>
      </c>
      <c r="N32" s="5">
        <f t="shared" si="3"/>
        <v>1.65E-4</v>
      </c>
      <c r="P32" s="2"/>
      <c r="Q32" s="42"/>
      <c r="R32" s="43"/>
      <c r="S32" s="43"/>
      <c r="T32" s="43"/>
      <c r="U32" s="44"/>
    </row>
    <row r="33" spans="1:21" x14ac:dyDescent="0.25">
      <c r="A33" s="14">
        <v>400</v>
      </c>
      <c r="B33" s="16">
        <v>399.9</v>
      </c>
      <c r="C33" s="15">
        <f t="shared" si="2"/>
        <v>0.10000000000002274</v>
      </c>
      <c r="D33" s="14" t="s">
        <v>13</v>
      </c>
      <c r="F33" s="19"/>
      <c r="G33" s="19"/>
      <c r="H33" s="19"/>
      <c r="I33" s="19"/>
      <c r="J33" s="19"/>
      <c r="Q33" s="2"/>
      <c r="R33" s="2"/>
      <c r="S33" s="2"/>
      <c r="T33" s="2"/>
      <c r="U33" s="2"/>
    </row>
    <row r="34" spans="1:21" x14ac:dyDescent="0.25">
      <c r="A34" s="14">
        <v>400</v>
      </c>
      <c r="B34" s="16">
        <v>399.61</v>
      </c>
      <c r="C34" s="15">
        <f t="shared" si="2"/>
        <v>0.38999999999998636</v>
      </c>
      <c r="D34" s="14" t="s">
        <v>13</v>
      </c>
      <c r="F34" s="19"/>
      <c r="G34" s="19"/>
      <c r="H34" s="19"/>
      <c r="I34" s="19"/>
      <c r="J34" s="19"/>
      <c r="L34" s="32" t="s">
        <v>32</v>
      </c>
      <c r="M34" s="32"/>
      <c r="N34" s="32"/>
      <c r="O34" s="32"/>
      <c r="P34" s="32"/>
      <c r="Q34" s="32" t="s">
        <v>33</v>
      </c>
      <c r="R34" s="32"/>
      <c r="S34" s="32"/>
      <c r="T34" s="32"/>
      <c r="U34" s="32"/>
    </row>
    <row r="35" spans="1:21" ht="15" customHeight="1" x14ac:dyDescent="0.25">
      <c r="A35" s="14">
        <v>400</v>
      </c>
      <c r="B35" s="16">
        <v>399.57</v>
      </c>
      <c r="C35" s="15">
        <f t="shared" si="2"/>
        <v>0.43000000000000682</v>
      </c>
      <c r="D35" s="18" t="s">
        <v>13</v>
      </c>
      <c r="F35" s="19"/>
      <c r="G35" s="19"/>
      <c r="H35" s="19"/>
      <c r="I35" s="19"/>
      <c r="J35" s="19"/>
      <c r="L35" s="32"/>
      <c r="M35" s="32"/>
      <c r="N35" s="32"/>
      <c r="O35" s="32"/>
      <c r="P35" s="32"/>
      <c r="Q35" s="32"/>
      <c r="R35" s="32"/>
      <c r="S35" s="32"/>
      <c r="T35" s="32"/>
      <c r="U35" s="32"/>
    </row>
    <row r="36" spans="1:21" x14ac:dyDescent="0.25">
      <c r="A36" s="14">
        <v>400</v>
      </c>
      <c r="B36" s="16">
        <v>399.63</v>
      </c>
      <c r="C36" s="15">
        <f t="shared" ref="C36:C37" si="4">ABS(B36-A36)</f>
        <v>0.37000000000000455</v>
      </c>
      <c r="D36" s="14" t="s">
        <v>13</v>
      </c>
      <c r="L36" s="32"/>
      <c r="M36" s="32"/>
      <c r="N36" s="32"/>
      <c r="O36" s="32"/>
      <c r="P36" s="32"/>
      <c r="Q36" s="32"/>
      <c r="R36" s="32"/>
      <c r="S36" s="32"/>
      <c r="T36" s="32"/>
      <c r="U36" s="32"/>
    </row>
    <row r="37" spans="1:21" x14ac:dyDescent="0.25">
      <c r="A37" s="14">
        <v>400</v>
      </c>
      <c r="B37" s="16">
        <v>399.96</v>
      </c>
      <c r="C37" s="15">
        <f t="shared" si="4"/>
        <v>4.0000000000020464E-2</v>
      </c>
      <c r="D37" s="18" t="s">
        <v>13</v>
      </c>
      <c r="L37" s="32"/>
      <c r="M37" s="32"/>
      <c r="N37" s="32"/>
      <c r="O37" s="32"/>
      <c r="P37" s="32"/>
      <c r="Q37" s="32"/>
      <c r="R37" s="32"/>
      <c r="S37" s="32"/>
      <c r="T37" s="32"/>
      <c r="U37" s="32"/>
    </row>
    <row r="38" spans="1:21" x14ac:dyDescent="0.25">
      <c r="L38" s="32"/>
      <c r="M38" s="32"/>
      <c r="N38" s="32"/>
      <c r="O38" s="32"/>
      <c r="P38" s="32"/>
      <c r="Q38" s="32"/>
      <c r="R38" s="32"/>
      <c r="S38" s="32"/>
      <c r="T38" s="32"/>
      <c r="U38" s="32"/>
    </row>
    <row r="40" spans="1:21" ht="50.25" customHeight="1" x14ac:dyDescent="0.25">
      <c r="A40" s="34" t="s">
        <v>34</v>
      </c>
      <c r="B40" s="34"/>
      <c r="C40" s="34"/>
      <c r="D40" s="34"/>
      <c r="E40" s="34"/>
      <c r="F40" s="34"/>
      <c r="G40" s="34"/>
      <c r="H40" s="34"/>
      <c r="I40" s="34"/>
      <c r="J40" s="34"/>
      <c r="L40" s="12" t="s">
        <v>35</v>
      </c>
      <c r="M40" s="29"/>
      <c r="N40" s="29"/>
      <c r="O40" s="29"/>
      <c r="P40" s="29"/>
      <c r="R40" s="22" t="s">
        <v>36</v>
      </c>
      <c r="S40" s="21">
        <f>3*N32+2*N31</f>
        <v>6.5499999999999998E-4</v>
      </c>
    </row>
    <row r="42" spans="1:21" ht="78.75" customHeight="1" x14ac:dyDescent="0.25">
      <c r="A42" s="12" t="s">
        <v>37</v>
      </c>
      <c r="B42" s="35"/>
      <c r="C42" s="35"/>
      <c r="D42" s="35"/>
      <c r="E42" s="35"/>
      <c r="F42" s="35"/>
      <c r="G42" s="35"/>
      <c r="H42" s="35"/>
      <c r="I42" s="35"/>
      <c r="J42" s="35"/>
    </row>
    <row r="43" spans="1:21" ht="28.5" customHeight="1" x14ac:dyDescent="0.25"/>
    <row r="44" spans="1:21" ht="58.5" customHeight="1" x14ac:dyDescent="0.25">
      <c r="A44" s="22" t="s">
        <v>47</v>
      </c>
      <c r="B44" s="21">
        <f>SQRT(J13^2+J27^2+U13^2+U25^2+S40^2)</f>
        <v>0.21231916782289584</v>
      </c>
      <c r="E44" s="22" t="s">
        <v>38</v>
      </c>
      <c r="F44" s="21">
        <f>B44*2</f>
        <v>0.42463833564579168</v>
      </c>
    </row>
    <row r="46" spans="1:21" ht="18" customHeight="1" x14ac:dyDescent="0.25"/>
    <row r="71" spans="1:8" ht="27.75" customHeight="1" x14ac:dyDescent="0.25">
      <c r="A71" s="27" t="s">
        <v>48</v>
      </c>
      <c r="B71" s="27"/>
      <c r="C71" s="27"/>
      <c r="D71" s="27"/>
      <c r="E71" s="27"/>
      <c r="F71" s="27"/>
      <c r="G71" s="27"/>
      <c r="H71" s="27"/>
    </row>
    <row r="73" spans="1:8" ht="66" customHeight="1" x14ac:dyDescent="0.25">
      <c r="B73" s="12" t="s">
        <v>49</v>
      </c>
      <c r="C73" s="25" t="s">
        <v>50</v>
      </c>
      <c r="D73" s="25" t="s">
        <v>51</v>
      </c>
    </row>
    <row r="74" spans="1:8" ht="19.5" customHeight="1" x14ac:dyDescent="0.25">
      <c r="B74" s="5">
        <v>100</v>
      </c>
      <c r="C74" s="6">
        <f t="shared" ref="C74:C81" si="5">SQRT(E14^2+$J$27^2+$U$13^2+$U$25^2+$S$40^2)</f>
        <v>8.8011906533528458E-2</v>
      </c>
      <c r="D74" s="6">
        <f>C74*2</f>
        <v>0.17602381306705692</v>
      </c>
    </row>
    <row r="75" spans="1:8" ht="18" customHeight="1" x14ac:dyDescent="0.25">
      <c r="B75" s="5">
        <v>200</v>
      </c>
      <c r="C75" s="6">
        <f t="shared" si="5"/>
        <v>8.2741136635089085E-2</v>
      </c>
      <c r="D75" s="6">
        <f t="shared" ref="D75:D81" si="6">C75*2</f>
        <v>0.16548227327017817</v>
      </c>
    </row>
    <row r="76" spans="1:8" ht="19.5" customHeight="1" x14ac:dyDescent="0.25">
      <c r="B76" s="5">
        <v>300</v>
      </c>
      <c r="C76" s="6">
        <f t="shared" si="5"/>
        <v>8.0907945788200916E-2</v>
      </c>
      <c r="D76" s="6">
        <f t="shared" si="6"/>
        <v>0.16181589157640183</v>
      </c>
    </row>
    <row r="77" spans="1:8" ht="18" customHeight="1" x14ac:dyDescent="0.25">
      <c r="B77" s="5">
        <v>400</v>
      </c>
      <c r="C77" s="6">
        <f t="shared" si="5"/>
        <v>8.8011906533528458E-2</v>
      </c>
      <c r="D77" s="6">
        <f t="shared" si="6"/>
        <v>0.17602381306705692</v>
      </c>
    </row>
    <row r="78" spans="1:8" ht="17.25" customHeight="1" x14ac:dyDescent="0.25">
      <c r="B78" s="5">
        <v>500</v>
      </c>
      <c r="C78" s="6">
        <f t="shared" si="5"/>
        <v>8.4139342908061368E-2</v>
      </c>
      <c r="D78" s="6">
        <f t="shared" si="6"/>
        <v>0.16827868581612274</v>
      </c>
    </row>
    <row r="79" spans="1:8" ht="18.75" customHeight="1" x14ac:dyDescent="0.25">
      <c r="B79" s="5">
        <v>600</v>
      </c>
      <c r="C79" s="6">
        <f t="shared" si="5"/>
        <v>0.1103604504566713</v>
      </c>
      <c r="D79" s="6">
        <f t="shared" si="6"/>
        <v>0.22072090091334259</v>
      </c>
    </row>
    <row r="80" spans="1:8" ht="17.25" customHeight="1" x14ac:dyDescent="0.25">
      <c r="B80" s="5">
        <v>700</v>
      </c>
      <c r="C80" s="6">
        <f t="shared" si="5"/>
        <v>0.16546730500313286</v>
      </c>
      <c r="D80" s="6">
        <f t="shared" si="6"/>
        <v>0.33093461000626573</v>
      </c>
    </row>
    <row r="81" spans="2:4" ht="17.25" customHeight="1" x14ac:dyDescent="0.25">
      <c r="B81" s="5">
        <v>800</v>
      </c>
      <c r="C81" s="6">
        <f t="shared" si="5"/>
        <v>0.21231916782289584</v>
      </c>
      <c r="D81" s="6">
        <f t="shared" si="6"/>
        <v>0.42463833564579168</v>
      </c>
    </row>
  </sheetData>
  <mergeCells count="21">
    <mergeCell ref="B42:J42"/>
    <mergeCell ref="Q29:U32"/>
    <mergeCell ref="L34:P38"/>
    <mergeCell ref="Q34:U38"/>
    <mergeCell ref="M40:P40"/>
    <mergeCell ref="A71:H71"/>
    <mergeCell ref="L27:U27"/>
    <mergeCell ref="A23:J23"/>
    <mergeCell ref="B25:C25"/>
    <mergeCell ref="A1:J3"/>
    <mergeCell ref="A5:J5"/>
    <mergeCell ref="A6:J6"/>
    <mergeCell ref="A9:J9"/>
    <mergeCell ref="B11:C11"/>
    <mergeCell ref="L9:U9"/>
    <mergeCell ref="M11:N11"/>
    <mergeCell ref="L23:U23"/>
    <mergeCell ref="Q15:U18"/>
    <mergeCell ref="M25:N25"/>
    <mergeCell ref="F14:J21"/>
    <mergeCell ref="A40:J40"/>
  </mergeCells>
  <phoneticPr fontId="7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BERNAULT Enzo</dc:creator>
  <cp:keywords/>
  <dc:description/>
  <cp:lastModifiedBy>BERNAULT Enzo</cp:lastModifiedBy>
  <cp:revision/>
  <dcterms:created xsi:type="dcterms:W3CDTF">2024-10-17T16:00:18Z</dcterms:created>
  <dcterms:modified xsi:type="dcterms:W3CDTF">2024-10-24T11:25:38Z</dcterms:modified>
  <cp:category/>
  <cp:contentStatus/>
</cp:coreProperties>
</file>