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oids\"/>
    </mc:Choice>
  </mc:AlternateContent>
  <xr:revisionPtr revIDLastSave="0" documentId="13_ncr:1_{AAEE245D-1828-4449-A4A8-BB964260B65C}" xr6:coauthVersionLast="47" xr6:coauthVersionMax="47" xr10:uidLastSave="{00000000-0000-0000-0000-000000000000}"/>
  <bookViews>
    <workbookView xWindow="28680" yWindow="-120" windowWidth="29040" windowHeight="16440" xr2:uid="{90A6653B-0925-4F9B-AC1C-5D05C907888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M12" i="1"/>
  <c r="O11" i="1"/>
  <c r="N11" i="1"/>
  <c r="M11" i="1"/>
  <c r="M10" i="1"/>
  <c r="P8" i="1"/>
  <c r="P9" i="1"/>
  <c r="P10" i="1"/>
  <c r="P7" i="1"/>
  <c r="O10" i="1"/>
  <c r="N10" i="1"/>
  <c r="O9" i="1"/>
  <c r="N9" i="1"/>
  <c r="M9" i="1"/>
  <c r="O8" i="1"/>
  <c r="N8" i="1"/>
  <c r="M8" i="1"/>
  <c r="O7" i="1"/>
  <c r="N7" i="1"/>
  <c r="M7" i="1"/>
  <c r="G7" i="1"/>
  <c r="G8" i="1"/>
  <c r="G9" i="1"/>
  <c r="G10" i="1"/>
  <c r="P12" i="1" l="1"/>
  <c r="P11" i="1"/>
</calcChain>
</file>

<file path=xl/sharedStrings.xml><?xml version="1.0" encoding="utf-8"?>
<sst xmlns="http://schemas.openxmlformats.org/spreadsheetml/2006/main" count="10" uniqueCount="10">
  <si>
    <t>Vogelscharmgröße</t>
  </si>
  <si>
    <t>FPS (seriell)</t>
  </si>
  <si>
    <t>FPS (parallel 4)</t>
  </si>
  <si>
    <t>Speedup</t>
  </si>
  <si>
    <t>FPS (parallel 8)</t>
  </si>
  <si>
    <t>Parallel_4</t>
  </si>
  <si>
    <t>Parallel_8</t>
  </si>
  <si>
    <t>Count</t>
  </si>
  <si>
    <t>Seriell</t>
  </si>
  <si>
    <t>Speedup Seriell/Parallel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</si>
</sst>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FPS-Speedup / Vogelscharmgröße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Tabelle1!$C$7:$C$10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Tabelle1!$G$7:$G$10</c:f>
              <c:numCache>
                <c:formatCode>General</c:formatCode>
                <c:ptCount val="4"/>
                <c:pt idx="0">
                  <c:v>1.17</c:v>
                </c:pt>
                <c:pt idx="1">
                  <c:v>2.1800000000000002</c:v>
                </c:pt>
                <c:pt idx="2">
                  <c:v>2.44</c:v>
                </c:pt>
                <c:pt idx="3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0-4C5B-BA2E-523F53F31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5633056"/>
        <c:axId val="1001237968"/>
      </c:scatterChart>
      <c:valAx>
        <c:axId val="5056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1237968"/>
        <c:crosses val="autoZero"/>
        <c:crossBetween val="midCat"/>
      </c:valAx>
      <c:valAx>
        <c:axId val="10012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56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Tabelle1!$P$6</c:f>
              <c:strCache>
                <c:ptCount val="1"/>
                <c:pt idx="0">
                  <c:v>Speedup Seriell/Parallel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Tabelle1!$L$7:$L$12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Tabelle1!$P$7:$P$12</c:f>
              <c:numCache>
                <c:formatCode>General</c:formatCode>
                <c:ptCount val="6"/>
                <c:pt idx="0">
                  <c:v>2.39</c:v>
                </c:pt>
                <c:pt idx="1">
                  <c:v>3.97</c:v>
                </c:pt>
                <c:pt idx="2">
                  <c:v>4.47</c:v>
                </c:pt>
                <c:pt idx="3">
                  <c:v>4.9000000000000004</c:v>
                </c:pt>
                <c:pt idx="4">
                  <c:v>4.41</c:v>
                </c:pt>
                <c:pt idx="5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B-4805-88C0-51BE7906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04352"/>
        <c:axId val="826983440"/>
      </c:scatterChart>
      <c:valAx>
        <c:axId val="8384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6983440"/>
        <c:crosses val="autoZero"/>
        <c:crossBetween val="midCat"/>
      </c:valAx>
      <c:valAx>
        <c:axId val="8269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84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13</xdr:row>
      <xdr:rowOff>71437</xdr:rowOff>
    </xdr:from>
    <xdr:to>
      <xdr:col>7</xdr:col>
      <xdr:colOff>323850</xdr:colOff>
      <xdr:row>27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03590E-570A-A118-0901-397C9500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252412</xdr:colOff>
      <xdr:row>13</xdr:row>
      <xdr:rowOff>4762</xdr:rowOff>
    </xdr:from>
    <xdr:to>
      <xdr:col>16</xdr:col>
      <xdr:colOff>147637</xdr:colOff>
      <xdr:row>27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89F8890-19FB-9120-0BAE-50CD823A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6135-413C-4423-8957-235DEDC79DDD}">
  <dimension ref="C6:P12"/>
  <sheetViews>
    <sheetView tabSelected="1" workbookViewId="0">
      <selection activeCell="P33" sqref="P33"/>
    </sheetView>
  </sheetViews>
  <sheetFormatPr baseColWidth="10" defaultRowHeight="15" x14ac:dyDescent="0.25"/>
  <cols>
    <col min="4" max="4" width="11.5703125" bestFit="1" customWidth="1"/>
    <col min="5" max="5" width="12.7109375" bestFit="1" customWidth="1"/>
    <col min="6" max="6" width="14.140625" bestFit="1" customWidth="1"/>
    <col min="7" max="7" width="14.140625" customWidth="1"/>
    <col min="8" max="9" width="14.140625" bestFit="1" customWidth="1"/>
    <col min="13" max="13" width="12" bestFit="1" customWidth="1"/>
    <col min="16" max="16" width="23.85546875" bestFit="1" customWidth="1"/>
  </cols>
  <sheetData>
    <row r="6" spans="3:16" x14ac:dyDescent="0.25">
      <c r="C6" t="s">
        <v>0</v>
      </c>
      <c r="D6" t="s">
        <v>1</v>
      </c>
      <c r="E6" t="s">
        <v>2</v>
      </c>
      <c r="F6" t="s">
        <v>4</v>
      </c>
      <c r="G6" t="s">
        <v>3</v>
      </c>
      <c r="L6" t="s">
        <v>7</v>
      </c>
      <c r="M6" t="s">
        <v>8</v>
      </c>
      <c r="N6" t="s">
        <v>5</v>
      </c>
      <c r="O6" t="s">
        <v>6</v>
      </c>
      <c r="P6" t="s">
        <v>9</v>
      </c>
    </row>
    <row r="7" spans="3:16" x14ac:dyDescent="0.25">
      <c r="C7">
        <v>500</v>
      </c>
      <c r="D7">
        <v>102.77</v>
      </c>
      <c r="E7">
        <v>120.55</v>
      </c>
      <c r="F7">
        <v>120.66</v>
      </c>
      <c r="G7">
        <f>ROUND(F7/D7,2)</f>
        <v>1.17</v>
      </c>
      <c r="L7">
        <v>100</v>
      </c>
      <c r="M7">
        <f>244.6*10^-6</f>
        <v>2.4459999999999998E-4</v>
      </c>
      <c r="N7">
        <f>111.2*10^-6</f>
        <v>1.1119999999999999E-4</v>
      </c>
      <c r="O7">
        <f>102.3*10^-6</f>
        <v>1.0229999999999999E-4</v>
      </c>
      <c r="P7">
        <f>ROUND(M7/O7,2)</f>
        <v>2.39</v>
      </c>
    </row>
    <row r="8" spans="3:16" x14ac:dyDescent="0.25">
      <c r="C8">
        <v>1000</v>
      </c>
      <c r="D8">
        <v>34.549999999999997</v>
      </c>
      <c r="E8">
        <v>65.88</v>
      </c>
      <c r="F8">
        <v>75.42</v>
      </c>
      <c r="G8">
        <f t="shared" ref="G8:G10" si="0">ROUND(F8/D8,2)</f>
        <v>2.1800000000000002</v>
      </c>
      <c r="L8">
        <v>1000</v>
      </c>
      <c r="M8">
        <f>20858.4*10^-6</f>
        <v>2.0858399999999999E-2</v>
      </c>
      <c r="N8">
        <f>7079.9*10^-6</f>
        <v>7.0798999999999992E-3</v>
      </c>
      <c r="O8">
        <f>5259.9*10^-6</f>
        <v>5.2598999999999996E-3</v>
      </c>
      <c r="P8">
        <f t="shared" ref="P8:P12" si="1">ROUND(M8/O8,2)</f>
        <v>3.97</v>
      </c>
    </row>
    <row r="9" spans="3:16" x14ac:dyDescent="0.25">
      <c r="C9">
        <v>1500</v>
      </c>
      <c r="D9">
        <v>17.66</v>
      </c>
      <c r="E9">
        <v>36.22</v>
      </c>
      <c r="F9">
        <v>43.11</v>
      </c>
      <c r="G9">
        <f t="shared" si="0"/>
        <v>2.44</v>
      </c>
      <c r="L9">
        <v>2000</v>
      </c>
      <c r="M9">
        <f>87773.1*10^-6</f>
        <v>8.7773100000000007E-2</v>
      </c>
      <c r="N9">
        <f>26888.9*10^-6</f>
        <v>2.68889E-2</v>
      </c>
      <c r="O9">
        <f>19645.9*10^-6</f>
        <v>1.9645900000000001E-2</v>
      </c>
      <c r="P9">
        <f t="shared" si="1"/>
        <v>4.47</v>
      </c>
    </row>
    <row r="10" spans="3:16" x14ac:dyDescent="0.25">
      <c r="C10">
        <v>2000</v>
      </c>
      <c r="D10">
        <v>10.88</v>
      </c>
      <c r="E10">
        <v>24.33</v>
      </c>
      <c r="F10">
        <v>30</v>
      </c>
      <c r="G10">
        <f t="shared" si="0"/>
        <v>2.76</v>
      </c>
      <c r="L10">
        <v>5000</v>
      </c>
      <c r="M10">
        <f>541088.2*10^-6</f>
        <v>0.54108819999999991</v>
      </c>
      <c r="N10">
        <f>157790.6*10^-6</f>
        <v>0.1577906</v>
      </c>
      <c r="O10">
        <f>110412.7*10^-6</f>
        <v>0.11041269999999999</v>
      </c>
      <c r="P10">
        <f t="shared" si="1"/>
        <v>4.9000000000000004</v>
      </c>
    </row>
    <row r="11" spans="3:16" x14ac:dyDescent="0.25">
      <c r="L11">
        <v>10000</v>
      </c>
      <c r="M11">
        <f>1889525.36*10^-6</f>
        <v>1.8895253599999999</v>
      </c>
      <c r="N11">
        <f>511563.24*10^-6</f>
        <v>0.51156323999999997</v>
      </c>
      <c r="O11">
        <f>428300.83*10^-6</f>
        <v>0.42830083000000002</v>
      </c>
      <c r="P11">
        <f>ROUND(M11/O11,2)</f>
        <v>4.41</v>
      </c>
    </row>
    <row r="12" spans="3:16" x14ac:dyDescent="0.25">
      <c r="L12">
        <v>20000</v>
      </c>
      <c r="M12">
        <f>7528010.58*10^-6</f>
        <v>7.5280105800000001</v>
      </c>
      <c r="N12">
        <f>1947457.9*10^-6</f>
        <v>1.9474578999999999</v>
      </c>
      <c r="O12">
        <f>1702856.06*10^-6</f>
        <v>1.70285606</v>
      </c>
      <c r="P12">
        <f t="shared" si="1"/>
        <v>4.42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3 d + V s n o z E u l A A A A 9 g A A A B I A H A B D b 2 5 m a W c v U G F j a 2 F n Z S 5 4 b W w g o h g A K K A U A A A A A A A A A A A A A A A A A A A A A A A A A A A A h Y 9 B D o I w F E S v Q r q n L d U Y Q j 4 l x q 0 k J h r j t i k V G q E Y W i x 3 c + G R v I I Y R d 2 5 n D d v M X O / 3 i A b m j q 4 q M 7 q 1 q Q o w h Q F y s i 2 0 K Z M U e + O Y Y w y D h s h T 6 J U w S g b m w y 2 S F H l 3 D k h x H u P / Q y 3 X U k Y p R E 5 5 O u t r F Q j 0 E f W / + V Q G + u E k Q p x 2 L / G c I a j a I 7 j B c M U y A Q h 1 + Y r s H H v s / 2 B s O p r 1 3 e K F y p c 7 o B M E c j 7 A 3 8 A U E s D B B Q A A g A I A E 9 3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d 3 5 W K I p H u A 4 A A A A R A A A A E w A c A E Z v c m 1 1 b G F z L 1 N l Y 3 R p b 2 4 x L m 0 g o h g A K K A U A A A A A A A A A A A A A A A A A A A A A A A A A A A A K 0 5 N L s n M z 1 M I h t C G 1 g B Q S w E C L Q A U A A I A C A B P d 3 5 W y e j M S 6 U A A A D 2 A A A A E g A A A A A A A A A A A A A A A A A A A A A A Q 2 9 u Z m l n L 1 B h Y 2 t h Z 2 U u e G 1 s U E s B A i 0 A F A A C A A g A T 3 d + V g / K 6 a u k A A A A 6 Q A A A B M A A A A A A A A A A A A A A A A A 8 Q A A A F t D b 2 5 0 Z W 5 0 X 1 R 5 c G V z X S 5 4 b W x Q S w E C L Q A U A A I A C A B P d 3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s Z 7 L 9 Z + 1 k 6 w + B N g u c L q V g A A A A A C A A A A A A A Q Z g A A A A E A A C A A A A A / T J q l 6 9 X p A 9 9 u J W d l N M Y W H S 7 3 0 8 d N y N P j I a C S 1 4 / 6 R g A A A A A O g A A A A A I A A C A A A A D v S 6 P b B / w y k L R u L Q v A n a 7 Q S z q H V l e D R h A m R p d U h g H U z V A A A A C v Y x j x O k x v d d 4 b f 9 8 O / N Q E 5 n y z g t j o z 8 3 + L y Z u 3 Z a b 2 M R T W j 9 / A o h 1 F j 3 M i M T / I K i Y l s A U / P F d J l p X B k g 7 / J 7 b b Y h s e F q F O h + y v A C B / d m c 6 E A A A A A F M 2 Y X k D K q 7 k 3 B c 5 b n O g 2 R 7 5 K j I x Y t J t E 5 9 F o 5 A U z H j l R z l Q t A D 0 y Y Y Y b D 5 B y L S o Z v 1 t R V G k e L B P i 5 F + h U u x Q k < / D a t a M a s h u p > 
</file>

<file path=customXml/itemProps1.xml><?xml version="1.0" encoding="utf-8"?>
<ds:datastoreItem xmlns:ds="http://schemas.openxmlformats.org/officeDocument/2006/customXml" ds:itemID="{F2E47F62-B8A5-4C12-AA97-D9675F7BDF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Ephaltes</dc:creator>
  <cp:lastModifiedBy>Ephaltes</cp:lastModifiedBy>
  <dcterms:created xsi:type="dcterms:W3CDTF">2023-03-30T11:39:00Z</dcterms:created>
  <dcterms:modified xsi:type="dcterms:W3CDTF">2023-03-30T21:36:13Z</dcterms:modified>
</cp:coreProperties>
</file>