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ephraimmeiri/gitEtc/Rashi Thesis work/other data/"/>
    </mc:Choice>
  </mc:AlternateContent>
  <xr:revisionPtr revIDLastSave="0" documentId="13_ncr:1_{8A50B440-7F29-AB4A-AF53-FE5CCC54E5AA}" xr6:coauthVersionLast="47" xr6:coauthVersionMax="47" xr10:uidLastSave="{00000000-0000-0000-0000-000000000000}"/>
  <bookViews>
    <workbookView xWindow="0" yWindow="740" windowWidth="29400" windowHeight="18380" activeTab="4" xr2:uid="{230AA560-05BC-9A41-80BC-DAA852D23F1B}"/>
  </bookViews>
  <sheets>
    <sheet name="ordered pairs" sheetId="5" r:id="rId1"/>
    <sheet name="Statistics2" sheetId="7" r:id="rId2"/>
    <sheet name="Normailzed 2" sheetId="13" r:id="rId3"/>
    <sheet name="Quoting" sheetId="8" r:id="rId4"/>
    <sheet name="Questioning" sheetId="9" r:id="rId5"/>
    <sheet name="Alternates" sheetId="12" r:id="rId6"/>
    <sheet name="Questioning-subject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7" l="1"/>
  <c r="I5" i="7"/>
  <c r="F35" i="7"/>
  <c r="F34" i="7"/>
  <c r="E34" i="7"/>
  <c r="E33" i="7"/>
  <c r="C2" i="12"/>
  <c r="C3" i="12"/>
  <c r="C4" i="12"/>
  <c r="J4" i="7" s="1"/>
  <c r="C5" i="12"/>
  <c r="J5" i="7" s="1"/>
  <c r="C6" i="12"/>
  <c r="J6" i="7" s="1"/>
  <c r="C7" i="12"/>
  <c r="J7" i="7" s="1"/>
  <c r="C8" i="12"/>
  <c r="C9" i="12"/>
  <c r="J9" i="7" s="1"/>
  <c r="C10" i="12"/>
  <c r="C11" i="12"/>
  <c r="C12" i="12"/>
  <c r="C13" i="12"/>
  <c r="C14" i="12"/>
  <c r="J14" i="7" s="1"/>
  <c r="C15" i="12"/>
  <c r="J15" i="7" s="1"/>
  <c r="C16" i="12"/>
  <c r="C17" i="12"/>
  <c r="C18" i="12"/>
  <c r="C19" i="12"/>
  <c r="C20" i="12"/>
  <c r="J20" i="7" s="1"/>
  <c r="C21" i="12"/>
  <c r="J21" i="7" s="1"/>
  <c r="C22" i="12"/>
  <c r="J22" i="7" s="1"/>
  <c r="C23" i="12"/>
  <c r="J23" i="7" s="1"/>
  <c r="C24" i="12"/>
  <c r="C25" i="12"/>
  <c r="J25" i="7" s="1"/>
  <c r="C26" i="12"/>
  <c r="C28" i="12"/>
  <c r="C29" i="12"/>
  <c r="J29" i="7" s="1"/>
  <c r="C30" i="12"/>
  <c r="J30" i="7" s="1"/>
  <c r="C31" i="12"/>
  <c r="J31" i="7" s="1"/>
  <c r="C27" i="12"/>
  <c r="J8" i="7"/>
  <c r="J10" i="7"/>
  <c r="J16" i="7"/>
  <c r="J17" i="7"/>
  <c r="J18" i="7"/>
  <c r="J24" i="7"/>
  <c r="J26" i="7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D33" i="12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R6" i="13"/>
  <c r="R4" i="13"/>
  <c r="R3" i="13"/>
  <c r="E3" i="13"/>
  <c r="E4" i="13"/>
  <c r="E5" i="13"/>
  <c r="E6" i="13"/>
  <c r="E7" i="13"/>
  <c r="E8" i="13"/>
  <c r="E9" i="13"/>
  <c r="P9" i="13" s="1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2" i="13"/>
  <c r="D2" i="13"/>
  <c r="J1" i="13"/>
  <c r="K1" i="13"/>
  <c r="L1" i="13"/>
  <c r="M1" i="13"/>
  <c r="N1" i="13"/>
  <c r="O1" i="13"/>
  <c r="P1" i="13"/>
  <c r="Q1" i="13"/>
  <c r="R1" i="13"/>
  <c r="I1" i="13"/>
  <c r="J3" i="7"/>
  <c r="J11" i="7"/>
  <c r="J12" i="7"/>
  <c r="J13" i="7"/>
  <c r="J19" i="7"/>
  <c r="J27" i="7"/>
  <c r="J28" i="7"/>
  <c r="J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2" i="7"/>
  <c r="R6" i="7"/>
  <c r="R5" i="7"/>
  <c r="R5" i="13" s="1"/>
  <c r="R7" i="7"/>
  <c r="R8" i="7"/>
  <c r="R9" i="7"/>
  <c r="R13" i="7"/>
  <c r="R31" i="7"/>
  <c r="R10" i="7"/>
  <c r="R11" i="7"/>
  <c r="R29" i="7"/>
  <c r="R30" i="7"/>
  <c r="R14" i="7"/>
  <c r="R15" i="7"/>
  <c r="R18" i="7"/>
  <c r="R17" i="7"/>
  <c r="R19" i="7"/>
  <c r="R20" i="7"/>
  <c r="R26" i="7"/>
  <c r="R27" i="7"/>
  <c r="R23" i="7"/>
  <c r="R3" i="7"/>
  <c r="R12" i="7"/>
  <c r="R2" i="7"/>
  <c r="R21" i="7"/>
  <c r="R16" i="7"/>
  <c r="R22" i="7"/>
  <c r="R25" i="7"/>
  <c r="R24" i="7"/>
  <c r="R28" i="7"/>
  <c r="R4" i="7"/>
  <c r="Q6" i="7"/>
  <c r="Q5" i="7"/>
  <c r="Q7" i="7"/>
  <c r="Q8" i="7"/>
  <c r="Q9" i="7"/>
  <c r="Q13" i="7"/>
  <c r="Q31" i="7"/>
  <c r="Q10" i="7"/>
  <c r="Q11" i="7"/>
  <c r="Q29" i="7"/>
  <c r="Q30" i="7"/>
  <c r="Q14" i="7"/>
  <c r="Q15" i="7"/>
  <c r="Q18" i="7"/>
  <c r="Q17" i="7"/>
  <c r="Q19" i="7"/>
  <c r="Q20" i="7"/>
  <c r="Q26" i="7"/>
  <c r="Q27" i="7"/>
  <c r="Q23" i="7"/>
  <c r="Q3" i="7"/>
  <c r="Q12" i="7"/>
  <c r="Q2" i="7"/>
  <c r="Q21" i="7"/>
  <c r="Q16" i="7"/>
  <c r="Q22" i="7"/>
  <c r="Q25" i="7"/>
  <c r="Q24" i="7"/>
  <c r="Q28" i="7"/>
  <c r="Q4" i="7"/>
  <c r="P6" i="7"/>
  <c r="P7" i="7"/>
  <c r="P8" i="7"/>
  <c r="P9" i="7"/>
  <c r="P13" i="7"/>
  <c r="P31" i="7"/>
  <c r="P10" i="7"/>
  <c r="P11" i="7"/>
  <c r="P29" i="7"/>
  <c r="P30" i="7"/>
  <c r="P14" i="7"/>
  <c r="P15" i="7"/>
  <c r="P18" i="7"/>
  <c r="P17" i="7"/>
  <c r="P19" i="7"/>
  <c r="P20" i="7"/>
  <c r="P26" i="7"/>
  <c r="P27" i="7"/>
  <c r="P23" i="7"/>
  <c r="P3" i="7"/>
  <c r="P12" i="7"/>
  <c r="P2" i="7"/>
  <c r="P21" i="7"/>
  <c r="P16" i="7"/>
  <c r="P22" i="7"/>
  <c r="P25" i="7"/>
  <c r="P24" i="7"/>
  <c r="P28" i="7"/>
  <c r="P4" i="7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C13" i="8"/>
  <c r="C16" i="8"/>
  <c r="C5" i="8"/>
  <c r="C14" i="8"/>
  <c r="C31" i="8"/>
  <c r="C19" i="8"/>
  <c r="C7" i="8"/>
  <c r="C29" i="8"/>
  <c r="C18" i="8"/>
  <c r="C26" i="8"/>
  <c r="C10" i="8"/>
  <c r="C23" i="8"/>
  <c r="C22" i="8"/>
  <c r="C25" i="8"/>
  <c r="C30" i="8"/>
  <c r="C11" i="8"/>
  <c r="C4" i="8"/>
  <c r="C32" i="8" s="1"/>
  <c r="C8" i="8"/>
  <c r="C12" i="8"/>
  <c r="C21" i="8"/>
  <c r="C6" i="8"/>
  <c r="C9" i="8"/>
  <c r="C3" i="8"/>
  <c r="C28" i="8"/>
  <c r="C27" i="8"/>
  <c r="C24" i="8"/>
  <c r="C15" i="8"/>
  <c r="AM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C33" i="9"/>
  <c r="K3" i="7"/>
  <c r="K12" i="7"/>
  <c r="K14" i="7"/>
  <c r="K15" i="7"/>
  <c r="K22" i="7"/>
  <c r="K23" i="7"/>
  <c r="K24" i="7"/>
  <c r="K28" i="7"/>
  <c r="K2" i="7"/>
  <c r="B18" i="9"/>
  <c r="K18" i="7" s="1"/>
  <c r="B4" i="9"/>
  <c r="K4" i="7" s="1"/>
  <c r="B13" i="9"/>
  <c r="K13" i="7" s="1"/>
  <c r="B8" i="9"/>
  <c r="K8" i="7" s="1"/>
  <c r="B25" i="9"/>
  <c r="K25" i="7" s="1"/>
  <c r="B23" i="9"/>
  <c r="B26" i="9"/>
  <c r="K26" i="7" s="1"/>
  <c r="B17" i="9"/>
  <c r="K17" i="7" s="1"/>
  <c r="B31" i="9"/>
  <c r="K31" i="7" s="1"/>
  <c r="B30" i="9"/>
  <c r="K30" i="7" s="1"/>
  <c r="B29" i="9"/>
  <c r="K29" i="7" s="1"/>
  <c r="B28" i="9"/>
  <c r="B27" i="9"/>
  <c r="K27" i="7" s="1"/>
  <c r="B24" i="9"/>
  <c r="B22" i="9"/>
  <c r="B21" i="9"/>
  <c r="K21" i="7" s="1"/>
  <c r="B20" i="9"/>
  <c r="K20" i="7" s="1"/>
  <c r="B19" i="9"/>
  <c r="K19" i="7" s="1"/>
  <c r="B16" i="9"/>
  <c r="K16" i="7" s="1"/>
  <c r="B15" i="9"/>
  <c r="B14" i="9"/>
  <c r="B12" i="9"/>
  <c r="B11" i="9"/>
  <c r="K11" i="7" s="1"/>
  <c r="B10" i="9"/>
  <c r="K10" i="7" s="1"/>
  <c r="B9" i="9"/>
  <c r="K9" i="7" s="1"/>
  <c r="B7" i="9"/>
  <c r="K7" i="7" s="1"/>
  <c r="B6" i="9"/>
  <c r="K6" i="7" s="1"/>
  <c r="B5" i="9"/>
  <c r="K5" i="7" s="1"/>
  <c r="B3" i="9"/>
  <c r="B2" i="9"/>
  <c r="P5" i="7" l="1"/>
  <c r="O20" i="13"/>
  <c r="P24" i="13"/>
  <c r="N21" i="13"/>
  <c r="I4" i="13"/>
  <c r="L27" i="13"/>
  <c r="K13" i="13"/>
  <c r="P31" i="13"/>
  <c r="O17" i="13"/>
  <c r="O21" i="13"/>
  <c r="O13" i="13"/>
  <c r="Q29" i="13"/>
  <c r="Q16" i="13"/>
  <c r="P7" i="13"/>
  <c r="N6" i="13"/>
  <c r="Q13" i="13"/>
  <c r="J11" i="13"/>
  <c r="Q24" i="13"/>
  <c r="O25" i="13"/>
  <c r="Q5" i="13"/>
  <c r="L12" i="13"/>
  <c r="P12" i="13"/>
  <c r="K20" i="13"/>
  <c r="K22" i="13"/>
  <c r="P11" i="13"/>
  <c r="J16" i="13"/>
  <c r="O3" i="13"/>
  <c r="L20" i="13"/>
  <c r="L10" i="13"/>
  <c r="P10" i="13"/>
  <c r="I23" i="13"/>
  <c r="L3" i="13"/>
  <c r="O14" i="13"/>
  <c r="I21" i="13"/>
  <c r="K14" i="13"/>
  <c r="M10" i="13"/>
  <c r="O5" i="13"/>
  <c r="Q10" i="13"/>
  <c r="Q22" i="13"/>
  <c r="I12" i="13"/>
  <c r="K28" i="13"/>
  <c r="I3" i="13"/>
  <c r="K12" i="13"/>
  <c r="N16" i="13"/>
  <c r="P28" i="13"/>
  <c r="O10" i="13"/>
  <c r="I10" i="13"/>
  <c r="I5" i="13"/>
  <c r="L28" i="13"/>
  <c r="O22" i="13"/>
  <c r="P27" i="13"/>
  <c r="M18" i="13"/>
  <c r="N23" i="13"/>
  <c r="J8" i="13"/>
  <c r="L9" i="13"/>
  <c r="M15" i="13"/>
  <c r="Q23" i="13"/>
  <c r="I18" i="13"/>
  <c r="J5" i="13"/>
  <c r="L26" i="13"/>
  <c r="Q18" i="13"/>
  <c r="I15" i="13"/>
  <c r="J3" i="13"/>
  <c r="L25" i="13"/>
  <c r="M9" i="13"/>
  <c r="N15" i="13"/>
  <c r="O26" i="13"/>
  <c r="P2" i="13"/>
  <c r="I28" i="13"/>
  <c r="J23" i="13"/>
  <c r="K30" i="13"/>
  <c r="K11" i="13"/>
  <c r="M26" i="13"/>
  <c r="M8" i="13"/>
  <c r="N8" i="13"/>
  <c r="P26" i="13"/>
  <c r="P3" i="13"/>
  <c r="Q21" i="13"/>
  <c r="P15" i="13"/>
  <c r="I26" i="13"/>
  <c r="J21" i="13"/>
  <c r="K6" i="13"/>
  <c r="L18" i="13"/>
  <c r="M25" i="13"/>
  <c r="N2" i="13"/>
  <c r="N5" i="13"/>
  <c r="O12" i="13"/>
  <c r="P25" i="13"/>
  <c r="Q2" i="13"/>
  <c r="Q9" i="13"/>
  <c r="J30" i="13"/>
  <c r="I2" i="13"/>
  <c r="J24" i="13"/>
  <c r="M2" i="13"/>
  <c r="Q15" i="13"/>
  <c r="Q30" i="13"/>
  <c r="O18" i="13"/>
  <c r="P8" i="13"/>
  <c r="P23" i="13"/>
  <c r="I25" i="13"/>
  <c r="I9" i="13"/>
  <c r="K5" i="13"/>
  <c r="M24" i="13"/>
  <c r="N30" i="13"/>
  <c r="O30" i="13"/>
  <c r="O11" i="13"/>
  <c r="P20" i="13"/>
  <c r="Q26" i="13"/>
  <c r="Q8" i="13"/>
  <c r="O9" i="13"/>
  <c r="I24" i="13"/>
  <c r="I8" i="13"/>
  <c r="J15" i="13"/>
  <c r="K21" i="13"/>
  <c r="K3" i="13"/>
  <c r="L11" i="13"/>
  <c r="M23" i="13"/>
  <c r="N24" i="13"/>
  <c r="O28" i="13"/>
  <c r="O6" i="13"/>
  <c r="P18" i="13"/>
  <c r="Q25" i="13"/>
  <c r="R2" i="13"/>
  <c r="L19" i="13"/>
  <c r="I16" i="13"/>
  <c r="J22" i="13"/>
  <c r="K4" i="13"/>
  <c r="N14" i="13"/>
  <c r="I31" i="13"/>
  <c r="J29" i="13"/>
  <c r="K19" i="13"/>
  <c r="L17" i="13"/>
  <c r="O19" i="13"/>
  <c r="P17" i="13"/>
  <c r="I20" i="13"/>
  <c r="J26" i="13"/>
  <c r="J18" i="13"/>
  <c r="J10" i="13"/>
  <c r="K2" i="13"/>
  <c r="K24" i="13"/>
  <c r="K16" i="13"/>
  <c r="K8" i="13"/>
  <c r="L30" i="13"/>
  <c r="L22" i="13"/>
  <c r="L14" i="13"/>
  <c r="L6" i="13"/>
  <c r="M28" i="13"/>
  <c r="M20" i="13"/>
  <c r="M12" i="13"/>
  <c r="M4" i="13"/>
  <c r="N26" i="13"/>
  <c r="N18" i="13"/>
  <c r="N10" i="13"/>
  <c r="O2" i="13"/>
  <c r="O24" i="13"/>
  <c r="O16" i="13"/>
  <c r="O8" i="13"/>
  <c r="P30" i="13"/>
  <c r="P22" i="13"/>
  <c r="P14" i="13"/>
  <c r="P6" i="13"/>
  <c r="Q28" i="13"/>
  <c r="Q20" i="13"/>
  <c r="Q12" i="13"/>
  <c r="Q4" i="13"/>
  <c r="M17" i="13"/>
  <c r="P19" i="13"/>
  <c r="J14" i="13"/>
  <c r="N13" i="13"/>
  <c r="Q7" i="13"/>
  <c r="I27" i="13"/>
  <c r="I19" i="13"/>
  <c r="I11" i="13"/>
  <c r="J2" i="13"/>
  <c r="J25" i="13"/>
  <c r="J17" i="13"/>
  <c r="J9" i="13"/>
  <c r="K31" i="13"/>
  <c r="K23" i="13"/>
  <c r="K15" i="13"/>
  <c r="K7" i="13"/>
  <c r="L29" i="13"/>
  <c r="L21" i="13"/>
  <c r="L13" i="13"/>
  <c r="L5" i="13"/>
  <c r="M27" i="13"/>
  <c r="M19" i="13"/>
  <c r="M11" i="13"/>
  <c r="M3" i="13"/>
  <c r="N25" i="13"/>
  <c r="N17" i="13"/>
  <c r="N9" i="13"/>
  <c r="O31" i="13"/>
  <c r="O23" i="13"/>
  <c r="O15" i="13"/>
  <c r="O7" i="13"/>
  <c r="P29" i="13"/>
  <c r="P21" i="13"/>
  <c r="P13" i="13"/>
  <c r="P5" i="13"/>
  <c r="Q27" i="13"/>
  <c r="Q19" i="13"/>
  <c r="Q11" i="13"/>
  <c r="Q3" i="13"/>
  <c r="L4" i="13"/>
  <c r="I17" i="13"/>
  <c r="J7" i="13"/>
  <c r="N31" i="13"/>
  <c r="O29" i="13"/>
  <c r="Q17" i="13"/>
  <c r="M16" i="13"/>
  <c r="N22" i="13"/>
  <c r="J13" i="13"/>
  <c r="M31" i="13"/>
  <c r="M7" i="13"/>
  <c r="O27" i="13"/>
  <c r="I30" i="13"/>
  <c r="I22" i="13"/>
  <c r="I14" i="13"/>
  <c r="I6" i="13"/>
  <c r="J28" i="13"/>
  <c r="J20" i="13"/>
  <c r="J12" i="13"/>
  <c r="J4" i="13"/>
  <c r="K26" i="13"/>
  <c r="K18" i="13"/>
  <c r="K10" i="13"/>
  <c r="L2" i="13"/>
  <c r="L24" i="13"/>
  <c r="L16" i="13"/>
  <c r="L8" i="13"/>
  <c r="M30" i="13"/>
  <c r="M22" i="13"/>
  <c r="M14" i="13"/>
  <c r="M6" i="13"/>
  <c r="N28" i="13"/>
  <c r="N20" i="13"/>
  <c r="N12" i="13"/>
  <c r="N4" i="13"/>
  <c r="P16" i="13"/>
  <c r="Q14" i="13"/>
  <c r="Q6" i="13"/>
  <c r="P4" i="13"/>
  <c r="J31" i="13"/>
  <c r="K29" i="13"/>
  <c r="N7" i="13"/>
  <c r="J6" i="13"/>
  <c r="O4" i="13"/>
  <c r="I7" i="13"/>
  <c r="K27" i="13"/>
  <c r="N29" i="13"/>
  <c r="Q31" i="13"/>
  <c r="I29" i="13"/>
  <c r="I13" i="13"/>
  <c r="J27" i="13"/>
  <c r="J19" i="13"/>
  <c r="K25" i="13"/>
  <c r="K17" i="13"/>
  <c r="K9" i="13"/>
  <c r="L31" i="13"/>
  <c r="L23" i="13"/>
  <c r="L15" i="13"/>
  <c r="L7" i="13"/>
  <c r="M29" i="13"/>
  <c r="M21" i="13"/>
  <c r="M13" i="13"/>
  <c r="M5" i="13"/>
  <c r="N27" i="13"/>
  <c r="N19" i="13"/>
  <c r="N11" i="13"/>
  <c r="N3" i="13"/>
  <c r="B3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tc={0166703C-9219-9649-B4A6-9D0215FABE28}</author>
    <author>tc={FB4DE086-9A63-B64C-B94D-59069DB52E87}</author>
  </authors>
  <commentList>
    <comment ref="I5" authorId="0" shapeId="0" xr:uid="{0166703C-9219-9649-B4A6-9D0215FABE28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one for the ד׳׳א on 61a, which should be ל׳׳א acc to ms Vat 157</t>
      </text>
    </comment>
    <comment ref="I16" authorId="1" shapeId="0" xr:uid="{FB4DE086-9A63-B64C-B94D-59069DB52E8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one from ד׳׳א on 81b which per mss is ל׳׳א. See DS Hashalem</t>
      </text>
    </comment>
  </commentList>
</comments>
</file>

<file path=xl/sharedStrings.xml><?xml version="1.0" encoding="utf-8"?>
<sst xmlns="http://schemas.openxmlformats.org/spreadsheetml/2006/main" count="481" uniqueCount="215">
  <si>
    <t>ברכות</t>
  </si>
  <si>
    <t>שבת</t>
  </si>
  <si>
    <t>עורובין</t>
  </si>
  <si>
    <t>פסחים</t>
  </si>
  <si>
    <t>ר׳׳ה</t>
  </si>
  <si>
    <t>יומא</t>
  </si>
  <si>
    <t>סוכה</t>
  </si>
  <si>
    <t>ביצה</t>
  </si>
  <si>
    <t>מגילה</t>
  </si>
  <si>
    <t>חגיגה</t>
  </si>
  <si>
    <t>יבמות</t>
  </si>
  <si>
    <t>כתובות</t>
  </si>
  <si>
    <t>סוטה</t>
  </si>
  <si>
    <t>גיטין</t>
  </si>
  <si>
    <t>קידושין</t>
  </si>
  <si>
    <t>ב׳׳ק</t>
  </si>
  <si>
    <t>ב׳׳מ</t>
  </si>
  <si>
    <t>ב׳׳ב</t>
  </si>
  <si>
    <t>סנהדרין</t>
  </si>
  <si>
    <t>מכות</t>
  </si>
  <si>
    <t>שבועות</t>
  </si>
  <si>
    <t>ע׳׳ז</t>
  </si>
  <si>
    <t>זבחים</t>
  </si>
  <si>
    <t>מנחות</t>
  </si>
  <si>
    <t>חולין</t>
  </si>
  <si>
    <t>בכורות</t>
  </si>
  <si>
    <t>כריתות</t>
  </si>
  <si>
    <t>תמורה*</t>
  </si>
  <si>
    <t>נדה</t>
  </si>
  <si>
    <t>ערכין</t>
  </si>
  <si>
    <t>Length (words)</t>
  </si>
  <si>
    <t>Length (comments)</t>
  </si>
  <si>
    <t># ל׳׳א</t>
  </si>
  <si>
    <t>מורי</t>
  </si>
  <si>
    <t>שם</t>
  </si>
  <si>
    <t>Name</t>
  </si>
  <si>
    <t>Berakhot</t>
  </si>
  <si>
    <r>
      <t>Shabbat</t>
    </r>
    <r>
      <rPr>
        <sz val="13"/>
        <color rgb="FFBF6426"/>
        <rFont val="Courier"/>
      </rPr>
      <t> </t>
    </r>
  </si>
  <si>
    <r>
      <t>Eruvin</t>
    </r>
    <r>
      <rPr>
        <sz val="13"/>
        <color rgb="FFBF6426"/>
        <rFont val="Courier"/>
      </rPr>
      <t> </t>
    </r>
  </si>
  <si>
    <r>
      <t>Pesachim</t>
    </r>
    <r>
      <rPr>
        <sz val="13"/>
        <color rgb="FFBF6426"/>
        <rFont val="Courier"/>
      </rPr>
      <t> </t>
    </r>
  </si>
  <si>
    <r>
      <t>Rosh Hashanah</t>
    </r>
    <r>
      <rPr>
        <sz val="13"/>
        <color rgb="FFBF6426"/>
        <rFont val="Courier"/>
      </rPr>
      <t> </t>
    </r>
  </si>
  <si>
    <r>
      <t>Yoma</t>
    </r>
    <r>
      <rPr>
        <sz val="13"/>
        <color rgb="FFBF6426"/>
        <rFont val="Courier"/>
      </rPr>
      <t> </t>
    </r>
  </si>
  <si>
    <r>
      <t>Sukkah</t>
    </r>
    <r>
      <rPr>
        <sz val="13"/>
        <color rgb="FFBF6426"/>
        <rFont val="Courier"/>
      </rPr>
      <t> </t>
    </r>
  </si>
  <si>
    <r>
      <t>Beitzah</t>
    </r>
    <r>
      <rPr>
        <sz val="13"/>
        <color rgb="FFBF6426"/>
        <rFont val="Courier"/>
      </rPr>
      <t> </t>
    </r>
  </si>
  <si>
    <r>
      <t>Megillah</t>
    </r>
    <r>
      <rPr>
        <sz val="13"/>
        <color rgb="FFBF6426"/>
        <rFont val="Courier"/>
      </rPr>
      <t> </t>
    </r>
  </si>
  <si>
    <r>
      <t>Chagigah</t>
    </r>
    <r>
      <rPr>
        <sz val="13"/>
        <color rgb="FFBF6426"/>
        <rFont val="Courier"/>
      </rPr>
      <t> </t>
    </r>
  </si>
  <si>
    <r>
      <t>Yevamot</t>
    </r>
    <r>
      <rPr>
        <sz val="13"/>
        <color rgb="FFBF6426"/>
        <rFont val="Courier"/>
      </rPr>
      <t> </t>
    </r>
  </si>
  <si>
    <r>
      <t>Ketubot</t>
    </r>
    <r>
      <rPr>
        <sz val="13"/>
        <color rgb="FFBF6426"/>
        <rFont val="Courier"/>
      </rPr>
      <t> </t>
    </r>
  </si>
  <si>
    <r>
      <t>Sotah</t>
    </r>
    <r>
      <rPr>
        <sz val="13"/>
        <color rgb="FFBF6426"/>
        <rFont val="Courier"/>
      </rPr>
      <t> </t>
    </r>
  </si>
  <si>
    <r>
      <t>Gittin</t>
    </r>
    <r>
      <rPr>
        <sz val="13"/>
        <color rgb="FFBF6426"/>
        <rFont val="Courier"/>
      </rPr>
      <t> </t>
    </r>
  </si>
  <si>
    <r>
      <t>Kiddushin</t>
    </r>
    <r>
      <rPr>
        <sz val="13"/>
        <color rgb="FFBF6426"/>
        <rFont val="Courier"/>
      </rPr>
      <t> </t>
    </r>
  </si>
  <si>
    <r>
      <t>Bava Kamma</t>
    </r>
    <r>
      <rPr>
        <sz val="13"/>
        <color rgb="FFBF6426"/>
        <rFont val="Courier"/>
      </rPr>
      <t> </t>
    </r>
  </si>
  <si>
    <r>
      <t>Bava Metzia</t>
    </r>
    <r>
      <rPr>
        <sz val="13"/>
        <color rgb="FFBF6426"/>
        <rFont val="Courier"/>
      </rPr>
      <t> </t>
    </r>
  </si>
  <si>
    <r>
      <t>Bava Batra</t>
    </r>
    <r>
      <rPr>
        <sz val="13"/>
        <color rgb="FFBF6426"/>
        <rFont val="Courier"/>
      </rPr>
      <t> </t>
    </r>
  </si>
  <si>
    <r>
      <t>Sanhedrin</t>
    </r>
    <r>
      <rPr>
        <sz val="13"/>
        <color rgb="FFBF6426"/>
        <rFont val="Courier"/>
      </rPr>
      <t> </t>
    </r>
  </si>
  <si>
    <r>
      <t>Makkot</t>
    </r>
    <r>
      <rPr>
        <sz val="13"/>
        <color rgb="FFBF6426"/>
        <rFont val="Courier"/>
      </rPr>
      <t> </t>
    </r>
  </si>
  <si>
    <r>
      <t>Shevuot</t>
    </r>
    <r>
      <rPr>
        <sz val="13"/>
        <color rgb="FFBF6426"/>
        <rFont val="Courier"/>
      </rPr>
      <t> </t>
    </r>
  </si>
  <si>
    <r>
      <t>Avodah Zarah</t>
    </r>
    <r>
      <rPr>
        <sz val="13"/>
        <color rgb="FFBF6426"/>
        <rFont val="Courier"/>
      </rPr>
      <t> </t>
    </r>
  </si>
  <si>
    <r>
      <t>Zevachim</t>
    </r>
    <r>
      <rPr>
        <sz val="13"/>
        <color rgb="FFBF6426"/>
        <rFont val="Courier"/>
      </rPr>
      <t> </t>
    </r>
  </si>
  <si>
    <r>
      <t>Menachot</t>
    </r>
    <r>
      <rPr>
        <sz val="13"/>
        <color rgb="FFBF6426"/>
        <rFont val="Courier"/>
      </rPr>
      <t> </t>
    </r>
  </si>
  <si>
    <r>
      <t>Chullin</t>
    </r>
    <r>
      <rPr>
        <sz val="13"/>
        <color rgb="FFBF6426"/>
        <rFont val="Courier"/>
      </rPr>
      <t> </t>
    </r>
  </si>
  <si>
    <r>
      <t>Bekhorot</t>
    </r>
    <r>
      <rPr>
        <sz val="13"/>
        <color rgb="FFBF6426"/>
        <rFont val="Courier"/>
      </rPr>
      <t> </t>
    </r>
  </si>
  <si>
    <r>
      <t>Arakhin</t>
    </r>
    <r>
      <rPr>
        <sz val="13"/>
        <color rgb="FFBF6426"/>
        <rFont val="Courier"/>
      </rPr>
      <t> </t>
    </r>
  </si>
  <si>
    <r>
      <t>Temurah</t>
    </r>
    <r>
      <rPr>
        <sz val="13"/>
        <color rgb="FFBF6426"/>
        <rFont val="Courier"/>
      </rPr>
      <t> </t>
    </r>
  </si>
  <si>
    <r>
      <t>Keritot</t>
    </r>
    <r>
      <rPr>
        <sz val="13"/>
        <color rgb="FFBF6426"/>
        <rFont val="Courier"/>
      </rPr>
      <t> </t>
    </r>
  </si>
  <si>
    <t>Niddah</t>
  </si>
  <si>
    <t>Order</t>
  </si>
  <si>
    <t>קשיא לי</t>
  </si>
  <si>
    <t>רבותי</t>
  </si>
  <si>
    <t>מורי הזקן</t>
  </si>
  <si>
    <t>שאלתות</t>
  </si>
  <si>
    <t>גאון</t>
  </si>
  <si>
    <t>רבינו הלוי</t>
  </si>
  <si>
    <t>לוי׳׳ה</t>
  </si>
  <si>
    <t>SUM</t>
  </si>
  <si>
    <t>Early</t>
  </si>
  <si>
    <t>Late</t>
  </si>
  <si>
    <t>Ref</t>
  </si>
  <si>
    <t>עירובין</t>
  </si>
  <si>
    <t>בבא קמא</t>
  </si>
  <si>
    <t>ראש השנה</t>
  </si>
  <si>
    <t>רבותינו</t>
  </si>
  <si>
    <t>גמגום</t>
  </si>
  <si>
    <t>מצאתי</t>
  </si>
  <si>
    <t>no-comment ratio</t>
  </si>
  <si>
    <t>75% length</t>
  </si>
  <si>
    <t>Rel-len Ratio</t>
  </si>
  <si>
    <t>וקשיא לי</t>
  </si>
  <si>
    <t>לאו מילתא</t>
  </si>
  <si>
    <t>ואי אפשר</t>
  </si>
  <si>
    <t>לא נהירא</t>
  </si>
  <si>
    <t>משובש</t>
  </si>
  <si>
    <t>שיבוש</t>
  </si>
  <si>
    <t>ולא היא</t>
  </si>
  <si>
    <t>לבי מגמגם</t>
  </si>
  <si>
    <t>וטעות הוא</t>
  </si>
  <si>
    <t>וקשה לי</t>
  </si>
  <si>
    <t>לפרש</t>
  </si>
  <si>
    <t>טועה</t>
  </si>
  <si>
    <t>תשובות</t>
  </si>
  <si>
    <t>אין נראה</t>
  </si>
  <si>
    <t>אינו נראה</t>
  </si>
  <si>
    <t>יש גמגום</t>
  </si>
  <si>
    <t>איני יכול</t>
  </si>
  <si>
    <t>לא ישר</t>
  </si>
  <si>
    <t>ואי אפשר להעמידו</t>
  </si>
  <si>
    <t>ויש לי הרבה להשיב</t>
  </si>
  <si>
    <t>ולבי מהסס</t>
  </si>
  <si>
    <t>ואי אפשר לפרש</t>
  </si>
  <si>
    <t>ואי אפשר לומר</t>
  </si>
  <si>
    <t>איני יכול להעמידה</t>
  </si>
  <si>
    <t>ואי אפשר להעמידה</t>
  </si>
  <si>
    <t>ולני נוקפי</t>
  </si>
  <si>
    <t>יש לגמגם</t>
  </si>
  <si>
    <t>שגו</t>
  </si>
  <si>
    <t>וגמגום</t>
  </si>
  <si>
    <t>Arakhin</t>
  </si>
  <si>
    <t>Avodah Zarah</t>
  </si>
  <si>
    <t>Bava Kamma</t>
  </si>
  <si>
    <t>Bava Metzia</t>
  </si>
  <si>
    <t>Beitzah</t>
  </si>
  <si>
    <t>Chagigah</t>
  </si>
  <si>
    <t>Chullin</t>
  </si>
  <si>
    <t>Eruvin</t>
  </si>
  <si>
    <t>Keritot</t>
  </si>
  <si>
    <t>Ketubot</t>
  </si>
  <si>
    <t>Kiddushin</t>
  </si>
  <si>
    <t>Menachot</t>
  </si>
  <si>
    <t>Pesachim</t>
  </si>
  <si>
    <t>Rosh Hashanah</t>
  </si>
  <si>
    <t>Shabbat</t>
  </si>
  <si>
    <t>Sukkah</t>
  </si>
  <si>
    <t>Temurah</t>
  </si>
  <si>
    <t>Yevamot</t>
  </si>
  <si>
    <t>Yoma</t>
  </si>
  <si>
    <t>Zevachim</t>
  </si>
  <si>
    <t>Makkot</t>
  </si>
  <si>
    <t>Sotah</t>
  </si>
  <si>
    <t>Sanhedrin</t>
  </si>
  <si>
    <t>Shevuot</t>
  </si>
  <si>
    <t>Bekhorot</t>
  </si>
  <si>
    <t>Gittin</t>
  </si>
  <si>
    <t>Bava Batra</t>
  </si>
  <si>
    <t>Megillah</t>
  </si>
  <si>
    <t>TOTAL USAGES</t>
  </si>
  <si>
    <t>All- Questions</t>
  </si>
  <si>
    <t>יש</t>
  </si>
  <si>
    <t>גרסא</t>
  </si>
  <si>
    <t>שמע</t>
  </si>
  <si>
    <t>סתם</t>
  </si>
  <si>
    <t>רב</t>
  </si>
  <si>
    <t>עולם</t>
  </si>
  <si>
    <t>בה׳׳ג</t>
  </si>
  <si>
    <t/>
  </si>
  <si>
    <t>ר׳׳י בן יקר</t>
  </si>
  <si>
    <t>ר׳ יצחק בן יהודה</t>
  </si>
  <si>
    <t>ר׳ יצחק הלוי</t>
  </si>
  <si>
    <t>תלמידי יצחק הלוי</t>
  </si>
  <si>
    <t>יצחק בר' מנחם</t>
  </si>
  <si>
    <t>רבינו (סתם)</t>
  </si>
  <si>
    <t>יוסף טוב עלם</t>
  </si>
  <si>
    <t>רבינו משולם</t>
  </si>
  <si>
    <t>רבי שמואל מן ברבשטרא</t>
  </si>
  <si>
    <t>רבינו גרשום</t>
  </si>
  <si>
    <t>רבי אליעזר</t>
  </si>
  <si>
    <t>רבינו יצחק בר מנחם</t>
  </si>
  <si>
    <t>בספר כתב ידו של רבינו גרשום בן יהודה</t>
  </si>
  <si>
    <t>רבינו יצחק</t>
  </si>
  <si>
    <t>רבינו הזקן</t>
  </si>
  <si>
    <t>רבינו גרשם בר\' יהודה</t>
  </si>
  <si>
    <t>תלמידי רבינו הלוי</t>
  </si>
  <si>
    <t>רבינו האי</t>
  </si>
  <si>
    <t>אבא מורי</t>
  </si>
  <si>
    <t>בבא מציעא</t>
  </si>
  <si>
    <t>תמורה</t>
  </si>
  <si>
    <t>עבודה זרה</t>
  </si>
  <si>
    <t>לא שמעתי</t>
  </si>
  <si>
    <t>שמעתי</t>
  </si>
  <si>
    <t>הלכות גדולות</t>
  </si>
  <si>
    <t>ר׳ האי</t>
  </si>
  <si>
    <t>ר׳ שרירא</t>
  </si>
  <si>
    <t xml:space="preserve"> </t>
  </si>
  <si>
    <t>ר׳ עמרם</t>
  </si>
  <si>
    <t>בבא בתרא</t>
  </si>
  <si>
    <t>Quotes (Group)</t>
  </si>
  <si>
    <t>Quotes (named)</t>
  </si>
  <si>
    <t>All Quotes</t>
  </si>
  <si>
    <t>Question (Teachers)</t>
  </si>
  <si>
    <t>Question (Anon)</t>
  </si>
  <si>
    <t>Question (Girsa)</t>
  </si>
  <si>
    <t>other alternates</t>
  </si>
  <si>
    <t>LOG Length (words)</t>
  </si>
  <si>
    <t>LOG Length (comments)</t>
  </si>
  <si>
    <r>
      <t>יש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Lucida Grande"/>
        <family val="2"/>
      </rPr>
      <t>מפרשים</t>
    </r>
  </si>
  <si>
    <r>
      <t>איכא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Lucida Grande"/>
        <family val="2"/>
      </rPr>
      <t>דאמרי</t>
    </r>
  </si>
  <si>
    <r>
      <t>יש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Lucida Grande"/>
        <family val="2"/>
      </rPr>
      <t>אומרים</t>
    </r>
  </si>
  <si>
    <r>
      <t>אית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Lucida Grande"/>
        <family val="2"/>
      </rPr>
      <t>דאמרי</t>
    </r>
  </si>
  <si>
    <r>
      <t>אית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Lucida Grande"/>
        <family val="2"/>
      </rPr>
      <t>דגריס</t>
    </r>
  </si>
  <si>
    <r>
      <t>אית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Lucida Grande"/>
        <family val="2"/>
      </rPr>
      <t>דגרסי</t>
    </r>
  </si>
  <si>
    <r>
      <t>אית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Lucida Grande"/>
        <family val="2"/>
      </rPr>
      <t>דילפי</t>
    </r>
  </si>
  <si>
    <r>
      <t>אית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Lucida Grande"/>
        <family val="2"/>
      </rPr>
      <t>דמפרשי</t>
    </r>
  </si>
  <si>
    <r>
      <t>אית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Lucida Grande"/>
        <family val="2"/>
      </rPr>
      <t>דתלי</t>
    </r>
  </si>
  <si>
    <r>
      <t>יש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Lucida Grande"/>
        <family val="2"/>
      </rPr>
      <t>פותרים</t>
    </r>
  </si>
  <si>
    <r>
      <t>אית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Lucida Grande"/>
        <family val="2"/>
      </rPr>
      <t>דגרס</t>
    </r>
  </si>
  <si>
    <r>
      <t>אית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Lucida Grande"/>
        <family val="2"/>
      </rPr>
      <t>דמסיק</t>
    </r>
  </si>
  <si>
    <r>
      <t>אית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Lucida Grande"/>
        <family val="2"/>
      </rPr>
      <t>דמפרש</t>
    </r>
  </si>
  <si>
    <r>
      <t>אית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Lucida Grande"/>
        <family val="2"/>
      </rPr>
      <t>דל</t>
    </r>
    <r>
      <rPr>
        <b/>
        <sz val="10"/>
        <color rgb="FF000000"/>
        <rFont val="Helvetica Neue"/>
        <family val="2"/>
      </rPr>
      <t>"</t>
    </r>
    <r>
      <rPr>
        <b/>
        <sz val="10"/>
        <color rgb="FF000000"/>
        <rFont val="Lucida Grande"/>
        <family val="2"/>
      </rPr>
      <t>ג</t>
    </r>
  </si>
  <si>
    <r>
      <t>אית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Lucida Grande"/>
        <family val="2"/>
      </rPr>
      <t>דמוקמי</t>
    </r>
  </si>
  <si>
    <r>
      <t>אית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Lucida Grande"/>
        <family val="2"/>
      </rPr>
      <t>דמפרשים</t>
    </r>
  </si>
  <si>
    <r>
      <t>אית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Lucida Grande"/>
        <family val="2"/>
      </rPr>
      <t>דמוקמא</t>
    </r>
  </si>
  <si>
    <r>
      <t>אית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Lucida Grande"/>
        <family val="2"/>
      </rPr>
      <t>דמפקא</t>
    </r>
  </si>
  <si>
    <r>
      <t>אית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Lucida Grande"/>
        <family val="2"/>
      </rPr>
      <t>דלא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Lucida Grande"/>
        <family val="2"/>
      </rPr>
      <t>גרסי</t>
    </r>
  </si>
  <si>
    <r>
      <t>אית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Lucida Grande"/>
        <family val="2"/>
      </rPr>
      <t>דאמר</t>
    </r>
  </si>
  <si>
    <r>
      <t>אית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Lucida Grande"/>
        <family val="2"/>
      </rPr>
      <t>דמוקי</t>
    </r>
  </si>
  <si>
    <r>
      <t>אית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Lucida Grande"/>
        <family val="2"/>
      </rPr>
      <t>דנקטי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</si>
</sst>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3"/>
      <color rgb="FF587647"/>
      <name val="Courier"/>
    </font>
    <font>
      <sz val="13"/>
      <color rgb="FFBF6426"/>
      <name val="Courier"/>
    </font>
    <font>
      <sz val="12"/>
      <color rgb="FFFF0000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0"/>
      <color rgb="FF000000"/>
      <name val="Lucida Grande"/>
      <family val="2"/>
    </font>
    <font>
      <b/>
      <sz val="10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DADAD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 vertical="top" wrapText="1" shrinkToFit="1" readingOrder="2"/>
    </xf>
    <xf numFmtId="0" fontId="0" fillId="2" borderId="0" xfId="0" applyFill="1"/>
    <xf numFmtId="0" fontId="2" fillId="0" borderId="0" xfId="0" applyFont="1"/>
    <xf numFmtId="0" fontId="1" fillId="0" borderId="1" xfId="0" applyFont="1" applyBorder="1" applyAlignment="1">
      <alignment horizontal="right" vertical="top" wrapText="1" shrinkToFit="1" readingOrder="2"/>
    </xf>
    <xf numFmtId="0" fontId="2" fillId="0" borderId="1" xfId="0" applyFont="1" applyBorder="1"/>
    <xf numFmtId="0" fontId="0" fillId="0" borderId="1" xfId="0" applyBorder="1"/>
    <xf numFmtId="0" fontId="0" fillId="2" borderId="2" xfId="0" applyFill="1" applyBorder="1"/>
    <xf numFmtId="0" fontId="5" fillId="0" borderId="0" xfId="0" applyFont="1"/>
    <xf numFmtId="0" fontId="1" fillId="0" borderId="0" xfId="0" applyFont="1"/>
    <xf numFmtId="0" fontId="0" fillId="3" borderId="0" xfId="0" applyFill="1"/>
    <xf numFmtId="2" fontId="0" fillId="3" borderId="0" xfId="0" applyNumberFormat="1" applyFill="1"/>
    <xf numFmtId="0" fontId="4" fillId="0" borderId="0" xfId="0" applyFont="1"/>
    <xf numFmtId="0" fontId="1" fillId="4" borderId="0" xfId="0" applyFont="1" applyFill="1"/>
    <xf numFmtId="0" fontId="1" fillId="4" borderId="0" xfId="0" applyFont="1" applyFill="1" applyAlignment="1">
      <alignment readingOrder="2"/>
    </xf>
    <xf numFmtId="0" fontId="0" fillId="0" borderId="0" xfId="0" applyAlignment="1">
      <alignment horizontal="right" readingOrder="2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iri, Ephraim" id="{5B50A299-AD15-FC45-9E2D-71A783FE05A2}" userId="S::meirie@mskcc.org::f6cdc62b-d2c5-4591-8aa5-c68656af837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" dT="2024-09-29T18:12:02.92" personId="{5B50A299-AD15-FC45-9E2D-71A783FE05A2}" id="{0166703C-9219-9649-B4A6-9D0215FABE28}">
    <text>Added one for the ד׳׳א on 61a, which should be ל׳׳א acc to ms Vat 157</text>
  </threadedComment>
  <threadedComment ref="I16" dT="2024-09-29T18:24:19.25" personId="{5B50A299-AD15-FC45-9E2D-71A783FE05A2}" id="{FB4DE086-9A63-B64C-B94D-59069DB52E87}">
    <text>Added one from ד׳׳א on 81b which per mss is ל׳׳א. See DS Hashalem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38C1-E81B-1942-985F-DD28C39831D8}">
  <dimension ref="A1:C19"/>
  <sheetViews>
    <sheetView workbookViewId="0">
      <selection activeCell="E33" sqref="E33"/>
    </sheetView>
  </sheetViews>
  <sheetFormatPr baseColWidth="10" defaultRowHeight="16"/>
  <sheetData>
    <row r="1" spans="1:3">
      <c r="A1" t="s">
        <v>75</v>
      </c>
      <c r="B1" t="s">
        <v>76</v>
      </c>
      <c r="C1" t="s">
        <v>77</v>
      </c>
    </row>
    <row r="2" spans="1:3">
      <c r="A2" t="s">
        <v>78</v>
      </c>
      <c r="B2" t="s">
        <v>6</v>
      </c>
    </row>
    <row r="3" spans="1:3">
      <c r="A3" t="s">
        <v>79</v>
      </c>
      <c r="B3" t="s">
        <v>6</v>
      </c>
    </row>
    <row r="4" spans="1:3">
      <c r="A4" t="s">
        <v>6</v>
      </c>
      <c r="B4" t="s">
        <v>12</v>
      </c>
    </row>
    <row r="5" spans="1:3">
      <c r="A5" t="s">
        <v>6</v>
      </c>
      <c r="B5" t="s">
        <v>9</v>
      </c>
    </row>
    <row r="6" spans="1:3">
      <c r="A6" t="s">
        <v>6</v>
      </c>
      <c r="B6" t="s">
        <v>80</v>
      </c>
    </row>
    <row r="7" spans="1:3">
      <c r="A7" t="s">
        <v>22</v>
      </c>
      <c r="B7" t="s">
        <v>80</v>
      </c>
    </row>
    <row r="8" spans="1:3">
      <c r="A8" t="s">
        <v>174</v>
      </c>
      <c r="B8" t="s">
        <v>80</v>
      </c>
    </row>
    <row r="9" spans="1:3">
      <c r="A9" t="s">
        <v>5</v>
      </c>
      <c r="B9" t="s">
        <v>80</v>
      </c>
    </row>
    <row r="10" spans="1:3">
      <c r="A10" t="s">
        <v>80</v>
      </c>
      <c r="B10" t="s">
        <v>24</v>
      </c>
    </row>
    <row r="11" spans="1:3">
      <c r="A11" t="s">
        <v>29</v>
      </c>
      <c r="B11" t="s">
        <v>80</v>
      </c>
    </row>
    <row r="12" spans="1:3">
      <c r="A12" t="s">
        <v>18</v>
      </c>
      <c r="B12" t="s">
        <v>8</v>
      </c>
    </row>
    <row r="13" spans="1:3">
      <c r="A13" t="s">
        <v>3</v>
      </c>
      <c r="B13" t="s">
        <v>7</v>
      </c>
    </row>
    <row r="14" spans="1:3">
      <c r="A14" t="s">
        <v>3</v>
      </c>
      <c r="B14" t="s">
        <v>0</v>
      </c>
    </row>
    <row r="15" spans="1:3">
      <c r="A15" t="s">
        <v>7</v>
      </c>
      <c r="B15" t="s">
        <v>13</v>
      </c>
    </row>
    <row r="16" spans="1:3">
      <c r="A16" t="s">
        <v>11</v>
      </c>
      <c r="B16" t="s">
        <v>183</v>
      </c>
    </row>
    <row r="17" spans="1:2">
      <c r="A17" t="s">
        <v>25</v>
      </c>
      <c r="B17" t="s">
        <v>1</v>
      </c>
    </row>
    <row r="18" spans="1:2">
      <c r="A18" t="s">
        <v>25</v>
      </c>
      <c r="B18" t="s">
        <v>28</v>
      </c>
    </row>
    <row r="19" spans="1:2">
      <c r="A19" t="s">
        <v>174</v>
      </c>
      <c r="B19" t="s">
        <v>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2A214-6537-F145-ACB9-B94677BD77EC}">
  <dimension ref="A1:R35"/>
  <sheetViews>
    <sheetView workbookViewId="0">
      <selection activeCell="E10" sqref="E10"/>
    </sheetView>
  </sheetViews>
  <sheetFormatPr baseColWidth="10" defaultRowHeight="16"/>
  <cols>
    <col min="3" max="3" width="3.1640625" customWidth="1"/>
  </cols>
  <sheetData>
    <row r="1" spans="1:18" s="2" customFormat="1">
      <c r="A1" s="2" t="s">
        <v>34</v>
      </c>
      <c r="B1" s="2" t="s">
        <v>35</v>
      </c>
      <c r="C1" s="2" t="s">
        <v>66</v>
      </c>
      <c r="D1" s="2" t="s">
        <v>30</v>
      </c>
      <c r="E1" s="2" t="s">
        <v>31</v>
      </c>
      <c r="F1" s="7" t="s">
        <v>84</v>
      </c>
      <c r="G1" s="7" t="s">
        <v>85</v>
      </c>
      <c r="H1" s="7" t="s">
        <v>86</v>
      </c>
      <c r="I1" s="7" t="s">
        <v>32</v>
      </c>
      <c r="J1" s="7" t="s">
        <v>190</v>
      </c>
      <c r="K1" s="2" t="s">
        <v>145</v>
      </c>
      <c r="L1" s="2" t="s">
        <v>187</v>
      </c>
      <c r="M1" s="2" t="s">
        <v>188</v>
      </c>
      <c r="N1" s="2" t="s">
        <v>189</v>
      </c>
      <c r="O1" s="2" t="s">
        <v>176</v>
      </c>
      <c r="P1" s="2" t="s">
        <v>186</v>
      </c>
      <c r="Q1" s="2" t="s">
        <v>184</v>
      </c>
      <c r="R1" s="2" t="s">
        <v>185</v>
      </c>
    </row>
    <row r="2" spans="1:18" ht="18">
      <c r="A2" s="4" t="s">
        <v>29</v>
      </c>
      <c r="B2" s="5" t="s">
        <v>62</v>
      </c>
      <c r="C2" s="6">
        <v>27</v>
      </c>
      <c r="D2" s="6">
        <v>29555</v>
      </c>
      <c r="E2" s="6">
        <v>1415</v>
      </c>
      <c r="F2" s="8">
        <v>0.29199999999999998</v>
      </c>
      <c r="G2" s="8">
        <v>120</v>
      </c>
      <c r="H2" s="8">
        <v>0.81799999999999995</v>
      </c>
      <c r="I2" s="6">
        <v>16</v>
      </c>
      <c r="J2">
        <f>Alternates!C2</f>
        <v>0</v>
      </c>
      <c r="K2">
        <f>Questioning!B2</f>
        <v>6</v>
      </c>
      <c r="L2">
        <f>SUM('Questioning-subjects'!D1,'Questioning-subjects'!F1)</f>
        <v>3</v>
      </c>
      <c r="M2">
        <f>SUM('Questioning-subjects'!B1,'Questioning-subjects'!E1,'Questioning-subjects'!H1)</f>
        <v>0</v>
      </c>
      <c r="N2">
        <f>SUM('Questioning-subjects'!D1,'Questioning-subjects'!G1)</f>
        <v>3</v>
      </c>
      <c r="P2">
        <f>Quoting!C25</f>
        <v>8</v>
      </c>
      <c r="Q2">
        <f>SUM(Quoting!D25:F25)</f>
        <v>8</v>
      </c>
      <c r="R2">
        <f>SUM(Quoting!G25:AJ25)</f>
        <v>0</v>
      </c>
    </row>
    <row r="3" spans="1:18" ht="18">
      <c r="A3" s="4" t="s">
        <v>21</v>
      </c>
      <c r="B3" s="5" t="s">
        <v>57</v>
      </c>
      <c r="C3" s="6">
        <v>22</v>
      </c>
      <c r="D3" s="6">
        <v>55433</v>
      </c>
      <c r="E3" s="6">
        <v>3308</v>
      </c>
      <c r="F3" s="8">
        <v>0.21099999999999999</v>
      </c>
      <c r="G3" s="8">
        <v>103</v>
      </c>
      <c r="H3" s="8">
        <v>1</v>
      </c>
      <c r="I3" s="6">
        <v>15</v>
      </c>
      <c r="J3">
        <f>Alternates!C3</f>
        <v>11</v>
      </c>
      <c r="K3">
        <f>Questioning!B3</f>
        <v>6</v>
      </c>
      <c r="L3">
        <f>SUM('Questioning-subjects'!D2,'Questioning-subjects'!F2)</f>
        <v>0</v>
      </c>
      <c r="M3">
        <f>SUM('Questioning-subjects'!B2,'Questioning-subjects'!E2,'Questioning-subjects'!H2)</f>
        <v>6</v>
      </c>
      <c r="N3">
        <f>SUM('Questioning-subjects'!D2,'Questioning-subjects'!G2)</f>
        <v>1</v>
      </c>
      <c r="P3">
        <f>Quoting!C23</f>
        <v>2</v>
      </c>
      <c r="Q3">
        <f>SUM(Quoting!D23:F23)</f>
        <v>0</v>
      </c>
      <c r="R3">
        <f>SUM(Quoting!G23:AJ23)</f>
        <v>2</v>
      </c>
    </row>
    <row r="4" spans="1:18" ht="18">
      <c r="A4" s="4" t="s">
        <v>17</v>
      </c>
      <c r="B4" s="5" t="s">
        <v>53</v>
      </c>
      <c r="C4" s="6">
        <v>18</v>
      </c>
      <c r="D4" s="6">
        <v>20202</v>
      </c>
      <c r="E4" s="6">
        <v>1215</v>
      </c>
      <c r="F4" s="8">
        <v>0.191</v>
      </c>
      <c r="G4" s="8">
        <v>98</v>
      </c>
      <c r="H4" s="8">
        <v>0.85699999999999998</v>
      </c>
      <c r="I4" s="6">
        <v>1</v>
      </c>
      <c r="J4">
        <f>Alternates!C4</f>
        <v>5</v>
      </c>
      <c r="K4">
        <f>Questioning!B4</f>
        <v>2</v>
      </c>
      <c r="L4">
        <f>SUM('Questioning-subjects'!D3,'Questioning-subjects'!F3)</f>
        <v>1</v>
      </c>
      <c r="M4">
        <f>SUM('Questioning-subjects'!B3,'Questioning-subjects'!E3,'Questioning-subjects'!H3)</f>
        <v>1</v>
      </c>
      <c r="N4">
        <f>SUM('Questioning-subjects'!D3,'Questioning-subjects'!G3)</f>
        <v>2</v>
      </c>
      <c r="P4">
        <f>Quoting!C2</f>
        <v>0</v>
      </c>
      <c r="Q4">
        <f>SUM(Quoting!D2:F2)</f>
        <v>0</v>
      </c>
      <c r="R4">
        <f>SUM(Quoting!G2:AJ2)</f>
        <v>0</v>
      </c>
    </row>
    <row r="5" spans="1:18" ht="18">
      <c r="A5" s="4" t="s">
        <v>15</v>
      </c>
      <c r="B5" s="5" t="s">
        <v>51</v>
      </c>
      <c r="C5" s="6">
        <v>16</v>
      </c>
      <c r="D5" s="6">
        <v>87137</v>
      </c>
      <c r="E5" s="6">
        <v>4776</v>
      </c>
      <c r="F5" s="8">
        <v>0.30099999999999999</v>
      </c>
      <c r="G5" s="8">
        <v>107</v>
      </c>
      <c r="H5" s="8">
        <v>0.71399999999999997</v>
      </c>
      <c r="I5" s="6">
        <f>37+1</f>
        <v>38</v>
      </c>
      <c r="J5">
        <f>Alternates!C5</f>
        <v>12</v>
      </c>
      <c r="K5">
        <f>Questioning!B5</f>
        <v>8</v>
      </c>
      <c r="L5">
        <f>SUM('Questioning-subjects'!D4,'Questioning-subjects'!F4)</f>
        <v>1</v>
      </c>
      <c r="M5">
        <f>SUM('Questioning-subjects'!B4,'Questioning-subjects'!E4,'Questioning-subjects'!H4)</f>
        <v>7</v>
      </c>
      <c r="N5">
        <f>SUM('Questioning-subjects'!D4,'Questioning-subjects'!G4)</f>
        <v>1</v>
      </c>
      <c r="O5" s="8">
        <v>3</v>
      </c>
      <c r="P5">
        <f>Quoting!C4</f>
        <v>26</v>
      </c>
      <c r="Q5">
        <f>SUM(Quoting!D4:F4)</f>
        <v>12</v>
      </c>
      <c r="R5">
        <f>SUM(Quoting!G4:AJ4)</f>
        <v>14</v>
      </c>
    </row>
    <row r="6" spans="1:18" ht="18">
      <c r="A6" s="4" t="s">
        <v>16</v>
      </c>
      <c r="B6" s="5" t="s">
        <v>52</v>
      </c>
      <c r="C6" s="6">
        <v>17</v>
      </c>
      <c r="D6" s="6">
        <v>103191</v>
      </c>
      <c r="E6" s="6">
        <v>5863</v>
      </c>
      <c r="F6" s="8">
        <v>0.20699999999999999</v>
      </c>
      <c r="G6" s="8">
        <v>104</v>
      </c>
      <c r="H6" s="8">
        <v>1.091</v>
      </c>
      <c r="I6" s="6">
        <v>10</v>
      </c>
      <c r="J6">
        <f>Alternates!C6</f>
        <v>6</v>
      </c>
      <c r="K6">
        <f>Questioning!B6</f>
        <v>8</v>
      </c>
      <c r="L6">
        <f>SUM('Questioning-subjects'!D5,'Questioning-subjects'!F5)</f>
        <v>2</v>
      </c>
      <c r="M6">
        <f>SUM('Questioning-subjects'!B5,'Questioning-subjects'!E5,'Questioning-subjects'!H5)</f>
        <v>2</v>
      </c>
      <c r="N6">
        <f>SUM('Questioning-subjects'!D5,'Questioning-subjects'!G5)</f>
        <v>2</v>
      </c>
      <c r="P6">
        <f>Quoting!C3</f>
        <v>15</v>
      </c>
      <c r="Q6">
        <f>SUM(Quoting!D3:F3)</f>
        <v>8</v>
      </c>
      <c r="R6">
        <f>SUM(Quoting!G3:AJ3)</f>
        <v>7</v>
      </c>
    </row>
    <row r="7" spans="1:18" ht="18">
      <c r="A7" s="4" t="s">
        <v>7</v>
      </c>
      <c r="B7" s="5" t="s">
        <v>43</v>
      </c>
      <c r="C7" s="6">
        <v>8</v>
      </c>
      <c r="D7" s="6">
        <v>40380</v>
      </c>
      <c r="E7" s="6">
        <v>2059</v>
      </c>
      <c r="F7" s="8">
        <v>0.14199999999999999</v>
      </c>
      <c r="G7" s="8">
        <v>122</v>
      </c>
      <c r="H7" s="8">
        <v>1.444</v>
      </c>
      <c r="I7" s="6">
        <v>5</v>
      </c>
      <c r="J7">
        <f>Alternates!C7</f>
        <v>10</v>
      </c>
      <c r="K7">
        <f>Questioning!B7</f>
        <v>5</v>
      </c>
      <c r="L7">
        <f>SUM('Questioning-subjects'!D6,'Questioning-subjects'!F6)</f>
        <v>1</v>
      </c>
      <c r="M7">
        <f>SUM('Questioning-subjects'!B6,'Questioning-subjects'!E6,'Questioning-subjects'!H6)</f>
        <v>2</v>
      </c>
      <c r="N7">
        <f>SUM('Questioning-subjects'!D6,'Questioning-subjects'!G6)</f>
        <v>0</v>
      </c>
      <c r="O7" s="8">
        <v>1</v>
      </c>
      <c r="P7">
        <f>Quoting!C5</f>
        <v>8</v>
      </c>
      <c r="Q7">
        <f>SUM(Quoting!D5:F5)</f>
        <v>4</v>
      </c>
      <c r="R7">
        <f>SUM(Quoting!G5:AJ5)</f>
        <v>4</v>
      </c>
    </row>
    <row r="8" spans="1:18" ht="18">
      <c r="A8" s="4" t="s">
        <v>25</v>
      </c>
      <c r="B8" s="5" t="s">
        <v>61</v>
      </c>
      <c r="C8" s="6">
        <v>26</v>
      </c>
      <c r="D8" s="6">
        <v>49937</v>
      </c>
      <c r="E8" s="6">
        <v>2758</v>
      </c>
      <c r="F8" s="8">
        <v>0.20499999999999999</v>
      </c>
      <c r="G8" s="8">
        <v>110</v>
      </c>
      <c r="H8" s="8">
        <v>0.64300000000000002</v>
      </c>
      <c r="I8" s="6">
        <v>25</v>
      </c>
      <c r="J8">
        <f>Alternates!C8</f>
        <v>6</v>
      </c>
      <c r="K8">
        <f>Questioning!B8</f>
        <v>4</v>
      </c>
      <c r="L8">
        <f>SUM('Questioning-subjects'!D7,'Questioning-subjects'!F7)</f>
        <v>1</v>
      </c>
      <c r="M8">
        <f>SUM('Questioning-subjects'!B7,'Questioning-subjects'!E7,'Questioning-subjects'!H7)</f>
        <v>3</v>
      </c>
      <c r="N8">
        <f>SUM('Questioning-subjects'!D7,'Questioning-subjects'!G7)</f>
        <v>2</v>
      </c>
      <c r="P8">
        <f>Quoting!C6</f>
        <v>9</v>
      </c>
      <c r="Q8">
        <f>SUM(Quoting!D6:F6)</f>
        <v>3</v>
      </c>
      <c r="R8">
        <f>SUM(Quoting!G6:AJ6)</f>
        <v>6</v>
      </c>
    </row>
    <row r="9" spans="1:18" ht="18">
      <c r="A9" s="4" t="s">
        <v>0</v>
      </c>
      <c r="B9" s="5" t="s">
        <v>36</v>
      </c>
      <c r="C9" s="6">
        <v>1</v>
      </c>
      <c r="D9" s="6">
        <v>45257</v>
      </c>
      <c r="E9" s="6">
        <v>3152</v>
      </c>
      <c r="F9" s="8">
        <v>0.35399999999999998</v>
      </c>
      <c r="G9" s="8">
        <v>86</v>
      </c>
      <c r="H9" s="8">
        <v>0.25</v>
      </c>
      <c r="I9" s="6">
        <v>13</v>
      </c>
      <c r="J9">
        <f>Alternates!C9</f>
        <v>11</v>
      </c>
      <c r="K9">
        <f>Questioning!B9</f>
        <v>4</v>
      </c>
      <c r="L9">
        <f>SUM('Questioning-subjects'!D8,'Questioning-subjects'!F8)</f>
        <v>1</v>
      </c>
      <c r="M9">
        <f>SUM('Questioning-subjects'!B8,'Questioning-subjects'!E8,'Questioning-subjects'!H8)</f>
        <v>2</v>
      </c>
      <c r="N9">
        <f>SUM('Questioning-subjects'!D8,'Questioning-subjects'!G8)</f>
        <v>1</v>
      </c>
      <c r="P9">
        <f>Quoting!C7</f>
        <v>20</v>
      </c>
      <c r="Q9">
        <f>SUM(Quoting!D7:F7)</f>
        <v>5</v>
      </c>
      <c r="R9">
        <f>SUM(Quoting!G7:AJ7)</f>
        <v>15</v>
      </c>
    </row>
    <row r="10" spans="1:18" ht="18">
      <c r="A10" s="4" t="s">
        <v>9</v>
      </c>
      <c r="B10" s="5" t="s">
        <v>45</v>
      </c>
      <c r="C10" s="6">
        <v>10</v>
      </c>
      <c r="D10" s="6">
        <v>17457</v>
      </c>
      <c r="E10" s="6">
        <v>983</v>
      </c>
      <c r="F10" s="8">
        <v>0.25600000000000001</v>
      </c>
      <c r="G10" s="8">
        <v>110</v>
      </c>
      <c r="H10" s="8">
        <v>1</v>
      </c>
      <c r="I10" s="6">
        <v>0</v>
      </c>
      <c r="J10">
        <f>Alternates!C10</f>
        <v>5</v>
      </c>
      <c r="K10">
        <f>Questioning!B10</f>
        <v>4</v>
      </c>
      <c r="L10">
        <f>SUM('Questioning-subjects'!D9,'Questioning-subjects'!F9)</f>
        <v>1</v>
      </c>
      <c r="M10">
        <f>SUM('Questioning-subjects'!B9,'Questioning-subjects'!E9,'Questioning-subjects'!H9)</f>
        <v>2</v>
      </c>
      <c r="N10">
        <f>SUM('Questioning-subjects'!D9,'Questioning-subjects'!G9)</f>
        <v>1</v>
      </c>
      <c r="P10">
        <f>Quoting!C10</f>
        <v>5</v>
      </c>
      <c r="Q10">
        <f>SUM(Quoting!D10:F10)</f>
        <v>3</v>
      </c>
      <c r="R10">
        <f>SUM(Quoting!G10:AJ10)</f>
        <v>2</v>
      </c>
    </row>
    <row r="11" spans="1:18" ht="18">
      <c r="A11" s="4" t="s">
        <v>24</v>
      </c>
      <c r="B11" s="5" t="s">
        <v>60</v>
      </c>
      <c r="C11" s="6">
        <v>25</v>
      </c>
      <c r="D11" s="6">
        <v>146999</v>
      </c>
      <c r="E11" s="6">
        <v>7509</v>
      </c>
      <c r="F11" s="8">
        <v>0.17799999999999999</v>
      </c>
      <c r="G11" s="8">
        <v>116</v>
      </c>
      <c r="H11" s="8">
        <v>2.222</v>
      </c>
      <c r="I11" s="6">
        <v>12</v>
      </c>
      <c r="J11">
        <f>Alternates!C11</f>
        <v>30</v>
      </c>
      <c r="K11">
        <f>Questioning!B11</f>
        <v>25</v>
      </c>
      <c r="L11">
        <f>SUM('Questioning-subjects'!D10,'Questioning-subjects'!F10)</f>
        <v>6</v>
      </c>
      <c r="M11">
        <f>SUM('Questioning-subjects'!B10,'Questioning-subjects'!E10,'Questioning-subjects'!H10)</f>
        <v>14</v>
      </c>
      <c r="N11">
        <f>SUM('Questioning-subjects'!D10,'Questioning-subjects'!G10)</f>
        <v>5</v>
      </c>
      <c r="O11" s="8">
        <v>1</v>
      </c>
      <c r="P11">
        <f>Quoting!C11</f>
        <v>57</v>
      </c>
      <c r="Q11">
        <f>SUM(Quoting!D11:F11)</f>
        <v>28</v>
      </c>
      <c r="R11">
        <f>SUM(Quoting!G11:AJ11)</f>
        <v>29</v>
      </c>
    </row>
    <row r="12" spans="1:18" ht="18">
      <c r="A12" s="4" t="s">
        <v>2</v>
      </c>
      <c r="B12" s="5" t="s">
        <v>38</v>
      </c>
      <c r="C12" s="6">
        <v>3</v>
      </c>
      <c r="D12" s="6">
        <v>107825</v>
      </c>
      <c r="E12" s="6">
        <v>4871</v>
      </c>
      <c r="F12" s="8">
        <v>0.221</v>
      </c>
      <c r="G12" s="8">
        <v>133</v>
      </c>
      <c r="H12" s="8">
        <v>1.6</v>
      </c>
      <c r="I12" s="6">
        <v>37</v>
      </c>
      <c r="J12">
        <f>Alternates!C12</f>
        <v>11</v>
      </c>
      <c r="K12">
        <f>Questioning!B12</f>
        <v>22</v>
      </c>
      <c r="L12">
        <f>SUM('Questioning-subjects'!D11,'Questioning-subjects'!F11)</f>
        <v>8</v>
      </c>
      <c r="M12">
        <f>SUM('Questioning-subjects'!B11,'Questioning-subjects'!E11,'Questioning-subjects'!H11)</f>
        <v>12</v>
      </c>
      <c r="N12">
        <f>SUM('Questioning-subjects'!D11,'Questioning-subjects'!G11)</f>
        <v>9</v>
      </c>
      <c r="P12">
        <f>Quoting!C24</f>
        <v>19</v>
      </c>
      <c r="Q12">
        <f>SUM(Quoting!D24:F24)</f>
        <v>15</v>
      </c>
      <c r="R12">
        <f>SUM(Quoting!G24:AJ24)</f>
        <v>4</v>
      </c>
    </row>
    <row r="13" spans="1:18" ht="18">
      <c r="A13" s="4" t="s">
        <v>13</v>
      </c>
      <c r="B13" s="5" t="s">
        <v>49</v>
      </c>
      <c r="C13" s="6">
        <v>14</v>
      </c>
      <c r="D13" s="6">
        <v>77894</v>
      </c>
      <c r="E13" s="6">
        <v>4651</v>
      </c>
      <c r="F13" s="8">
        <v>0.19600000000000001</v>
      </c>
      <c r="G13" s="8">
        <v>99</v>
      </c>
      <c r="H13" s="8">
        <v>0.78600000000000003</v>
      </c>
      <c r="I13" s="6">
        <v>3</v>
      </c>
      <c r="J13">
        <f>Alternates!C13</f>
        <v>8</v>
      </c>
      <c r="K13">
        <f>Questioning!B13</f>
        <v>4</v>
      </c>
      <c r="L13">
        <f>SUM('Questioning-subjects'!D12,'Questioning-subjects'!F12)</f>
        <v>1</v>
      </c>
      <c r="M13">
        <f>SUM('Questioning-subjects'!B12,'Questioning-subjects'!E12,'Questioning-subjects'!H12)</f>
        <v>3</v>
      </c>
      <c r="N13">
        <f>SUM('Questioning-subjects'!D12,'Questioning-subjects'!G12)</f>
        <v>0</v>
      </c>
      <c r="P13">
        <f>Quoting!C8</f>
        <v>19</v>
      </c>
      <c r="Q13">
        <f>SUM(Quoting!D8:F8)</f>
        <v>6</v>
      </c>
      <c r="R13">
        <f>SUM(Quoting!G8:AJ8)</f>
        <v>13</v>
      </c>
    </row>
    <row r="14" spans="1:18" ht="18">
      <c r="A14" s="4" t="s">
        <v>26</v>
      </c>
      <c r="B14" s="5" t="s">
        <v>64</v>
      </c>
      <c r="C14" s="6">
        <v>29</v>
      </c>
      <c r="D14" s="6">
        <v>28271</v>
      </c>
      <c r="E14" s="6">
        <v>1343</v>
      </c>
      <c r="F14" s="8">
        <v>0.309</v>
      </c>
      <c r="G14" s="8">
        <v>122.5</v>
      </c>
      <c r="H14" s="8">
        <v>0.222</v>
      </c>
      <c r="I14" s="6">
        <v>6</v>
      </c>
      <c r="J14">
        <f>Alternates!C14</f>
        <v>0</v>
      </c>
      <c r="K14">
        <f>Questioning!B14</f>
        <v>4</v>
      </c>
      <c r="L14">
        <f>SUM('Questioning-subjects'!D13,'Questioning-subjects'!F13)</f>
        <v>1</v>
      </c>
      <c r="M14">
        <f>SUM('Questioning-subjects'!B13,'Questioning-subjects'!E13,'Questioning-subjects'!H13)</f>
        <v>0</v>
      </c>
      <c r="N14">
        <f>SUM('Questioning-subjects'!D13,'Questioning-subjects'!G13)</f>
        <v>1</v>
      </c>
      <c r="P14">
        <f>Quoting!C14</f>
        <v>3</v>
      </c>
      <c r="Q14">
        <f>SUM(Quoting!D14:F14)</f>
        <v>1</v>
      </c>
      <c r="R14">
        <f>SUM(Quoting!G14:AJ14)</f>
        <v>2</v>
      </c>
    </row>
    <row r="15" spans="1:18" ht="18">
      <c r="A15" s="4" t="s">
        <v>11</v>
      </c>
      <c r="B15" s="5" t="s">
        <v>47</v>
      </c>
      <c r="C15" s="6">
        <v>12</v>
      </c>
      <c r="D15" s="6">
        <v>84635</v>
      </c>
      <c r="E15" s="6">
        <v>4954</v>
      </c>
      <c r="F15" s="8">
        <v>0.192</v>
      </c>
      <c r="G15" s="8">
        <v>103</v>
      </c>
      <c r="H15" s="8">
        <v>1.3640000000000001</v>
      </c>
      <c r="I15" s="6">
        <v>4</v>
      </c>
      <c r="J15">
        <f>Alternates!C15</f>
        <v>13</v>
      </c>
      <c r="K15">
        <f>Questioning!B15</f>
        <v>8</v>
      </c>
      <c r="L15">
        <f>SUM('Questioning-subjects'!D14,'Questioning-subjects'!F14)</f>
        <v>4</v>
      </c>
      <c r="M15">
        <f>SUM('Questioning-subjects'!B14,'Questioning-subjects'!E14,'Questioning-subjects'!H14)</f>
        <v>4</v>
      </c>
      <c r="N15">
        <f>SUM('Questioning-subjects'!D14,'Questioning-subjects'!G14)</f>
        <v>5</v>
      </c>
      <c r="P15">
        <f>Quoting!C15</f>
        <v>14</v>
      </c>
      <c r="Q15">
        <f>SUM(Quoting!D15:F15)</f>
        <v>9</v>
      </c>
      <c r="R15">
        <f>SUM(Quoting!G15:AJ15)</f>
        <v>5</v>
      </c>
    </row>
    <row r="16" spans="1:18" ht="18">
      <c r="A16" s="4" t="s">
        <v>14</v>
      </c>
      <c r="B16" s="5" t="s">
        <v>50</v>
      </c>
      <c r="C16" s="6">
        <v>15</v>
      </c>
      <c r="D16" s="6">
        <v>77274</v>
      </c>
      <c r="E16" s="6">
        <v>4103</v>
      </c>
      <c r="F16" s="8">
        <v>0.151</v>
      </c>
      <c r="G16" s="8">
        <v>114</v>
      </c>
      <c r="H16" s="8">
        <v>0.78600000000000003</v>
      </c>
      <c r="I16" s="6">
        <f>13+1</f>
        <v>14</v>
      </c>
      <c r="J16">
        <f>Alternates!C16</f>
        <v>4</v>
      </c>
      <c r="K16">
        <f>Questioning!B16</f>
        <v>6</v>
      </c>
      <c r="L16">
        <f>SUM('Questioning-subjects'!D15,'Questioning-subjects'!F15)</f>
        <v>1</v>
      </c>
      <c r="M16">
        <f>SUM('Questioning-subjects'!B15,'Questioning-subjects'!E15,'Questioning-subjects'!H15)</f>
        <v>2</v>
      </c>
      <c r="N16">
        <f>SUM('Questioning-subjects'!D15,'Questioning-subjects'!G15)</f>
        <v>0</v>
      </c>
      <c r="P16">
        <f>Quoting!C27</f>
        <v>8</v>
      </c>
      <c r="Q16">
        <f>SUM(Quoting!D27:F27)</f>
        <v>3</v>
      </c>
      <c r="R16">
        <f>SUM(Quoting!G27:AJ27)</f>
        <v>5</v>
      </c>
    </row>
    <row r="17" spans="1:18" ht="18">
      <c r="A17" s="4" t="s">
        <v>19</v>
      </c>
      <c r="B17" s="5" t="s">
        <v>55</v>
      </c>
      <c r="C17" s="6">
        <v>20</v>
      </c>
      <c r="D17" s="6">
        <v>14641</v>
      </c>
      <c r="E17" s="6">
        <v>657</v>
      </c>
      <c r="F17" s="8">
        <v>0.251</v>
      </c>
      <c r="G17" s="8">
        <v>128</v>
      </c>
      <c r="H17" s="8">
        <v>1.857</v>
      </c>
      <c r="I17" s="6">
        <v>1</v>
      </c>
      <c r="J17">
        <f>Alternates!C17</f>
        <v>1</v>
      </c>
      <c r="K17">
        <f>Questioning!B17</f>
        <v>3</v>
      </c>
      <c r="L17">
        <f>SUM('Questioning-subjects'!D16,'Questioning-subjects'!F16)</f>
        <v>1</v>
      </c>
      <c r="M17">
        <f>SUM('Questioning-subjects'!B16,'Questioning-subjects'!E16,'Questioning-subjects'!H16)</f>
        <v>0</v>
      </c>
      <c r="N17">
        <f>SUM('Questioning-subjects'!D16,'Questioning-subjects'!G16)</f>
        <v>1</v>
      </c>
      <c r="P17">
        <f>Quoting!C17</f>
        <v>0</v>
      </c>
      <c r="Q17">
        <f>SUM(Quoting!D17:F17)</f>
        <v>0</v>
      </c>
      <c r="R17">
        <f>SUM(Quoting!G17:AJ17)</f>
        <v>0</v>
      </c>
    </row>
    <row r="18" spans="1:18" ht="18">
      <c r="A18" s="4" t="s">
        <v>8</v>
      </c>
      <c r="B18" s="5" t="s">
        <v>44</v>
      </c>
      <c r="C18" s="6">
        <v>9</v>
      </c>
      <c r="D18" s="6">
        <v>24401</v>
      </c>
      <c r="E18" s="6">
        <v>1408</v>
      </c>
      <c r="F18" s="8">
        <v>0.309</v>
      </c>
      <c r="G18" s="8">
        <v>100</v>
      </c>
      <c r="H18" s="8">
        <v>0.38500000000000001</v>
      </c>
      <c r="I18" s="6">
        <v>2</v>
      </c>
      <c r="J18">
        <f>Alternates!C18</f>
        <v>5</v>
      </c>
      <c r="K18">
        <f>Questioning!B18</f>
        <v>2</v>
      </c>
      <c r="L18">
        <f>SUM('Questioning-subjects'!D17,'Questioning-subjects'!F17)</f>
        <v>1</v>
      </c>
      <c r="M18">
        <f>SUM('Questioning-subjects'!B17,'Questioning-subjects'!E17,'Questioning-subjects'!H17)</f>
        <v>1</v>
      </c>
      <c r="N18">
        <f>SUM('Questioning-subjects'!D17,'Questioning-subjects'!G17)</f>
        <v>0</v>
      </c>
      <c r="P18">
        <f>Quoting!C16</f>
        <v>7</v>
      </c>
      <c r="Q18">
        <f>SUM(Quoting!D16:F16)</f>
        <v>3</v>
      </c>
      <c r="R18">
        <f>SUM(Quoting!G16:AJ16)</f>
        <v>4</v>
      </c>
    </row>
    <row r="19" spans="1:18" ht="18">
      <c r="A19" s="4" t="s">
        <v>23</v>
      </c>
      <c r="B19" s="5" t="s">
        <v>59</v>
      </c>
      <c r="C19" s="6">
        <v>24</v>
      </c>
      <c r="D19" s="6">
        <v>71716</v>
      </c>
      <c r="E19" s="6">
        <v>3952</v>
      </c>
      <c r="F19" s="8">
        <v>0.22600000000000001</v>
      </c>
      <c r="G19" s="8">
        <v>114</v>
      </c>
      <c r="H19" s="8">
        <v>0.78600000000000003</v>
      </c>
      <c r="I19" s="6">
        <v>58</v>
      </c>
      <c r="J19">
        <f>Alternates!C19</f>
        <v>1</v>
      </c>
      <c r="K19">
        <f>Questioning!B19</f>
        <v>6</v>
      </c>
      <c r="L19">
        <f>SUM('Questioning-subjects'!D18,'Questioning-subjects'!F18)</f>
        <v>2</v>
      </c>
      <c r="M19">
        <f>SUM('Questioning-subjects'!B18,'Questioning-subjects'!E18,'Questioning-subjects'!H18)</f>
        <v>2</v>
      </c>
      <c r="N19">
        <f>SUM('Questioning-subjects'!D18,'Questioning-subjects'!G18)</f>
        <v>2</v>
      </c>
      <c r="O19" s="8">
        <v>1</v>
      </c>
      <c r="P19">
        <f>Quoting!C18</f>
        <v>4</v>
      </c>
      <c r="Q19">
        <f>SUM(Quoting!D18:F18)</f>
        <v>3</v>
      </c>
      <c r="R19">
        <f>SUM(Quoting!G18:AJ18)</f>
        <v>1</v>
      </c>
    </row>
    <row r="20" spans="1:18" ht="18">
      <c r="A20" s="4" t="s">
        <v>28</v>
      </c>
      <c r="B20" s="5" t="s">
        <v>65</v>
      </c>
      <c r="C20" s="6">
        <v>30</v>
      </c>
      <c r="D20" s="6">
        <v>64540</v>
      </c>
      <c r="E20" s="6">
        <v>3357</v>
      </c>
      <c r="F20" s="8">
        <v>0.28299999999999997</v>
      </c>
      <c r="G20" s="8">
        <v>114</v>
      </c>
      <c r="H20" s="8">
        <v>0.64300000000000002</v>
      </c>
      <c r="I20" s="6">
        <v>18</v>
      </c>
      <c r="J20">
        <f>Alternates!C20</f>
        <v>10</v>
      </c>
      <c r="K20">
        <f>Questioning!B20</f>
        <v>19</v>
      </c>
      <c r="L20">
        <f>SUM('Questioning-subjects'!D19,'Questioning-subjects'!F19)</f>
        <v>2</v>
      </c>
      <c r="M20">
        <f>SUM('Questioning-subjects'!B19,'Questioning-subjects'!E19,'Questioning-subjects'!H19)</f>
        <v>11</v>
      </c>
      <c r="N20">
        <f>SUM('Questioning-subjects'!D19,'Questioning-subjects'!G19)</f>
        <v>2</v>
      </c>
      <c r="P20">
        <f>Quoting!C19</f>
        <v>8</v>
      </c>
      <c r="Q20">
        <f>SUM(Quoting!D19:F19)</f>
        <v>5</v>
      </c>
      <c r="R20">
        <f>SUM(Quoting!G19:AJ19)</f>
        <v>3</v>
      </c>
    </row>
    <row r="21" spans="1:18" ht="18">
      <c r="A21" s="4" t="s">
        <v>3</v>
      </c>
      <c r="B21" s="5" t="s">
        <v>39</v>
      </c>
      <c r="C21" s="6">
        <v>4</v>
      </c>
      <c r="D21" s="6">
        <v>108427</v>
      </c>
      <c r="E21" s="6">
        <v>5058</v>
      </c>
      <c r="F21" s="8">
        <v>0.20200000000000001</v>
      </c>
      <c r="G21" s="8">
        <v>129</v>
      </c>
      <c r="H21" s="8">
        <v>3.8330000000000002</v>
      </c>
      <c r="I21" s="6">
        <v>19</v>
      </c>
      <c r="J21">
        <f>Alternates!C21</f>
        <v>16</v>
      </c>
      <c r="K21">
        <f>Questioning!B21</f>
        <v>21</v>
      </c>
      <c r="L21">
        <f>SUM('Questioning-subjects'!D20,'Questioning-subjects'!F20)</f>
        <v>8</v>
      </c>
      <c r="M21">
        <f>SUM('Questioning-subjects'!B20,'Questioning-subjects'!E20,'Questioning-subjects'!H20)</f>
        <v>9</v>
      </c>
      <c r="N21">
        <f>SUM('Questioning-subjects'!D20,'Questioning-subjects'!G20)</f>
        <v>9</v>
      </c>
      <c r="P21">
        <f>Quoting!C26</f>
        <v>12</v>
      </c>
      <c r="Q21">
        <f>SUM(Quoting!D26:F26)</f>
        <v>11</v>
      </c>
      <c r="R21">
        <f>SUM(Quoting!G26:AJ26)</f>
        <v>1</v>
      </c>
    </row>
    <row r="22" spans="1:18" ht="18">
      <c r="A22" s="4" t="s">
        <v>4</v>
      </c>
      <c r="B22" s="5" t="s">
        <v>40</v>
      </c>
      <c r="C22" s="6">
        <v>5</v>
      </c>
      <c r="D22" s="6">
        <v>24337</v>
      </c>
      <c r="E22" s="6">
        <v>1298</v>
      </c>
      <c r="F22" s="8">
        <v>0.26900000000000002</v>
      </c>
      <c r="G22" s="8">
        <v>106</v>
      </c>
      <c r="H22" s="8">
        <v>1.222</v>
      </c>
      <c r="I22" s="6">
        <v>5</v>
      </c>
      <c r="J22">
        <f>Alternates!C22</f>
        <v>4</v>
      </c>
      <c r="K22">
        <f>Questioning!B22</f>
        <v>4</v>
      </c>
      <c r="L22">
        <f>SUM('Questioning-subjects'!D21,'Questioning-subjects'!F21)</f>
        <v>2</v>
      </c>
      <c r="M22">
        <f>SUM('Questioning-subjects'!B21,'Questioning-subjects'!E21,'Questioning-subjects'!H21)</f>
        <v>1</v>
      </c>
      <c r="N22">
        <f>SUM('Questioning-subjects'!D21,'Questioning-subjects'!G21)</f>
        <v>0</v>
      </c>
      <c r="P22">
        <f>Quoting!C28</f>
        <v>11</v>
      </c>
      <c r="Q22">
        <f>SUM(Quoting!D28:F28)</f>
        <v>6</v>
      </c>
      <c r="R22">
        <f>SUM(Quoting!G28:AJ28)</f>
        <v>5</v>
      </c>
    </row>
    <row r="23" spans="1:18" ht="18">
      <c r="A23" s="4" t="s">
        <v>18</v>
      </c>
      <c r="B23" s="5" t="s">
        <v>54</v>
      </c>
      <c r="C23" s="6">
        <v>19</v>
      </c>
      <c r="D23" s="6">
        <v>93064</v>
      </c>
      <c r="E23" s="6">
        <v>4617</v>
      </c>
      <c r="F23" s="8">
        <v>0.20499999999999999</v>
      </c>
      <c r="G23" s="8">
        <v>115</v>
      </c>
      <c r="H23" s="8">
        <v>1.6</v>
      </c>
      <c r="I23" s="6">
        <v>13</v>
      </c>
      <c r="J23">
        <f>Alternates!C23</f>
        <v>16</v>
      </c>
      <c r="K23">
        <f>Questioning!B23</f>
        <v>10</v>
      </c>
      <c r="L23">
        <f>SUM('Questioning-subjects'!D22,'Questioning-subjects'!F22)</f>
        <v>0</v>
      </c>
      <c r="M23">
        <f>SUM('Questioning-subjects'!B22,'Questioning-subjects'!E22,'Questioning-subjects'!H22)</f>
        <v>6</v>
      </c>
      <c r="N23">
        <f>SUM('Questioning-subjects'!D22,'Questioning-subjects'!G22)</f>
        <v>0</v>
      </c>
      <c r="P23">
        <f>Quoting!C22</f>
        <v>1</v>
      </c>
      <c r="Q23">
        <f>SUM(Quoting!D22:F22)</f>
        <v>0</v>
      </c>
      <c r="R23">
        <f>SUM(Quoting!G22:AJ22)</f>
        <v>1</v>
      </c>
    </row>
    <row r="24" spans="1:18" ht="18">
      <c r="A24" s="4" t="s">
        <v>1</v>
      </c>
      <c r="B24" s="5" t="s">
        <v>37</v>
      </c>
      <c r="C24" s="6">
        <v>2</v>
      </c>
      <c r="D24" s="6">
        <v>140178</v>
      </c>
      <c r="E24" s="6">
        <v>8734</v>
      </c>
      <c r="F24" s="8">
        <v>0.11899999999999999</v>
      </c>
      <c r="G24" s="8">
        <v>95</v>
      </c>
      <c r="H24" s="8">
        <v>1.5449999999999999</v>
      </c>
      <c r="I24" s="6">
        <v>27</v>
      </c>
      <c r="J24">
        <f>Alternates!C24</f>
        <v>33</v>
      </c>
      <c r="K24">
        <f>Questioning!B24</f>
        <v>32</v>
      </c>
      <c r="L24">
        <f>SUM('Questioning-subjects'!D23,'Questioning-subjects'!F23)</f>
        <v>15</v>
      </c>
      <c r="M24">
        <f>SUM('Questioning-subjects'!B23,'Questioning-subjects'!E23,'Questioning-subjects'!H23)</f>
        <v>12</v>
      </c>
      <c r="N24">
        <f>SUM('Questioning-subjects'!D23,'Questioning-subjects'!G23)</f>
        <v>3</v>
      </c>
      <c r="P24">
        <f>Quoting!C30</f>
        <v>73</v>
      </c>
      <c r="Q24">
        <f>SUM(Quoting!D30:F30)</f>
        <v>38</v>
      </c>
      <c r="R24">
        <f>SUM(Quoting!G30:AJ30)</f>
        <v>35</v>
      </c>
    </row>
    <row r="25" spans="1:18" ht="18">
      <c r="A25" s="4" t="s">
        <v>20</v>
      </c>
      <c r="B25" s="5" t="s">
        <v>56</v>
      </c>
      <c r="C25" s="6">
        <v>21</v>
      </c>
      <c r="D25" s="6">
        <v>40117</v>
      </c>
      <c r="E25" s="6">
        <v>1832</v>
      </c>
      <c r="F25" s="8">
        <v>0.29899999999999999</v>
      </c>
      <c r="G25" s="8">
        <v>128</v>
      </c>
      <c r="H25" s="8">
        <v>0.83299999999999996</v>
      </c>
      <c r="I25" s="6">
        <v>0</v>
      </c>
      <c r="J25">
        <f>Alternates!C25</f>
        <v>3</v>
      </c>
      <c r="K25">
        <f>Questioning!B25</f>
        <v>6</v>
      </c>
      <c r="L25">
        <f>SUM('Questioning-subjects'!D24,'Questioning-subjects'!F24)</f>
        <v>1</v>
      </c>
      <c r="M25">
        <f>SUM('Questioning-subjects'!B24,'Questioning-subjects'!E24,'Questioning-subjects'!H24)</f>
        <v>3</v>
      </c>
      <c r="N25">
        <f>SUM('Questioning-subjects'!D24,'Questioning-subjects'!G24)</f>
        <v>2</v>
      </c>
      <c r="P25">
        <f>Quoting!C29</f>
        <v>2</v>
      </c>
      <c r="Q25">
        <f>SUM(Quoting!D29:F29)</f>
        <v>1</v>
      </c>
      <c r="R25">
        <f>SUM(Quoting!G29:AJ29)</f>
        <v>1</v>
      </c>
    </row>
    <row r="26" spans="1:18" ht="18">
      <c r="A26" s="4" t="s">
        <v>12</v>
      </c>
      <c r="B26" s="5" t="s">
        <v>48</v>
      </c>
      <c r="C26" s="6">
        <v>13</v>
      </c>
      <c r="D26" s="6">
        <v>45114</v>
      </c>
      <c r="E26" s="6">
        <v>2421</v>
      </c>
      <c r="F26" s="8">
        <v>0.20300000000000001</v>
      </c>
      <c r="G26" s="8">
        <v>111</v>
      </c>
      <c r="H26" s="8">
        <v>1</v>
      </c>
      <c r="I26" s="6">
        <v>1</v>
      </c>
      <c r="J26">
        <f>Alternates!C26</f>
        <v>1</v>
      </c>
      <c r="K26">
        <f>Questioning!B26</f>
        <v>3</v>
      </c>
      <c r="L26">
        <f>SUM('Questioning-subjects'!D25,'Questioning-subjects'!F25)</f>
        <v>0</v>
      </c>
      <c r="M26">
        <f>SUM('Questioning-subjects'!B25,'Questioning-subjects'!E25,'Questioning-subjects'!H25)</f>
        <v>0</v>
      </c>
      <c r="N26">
        <f>SUM('Questioning-subjects'!D25,'Questioning-subjects'!G25)</f>
        <v>0</v>
      </c>
      <c r="P26">
        <f>Quoting!C20</f>
        <v>0</v>
      </c>
      <c r="Q26">
        <f>SUM(Quoting!D20:F20)</f>
        <v>0</v>
      </c>
      <c r="R26">
        <f>SUM(Quoting!G20:AJ20)</f>
        <v>0</v>
      </c>
    </row>
    <row r="27" spans="1:18" ht="18">
      <c r="A27" s="4" t="s">
        <v>6</v>
      </c>
      <c r="B27" s="5" t="s">
        <v>42</v>
      </c>
      <c r="C27" s="6">
        <v>7</v>
      </c>
      <c r="D27" s="6">
        <v>52979</v>
      </c>
      <c r="E27" s="6">
        <v>2644</v>
      </c>
      <c r="F27" s="8">
        <v>0.14399999999999999</v>
      </c>
      <c r="G27" s="8">
        <v>120</v>
      </c>
      <c r="H27" s="8">
        <v>2.375</v>
      </c>
      <c r="I27" s="6">
        <v>1</v>
      </c>
      <c r="J27">
        <f>Alternates!C27</f>
        <v>9</v>
      </c>
      <c r="K27">
        <f>Questioning!B27</f>
        <v>6</v>
      </c>
      <c r="L27">
        <f>SUM('Questioning-subjects'!D26,'Questioning-subjects'!F26)</f>
        <v>2</v>
      </c>
      <c r="M27">
        <f>SUM('Questioning-subjects'!B26,'Questioning-subjects'!E26,'Questioning-subjects'!H26)</f>
        <v>4</v>
      </c>
      <c r="N27">
        <f>SUM('Questioning-subjects'!D26,'Questioning-subjects'!G26)</f>
        <v>3</v>
      </c>
      <c r="O27" s="8">
        <v>1</v>
      </c>
      <c r="P27">
        <f>Quoting!C21</f>
        <v>16</v>
      </c>
      <c r="Q27">
        <f>SUM(Quoting!D21:F21)</f>
        <v>6</v>
      </c>
      <c r="R27">
        <f>SUM(Quoting!G21:AJ21)</f>
        <v>10</v>
      </c>
    </row>
    <row r="28" spans="1:18" ht="18">
      <c r="A28" s="4" t="s">
        <v>27</v>
      </c>
      <c r="B28" s="5" t="s">
        <v>63</v>
      </c>
      <c r="C28" s="6">
        <v>28</v>
      </c>
      <c r="D28" s="6">
        <v>34720</v>
      </c>
      <c r="E28" s="6">
        <v>1390</v>
      </c>
      <c r="F28" s="8">
        <v>0.28199999999999997</v>
      </c>
      <c r="G28" s="8">
        <v>151</v>
      </c>
      <c r="H28" s="8">
        <v>0.72699999999999998</v>
      </c>
      <c r="I28" s="6">
        <v>14</v>
      </c>
      <c r="J28">
        <f>Alternates!C28</f>
        <v>2</v>
      </c>
      <c r="K28">
        <f>Questioning!B28</f>
        <v>4</v>
      </c>
      <c r="L28">
        <f>SUM('Questioning-subjects'!D27,'Questioning-subjects'!F27)</f>
        <v>0</v>
      </c>
      <c r="M28">
        <f>SUM('Questioning-subjects'!B27,'Questioning-subjects'!E27,'Questioning-subjects'!H27)</f>
        <v>2</v>
      </c>
      <c r="N28">
        <f>SUM('Questioning-subjects'!D27,'Questioning-subjects'!G27)</f>
        <v>0</v>
      </c>
      <c r="P28">
        <f>Quoting!C31</f>
        <v>3</v>
      </c>
      <c r="Q28">
        <f>SUM(Quoting!D31:F31)</f>
        <v>1</v>
      </c>
      <c r="R28">
        <f>SUM(Quoting!G31:AJ31)</f>
        <v>2</v>
      </c>
    </row>
    <row r="29" spans="1:18" ht="18">
      <c r="A29" s="4" t="s">
        <v>10</v>
      </c>
      <c r="B29" s="5" t="s">
        <v>46</v>
      </c>
      <c r="C29" s="6">
        <v>11</v>
      </c>
      <c r="D29" s="6">
        <v>104846</v>
      </c>
      <c r="E29" s="6">
        <v>5105</v>
      </c>
      <c r="F29" s="8">
        <v>0.23699999999999999</v>
      </c>
      <c r="G29" s="8">
        <v>124</v>
      </c>
      <c r="H29" s="8">
        <v>0.86699999999999999</v>
      </c>
      <c r="I29" s="6">
        <v>14</v>
      </c>
      <c r="J29">
        <f>Alternates!C29</f>
        <v>13</v>
      </c>
      <c r="K29">
        <f>Questioning!B29</f>
        <v>14</v>
      </c>
      <c r="L29">
        <f>SUM('Questioning-subjects'!D28,'Questioning-subjects'!F28)</f>
        <v>2</v>
      </c>
      <c r="M29">
        <f>SUM('Questioning-subjects'!B28,'Questioning-subjects'!E28,'Questioning-subjects'!H28)</f>
        <v>10</v>
      </c>
      <c r="N29">
        <f>SUM('Questioning-subjects'!D28,'Questioning-subjects'!G28)</f>
        <v>4</v>
      </c>
      <c r="P29">
        <f>Quoting!C12</f>
        <v>16</v>
      </c>
      <c r="Q29">
        <f>SUM(Quoting!D12:F12)</f>
        <v>6</v>
      </c>
      <c r="R29">
        <f>SUM(Quoting!G12:AJ12)</f>
        <v>10</v>
      </c>
    </row>
    <row r="30" spans="1:18" ht="18">
      <c r="A30" s="4" t="s">
        <v>5</v>
      </c>
      <c r="B30" s="5" t="s">
        <v>41</v>
      </c>
      <c r="C30" s="6">
        <v>6</v>
      </c>
      <c r="D30" s="6">
        <v>63697</v>
      </c>
      <c r="E30" s="6">
        <v>3304</v>
      </c>
      <c r="F30" s="8">
        <v>0.183</v>
      </c>
      <c r="G30" s="8">
        <v>118</v>
      </c>
      <c r="H30" s="8">
        <v>1</v>
      </c>
      <c r="I30" s="6">
        <v>4</v>
      </c>
      <c r="J30">
        <f>Alternates!C30</f>
        <v>4</v>
      </c>
      <c r="K30">
        <f>Questioning!B30</f>
        <v>13</v>
      </c>
      <c r="L30">
        <f>SUM('Questioning-subjects'!D29,'Questioning-subjects'!F29)</f>
        <v>7</v>
      </c>
      <c r="M30">
        <f>SUM('Questioning-subjects'!B29,'Questioning-subjects'!E29,'Questioning-subjects'!H29)</f>
        <v>2</v>
      </c>
      <c r="N30">
        <f>SUM('Questioning-subjects'!D29,'Questioning-subjects'!G29)</f>
        <v>7</v>
      </c>
      <c r="P30">
        <f>Quoting!C13</f>
        <v>16</v>
      </c>
      <c r="Q30">
        <f>SUM(Quoting!D13:F13)</f>
        <v>12</v>
      </c>
      <c r="R30">
        <f>SUM(Quoting!G13:AJ13)</f>
        <v>4</v>
      </c>
    </row>
    <row r="31" spans="1:18" ht="18">
      <c r="A31" s="4" t="s">
        <v>22</v>
      </c>
      <c r="B31" s="5" t="s">
        <v>58</v>
      </c>
      <c r="C31" s="6">
        <v>23</v>
      </c>
      <c r="D31" s="6">
        <v>119587</v>
      </c>
      <c r="E31" s="6">
        <v>5426</v>
      </c>
      <c r="F31" s="8">
        <v>0.192</v>
      </c>
      <c r="G31" s="8">
        <v>136</v>
      </c>
      <c r="H31" s="8">
        <v>0.41199999999999998</v>
      </c>
      <c r="I31" s="6">
        <v>5</v>
      </c>
      <c r="J31">
        <f>Alternates!C31</f>
        <v>3</v>
      </c>
      <c r="K31">
        <f>Questioning!B31</f>
        <v>10</v>
      </c>
      <c r="L31">
        <f>SUM('Questioning-subjects'!D30,'Questioning-subjects'!F30)</f>
        <v>0</v>
      </c>
      <c r="M31">
        <f>SUM('Questioning-subjects'!B30,'Questioning-subjects'!E30,'Questioning-subjects'!H30)</f>
        <v>3</v>
      </c>
      <c r="N31">
        <f>SUM('Questioning-subjects'!D30,'Questioning-subjects'!G30)</f>
        <v>0</v>
      </c>
      <c r="P31">
        <f>Quoting!C9</f>
        <v>15</v>
      </c>
      <c r="Q31">
        <f>SUM(Quoting!D9:F9)</f>
        <v>10</v>
      </c>
      <c r="R31">
        <f>SUM(Quoting!G9:AJ9)</f>
        <v>5</v>
      </c>
    </row>
    <row r="33" spans="1:6" ht="18">
      <c r="A33" s="1" t="s">
        <v>74</v>
      </c>
      <c r="B33" s="3"/>
      <c r="E33">
        <f>SUM(E2:E31)</f>
        <v>104163</v>
      </c>
    </row>
    <row r="34" spans="1:6">
      <c r="E34">
        <f>1248+6998</f>
        <v>8246</v>
      </c>
      <c r="F34">
        <f>E34/E33</f>
        <v>7.9164386586407842E-2</v>
      </c>
    </row>
    <row r="35" spans="1:6">
      <c r="F35">
        <f>F34*259</f>
        <v>20.503576125879633</v>
      </c>
    </row>
  </sheetData>
  <sortState xmlns:xlrd2="http://schemas.microsoft.com/office/spreadsheetml/2017/richdata2" ref="A2:R31">
    <sortCondition ref="B12:B31"/>
  </sortState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187BC-8CA3-BB43-BB0E-800933E32409}">
  <dimension ref="A1:R33"/>
  <sheetViews>
    <sheetView zoomScaleNormal="100" workbookViewId="0">
      <selection activeCell="I33" sqref="I33"/>
    </sheetView>
  </sheetViews>
  <sheetFormatPr baseColWidth="10" defaultRowHeight="16"/>
  <cols>
    <col min="3" max="3" width="3.1640625" customWidth="1"/>
  </cols>
  <sheetData>
    <row r="1" spans="1:18">
      <c r="A1" s="2" t="s">
        <v>34</v>
      </c>
      <c r="B1" s="2" t="s">
        <v>35</v>
      </c>
      <c r="C1" s="2" t="s">
        <v>66</v>
      </c>
      <c r="D1" s="2" t="s">
        <v>191</v>
      </c>
      <c r="E1" s="2" t="s">
        <v>192</v>
      </c>
      <c r="F1" s="7" t="s">
        <v>84</v>
      </c>
      <c r="G1" s="7" t="s">
        <v>85</v>
      </c>
      <c r="H1" s="7" t="s">
        <v>86</v>
      </c>
      <c r="I1" t="str">
        <f>Statistics2!I1</f>
        <v># ל׳׳א</v>
      </c>
      <c r="J1" t="str">
        <f>Statistics2!J1</f>
        <v>other alternates</v>
      </c>
      <c r="K1" t="str">
        <f>Statistics2!K1</f>
        <v>All- Questions</v>
      </c>
      <c r="L1" t="str">
        <f>Statistics2!L1</f>
        <v>Question (Teachers)</v>
      </c>
      <c r="M1" t="str">
        <f>Statistics2!M1</f>
        <v>Question (Anon)</v>
      </c>
      <c r="N1" t="str">
        <f>Statistics2!N1</f>
        <v>Question (Girsa)</v>
      </c>
      <c r="O1" t="str">
        <f>Statistics2!O1</f>
        <v>לא שמעתי</v>
      </c>
      <c r="P1" t="str">
        <f>Statistics2!P1</f>
        <v>All Quotes</v>
      </c>
      <c r="Q1" t="str">
        <f>Statistics2!Q1</f>
        <v>Quotes (Group)</v>
      </c>
      <c r="R1" t="str">
        <f>Statistics2!R1</f>
        <v>Quotes (named)</v>
      </c>
    </row>
    <row r="2" spans="1:18" ht="18">
      <c r="A2" s="4" t="s">
        <v>29</v>
      </c>
      <c r="B2" s="5" t="s">
        <v>62</v>
      </c>
      <c r="C2" s="6">
        <v>27</v>
      </c>
      <c r="D2" s="6">
        <f>Statistics2!D2/1000</f>
        <v>29.555</v>
      </c>
      <c r="E2" s="6">
        <f>Statistics2!E2/100</f>
        <v>14.15</v>
      </c>
      <c r="F2" s="8">
        <v>0.29199999999999998</v>
      </c>
      <c r="G2" s="8">
        <v>120</v>
      </c>
      <c r="H2" s="8">
        <v>0.81799999999999995</v>
      </c>
      <c r="I2">
        <f>Statistics2!I2/'Normailzed 2'!E2</f>
        <v>1.1307420494699647</v>
      </c>
      <c r="J2">
        <f>Statistics2!J2/'Normailzed 2'!E2</f>
        <v>0</v>
      </c>
      <c r="K2">
        <f>Statistics2!K2/'Normailzed 2'!E2</f>
        <v>0.42402826855123676</v>
      </c>
      <c r="L2">
        <f>Statistics2!L2/'Normailzed 2'!E2</f>
        <v>0.21201413427561838</v>
      </c>
      <c r="M2">
        <f>Statistics2!M2/'Normailzed 2'!E2</f>
        <v>0</v>
      </c>
      <c r="N2">
        <f>Statistics2!N2/'Normailzed 2'!E2</f>
        <v>0.21201413427561838</v>
      </c>
      <c r="O2">
        <f>Statistics2!O2/'Normailzed 2'!E2</f>
        <v>0</v>
      </c>
      <c r="P2">
        <f>Statistics2!P2/'Normailzed 2'!E2</f>
        <v>0.56537102473498235</v>
      </c>
      <c r="Q2">
        <f>Statistics2!Q2/'Normailzed 2'!E2</f>
        <v>0.56537102473498235</v>
      </c>
      <c r="R2">
        <f>Statistics2!R2/'Normailzed 2'!E2</f>
        <v>0</v>
      </c>
    </row>
    <row r="3" spans="1:18" ht="18">
      <c r="A3" s="4" t="s">
        <v>21</v>
      </c>
      <c r="B3" s="5" t="s">
        <v>57</v>
      </c>
      <c r="C3" s="6">
        <v>22</v>
      </c>
      <c r="D3" s="6">
        <v>55433</v>
      </c>
      <c r="E3" s="6">
        <f>Statistics2!E3/100</f>
        <v>33.08</v>
      </c>
      <c r="F3" s="8">
        <v>0.21099999999999999</v>
      </c>
      <c r="G3" s="8">
        <v>103</v>
      </c>
      <c r="H3" s="8">
        <v>1</v>
      </c>
      <c r="I3">
        <f>Statistics2!I3/'Normailzed 2'!E3</f>
        <v>0.45344619105199518</v>
      </c>
      <c r="J3">
        <f>Statistics2!J3/'Normailzed 2'!E3</f>
        <v>0.33252720677146314</v>
      </c>
      <c r="K3">
        <f>Statistics2!K3/'Normailzed 2'!E3</f>
        <v>0.18137847642079807</v>
      </c>
      <c r="L3">
        <f>Statistics2!L3/'Normailzed 2'!E3</f>
        <v>0</v>
      </c>
      <c r="M3">
        <f>Statistics2!M3/'Normailzed 2'!E3</f>
        <v>0.18137847642079807</v>
      </c>
      <c r="N3">
        <f>Statistics2!N3/'Normailzed 2'!E3</f>
        <v>3.0229746070133012E-2</v>
      </c>
      <c r="O3">
        <f>Statistics2!O3/'Normailzed 2'!E3</f>
        <v>0</v>
      </c>
      <c r="P3">
        <f>Statistics2!P3/'Normailzed 2'!E3</f>
        <v>6.0459492140266025E-2</v>
      </c>
      <c r="Q3">
        <f>Statistics2!Q3/'Normailzed 2'!E3</f>
        <v>0</v>
      </c>
      <c r="R3">
        <f>Statistics2!R3/'Normailzed 2'!E3</f>
        <v>6.0459492140266025E-2</v>
      </c>
    </row>
    <row r="4" spans="1:18" ht="18">
      <c r="A4" s="4" t="s">
        <v>17</v>
      </c>
      <c r="B4" s="5" t="s">
        <v>53</v>
      </c>
      <c r="C4" s="6">
        <v>18</v>
      </c>
      <c r="D4" s="6">
        <v>20202</v>
      </c>
      <c r="E4" s="6">
        <f>Statistics2!E4/100</f>
        <v>12.15</v>
      </c>
      <c r="F4" s="8">
        <v>0.191</v>
      </c>
      <c r="G4" s="8">
        <v>98</v>
      </c>
      <c r="H4" s="8">
        <v>0.85699999999999998</v>
      </c>
      <c r="I4">
        <f>Statistics2!I4/'Normailzed 2'!E4</f>
        <v>8.2304526748971193E-2</v>
      </c>
      <c r="J4">
        <f>Statistics2!J4/'Normailzed 2'!E4</f>
        <v>0.41152263374485598</v>
      </c>
      <c r="K4">
        <f>Statistics2!K4/'Normailzed 2'!E4</f>
        <v>0.16460905349794239</v>
      </c>
      <c r="L4">
        <f>Statistics2!L4/'Normailzed 2'!E4</f>
        <v>8.2304526748971193E-2</v>
      </c>
      <c r="M4">
        <f>Statistics2!M4/'Normailzed 2'!E4</f>
        <v>8.2304526748971193E-2</v>
      </c>
      <c r="N4">
        <f>Statistics2!N4/'Normailzed 2'!E4</f>
        <v>0.16460905349794239</v>
      </c>
      <c r="O4">
        <f>Statistics2!O4/'Normailzed 2'!E4</f>
        <v>0</v>
      </c>
      <c r="P4">
        <f>Statistics2!P4/'Normailzed 2'!E4</f>
        <v>0</v>
      </c>
      <c r="Q4">
        <f>Statistics2!Q4/'Normailzed 2'!E4</f>
        <v>0</v>
      </c>
      <c r="R4">
        <f>Statistics2!R4/'Normailzed 2'!E4</f>
        <v>0</v>
      </c>
    </row>
    <row r="5" spans="1:18" ht="18">
      <c r="A5" s="4" t="s">
        <v>15</v>
      </c>
      <c r="B5" s="5" t="s">
        <v>51</v>
      </c>
      <c r="C5" s="6">
        <v>16</v>
      </c>
      <c r="D5" s="6">
        <v>87137</v>
      </c>
      <c r="E5" s="6">
        <f>Statistics2!E5/100</f>
        <v>47.76</v>
      </c>
      <c r="F5" s="8">
        <v>0.30099999999999999</v>
      </c>
      <c r="G5" s="8">
        <v>107</v>
      </c>
      <c r="H5" s="8">
        <v>0.71399999999999997</v>
      </c>
      <c r="I5">
        <f>Statistics2!I5/'Normailzed 2'!E5</f>
        <v>0.7956448911222781</v>
      </c>
      <c r="J5">
        <f>Statistics2!J5/'Normailzed 2'!E5</f>
        <v>0.25125628140703521</v>
      </c>
      <c r="K5">
        <f>Statistics2!K5/'Normailzed 2'!E5</f>
        <v>0.16750418760469013</v>
      </c>
      <c r="L5">
        <f>Statistics2!L5/'Normailzed 2'!E5</f>
        <v>2.0938023450586266E-2</v>
      </c>
      <c r="M5">
        <f>Statistics2!M5/'Normailzed 2'!E5</f>
        <v>0.14656616415410387</v>
      </c>
      <c r="N5">
        <f>Statistics2!N5/'Normailzed 2'!E5</f>
        <v>2.0938023450586266E-2</v>
      </c>
      <c r="O5">
        <f>Statistics2!O5/'Normailzed 2'!E5</f>
        <v>6.2814070351758802E-2</v>
      </c>
      <c r="P5">
        <f>Statistics2!P5/'Normailzed 2'!E5</f>
        <v>0.54438860971524294</v>
      </c>
      <c r="Q5">
        <f>Statistics2!Q5/'Normailzed 2'!E5</f>
        <v>0.25125628140703521</v>
      </c>
      <c r="R5">
        <f>Statistics2!R5/'Normailzed 2'!E5</f>
        <v>0.29313232830820773</v>
      </c>
    </row>
    <row r="6" spans="1:18" ht="18">
      <c r="A6" s="4" t="s">
        <v>16</v>
      </c>
      <c r="B6" s="5" t="s">
        <v>52</v>
      </c>
      <c r="C6" s="6">
        <v>17</v>
      </c>
      <c r="D6" s="6">
        <v>103191</v>
      </c>
      <c r="E6" s="6">
        <f>Statistics2!E6/100</f>
        <v>58.63</v>
      </c>
      <c r="F6" s="8">
        <v>0.20699999999999999</v>
      </c>
      <c r="G6" s="8">
        <v>104</v>
      </c>
      <c r="H6" s="8">
        <v>1.091</v>
      </c>
      <c r="I6">
        <f>Statistics2!I6/'Normailzed 2'!E6</f>
        <v>0.17056114617090226</v>
      </c>
      <c r="J6">
        <f>Statistics2!J6/'Normailzed 2'!E6</f>
        <v>0.10233668770254135</v>
      </c>
      <c r="K6">
        <f>Statistics2!K6/'Normailzed 2'!E6</f>
        <v>0.13644891693672181</v>
      </c>
      <c r="L6">
        <f>Statistics2!L6/'Normailzed 2'!E6</f>
        <v>3.4112229234180454E-2</v>
      </c>
      <c r="M6">
        <f>Statistics2!M6/'Normailzed 2'!E6</f>
        <v>3.4112229234180454E-2</v>
      </c>
      <c r="N6">
        <f>Statistics2!N6/'Normailzed 2'!E6</f>
        <v>3.4112229234180454E-2</v>
      </c>
      <c r="O6">
        <f>Statistics2!O6/'Normailzed 2'!E6</f>
        <v>0</v>
      </c>
      <c r="P6">
        <f>Statistics2!P6/'Normailzed 2'!E6</f>
        <v>0.25584171925635341</v>
      </c>
      <c r="Q6">
        <f>Statistics2!Q6/'Normailzed 2'!E6</f>
        <v>0.13644891693672181</v>
      </c>
      <c r="R6">
        <f>Statistics2!R6/'Normailzed 2'!E6</f>
        <v>0.11939280231963158</v>
      </c>
    </row>
    <row r="7" spans="1:18" ht="18">
      <c r="A7" s="4" t="s">
        <v>7</v>
      </c>
      <c r="B7" s="5" t="s">
        <v>43</v>
      </c>
      <c r="C7" s="6">
        <v>8</v>
      </c>
      <c r="D7" s="6">
        <v>40380</v>
      </c>
      <c r="E7" s="6">
        <f>Statistics2!E7/100</f>
        <v>20.59</v>
      </c>
      <c r="F7" s="8">
        <v>0.14199999999999999</v>
      </c>
      <c r="G7" s="8">
        <v>122</v>
      </c>
      <c r="H7" s="8">
        <v>1.444</v>
      </c>
      <c r="I7">
        <f>Statistics2!I7/'Normailzed 2'!E7</f>
        <v>0.24283632831471588</v>
      </c>
      <c r="J7">
        <f>Statistics2!J7/'Normailzed 2'!E7</f>
        <v>0.48567265662943176</v>
      </c>
      <c r="K7">
        <f>Statistics2!K7/'Normailzed 2'!E7</f>
        <v>0.24283632831471588</v>
      </c>
      <c r="L7">
        <f>Statistics2!L7/'Normailzed 2'!E7</f>
        <v>4.8567265662943178E-2</v>
      </c>
      <c r="M7">
        <f>Statistics2!M7/'Normailzed 2'!E7</f>
        <v>9.7134531325886356E-2</v>
      </c>
      <c r="N7">
        <f>Statistics2!N7/'Normailzed 2'!E7</f>
        <v>0</v>
      </c>
      <c r="O7">
        <f>Statistics2!O7/'Normailzed 2'!E7</f>
        <v>4.8567265662943178E-2</v>
      </c>
      <c r="P7">
        <f>Statistics2!P7/'Normailzed 2'!E7</f>
        <v>0.38853812530354542</v>
      </c>
      <c r="Q7">
        <f>Statistics2!Q7/'Normailzed 2'!E7</f>
        <v>0.19426906265177271</v>
      </c>
      <c r="R7">
        <f>Statistics2!R7/'Normailzed 2'!E7</f>
        <v>0.19426906265177271</v>
      </c>
    </row>
    <row r="8" spans="1:18" ht="18">
      <c r="A8" s="4" t="s">
        <v>25</v>
      </c>
      <c r="B8" s="5" t="s">
        <v>61</v>
      </c>
      <c r="C8" s="6">
        <v>26</v>
      </c>
      <c r="D8" s="6">
        <v>49937</v>
      </c>
      <c r="E8" s="6">
        <f>Statistics2!E8/100</f>
        <v>27.58</v>
      </c>
      <c r="F8" s="8">
        <v>0.20499999999999999</v>
      </c>
      <c r="G8" s="8">
        <v>110</v>
      </c>
      <c r="H8" s="8">
        <v>0.64300000000000002</v>
      </c>
      <c r="I8">
        <f>Statistics2!I8/'Normailzed 2'!E8</f>
        <v>0.90645395213923141</v>
      </c>
      <c r="J8">
        <f>Statistics2!J8/'Normailzed 2'!E8</f>
        <v>0.21754894851341552</v>
      </c>
      <c r="K8">
        <f>Statistics2!K8/'Normailzed 2'!E8</f>
        <v>0.14503263234227703</v>
      </c>
      <c r="L8">
        <f>Statistics2!L8/'Normailzed 2'!E8</f>
        <v>3.6258158085569259E-2</v>
      </c>
      <c r="M8">
        <f>Statistics2!M8/'Normailzed 2'!E8</f>
        <v>0.10877447425670776</v>
      </c>
      <c r="N8">
        <f>Statistics2!N8/'Normailzed 2'!E8</f>
        <v>7.2516316171138517E-2</v>
      </c>
      <c r="O8">
        <f>Statistics2!O8/'Normailzed 2'!E8</f>
        <v>0</v>
      </c>
      <c r="P8">
        <f>Statistics2!P8/'Normailzed 2'!E8</f>
        <v>0.32632342277012327</v>
      </c>
      <c r="Q8">
        <f>Statistics2!Q8/'Normailzed 2'!E8</f>
        <v>0.10877447425670776</v>
      </c>
      <c r="R8">
        <f>Statistics2!R8/'Normailzed 2'!E8</f>
        <v>0.21754894851341552</v>
      </c>
    </row>
    <row r="9" spans="1:18" ht="18">
      <c r="A9" s="4" t="s">
        <v>0</v>
      </c>
      <c r="B9" s="5" t="s">
        <v>36</v>
      </c>
      <c r="C9" s="6">
        <v>1</v>
      </c>
      <c r="D9" s="6">
        <v>45257</v>
      </c>
      <c r="E9" s="6">
        <f>Statistics2!E9/100</f>
        <v>31.52</v>
      </c>
      <c r="F9" s="8">
        <v>0.35399999999999998</v>
      </c>
      <c r="G9" s="8">
        <v>86</v>
      </c>
      <c r="H9" s="8">
        <v>0.25</v>
      </c>
      <c r="I9">
        <f>Statistics2!I9/'Normailzed 2'!E9</f>
        <v>0.41243654822335024</v>
      </c>
      <c r="J9">
        <f>Statistics2!J9/'Normailzed 2'!E9</f>
        <v>0.34898477157360408</v>
      </c>
      <c r="K9">
        <f>Statistics2!K9/'Normailzed 2'!E9</f>
        <v>0.12690355329949238</v>
      </c>
      <c r="L9">
        <f>Statistics2!L9/'Normailzed 2'!E9</f>
        <v>3.1725888324873094E-2</v>
      </c>
      <c r="M9">
        <f>Statistics2!M9/'Normailzed 2'!E9</f>
        <v>6.3451776649746189E-2</v>
      </c>
      <c r="N9">
        <f>Statistics2!N9/'Normailzed 2'!E9</f>
        <v>3.1725888324873094E-2</v>
      </c>
      <c r="O9">
        <f>Statistics2!O9/'Normailzed 2'!E9</f>
        <v>0</v>
      </c>
      <c r="P9">
        <f>Statistics2!P9/'Normailzed 2'!E9</f>
        <v>0.63451776649746194</v>
      </c>
      <c r="Q9">
        <f>Statistics2!Q9/'Normailzed 2'!E9</f>
        <v>0.15862944162436549</v>
      </c>
      <c r="R9">
        <f>Statistics2!R9/'Normailzed 2'!E9</f>
        <v>0.47588832487309646</v>
      </c>
    </row>
    <row r="10" spans="1:18" ht="18">
      <c r="A10" s="4" t="s">
        <v>9</v>
      </c>
      <c r="B10" s="5" t="s">
        <v>45</v>
      </c>
      <c r="C10" s="6">
        <v>10</v>
      </c>
      <c r="D10" s="6">
        <v>17457</v>
      </c>
      <c r="E10" s="6">
        <f>Statistics2!E10/100</f>
        <v>9.83</v>
      </c>
      <c r="F10" s="8">
        <v>0.25600000000000001</v>
      </c>
      <c r="G10" s="8">
        <v>110</v>
      </c>
      <c r="H10" s="8">
        <v>1</v>
      </c>
      <c r="I10">
        <f>Statistics2!I10/'Normailzed 2'!E10</f>
        <v>0</v>
      </c>
      <c r="J10">
        <f>Statistics2!J10/'Normailzed 2'!E10</f>
        <v>0.50864699898270604</v>
      </c>
      <c r="K10">
        <f>Statistics2!K10/'Normailzed 2'!E10</f>
        <v>0.40691759918616482</v>
      </c>
      <c r="L10">
        <f>Statistics2!L10/'Normailzed 2'!E10</f>
        <v>0.10172939979654121</v>
      </c>
      <c r="M10">
        <f>Statistics2!M10/'Normailzed 2'!E10</f>
        <v>0.20345879959308241</v>
      </c>
      <c r="N10">
        <f>Statistics2!N10/'Normailzed 2'!E10</f>
        <v>0.10172939979654121</v>
      </c>
      <c r="O10">
        <f>Statistics2!O10/'Normailzed 2'!E10</f>
        <v>0</v>
      </c>
      <c r="P10">
        <f>Statistics2!P10/'Normailzed 2'!E10</f>
        <v>0.50864699898270604</v>
      </c>
      <c r="Q10">
        <f>Statistics2!Q10/'Normailzed 2'!E10</f>
        <v>0.3051881993896236</v>
      </c>
      <c r="R10">
        <f>Statistics2!R10/'Normailzed 2'!E10</f>
        <v>0.20345879959308241</v>
      </c>
    </row>
    <row r="11" spans="1:18" ht="18">
      <c r="A11" s="4" t="s">
        <v>24</v>
      </c>
      <c r="B11" s="5" t="s">
        <v>60</v>
      </c>
      <c r="C11" s="6">
        <v>25</v>
      </c>
      <c r="D11" s="6">
        <v>146999</v>
      </c>
      <c r="E11" s="6">
        <f>Statistics2!E11/100</f>
        <v>75.09</v>
      </c>
      <c r="F11" s="8">
        <v>0.17799999999999999</v>
      </c>
      <c r="G11" s="8">
        <v>116</v>
      </c>
      <c r="H11" s="8">
        <v>2.222</v>
      </c>
      <c r="I11">
        <f>Statistics2!I11/'Normailzed 2'!E11</f>
        <v>0.15980823012385137</v>
      </c>
      <c r="J11">
        <f>Statistics2!J11/'Normailzed 2'!E11</f>
        <v>0.39952057530962842</v>
      </c>
      <c r="K11">
        <f>Statistics2!K11/'Normailzed 2'!E11</f>
        <v>0.3329338127580237</v>
      </c>
      <c r="L11">
        <f>Statistics2!L11/'Normailzed 2'!E11</f>
        <v>7.9904115061925685E-2</v>
      </c>
      <c r="M11">
        <f>Statistics2!M11/'Normailzed 2'!E11</f>
        <v>0.18644293514449325</v>
      </c>
      <c r="N11">
        <f>Statistics2!N11/'Normailzed 2'!E11</f>
        <v>6.6586762551604742E-2</v>
      </c>
      <c r="O11">
        <f>Statistics2!O11/'Normailzed 2'!E11</f>
        <v>1.3317352510320948E-2</v>
      </c>
      <c r="P11">
        <f>Statistics2!P11/'Normailzed 2'!E11</f>
        <v>0.75908909308829398</v>
      </c>
      <c r="Q11">
        <f>Statistics2!Q11/'Normailzed 2'!E11</f>
        <v>0.37288587028898651</v>
      </c>
      <c r="R11">
        <f>Statistics2!R11/'Normailzed 2'!E11</f>
        <v>0.38620322279930747</v>
      </c>
    </row>
    <row r="12" spans="1:18" ht="18">
      <c r="A12" s="4" t="s">
        <v>2</v>
      </c>
      <c r="B12" s="5" t="s">
        <v>38</v>
      </c>
      <c r="C12" s="6">
        <v>3</v>
      </c>
      <c r="D12" s="6">
        <v>107825</v>
      </c>
      <c r="E12" s="6">
        <f>Statistics2!E12/100</f>
        <v>48.71</v>
      </c>
      <c r="F12" s="8">
        <v>0.221</v>
      </c>
      <c r="G12" s="8">
        <v>133</v>
      </c>
      <c r="H12" s="8">
        <v>1.6</v>
      </c>
      <c r="I12">
        <f>Statistics2!I12/'Normailzed 2'!E12</f>
        <v>0.75959761855881747</v>
      </c>
      <c r="J12">
        <f>Statistics2!J12/'Normailzed 2'!E12</f>
        <v>0.22582631903099978</v>
      </c>
      <c r="K12">
        <f>Statistics2!K12/'Normailzed 2'!E12</f>
        <v>0.45165263806199957</v>
      </c>
      <c r="L12">
        <f>Statistics2!L12/'Normailzed 2'!E12</f>
        <v>0.1642373229316362</v>
      </c>
      <c r="M12">
        <f>Statistics2!M12/'Normailzed 2'!E12</f>
        <v>0.24635598439745432</v>
      </c>
      <c r="N12">
        <f>Statistics2!N12/'Normailzed 2'!E12</f>
        <v>0.18476698829809074</v>
      </c>
      <c r="O12">
        <f>Statistics2!O12/'Normailzed 2'!E12</f>
        <v>0</v>
      </c>
      <c r="P12">
        <f>Statistics2!P12/'Normailzed 2'!E12</f>
        <v>0.39006364196263599</v>
      </c>
      <c r="Q12">
        <f>Statistics2!Q12/'Normailzed 2'!E12</f>
        <v>0.3079449804968179</v>
      </c>
      <c r="R12">
        <f>Statistics2!R12/'Normailzed 2'!E12</f>
        <v>8.2118661465818102E-2</v>
      </c>
    </row>
    <row r="13" spans="1:18" ht="18">
      <c r="A13" s="4" t="s">
        <v>13</v>
      </c>
      <c r="B13" s="5" t="s">
        <v>49</v>
      </c>
      <c r="C13" s="6">
        <v>14</v>
      </c>
      <c r="D13" s="6">
        <v>77894</v>
      </c>
      <c r="E13" s="6">
        <f>Statistics2!E13/100</f>
        <v>46.51</v>
      </c>
      <c r="F13" s="8">
        <v>0.19600000000000001</v>
      </c>
      <c r="G13" s="8">
        <v>99</v>
      </c>
      <c r="H13" s="8">
        <v>0.78600000000000003</v>
      </c>
      <c r="I13">
        <f>Statistics2!I13/'Normailzed 2'!E13</f>
        <v>6.4502257579015274E-2</v>
      </c>
      <c r="J13">
        <f>Statistics2!J13/'Normailzed 2'!E13</f>
        <v>0.17200602021070738</v>
      </c>
      <c r="K13">
        <f>Statistics2!K13/'Normailzed 2'!E13</f>
        <v>8.6003010105353689E-2</v>
      </c>
      <c r="L13">
        <f>Statistics2!L13/'Normailzed 2'!E13</f>
        <v>2.1500752526338422E-2</v>
      </c>
      <c r="M13">
        <f>Statistics2!M13/'Normailzed 2'!E13</f>
        <v>6.4502257579015274E-2</v>
      </c>
      <c r="N13">
        <f>Statistics2!N13/'Normailzed 2'!E13</f>
        <v>0</v>
      </c>
      <c r="O13">
        <f>Statistics2!O13/'Normailzed 2'!E13</f>
        <v>0</v>
      </c>
      <c r="P13">
        <f>Statistics2!P13/'Normailzed 2'!E13</f>
        <v>0.40851429800043004</v>
      </c>
      <c r="Q13">
        <f>Statistics2!Q13/'Normailzed 2'!E13</f>
        <v>0.12900451515803055</v>
      </c>
      <c r="R13">
        <f>Statistics2!R13/'Normailzed 2'!E13</f>
        <v>0.27950978284239952</v>
      </c>
    </row>
    <row r="14" spans="1:18" ht="18">
      <c r="A14" s="4" t="s">
        <v>26</v>
      </c>
      <c r="B14" s="5" t="s">
        <v>64</v>
      </c>
      <c r="C14" s="6">
        <v>29</v>
      </c>
      <c r="D14" s="6">
        <v>28271</v>
      </c>
      <c r="E14" s="6">
        <f>Statistics2!E14/100</f>
        <v>13.43</v>
      </c>
      <c r="F14" s="8">
        <v>0.309</v>
      </c>
      <c r="G14" s="8">
        <v>122.5</v>
      </c>
      <c r="H14" s="8">
        <v>0.222</v>
      </c>
      <c r="I14">
        <f>Statistics2!I14/'Normailzed 2'!E14</f>
        <v>0.44676098287416233</v>
      </c>
      <c r="J14">
        <f>Statistics2!J14/'Normailzed 2'!E14</f>
        <v>0</v>
      </c>
      <c r="K14">
        <f>Statistics2!K14/'Normailzed 2'!E14</f>
        <v>0.29784065524944153</v>
      </c>
      <c r="L14">
        <f>Statistics2!L14/'Normailzed 2'!E14</f>
        <v>7.4460163812360383E-2</v>
      </c>
      <c r="M14">
        <f>Statistics2!M14/'Normailzed 2'!E14</f>
        <v>0</v>
      </c>
      <c r="N14">
        <f>Statistics2!N14/'Normailzed 2'!E14</f>
        <v>7.4460163812360383E-2</v>
      </c>
      <c r="O14">
        <f>Statistics2!O14/'Normailzed 2'!E14</f>
        <v>0</v>
      </c>
      <c r="P14">
        <f>Statistics2!P14/'Normailzed 2'!E14</f>
        <v>0.22338049143708116</v>
      </c>
      <c r="Q14">
        <f>Statistics2!Q14/'Normailzed 2'!E14</f>
        <v>7.4460163812360383E-2</v>
      </c>
      <c r="R14">
        <f>Statistics2!R14/'Normailzed 2'!E14</f>
        <v>0.14892032762472077</v>
      </c>
    </row>
    <row r="15" spans="1:18" ht="18">
      <c r="A15" s="4" t="s">
        <v>11</v>
      </c>
      <c r="B15" s="5" t="s">
        <v>47</v>
      </c>
      <c r="C15" s="6">
        <v>12</v>
      </c>
      <c r="D15" s="6">
        <v>84635</v>
      </c>
      <c r="E15" s="6">
        <f>Statistics2!E15/100</f>
        <v>49.54</v>
      </c>
      <c r="F15" s="8">
        <v>0.192</v>
      </c>
      <c r="G15" s="8">
        <v>103</v>
      </c>
      <c r="H15" s="8">
        <v>1.3640000000000001</v>
      </c>
      <c r="I15">
        <f>Statistics2!I15/'Normailzed 2'!E15</f>
        <v>8.0742834073475975E-2</v>
      </c>
      <c r="J15">
        <f>Statistics2!J15/'Normailzed 2'!E15</f>
        <v>0.26241421073879695</v>
      </c>
      <c r="K15">
        <f>Statistics2!K15/'Normailzed 2'!E15</f>
        <v>0.16148566814695195</v>
      </c>
      <c r="L15">
        <f>Statistics2!L15/'Normailzed 2'!E15</f>
        <v>8.0742834073475975E-2</v>
      </c>
      <c r="M15">
        <f>Statistics2!M15/'Normailzed 2'!E15</f>
        <v>8.0742834073475975E-2</v>
      </c>
      <c r="N15">
        <f>Statistics2!N15/'Normailzed 2'!E15</f>
        <v>0.10092854259184497</v>
      </c>
      <c r="O15">
        <f>Statistics2!O15/'Normailzed 2'!E15</f>
        <v>0</v>
      </c>
      <c r="P15">
        <f>Statistics2!P15/'Normailzed 2'!E15</f>
        <v>0.28259991925716593</v>
      </c>
      <c r="Q15">
        <f>Statistics2!Q15/'Normailzed 2'!E15</f>
        <v>0.18167137666532096</v>
      </c>
      <c r="R15">
        <f>Statistics2!R15/'Normailzed 2'!E15</f>
        <v>0.10092854259184497</v>
      </c>
    </row>
    <row r="16" spans="1:18" ht="18">
      <c r="A16" s="4" t="s">
        <v>14</v>
      </c>
      <c r="B16" s="5" t="s">
        <v>50</v>
      </c>
      <c r="C16" s="6">
        <v>15</v>
      </c>
      <c r="D16" s="6">
        <v>77274</v>
      </c>
      <c r="E16" s="6">
        <f>Statistics2!E16/100</f>
        <v>41.03</v>
      </c>
      <c r="F16" s="8">
        <v>0.151</v>
      </c>
      <c r="G16" s="8">
        <v>114</v>
      </c>
      <c r="H16" s="8">
        <v>0.78600000000000003</v>
      </c>
      <c r="I16">
        <f>Statistics2!I16/'Normailzed 2'!E16</f>
        <v>0.34121374603948329</v>
      </c>
      <c r="J16">
        <f>Statistics2!J16/'Normailzed 2'!E16</f>
        <v>9.748964172556665E-2</v>
      </c>
      <c r="K16">
        <f>Statistics2!K16/'Normailzed 2'!E16</f>
        <v>0.14623446258834999</v>
      </c>
      <c r="L16">
        <f>Statistics2!L16/'Normailzed 2'!E16</f>
        <v>2.4372410431391663E-2</v>
      </c>
      <c r="M16">
        <f>Statistics2!M16/'Normailzed 2'!E16</f>
        <v>4.8744820862783325E-2</v>
      </c>
      <c r="N16">
        <f>Statistics2!N16/'Normailzed 2'!E16</f>
        <v>0</v>
      </c>
      <c r="O16">
        <f>Statistics2!O16/'Normailzed 2'!E16</f>
        <v>0</v>
      </c>
      <c r="P16">
        <f>Statistics2!P16/'Normailzed 2'!E16</f>
        <v>0.1949792834511333</v>
      </c>
      <c r="Q16">
        <f>Statistics2!Q16/'Normailzed 2'!E16</f>
        <v>7.3117231294174995E-2</v>
      </c>
      <c r="R16">
        <f>Statistics2!R16/'Normailzed 2'!E16</f>
        <v>0.12186205215695832</v>
      </c>
    </row>
    <row r="17" spans="1:18" ht="18">
      <c r="A17" s="4" t="s">
        <v>19</v>
      </c>
      <c r="B17" s="5" t="s">
        <v>55</v>
      </c>
      <c r="C17" s="6">
        <v>20</v>
      </c>
      <c r="D17" s="6">
        <v>14641</v>
      </c>
      <c r="E17" s="6">
        <f>Statistics2!E17/100</f>
        <v>6.57</v>
      </c>
      <c r="F17" s="8">
        <v>0.251</v>
      </c>
      <c r="G17" s="8">
        <v>128</v>
      </c>
      <c r="H17" s="8">
        <v>1.857</v>
      </c>
      <c r="I17">
        <f>Statistics2!I17/'Normailzed 2'!E17</f>
        <v>0.15220700152207001</v>
      </c>
      <c r="J17">
        <f>Statistics2!J17/'Normailzed 2'!E17</f>
        <v>0.15220700152207001</v>
      </c>
      <c r="K17">
        <f>Statistics2!K17/'Normailzed 2'!E17</f>
        <v>0.45662100456621002</v>
      </c>
      <c r="L17">
        <f>Statistics2!L17/'Normailzed 2'!E17</f>
        <v>0.15220700152207001</v>
      </c>
      <c r="M17">
        <f>Statistics2!M17/'Normailzed 2'!E17</f>
        <v>0</v>
      </c>
      <c r="N17">
        <f>Statistics2!N17/'Normailzed 2'!E17</f>
        <v>0.15220700152207001</v>
      </c>
      <c r="O17">
        <f>Statistics2!O17/'Normailzed 2'!E17</f>
        <v>0</v>
      </c>
      <c r="P17">
        <f>Statistics2!P17/'Normailzed 2'!E17</f>
        <v>0</v>
      </c>
      <c r="Q17">
        <f>Statistics2!Q17/'Normailzed 2'!E17</f>
        <v>0</v>
      </c>
      <c r="R17">
        <f>Statistics2!R17/'Normailzed 2'!E17</f>
        <v>0</v>
      </c>
    </row>
    <row r="18" spans="1:18" ht="18">
      <c r="A18" s="4" t="s">
        <v>8</v>
      </c>
      <c r="B18" s="5" t="s">
        <v>44</v>
      </c>
      <c r="C18" s="6">
        <v>9</v>
      </c>
      <c r="D18" s="6">
        <v>24401</v>
      </c>
      <c r="E18" s="6">
        <f>Statistics2!E18/100</f>
        <v>14.08</v>
      </c>
      <c r="F18" s="8">
        <v>0.309</v>
      </c>
      <c r="G18" s="8">
        <v>100</v>
      </c>
      <c r="H18" s="8">
        <v>0.38500000000000001</v>
      </c>
      <c r="I18">
        <f>Statistics2!I18/'Normailzed 2'!E18</f>
        <v>0.14204545454545456</v>
      </c>
      <c r="J18">
        <f>Statistics2!J18/'Normailzed 2'!E18</f>
        <v>0.35511363636363635</v>
      </c>
      <c r="K18">
        <f>Statistics2!K18/'Normailzed 2'!E18</f>
        <v>0.14204545454545456</v>
      </c>
      <c r="L18">
        <f>Statistics2!L18/'Normailzed 2'!E18</f>
        <v>7.1022727272727279E-2</v>
      </c>
      <c r="M18">
        <f>Statistics2!M18/'Normailzed 2'!E18</f>
        <v>7.1022727272727279E-2</v>
      </c>
      <c r="N18">
        <f>Statistics2!N18/'Normailzed 2'!E18</f>
        <v>0</v>
      </c>
      <c r="O18">
        <f>Statistics2!O18/'Normailzed 2'!E18</f>
        <v>0</v>
      </c>
      <c r="P18">
        <f>Statistics2!P18/'Normailzed 2'!E18</f>
        <v>0.49715909090909088</v>
      </c>
      <c r="Q18">
        <f>Statistics2!Q18/'Normailzed 2'!E18</f>
        <v>0.21306818181818182</v>
      </c>
      <c r="R18">
        <f>Statistics2!R18/'Normailzed 2'!E18</f>
        <v>0.28409090909090912</v>
      </c>
    </row>
    <row r="19" spans="1:18" ht="18">
      <c r="A19" s="4" t="s">
        <v>23</v>
      </c>
      <c r="B19" s="5" t="s">
        <v>59</v>
      </c>
      <c r="C19" s="6">
        <v>24</v>
      </c>
      <c r="D19" s="6">
        <v>71716</v>
      </c>
      <c r="E19" s="6">
        <f>Statistics2!E19/100</f>
        <v>39.520000000000003</v>
      </c>
      <c r="F19" s="8">
        <v>0.22600000000000001</v>
      </c>
      <c r="G19" s="8">
        <v>114</v>
      </c>
      <c r="H19" s="8">
        <v>0.78600000000000003</v>
      </c>
      <c r="I19">
        <f>Statistics2!I19/'Normailzed 2'!E19</f>
        <v>1.4676113360323886</v>
      </c>
      <c r="J19">
        <f>Statistics2!J19/'Normailzed 2'!E19</f>
        <v>2.5303643724696356E-2</v>
      </c>
      <c r="K19">
        <f>Statistics2!K19/'Normailzed 2'!E19</f>
        <v>0.15182186234817813</v>
      </c>
      <c r="L19">
        <f>Statistics2!L19/'Normailzed 2'!E19</f>
        <v>5.0607287449392711E-2</v>
      </c>
      <c r="M19">
        <f>Statistics2!M19/'Normailzed 2'!E19</f>
        <v>5.0607287449392711E-2</v>
      </c>
      <c r="N19">
        <f>Statistics2!N19/'Normailzed 2'!E19</f>
        <v>5.0607287449392711E-2</v>
      </c>
      <c r="O19">
        <f>Statistics2!O19/'Normailzed 2'!E19</f>
        <v>2.5303643724696356E-2</v>
      </c>
      <c r="P19">
        <f>Statistics2!P19/'Normailzed 2'!E19</f>
        <v>0.10121457489878542</v>
      </c>
      <c r="Q19">
        <f>Statistics2!Q19/'Normailzed 2'!E19</f>
        <v>7.5910931174089064E-2</v>
      </c>
      <c r="R19">
        <f>Statistics2!R19/'Normailzed 2'!E19</f>
        <v>2.5303643724696356E-2</v>
      </c>
    </row>
    <row r="20" spans="1:18" ht="18">
      <c r="A20" s="4" t="s">
        <v>28</v>
      </c>
      <c r="B20" s="5" t="s">
        <v>65</v>
      </c>
      <c r="C20" s="6">
        <v>30</v>
      </c>
      <c r="D20" s="6">
        <v>64540</v>
      </c>
      <c r="E20" s="6">
        <f>Statistics2!E20/100</f>
        <v>33.57</v>
      </c>
      <c r="F20" s="8">
        <v>0.28299999999999997</v>
      </c>
      <c r="G20" s="8">
        <v>114</v>
      </c>
      <c r="H20" s="8">
        <v>0.64300000000000002</v>
      </c>
      <c r="I20">
        <f>Statistics2!I20/'Normailzed 2'!E20</f>
        <v>0.53619302949061665</v>
      </c>
      <c r="J20">
        <f>Statistics2!J20/'Normailzed 2'!E20</f>
        <v>0.29788501638367587</v>
      </c>
      <c r="K20">
        <f>Statistics2!K20/'Normailzed 2'!E20</f>
        <v>0.56598153112898419</v>
      </c>
      <c r="L20">
        <f>Statistics2!L20/'Normailzed 2'!E20</f>
        <v>5.957700327673518E-2</v>
      </c>
      <c r="M20">
        <f>Statistics2!M20/'Normailzed 2'!E20</f>
        <v>0.32767351802204348</v>
      </c>
      <c r="N20">
        <f>Statistics2!N20/'Normailzed 2'!E20</f>
        <v>5.957700327673518E-2</v>
      </c>
      <c r="O20">
        <f>Statistics2!O20/'Normailzed 2'!E20</f>
        <v>0</v>
      </c>
      <c r="P20">
        <f>Statistics2!P20/'Normailzed 2'!E20</f>
        <v>0.23830801310694072</v>
      </c>
      <c r="Q20">
        <f>Statistics2!Q20/'Normailzed 2'!E20</f>
        <v>0.14894250819183794</v>
      </c>
      <c r="R20">
        <f>Statistics2!R20/'Normailzed 2'!E20</f>
        <v>8.936550491510277E-2</v>
      </c>
    </row>
    <row r="21" spans="1:18" ht="18">
      <c r="A21" s="4" t="s">
        <v>3</v>
      </c>
      <c r="B21" s="5" t="s">
        <v>39</v>
      </c>
      <c r="C21" s="6">
        <v>4</v>
      </c>
      <c r="D21" s="6">
        <v>108427</v>
      </c>
      <c r="E21" s="6">
        <f>Statistics2!E21/100</f>
        <v>50.58</v>
      </c>
      <c r="F21" s="8">
        <v>0.20200000000000001</v>
      </c>
      <c r="G21" s="8">
        <v>129</v>
      </c>
      <c r="H21" s="8">
        <v>3.8330000000000002</v>
      </c>
      <c r="I21">
        <f>Statistics2!I21/'Normailzed 2'!E21</f>
        <v>0.37564254646105183</v>
      </c>
      <c r="J21">
        <f>Statistics2!J21/'Normailzed 2'!E21</f>
        <v>0.31633056544088572</v>
      </c>
      <c r="K21">
        <f>Statistics2!K21/'Normailzed 2'!E21</f>
        <v>0.41518386714116251</v>
      </c>
      <c r="L21">
        <f>Statistics2!L21/'Normailzed 2'!E21</f>
        <v>0.15816528272044286</v>
      </c>
      <c r="M21">
        <f>Statistics2!M21/'Normailzed 2'!E21</f>
        <v>0.17793594306049823</v>
      </c>
      <c r="N21">
        <f>Statistics2!N21/'Normailzed 2'!E21</f>
        <v>0.17793594306049823</v>
      </c>
      <c r="O21">
        <f>Statistics2!O21/'Normailzed 2'!E21</f>
        <v>0</v>
      </c>
      <c r="P21">
        <f>Statistics2!P21/'Normailzed 2'!E21</f>
        <v>0.23724792408066431</v>
      </c>
      <c r="Q21">
        <f>Statistics2!Q21/'Normailzed 2'!E21</f>
        <v>0.21747726374060894</v>
      </c>
      <c r="R21">
        <f>Statistics2!R21/'Normailzed 2'!E21</f>
        <v>1.9770660340055358E-2</v>
      </c>
    </row>
    <row r="22" spans="1:18" ht="18">
      <c r="A22" s="4" t="s">
        <v>4</v>
      </c>
      <c r="B22" s="5" t="s">
        <v>40</v>
      </c>
      <c r="C22" s="6">
        <v>5</v>
      </c>
      <c r="D22" s="6">
        <v>24337</v>
      </c>
      <c r="E22" s="6">
        <f>Statistics2!E22/100</f>
        <v>12.98</v>
      </c>
      <c r="F22" s="8">
        <v>0.26900000000000002</v>
      </c>
      <c r="G22" s="8">
        <v>106</v>
      </c>
      <c r="H22" s="8">
        <v>1.222</v>
      </c>
      <c r="I22">
        <f>Statistics2!I22/'Normailzed 2'!E22</f>
        <v>0.38520801232665636</v>
      </c>
      <c r="J22">
        <f>Statistics2!J22/'Normailzed 2'!E22</f>
        <v>0.3081664098613251</v>
      </c>
      <c r="K22">
        <f>Statistics2!K22/'Normailzed 2'!E22</f>
        <v>0.3081664098613251</v>
      </c>
      <c r="L22">
        <f>Statistics2!L22/'Normailzed 2'!E22</f>
        <v>0.15408320493066255</v>
      </c>
      <c r="M22">
        <f>Statistics2!M22/'Normailzed 2'!E22</f>
        <v>7.7041602465331274E-2</v>
      </c>
      <c r="N22">
        <f>Statistics2!N22/'Normailzed 2'!E22</f>
        <v>0</v>
      </c>
      <c r="O22">
        <f>Statistics2!O22/'Normailzed 2'!E22</f>
        <v>0</v>
      </c>
      <c r="P22">
        <f>Statistics2!P22/'Normailzed 2'!E22</f>
        <v>0.84745762711864403</v>
      </c>
      <c r="Q22">
        <f>Statistics2!Q22/'Normailzed 2'!E22</f>
        <v>0.46224961479198767</v>
      </c>
      <c r="R22">
        <f>Statistics2!R22/'Normailzed 2'!E22</f>
        <v>0.38520801232665636</v>
      </c>
    </row>
    <row r="23" spans="1:18" ht="18">
      <c r="A23" s="4" t="s">
        <v>18</v>
      </c>
      <c r="B23" s="5" t="s">
        <v>54</v>
      </c>
      <c r="C23" s="6">
        <v>19</v>
      </c>
      <c r="D23" s="6">
        <v>93064</v>
      </c>
      <c r="E23" s="6">
        <f>Statistics2!E23/100</f>
        <v>46.17</v>
      </c>
      <c r="F23" s="8">
        <v>0.20499999999999999</v>
      </c>
      <c r="G23" s="8">
        <v>115</v>
      </c>
      <c r="H23" s="8">
        <v>1.6</v>
      </c>
      <c r="I23">
        <f>Statistics2!I23/'Normailzed 2'!E23</f>
        <v>0.28156811782542773</v>
      </c>
      <c r="J23">
        <f>Statistics2!J23/'Normailzed 2'!E23</f>
        <v>0.34654537578514183</v>
      </c>
      <c r="K23">
        <f>Statistics2!K23/'Normailzed 2'!E23</f>
        <v>0.21659085986571366</v>
      </c>
      <c r="L23">
        <f>Statistics2!L23/'Normailzed 2'!E23</f>
        <v>0</v>
      </c>
      <c r="M23">
        <f>Statistics2!M23/'Normailzed 2'!E23</f>
        <v>0.12995451591942819</v>
      </c>
      <c r="N23">
        <f>Statistics2!N23/'Normailzed 2'!E23</f>
        <v>0</v>
      </c>
      <c r="O23">
        <f>Statistics2!O23/'Normailzed 2'!E23</f>
        <v>0</v>
      </c>
      <c r="P23">
        <f>Statistics2!P23/'Normailzed 2'!E23</f>
        <v>2.1659085986571364E-2</v>
      </c>
      <c r="Q23">
        <f>Statistics2!Q23/'Normailzed 2'!E23</f>
        <v>0</v>
      </c>
      <c r="R23">
        <f>Statistics2!R23/'Normailzed 2'!E23</f>
        <v>2.1659085986571364E-2</v>
      </c>
    </row>
    <row r="24" spans="1:18" ht="18">
      <c r="A24" s="4" t="s">
        <v>1</v>
      </c>
      <c r="B24" s="5" t="s">
        <v>37</v>
      </c>
      <c r="C24" s="6">
        <v>2</v>
      </c>
      <c r="D24" s="6">
        <v>140178</v>
      </c>
      <c r="E24" s="6">
        <f>Statistics2!E24/100</f>
        <v>87.34</v>
      </c>
      <c r="F24" s="8">
        <v>0.11899999999999999</v>
      </c>
      <c r="G24" s="8">
        <v>95</v>
      </c>
      <c r="H24" s="8">
        <v>1.5449999999999999</v>
      </c>
      <c r="I24">
        <f>Statistics2!I24/'Normailzed 2'!E24</f>
        <v>0.30913670712159375</v>
      </c>
      <c r="J24">
        <f>Statistics2!J24/'Normailzed 2'!E24</f>
        <v>0.37783375314861462</v>
      </c>
      <c r="K24">
        <f>Statistics2!K24/'Normailzed 2'!E24</f>
        <v>0.36638424547744447</v>
      </c>
      <c r="L24">
        <f>Statistics2!L24/'Normailzed 2'!E24</f>
        <v>0.17174261506755209</v>
      </c>
      <c r="M24">
        <f>Statistics2!M24/'Normailzed 2'!E24</f>
        <v>0.13739409205404168</v>
      </c>
      <c r="N24">
        <f>Statistics2!N24/'Normailzed 2'!E24</f>
        <v>3.4348523013510421E-2</v>
      </c>
      <c r="O24">
        <f>Statistics2!O24/'Normailzed 2'!E24</f>
        <v>0</v>
      </c>
      <c r="P24">
        <f>Statistics2!P24/'Normailzed 2'!E24</f>
        <v>0.83581405999542013</v>
      </c>
      <c r="Q24">
        <f>Statistics2!Q24/'Normailzed 2'!E24</f>
        <v>0.43508129150446528</v>
      </c>
      <c r="R24">
        <f>Statistics2!R24/'Normailzed 2'!E24</f>
        <v>0.40073276849095485</v>
      </c>
    </row>
    <row r="25" spans="1:18" ht="18">
      <c r="A25" s="4" t="s">
        <v>20</v>
      </c>
      <c r="B25" s="5" t="s">
        <v>56</v>
      </c>
      <c r="C25" s="6">
        <v>21</v>
      </c>
      <c r="D25" s="6">
        <v>40117</v>
      </c>
      <c r="E25" s="6">
        <f>Statistics2!E25/100</f>
        <v>18.32</v>
      </c>
      <c r="F25" s="8">
        <v>0.29899999999999999</v>
      </c>
      <c r="G25" s="8">
        <v>128</v>
      </c>
      <c r="H25" s="8">
        <v>0.83299999999999996</v>
      </c>
      <c r="I25">
        <f>Statistics2!I25/'Normailzed 2'!E25</f>
        <v>0</v>
      </c>
      <c r="J25">
        <f>Statistics2!J25/'Normailzed 2'!E25</f>
        <v>0.16375545851528384</v>
      </c>
      <c r="K25">
        <f>Statistics2!K25/'Normailzed 2'!E25</f>
        <v>0.32751091703056767</v>
      </c>
      <c r="L25">
        <f>Statistics2!L25/'Normailzed 2'!E25</f>
        <v>5.458515283842795E-2</v>
      </c>
      <c r="M25">
        <f>Statistics2!M25/'Normailzed 2'!E25</f>
        <v>0.16375545851528384</v>
      </c>
      <c r="N25">
        <f>Statistics2!N25/'Normailzed 2'!E25</f>
        <v>0.1091703056768559</v>
      </c>
      <c r="O25">
        <f>Statistics2!O25/'Normailzed 2'!E25</f>
        <v>0</v>
      </c>
      <c r="P25">
        <f>Statistics2!P25/'Normailzed 2'!E25</f>
        <v>0.1091703056768559</v>
      </c>
      <c r="Q25">
        <f>Statistics2!Q25/'Normailzed 2'!E25</f>
        <v>5.458515283842795E-2</v>
      </c>
      <c r="R25">
        <f>Statistics2!R25/'Normailzed 2'!E25</f>
        <v>5.458515283842795E-2</v>
      </c>
    </row>
    <row r="26" spans="1:18" ht="18">
      <c r="A26" s="4" t="s">
        <v>12</v>
      </c>
      <c r="B26" s="5" t="s">
        <v>48</v>
      </c>
      <c r="C26" s="6">
        <v>13</v>
      </c>
      <c r="D26" s="6">
        <v>45114</v>
      </c>
      <c r="E26" s="6">
        <f>Statistics2!E26/100</f>
        <v>24.21</v>
      </c>
      <c r="F26" s="8">
        <v>0.20300000000000001</v>
      </c>
      <c r="G26" s="8">
        <v>111</v>
      </c>
      <c r="H26" s="8">
        <v>1</v>
      </c>
      <c r="I26">
        <f>Statistics2!I26/'Normailzed 2'!E26</f>
        <v>4.1305245766212306E-2</v>
      </c>
      <c r="J26">
        <f>Statistics2!J26/'Normailzed 2'!E26</f>
        <v>4.1305245766212306E-2</v>
      </c>
      <c r="K26">
        <f>Statistics2!K26/'Normailzed 2'!E26</f>
        <v>0.12391573729863692</v>
      </c>
      <c r="L26">
        <f>Statistics2!L26/'Normailzed 2'!E26</f>
        <v>0</v>
      </c>
      <c r="M26">
        <f>Statistics2!M26/'Normailzed 2'!E26</f>
        <v>0</v>
      </c>
      <c r="N26">
        <f>Statistics2!N26/'Normailzed 2'!E26</f>
        <v>0</v>
      </c>
      <c r="O26">
        <f>Statistics2!O26/'Normailzed 2'!E26</f>
        <v>0</v>
      </c>
      <c r="P26">
        <f>Statistics2!P26/'Normailzed 2'!E26</f>
        <v>0</v>
      </c>
      <c r="Q26">
        <f>Statistics2!Q26/'Normailzed 2'!E26</f>
        <v>0</v>
      </c>
      <c r="R26">
        <f>Statistics2!R26/'Normailzed 2'!E26</f>
        <v>0</v>
      </c>
    </row>
    <row r="27" spans="1:18" ht="18">
      <c r="A27" s="4" t="s">
        <v>6</v>
      </c>
      <c r="B27" s="5" t="s">
        <v>42</v>
      </c>
      <c r="C27" s="6">
        <v>7</v>
      </c>
      <c r="D27" s="6">
        <v>52979</v>
      </c>
      <c r="E27" s="6">
        <f>Statistics2!E27/100</f>
        <v>26.44</v>
      </c>
      <c r="F27" s="8">
        <v>0.14399999999999999</v>
      </c>
      <c r="G27" s="8">
        <v>120</v>
      </c>
      <c r="H27" s="8">
        <v>2.375</v>
      </c>
      <c r="I27">
        <f>Statistics2!I27/'Normailzed 2'!E27</f>
        <v>3.7821482602117998E-2</v>
      </c>
      <c r="J27">
        <f>Statistics2!J27/'Normailzed 2'!E27</f>
        <v>0.34039334341906202</v>
      </c>
      <c r="K27">
        <f>Statistics2!K27/'Normailzed 2'!E27</f>
        <v>0.22692889561270801</v>
      </c>
      <c r="L27">
        <f>Statistics2!L27/'Normailzed 2'!E27</f>
        <v>7.5642965204235996E-2</v>
      </c>
      <c r="M27">
        <f>Statistics2!M27/'Normailzed 2'!E27</f>
        <v>0.15128593040847199</v>
      </c>
      <c r="N27">
        <f>Statistics2!N27/'Normailzed 2'!E27</f>
        <v>0.11346444780635401</v>
      </c>
      <c r="O27">
        <f>Statistics2!O27/'Normailzed 2'!E27</f>
        <v>3.7821482602117998E-2</v>
      </c>
      <c r="P27">
        <f>Statistics2!P27/'Normailzed 2'!E27</f>
        <v>0.60514372163388797</v>
      </c>
      <c r="Q27">
        <f>Statistics2!Q27/'Normailzed 2'!E27</f>
        <v>0.22692889561270801</v>
      </c>
      <c r="R27">
        <f>Statistics2!R27/'Normailzed 2'!E27</f>
        <v>0.37821482602118001</v>
      </c>
    </row>
    <row r="28" spans="1:18" ht="18">
      <c r="A28" s="4" t="s">
        <v>27</v>
      </c>
      <c r="B28" s="5" t="s">
        <v>63</v>
      </c>
      <c r="C28" s="6">
        <v>28</v>
      </c>
      <c r="D28" s="6">
        <v>34720</v>
      </c>
      <c r="E28" s="6">
        <f>Statistics2!E28/100</f>
        <v>13.9</v>
      </c>
      <c r="F28" s="8">
        <v>0.28199999999999997</v>
      </c>
      <c r="G28" s="8">
        <v>151</v>
      </c>
      <c r="H28" s="8">
        <v>0.72699999999999998</v>
      </c>
      <c r="I28">
        <f>Statistics2!I28/'Normailzed 2'!E28</f>
        <v>1.0071942446043165</v>
      </c>
      <c r="J28">
        <f>Statistics2!J28/'Normailzed 2'!E28</f>
        <v>0.14388489208633093</v>
      </c>
      <c r="K28">
        <f>Statistics2!K28/'Normailzed 2'!E28</f>
        <v>0.28776978417266186</v>
      </c>
      <c r="L28">
        <f>Statistics2!L28/'Normailzed 2'!E28</f>
        <v>0</v>
      </c>
      <c r="M28">
        <f>Statistics2!M28/'Normailzed 2'!E28</f>
        <v>0.14388489208633093</v>
      </c>
      <c r="N28">
        <f>Statistics2!N28/'Normailzed 2'!E28</f>
        <v>0</v>
      </c>
      <c r="O28">
        <f>Statistics2!O28/'Normailzed 2'!E28</f>
        <v>0</v>
      </c>
      <c r="P28">
        <f>Statistics2!P28/'Normailzed 2'!E28</f>
        <v>0.21582733812949639</v>
      </c>
      <c r="Q28">
        <f>Statistics2!Q28/'Normailzed 2'!E28</f>
        <v>7.1942446043165464E-2</v>
      </c>
      <c r="R28">
        <f>Statistics2!R28/'Normailzed 2'!E28</f>
        <v>0.14388489208633093</v>
      </c>
    </row>
    <row r="29" spans="1:18" ht="18">
      <c r="A29" s="4" t="s">
        <v>10</v>
      </c>
      <c r="B29" s="5" t="s">
        <v>46</v>
      </c>
      <c r="C29" s="6">
        <v>11</v>
      </c>
      <c r="D29" s="6">
        <v>104846</v>
      </c>
      <c r="E29" s="6">
        <f>Statistics2!E29/100</f>
        <v>51.05</v>
      </c>
      <c r="F29" s="8">
        <v>0.23699999999999999</v>
      </c>
      <c r="G29" s="8">
        <v>124</v>
      </c>
      <c r="H29" s="8">
        <v>0.86699999999999999</v>
      </c>
      <c r="I29">
        <f>Statistics2!I29/'Normailzed 2'!E29</f>
        <v>0.27424094025465234</v>
      </c>
      <c r="J29">
        <f>Statistics2!J29/'Normailzed 2'!E29</f>
        <v>0.25465230166503428</v>
      </c>
      <c r="K29">
        <f>Statistics2!K29/'Normailzed 2'!E29</f>
        <v>0.27424094025465234</v>
      </c>
      <c r="L29">
        <f>Statistics2!L29/'Normailzed 2'!E29</f>
        <v>3.9177277179236046E-2</v>
      </c>
      <c r="M29">
        <f>Statistics2!M29/'Normailzed 2'!E29</f>
        <v>0.19588638589618024</v>
      </c>
      <c r="N29">
        <f>Statistics2!N29/'Normailzed 2'!E29</f>
        <v>7.8354554358472092E-2</v>
      </c>
      <c r="O29">
        <f>Statistics2!O29/'Normailzed 2'!E29</f>
        <v>0</v>
      </c>
      <c r="P29">
        <f>Statistics2!P29/'Normailzed 2'!E29</f>
        <v>0.31341821743388837</v>
      </c>
      <c r="Q29">
        <f>Statistics2!Q29/'Normailzed 2'!E29</f>
        <v>0.11753183153770813</v>
      </c>
      <c r="R29">
        <f>Statistics2!R29/'Normailzed 2'!E29</f>
        <v>0.19588638589618024</v>
      </c>
    </row>
    <row r="30" spans="1:18" ht="18">
      <c r="A30" s="4" t="s">
        <v>5</v>
      </c>
      <c r="B30" s="5" t="s">
        <v>41</v>
      </c>
      <c r="C30" s="6">
        <v>6</v>
      </c>
      <c r="D30" s="6">
        <v>63697</v>
      </c>
      <c r="E30" s="6">
        <f>Statistics2!E30/100</f>
        <v>33.04</v>
      </c>
      <c r="F30" s="8">
        <v>0.183</v>
      </c>
      <c r="G30" s="8">
        <v>118</v>
      </c>
      <c r="H30" s="8">
        <v>1</v>
      </c>
      <c r="I30">
        <f>Statistics2!I30/'Normailzed 2'!E30</f>
        <v>0.12106537530266344</v>
      </c>
      <c r="J30">
        <f>Statistics2!J30/'Normailzed 2'!E30</f>
        <v>0.12106537530266344</v>
      </c>
      <c r="K30">
        <f>Statistics2!K30/'Normailzed 2'!E30</f>
        <v>0.39346246973365617</v>
      </c>
      <c r="L30">
        <f>Statistics2!L30/'Normailzed 2'!E30</f>
        <v>0.21186440677966104</v>
      </c>
      <c r="M30">
        <f>Statistics2!M30/'Normailzed 2'!E30</f>
        <v>6.0532687651331719E-2</v>
      </c>
      <c r="N30">
        <f>Statistics2!N30/'Normailzed 2'!E30</f>
        <v>0.21186440677966104</v>
      </c>
      <c r="O30">
        <f>Statistics2!O30/'Normailzed 2'!E30</f>
        <v>0</v>
      </c>
      <c r="P30">
        <f>Statistics2!P30/'Normailzed 2'!E30</f>
        <v>0.48426150121065376</v>
      </c>
      <c r="Q30">
        <f>Statistics2!Q30/'Normailzed 2'!E30</f>
        <v>0.36319612590799033</v>
      </c>
      <c r="R30">
        <f>Statistics2!R30/'Normailzed 2'!E30</f>
        <v>0.12106537530266344</v>
      </c>
    </row>
    <row r="31" spans="1:18" ht="18">
      <c r="A31" s="4" t="s">
        <v>22</v>
      </c>
      <c r="B31" s="5" t="s">
        <v>58</v>
      </c>
      <c r="C31" s="6">
        <v>23</v>
      </c>
      <c r="D31" s="6">
        <v>119587</v>
      </c>
      <c r="E31" s="6">
        <f>Statistics2!E31/100</f>
        <v>54.26</v>
      </c>
      <c r="F31" s="8">
        <v>0.192</v>
      </c>
      <c r="G31" s="8">
        <v>136</v>
      </c>
      <c r="H31" s="8">
        <v>0.41199999999999998</v>
      </c>
      <c r="I31">
        <f>Statistics2!I31/'Normailzed 2'!E31</f>
        <v>9.2148912642830816E-2</v>
      </c>
      <c r="J31">
        <f>Statistics2!J31/'Normailzed 2'!E31</f>
        <v>5.5289347585698492E-2</v>
      </c>
      <c r="K31">
        <f>Statistics2!K31/'Normailzed 2'!E31</f>
        <v>0.18429782528566163</v>
      </c>
      <c r="L31">
        <f>Statistics2!L31/'Normailzed 2'!E31</f>
        <v>0</v>
      </c>
      <c r="M31">
        <f>Statistics2!M31/'Normailzed 2'!E31</f>
        <v>5.5289347585698492E-2</v>
      </c>
      <c r="N31">
        <f>Statistics2!N31/'Normailzed 2'!E31</f>
        <v>0</v>
      </c>
      <c r="O31">
        <f>Statistics2!O31/'Normailzed 2'!E31</f>
        <v>0</v>
      </c>
      <c r="P31">
        <f>Statistics2!P31/'Normailzed 2'!E31</f>
        <v>0.27644673792849245</v>
      </c>
      <c r="Q31">
        <f>Statistics2!Q31/'Normailzed 2'!E31</f>
        <v>0.18429782528566163</v>
      </c>
      <c r="R31">
        <f>Statistics2!R31/'Normailzed 2'!E31</f>
        <v>9.2148912642830816E-2</v>
      </c>
    </row>
    <row r="33" spans="1:2" ht="18">
      <c r="A33" s="1" t="s">
        <v>74</v>
      </c>
      <c r="B33" s="3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2C7D-414B-FB45-8AF4-8E182D0BC0ED}">
  <dimension ref="A1:AJ32"/>
  <sheetViews>
    <sheetView zoomScale="114" workbookViewId="0">
      <pane xSplit="2" topLeftCell="M1" activePane="topRight" state="frozen"/>
      <selection pane="topRight" activeCell="A23" sqref="A23"/>
    </sheetView>
  </sheetViews>
  <sheetFormatPr baseColWidth="10" defaultRowHeight="16"/>
  <sheetData>
    <row r="1" spans="1:36" s="15" customFormat="1">
      <c r="B1" s="15" t="s">
        <v>153</v>
      </c>
      <c r="C1" s="15" t="s">
        <v>74</v>
      </c>
      <c r="D1" s="15" t="s">
        <v>177</v>
      </c>
      <c r="E1" s="15" t="s">
        <v>68</v>
      </c>
      <c r="F1" s="15" t="s">
        <v>81</v>
      </c>
      <c r="G1" s="15" t="s">
        <v>33</v>
      </c>
      <c r="H1" s="15" t="s">
        <v>72</v>
      </c>
      <c r="I1" s="15" t="s">
        <v>69</v>
      </c>
      <c r="J1" s="15" t="s">
        <v>154</v>
      </c>
      <c r="K1" s="15" t="s">
        <v>71</v>
      </c>
      <c r="L1" s="15" t="s">
        <v>155</v>
      </c>
      <c r="M1" s="15" t="s">
        <v>70</v>
      </c>
      <c r="N1" s="15" t="s">
        <v>73</v>
      </c>
      <c r="O1" s="15" t="s">
        <v>156</v>
      </c>
      <c r="P1" s="15" t="s">
        <v>157</v>
      </c>
      <c r="Q1" s="15" t="s">
        <v>158</v>
      </c>
      <c r="R1" s="15" t="s">
        <v>159</v>
      </c>
      <c r="S1" s="15" t="s">
        <v>160</v>
      </c>
      <c r="T1" s="15" t="s">
        <v>161</v>
      </c>
      <c r="U1" s="15" t="s">
        <v>162</v>
      </c>
      <c r="V1" s="15" t="s">
        <v>163</v>
      </c>
      <c r="W1" s="15" t="s">
        <v>164</v>
      </c>
      <c r="X1" s="15" t="s">
        <v>165</v>
      </c>
      <c r="Y1" s="15" t="s">
        <v>166</v>
      </c>
      <c r="Z1" s="15" t="s">
        <v>167</v>
      </c>
      <c r="AA1" s="15" t="s">
        <v>168</v>
      </c>
      <c r="AB1" s="15" t="s">
        <v>169</v>
      </c>
      <c r="AC1" s="15" t="s">
        <v>170</v>
      </c>
      <c r="AD1" s="15" t="s">
        <v>170</v>
      </c>
      <c r="AE1" s="15" t="s">
        <v>171</v>
      </c>
      <c r="AF1" s="15" t="s">
        <v>172</v>
      </c>
      <c r="AG1" s="15" t="s">
        <v>178</v>
      </c>
      <c r="AH1" s="15" t="s">
        <v>179</v>
      </c>
      <c r="AI1" s="15" t="s">
        <v>180</v>
      </c>
      <c r="AJ1" s="15" t="s">
        <v>182</v>
      </c>
    </row>
    <row r="2" spans="1:36" s="15" customFormat="1" ht="18">
      <c r="A2" s="5" t="s">
        <v>53</v>
      </c>
      <c r="B2" s="15" t="s">
        <v>183</v>
      </c>
      <c r="C2" s="10"/>
    </row>
    <row r="3" spans="1:36" ht="18">
      <c r="A3" s="5" t="s">
        <v>52</v>
      </c>
      <c r="B3" t="s">
        <v>173</v>
      </c>
      <c r="C3" s="10">
        <f t="shared" ref="C3:C16" si="0">SUM(D3:AJ3)</f>
        <v>15</v>
      </c>
      <c r="D3">
        <v>8</v>
      </c>
      <c r="G3">
        <v>1</v>
      </c>
      <c r="I3">
        <v>1</v>
      </c>
      <c r="K3">
        <v>1</v>
      </c>
      <c r="Q3">
        <v>1</v>
      </c>
      <c r="T3">
        <v>1</v>
      </c>
      <c r="AG3">
        <v>1</v>
      </c>
      <c r="AH3">
        <v>1</v>
      </c>
    </row>
    <row r="4" spans="1:36" ht="18">
      <c r="A4" s="5" t="s">
        <v>51</v>
      </c>
      <c r="B4" t="s">
        <v>79</v>
      </c>
      <c r="C4" s="10">
        <f t="shared" si="0"/>
        <v>26</v>
      </c>
      <c r="D4">
        <v>12</v>
      </c>
      <c r="G4">
        <v>11</v>
      </c>
      <c r="K4">
        <v>1</v>
      </c>
      <c r="R4">
        <v>1</v>
      </c>
      <c r="AH4">
        <v>1</v>
      </c>
    </row>
    <row r="5" spans="1:36" ht="18">
      <c r="A5" s="5" t="s">
        <v>43</v>
      </c>
      <c r="B5" t="s">
        <v>7</v>
      </c>
      <c r="C5" s="10">
        <f t="shared" si="0"/>
        <v>8</v>
      </c>
      <c r="D5">
        <v>3</v>
      </c>
      <c r="E5">
        <v>1</v>
      </c>
      <c r="M5">
        <v>1</v>
      </c>
      <c r="O5">
        <v>1</v>
      </c>
      <c r="U5">
        <v>1</v>
      </c>
      <c r="AG5">
        <v>1</v>
      </c>
    </row>
    <row r="6" spans="1:36" ht="18">
      <c r="A6" s="5" t="s">
        <v>61</v>
      </c>
      <c r="B6" t="s">
        <v>25</v>
      </c>
      <c r="C6" s="10">
        <f t="shared" si="0"/>
        <v>9</v>
      </c>
      <c r="D6">
        <v>3</v>
      </c>
      <c r="G6">
        <v>3</v>
      </c>
      <c r="M6">
        <v>1</v>
      </c>
      <c r="V6">
        <v>1</v>
      </c>
      <c r="W6">
        <v>1</v>
      </c>
    </row>
    <row r="7" spans="1:36" ht="18">
      <c r="A7" s="5" t="s">
        <v>36</v>
      </c>
      <c r="B7" t="s">
        <v>0</v>
      </c>
      <c r="C7" s="10">
        <f t="shared" si="0"/>
        <v>20</v>
      </c>
      <c r="D7">
        <v>2</v>
      </c>
      <c r="F7">
        <v>3</v>
      </c>
      <c r="L7">
        <v>2</v>
      </c>
      <c r="AG7">
        <v>11</v>
      </c>
      <c r="AH7">
        <v>2</v>
      </c>
    </row>
    <row r="8" spans="1:36" ht="18">
      <c r="A8" s="5" t="s">
        <v>49</v>
      </c>
      <c r="B8" t="s">
        <v>13</v>
      </c>
      <c r="C8" s="10">
        <f t="shared" si="0"/>
        <v>19</v>
      </c>
      <c r="D8">
        <v>5</v>
      </c>
      <c r="E8">
        <v>1</v>
      </c>
      <c r="G8">
        <v>4</v>
      </c>
      <c r="I8">
        <v>2</v>
      </c>
      <c r="K8">
        <v>1</v>
      </c>
      <c r="L8">
        <v>1</v>
      </c>
      <c r="P8">
        <v>2</v>
      </c>
      <c r="AH8">
        <v>1</v>
      </c>
      <c r="AI8">
        <v>1</v>
      </c>
      <c r="AJ8">
        <v>1</v>
      </c>
    </row>
    <row r="9" spans="1:36" ht="18">
      <c r="A9" s="5" t="s">
        <v>58</v>
      </c>
      <c r="B9" t="s">
        <v>22</v>
      </c>
      <c r="C9" s="10">
        <f t="shared" si="0"/>
        <v>15</v>
      </c>
      <c r="D9">
        <v>10</v>
      </c>
      <c r="G9">
        <v>2</v>
      </c>
      <c r="J9">
        <v>1</v>
      </c>
      <c r="K9">
        <v>1</v>
      </c>
      <c r="R9">
        <v>1</v>
      </c>
    </row>
    <row r="10" spans="1:36" ht="18">
      <c r="A10" s="5" t="s">
        <v>45</v>
      </c>
      <c r="B10" t="s">
        <v>9</v>
      </c>
      <c r="C10" s="10">
        <f t="shared" si="0"/>
        <v>5</v>
      </c>
      <c r="D10">
        <v>1</v>
      </c>
      <c r="E10">
        <v>2</v>
      </c>
      <c r="AE10">
        <v>1</v>
      </c>
      <c r="AH10">
        <v>1</v>
      </c>
    </row>
    <row r="11" spans="1:36" ht="18">
      <c r="A11" s="5" t="s">
        <v>60</v>
      </c>
      <c r="B11" t="s">
        <v>24</v>
      </c>
      <c r="C11" s="10">
        <f t="shared" si="0"/>
        <v>57</v>
      </c>
      <c r="D11">
        <v>28</v>
      </c>
      <c r="G11">
        <v>13</v>
      </c>
      <c r="I11">
        <v>2</v>
      </c>
      <c r="J11">
        <v>3</v>
      </c>
      <c r="K11">
        <v>3</v>
      </c>
      <c r="S11">
        <v>1</v>
      </c>
      <c r="AG11">
        <v>5</v>
      </c>
      <c r="AH11">
        <v>2</v>
      </c>
    </row>
    <row r="12" spans="1:36" ht="18">
      <c r="A12" s="5" t="s">
        <v>46</v>
      </c>
      <c r="B12" t="s">
        <v>10</v>
      </c>
      <c r="C12" s="10">
        <f t="shared" si="0"/>
        <v>16</v>
      </c>
      <c r="D12">
        <v>5</v>
      </c>
      <c r="E12">
        <v>1</v>
      </c>
      <c r="G12">
        <v>7</v>
      </c>
      <c r="M12">
        <v>2</v>
      </c>
      <c r="AG12">
        <v>1</v>
      </c>
    </row>
    <row r="13" spans="1:36" ht="18">
      <c r="A13" s="5" t="s">
        <v>41</v>
      </c>
      <c r="B13" t="s">
        <v>5</v>
      </c>
      <c r="C13" s="10">
        <f t="shared" si="0"/>
        <v>16</v>
      </c>
      <c r="D13">
        <v>12</v>
      </c>
      <c r="L13">
        <v>2</v>
      </c>
      <c r="M13">
        <v>1</v>
      </c>
      <c r="O13">
        <v>1</v>
      </c>
    </row>
    <row r="14" spans="1:36" ht="18">
      <c r="A14" s="5" t="s">
        <v>64</v>
      </c>
      <c r="B14" t="s">
        <v>26</v>
      </c>
      <c r="C14" s="10">
        <f t="shared" si="0"/>
        <v>3</v>
      </c>
      <c r="D14">
        <v>1</v>
      </c>
      <c r="G14">
        <v>2</v>
      </c>
    </row>
    <row r="15" spans="1:36" ht="18">
      <c r="A15" s="5" t="s">
        <v>47</v>
      </c>
      <c r="B15" t="s">
        <v>11</v>
      </c>
      <c r="C15" s="10">
        <f t="shared" si="0"/>
        <v>14</v>
      </c>
      <c r="D15">
        <v>8</v>
      </c>
      <c r="E15">
        <v>1</v>
      </c>
      <c r="K15">
        <v>1</v>
      </c>
      <c r="M15">
        <v>2</v>
      </c>
      <c r="S15">
        <v>1</v>
      </c>
      <c r="AI15">
        <v>1</v>
      </c>
    </row>
    <row r="16" spans="1:36" ht="18">
      <c r="A16" s="5" t="s">
        <v>44</v>
      </c>
      <c r="B16" t="s">
        <v>8</v>
      </c>
      <c r="C16" s="10">
        <f t="shared" si="0"/>
        <v>7</v>
      </c>
      <c r="D16">
        <v>1</v>
      </c>
      <c r="E16">
        <v>2</v>
      </c>
      <c r="G16">
        <v>1</v>
      </c>
      <c r="I16">
        <v>1</v>
      </c>
      <c r="P16">
        <v>1</v>
      </c>
      <c r="AG16">
        <v>1</v>
      </c>
    </row>
    <row r="17" spans="1:36" ht="18">
      <c r="A17" s="5" t="s">
        <v>55</v>
      </c>
      <c r="B17" t="s">
        <v>19</v>
      </c>
      <c r="C17" s="10"/>
    </row>
    <row r="18" spans="1:36" ht="18">
      <c r="A18" s="5" t="s">
        <v>59</v>
      </c>
      <c r="B18" t="s">
        <v>23</v>
      </c>
      <c r="C18" s="10">
        <f>SUM(D18:AJ18)</f>
        <v>4</v>
      </c>
      <c r="D18">
        <v>3</v>
      </c>
      <c r="J18">
        <v>1</v>
      </c>
    </row>
    <row r="19" spans="1:36" ht="18">
      <c r="A19" s="5" t="s">
        <v>65</v>
      </c>
      <c r="B19" t="s">
        <v>28</v>
      </c>
      <c r="C19" s="10">
        <f>SUM(D19:AJ19)</f>
        <v>8</v>
      </c>
      <c r="D19">
        <v>5</v>
      </c>
      <c r="I19">
        <v>2</v>
      </c>
      <c r="AH19">
        <v>1</v>
      </c>
    </row>
    <row r="20" spans="1:36" ht="18">
      <c r="A20" s="5" t="s">
        <v>48</v>
      </c>
      <c r="B20" t="s">
        <v>12</v>
      </c>
      <c r="C20" s="10"/>
    </row>
    <row r="21" spans="1:36" ht="18">
      <c r="A21" s="5" t="s">
        <v>42</v>
      </c>
      <c r="B21" t="s">
        <v>6</v>
      </c>
      <c r="C21" s="10">
        <f t="shared" ref="C21:C31" si="1">SUM(D21:AJ21)</f>
        <v>16</v>
      </c>
      <c r="D21">
        <v>4</v>
      </c>
      <c r="E21">
        <v>2</v>
      </c>
      <c r="I21">
        <v>1</v>
      </c>
      <c r="J21">
        <v>3</v>
      </c>
      <c r="K21">
        <v>1</v>
      </c>
      <c r="M21">
        <v>1</v>
      </c>
      <c r="O21">
        <v>1</v>
      </c>
      <c r="X21">
        <v>1</v>
      </c>
      <c r="Y21">
        <v>1</v>
      </c>
      <c r="AG21">
        <v>1</v>
      </c>
    </row>
    <row r="22" spans="1:36" ht="18">
      <c r="A22" s="5" t="s">
        <v>54</v>
      </c>
      <c r="B22" t="s">
        <v>18</v>
      </c>
      <c r="C22" s="10">
        <f t="shared" si="1"/>
        <v>1</v>
      </c>
      <c r="AH22">
        <v>1</v>
      </c>
    </row>
    <row r="23" spans="1:36" ht="18">
      <c r="A23" s="5" t="s">
        <v>57</v>
      </c>
      <c r="B23" t="s">
        <v>175</v>
      </c>
      <c r="C23" s="10">
        <f t="shared" si="1"/>
        <v>2</v>
      </c>
      <c r="D23">
        <v>0</v>
      </c>
      <c r="AF23">
        <v>1</v>
      </c>
      <c r="AH23">
        <v>1</v>
      </c>
    </row>
    <row r="24" spans="1:36" ht="18">
      <c r="A24" s="5" t="s">
        <v>38</v>
      </c>
      <c r="B24" t="s">
        <v>78</v>
      </c>
      <c r="C24" s="10">
        <f t="shared" si="1"/>
        <v>19</v>
      </c>
      <c r="D24">
        <v>14</v>
      </c>
      <c r="E24">
        <v>1</v>
      </c>
      <c r="G24">
        <v>1</v>
      </c>
      <c r="I24">
        <v>1</v>
      </c>
      <c r="K24">
        <v>1</v>
      </c>
      <c r="Z24">
        <v>1</v>
      </c>
    </row>
    <row r="25" spans="1:36" ht="18">
      <c r="A25" s="5" t="s">
        <v>62</v>
      </c>
      <c r="B25" t="s">
        <v>29</v>
      </c>
      <c r="C25" s="10">
        <f t="shared" si="1"/>
        <v>8</v>
      </c>
      <c r="D25">
        <v>7</v>
      </c>
      <c r="E25">
        <v>1</v>
      </c>
    </row>
    <row r="26" spans="1:36" ht="18">
      <c r="A26" s="5" t="s">
        <v>39</v>
      </c>
      <c r="B26" t="s">
        <v>3</v>
      </c>
      <c r="C26" s="10">
        <f t="shared" si="1"/>
        <v>12</v>
      </c>
      <c r="D26">
        <v>11</v>
      </c>
      <c r="J26">
        <v>1</v>
      </c>
    </row>
    <row r="27" spans="1:36" ht="18">
      <c r="A27" s="5" t="s">
        <v>50</v>
      </c>
      <c r="B27" t="s">
        <v>14</v>
      </c>
      <c r="C27" s="10">
        <f t="shared" si="1"/>
        <v>8</v>
      </c>
      <c r="D27">
        <v>1</v>
      </c>
      <c r="E27">
        <v>1</v>
      </c>
      <c r="F27">
        <v>1</v>
      </c>
      <c r="H27">
        <v>2</v>
      </c>
      <c r="I27">
        <v>1</v>
      </c>
      <c r="AA27">
        <v>1</v>
      </c>
      <c r="AB27">
        <v>1</v>
      </c>
    </row>
    <row r="28" spans="1:36" ht="18">
      <c r="A28" s="5" t="s">
        <v>40</v>
      </c>
      <c r="B28" t="s">
        <v>80</v>
      </c>
      <c r="C28" s="10">
        <f t="shared" si="1"/>
        <v>11</v>
      </c>
      <c r="D28">
        <v>3</v>
      </c>
      <c r="E28">
        <v>3</v>
      </c>
      <c r="G28">
        <v>1</v>
      </c>
      <c r="I28">
        <v>1</v>
      </c>
      <c r="L28">
        <v>2</v>
      </c>
      <c r="O28">
        <v>1</v>
      </c>
    </row>
    <row r="29" spans="1:36" ht="18">
      <c r="A29" s="5" t="s">
        <v>56</v>
      </c>
      <c r="B29" t="s">
        <v>20</v>
      </c>
      <c r="C29" s="10">
        <f t="shared" si="1"/>
        <v>2</v>
      </c>
      <c r="D29">
        <v>1</v>
      </c>
      <c r="O29">
        <v>1</v>
      </c>
    </row>
    <row r="30" spans="1:36" ht="18">
      <c r="A30" s="5" t="s">
        <v>37</v>
      </c>
      <c r="B30" t="s">
        <v>1</v>
      </c>
      <c r="C30" s="10">
        <f t="shared" si="1"/>
        <v>73</v>
      </c>
      <c r="D30">
        <v>2</v>
      </c>
      <c r="E30">
        <v>26</v>
      </c>
      <c r="F30">
        <v>10</v>
      </c>
      <c r="H30">
        <v>12</v>
      </c>
      <c r="I30">
        <v>1</v>
      </c>
      <c r="J30">
        <v>3</v>
      </c>
      <c r="K30">
        <v>1</v>
      </c>
      <c r="L30">
        <v>4</v>
      </c>
      <c r="M30">
        <v>1</v>
      </c>
      <c r="N30">
        <v>6</v>
      </c>
      <c r="O30">
        <v>1</v>
      </c>
      <c r="P30">
        <v>1</v>
      </c>
      <c r="Q30">
        <v>1</v>
      </c>
      <c r="AC30">
        <v>1</v>
      </c>
      <c r="AD30">
        <v>1</v>
      </c>
      <c r="AH30">
        <v>2</v>
      </c>
      <c r="AJ30" t="s">
        <v>181</v>
      </c>
    </row>
    <row r="31" spans="1:36" ht="18">
      <c r="A31" s="5" t="s">
        <v>63</v>
      </c>
      <c r="B31" t="s">
        <v>174</v>
      </c>
      <c r="C31" s="10">
        <f t="shared" si="1"/>
        <v>3</v>
      </c>
      <c r="D31">
        <v>1</v>
      </c>
      <c r="G31">
        <v>1</v>
      </c>
      <c r="Q31">
        <v>1</v>
      </c>
    </row>
    <row r="32" spans="1:36">
      <c r="B32" s="10" t="s">
        <v>74</v>
      </c>
      <c r="C32" s="10">
        <f>SUM(C2:C31)</f>
        <v>397</v>
      </c>
      <c r="D32" s="10">
        <f t="shared" ref="D32:AJ32" si="2">SUM(D2:D31)</f>
        <v>151</v>
      </c>
      <c r="E32" s="10">
        <f t="shared" si="2"/>
        <v>42</v>
      </c>
      <c r="F32" s="10">
        <f t="shared" si="2"/>
        <v>14</v>
      </c>
      <c r="G32" s="10">
        <f t="shared" si="2"/>
        <v>47</v>
      </c>
      <c r="H32" s="10">
        <f t="shared" si="2"/>
        <v>14</v>
      </c>
      <c r="I32" s="10">
        <f t="shared" si="2"/>
        <v>13</v>
      </c>
      <c r="J32" s="10">
        <f t="shared" si="2"/>
        <v>12</v>
      </c>
      <c r="K32" s="10">
        <f t="shared" si="2"/>
        <v>11</v>
      </c>
      <c r="L32" s="10">
        <f t="shared" si="2"/>
        <v>11</v>
      </c>
      <c r="M32" s="10">
        <f t="shared" si="2"/>
        <v>9</v>
      </c>
      <c r="N32" s="10">
        <f t="shared" si="2"/>
        <v>6</v>
      </c>
      <c r="O32" s="10">
        <f t="shared" si="2"/>
        <v>6</v>
      </c>
      <c r="P32" s="10">
        <f t="shared" si="2"/>
        <v>4</v>
      </c>
      <c r="Q32" s="10">
        <f t="shared" si="2"/>
        <v>3</v>
      </c>
      <c r="R32" s="10">
        <f t="shared" si="2"/>
        <v>2</v>
      </c>
      <c r="S32" s="10">
        <f t="shared" si="2"/>
        <v>2</v>
      </c>
      <c r="T32" s="10">
        <f t="shared" si="2"/>
        <v>1</v>
      </c>
      <c r="U32" s="10">
        <f t="shared" si="2"/>
        <v>1</v>
      </c>
      <c r="V32" s="10">
        <f t="shared" si="2"/>
        <v>1</v>
      </c>
      <c r="W32" s="10">
        <f t="shared" si="2"/>
        <v>1</v>
      </c>
      <c r="X32" s="10">
        <f t="shared" si="2"/>
        <v>1</v>
      </c>
      <c r="Y32" s="10">
        <f t="shared" si="2"/>
        <v>1</v>
      </c>
      <c r="Z32" s="10">
        <f t="shared" si="2"/>
        <v>1</v>
      </c>
      <c r="AA32" s="10">
        <f t="shared" si="2"/>
        <v>1</v>
      </c>
      <c r="AB32" s="10">
        <f t="shared" si="2"/>
        <v>1</v>
      </c>
      <c r="AC32" s="10">
        <f t="shared" si="2"/>
        <v>1</v>
      </c>
      <c r="AD32" s="10">
        <f t="shared" si="2"/>
        <v>1</v>
      </c>
      <c r="AE32" s="10">
        <f t="shared" si="2"/>
        <v>1</v>
      </c>
      <c r="AF32" s="10">
        <f t="shared" si="2"/>
        <v>1</v>
      </c>
      <c r="AG32" s="10">
        <f t="shared" si="2"/>
        <v>21</v>
      </c>
      <c r="AH32" s="10">
        <f t="shared" si="2"/>
        <v>13</v>
      </c>
      <c r="AI32" s="10">
        <f t="shared" si="2"/>
        <v>2</v>
      </c>
      <c r="AJ32" s="10">
        <f t="shared" si="2"/>
        <v>1</v>
      </c>
    </row>
  </sheetData>
  <sortState xmlns:xlrd2="http://schemas.microsoft.com/office/spreadsheetml/2017/richdata2" ref="B2:AJ31">
    <sortCondition ref="B3:B31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790FB-834A-CF49-8960-2914C9EE4858}">
  <dimension ref="A1:AM33"/>
  <sheetViews>
    <sheetView tabSelected="1" workbookViewId="0">
      <selection activeCell="D18" sqref="D18"/>
    </sheetView>
  </sheetViews>
  <sheetFormatPr baseColWidth="10" defaultRowHeight="16"/>
  <sheetData>
    <row r="1" spans="1:39" s="10" customFormat="1">
      <c r="A1" s="10" t="s">
        <v>35</v>
      </c>
      <c r="B1" s="10" t="s">
        <v>74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92</v>
      </c>
      <c r="I1" s="10" t="s">
        <v>93</v>
      </c>
      <c r="J1" s="10" t="s">
        <v>94</v>
      </c>
      <c r="K1" s="10" t="s">
        <v>95</v>
      </c>
      <c r="L1" s="10" t="s">
        <v>96</v>
      </c>
      <c r="M1" s="10" t="s">
        <v>97</v>
      </c>
      <c r="N1" s="10" t="s">
        <v>98</v>
      </c>
      <c r="O1" s="10" t="s">
        <v>99</v>
      </c>
      <c r="P1" s="10" t="s">
        <v>100</v>
      </c>
      <c r="Q1" s="10" t="s">
        <v>101</v>
      </c>
      <c r="R1" s="10" t="s">
        <v>82</v>
      </c>
      <c r="S1" s="10" t="s">
        <v>82</v>
      </c>
      <c r="T1" s="10" t="s">
        <v>99</v>
      </c>
      <c r="U1" s="10" t="s">
        <v>102</v>
      </c>
      <c r="V1" s="10" t="s">
        <v>103</v>
      </c>
      <c r="W1" s="10" t="s">
        <v>88</v>
      </c>
      <c r="X1" s="10" t="s">
        <v>104</v>
      </c>
      <c r="Y1" s="10" t="s">
        <v>105</v>
      </c>
      <c r="Z1" s="10" t="s">
        <v>106</v>
      </c>
      <c r="AA1" s="10" t="s">
        <v>107</v>
      </c>
      <c r="AB1" s="10" t="s">
        <v>108</v>
      </c>
      <c r="AC1" s="10" t="s">
        <v>109</v>
      </c>
      <c r="AD1" s="10" t="s">
        <v>110</v>
      </c>
      <c r="AE1" s="10" t="s">
        <v>67</v>
      </c>
      <c r="AF1" s="10" t="s">
        <v>92</v>
      </c>
      <c r="AG1" s="10" t="s">
        <v>111</v>
      </c>
      <c r="AH1" s="10" t="s">
        <v>112</v>
      </c>
      <c r="AI1" s="10" t="s">
        <v>113</v>
      </c>
      <c r="AJ1" s="10" t="s">
        <v>114</v>
      </c>
      <c r="AK1" s="10" t="s">
        <v>90</v>
      </c>
      <c r="AL1" s="10" t="s">
        <v>115</v>
      </c>
      <c r="AM1" s="10" t="s">
        <v>98</v>
      </c>
    </row>
    <row r="2" spans="1:39">
      <c r="A2" t="s">
        <v>116</v>
      </c>
      <c r="B2">
        <f t="shared" ref="B2:B31" si="0">SUM(C2:AM2)</f>
        <v>6</v>
      </c>
      <c r="C2">
        <v>3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</row>
    <row r="3" spans="1:39">
      <c r="A3" t="s">
        <v>117</v>
      </c>
      <c r="B3">
        <f t="shared" si="0"/>
        <v>6</v>
      </c>
      <c r="C3">
        <v>2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>
      <c r="A4" t="s">
        <v>142</v>
      </c>
      <c r="B4">
        <f t="shared" si="0"/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>
      <c r="A5" t="s">
        <v>118</v>
      </c>
      <c r="B5">
        <f t="shared" si="0"/>
        <v>8</v>
      </c>
      <c r="C5">
        <v>2</v>
      </c>
      <c r="D5">
        <v>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>
      <c r="A6" t="s">
        <v>119</v>
      </c>
      <c r="B6">
        <f t="shared" si="0"/>
        <v>8</v>
      </c>
      <c r="C6">
        <v>3</v>
      </c>
      <c r="D6">
        <v>0</v>
      </c>
      <c r="E6">
        <v>0</v>
      </c>
      <c r="F6">
        <v>0</v>
      </c>
      <c r="G6">
        <v>2</v>
      </c>
      <c r="H6">
        <v>0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>
      <c r="A7" t="s">
        <v>120</v>
      </c>
      <c r="B7">
        <f t="shared" si="0"/>
        <v>5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>
      <c r="A8" t="s">
        <v>140</v>
      </c>
      <c r="B8">
        <f t="shared" si="0"/>
        <v>4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>
      <c r="A9" t="s">
        <v>36</v>
      </c>
      <c r="B9">
        <f t="shared" si="0"/>
        <v>4</v>
      </c>
      <c r="C9">
        <v>1</v>
      </c>
      <c r="D9">
        <v>0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>
      <c r="A10" t="s">
        <v>121</v>
      </c>
      <c r="B10">
        <f t="shared" si="0"/>
        <v>4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>
      <c r="A11" t="s">
        <v>122</v>
      </c>
      <c r="B11">
        <f t="shared" si="0"/>
        <v>25</v>
      </c>
      <c r="C11">
        <v>7</v>
      </c>
      <c r="D11">
        <v>3</v>
      </c>
      <c r="E11">
        <v>0</v>
      </c>
      <c r="F11">
        <v>1</v>
      </c>
      <c r="G11">
        <v>1</v>
      </c>
      <c r="H11">
        <v>2</v>
      </c>
      <c r="I11">
        <v>4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>
      <c r="A12" t="s">
        <v>123</v>
      </c>
      <c r="B12">
        <f t="shared" si="0"/>
        <v>22</v>
      </c>
      <c r="C12">
        <v>5</v>
      </c>
      <c r="D12">
        <v>2</v>
      </c>
      <c r="E12">
        <v>4</v>
      </c>
      <c r="F12">
        <v>2</v>
      </c>
      <c r="G12">
        <v>0</v>
      </c>
      <c r="H12">
        <v>0</v>
      </c>
      <c r="I12">
        <v>1</v>
      </c>
      <c r="J12">
        <v>2</v>
      </c>
      <c r="K12">
        <v>0</v>
      </c>
      <c r="L12">
        <v>2</v>
      </c>
      <c r="M12">
        <v>0</v>
      </c>
      <c r="N12">
        <v>1</v>
      </c>
      <c r="O12">
        <v>1</v>
      </c>
      <c r="P12">
        <v>0</v>
      </c>
      <c r="Q12">
        <v>0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>
      <c r="A13" t="s">
        <v>141</v>
      </c>
      <c r="B13">
        <f t="shared" si="0"/>
        <v>4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>
      <c r="A14" t="s">
        <v>124</v>
      </c>
      <c r="B14">
        <f t="shared" si="0"/>
        <v>4</v>
      </c>
      <c r="C14">
        <v>1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>
      <c r="A15" t="s">
        <v>125</v>
      </c>
      <c r="B15">
        <f t="shared" si="0"/>
        <v>8</v>
      </c>
      <c r="C15">
        <v>3</v>
      </c>
      <c r="D15">
        <v>2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</row>
    <row r="16" spans="1:39">
      <c r="A16" t="s">
        <v>126</v>
      </c>
      <c r="B16">
        <f t="shared" si="0"/>
        <v>6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>
      <c r="A17" t="s">
        <v>136</v>
      </c>
      <c r="B17">
        <f t="shared" si="0"/>
        <v>3</v>
      </c>
      <c r="C17">
        <v>0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>
      <c r="A18" t="s">
        <v>143</v>
      </c>
      <c r="B18">
        <f t="shared" si="0"/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</row>
    <row r="19" spans="1:39">
      <c r="A19" t="s">
        <v>127</v>
      </c>
      <c r="B19">
        <f t="shared" si="0"/>
        <v>6</v>
      </c>
      <c r="C19">
        <v>5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>
      <c r="A20" t="s">
        <v>65</v>
      </c>
      <c r="B20">
        <f t="shared" si="0"/>
        <v>19</v>
      </c>
      <c r="C20">
        <v>1</v>
      </c>
      <c r="D20">
        <v>3</v>
      </c>
      <c r="E20">
        <v>0</v>
      </c>
      <c r="F20">
        <v>2</v>
      </c>
      <c r="G20">
        <v>2</v>
      </c>
      <c r="H20">
        <v>4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>
      <c r="A21" t="s">
        <v>128</v>
      </c>
      <c r="B21">
        <f t="shared" si="0"/>
        <v>21</v>
      </c>
      <c r="C21">
        <v>3</v>
      </c>
      <c r="D21">
        <v>2</v>
      </c>
      <c r="E21">
        <v>2</v>
      </c>
      <c r="F21">
        <v>1</v>
      </c>
      <c r="G21">
        <v>1</v>
      </c>
      <c r="H21">
        <v>1</v>
      </c>
      <c r="I21">
        <v>1</v>
      </c>
      <c r="J21">
        <v>1</v>
      </c>
      <c r="K21">
        <v>2</v>
      </c>
      <c r="L21">
        <v>1</v>
      </c>
      <c r="M21">
        <v>0</v>
      </c>
      <c r="N21">
        <v>0</v>
      </c>
      <c r="O21">
        <v>1</v>
      </c>
      <c r="P21">
        <v>1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39">
      <c r="A22" t="s">
        <v>129</v>
      </c>
      <c r="B22">
        <f t="shared" si="0"/>
        <v>4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</row>
    <row r="23" spans="1:39">
      <c r="A23" t="s">
        <v>138</v>
      </c>
      <c r="B23">
        <f t="shared" si="0"/>
        <v>10</v>
      </c>
      <c r="C23">
        <v>0</v>
      </c>
      <c r="D23">
        <v>1</v>
      </c>
      <c r="E23">
        <v>1</v>
      </c>
      <c r="F23">
        <v>2</v>
      </c>
      <c r="G23">
        <v>0</v>
      </c>
      <c r="H23">
        <v>3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</row>
    <row r="24" spans="1:39">
      <c r="A24" t="s">
        <v>130</v>
      </c>
      <c r="B24">
        <f t="shared" si="0"/>
        <v>32</v>
      </c>
      <c r="C24">
        <v>7</v>
      </c>
      <c r="D24">
        <v>2</v>
      </c>
      <c r="E24">
        <v>2</v>
      </c>
      <c r="F24">
        <v>7</v>
      </c>
      <c r="G24">
        <v>0</v>
      </c>
      <c r="H24">
        <v>1</v>
      </c>
      <c r="I24">
        <v>3</v>
      </c>
      <c r="J24">
        <v>2</v>
      </c>
      <c r="K24">
        <v>1</v>
      </c>
      <c r="L24">
        <v>1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1</v>
      </c>
      <c r="AL24">
        <v>0</v>
      </c>
      <c r="AM24">
        <v>0</v>
      </c>
    </row>
    <row r="25" spans="1:39">
      <c r="A25" t="s">
        <v>139</v>
      </c>
      <c r="B25">
        <f t="shared" si="0"/>
        <v>6</v>
      </c>
      <c r="C25">
        <v>0</v>
      </c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>
      <c r="A26" t="s">
        <v>137</v>
      </c>
      <c r="B26">
        <f t="shared" si="0"/>
        <v>3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>
      <c r="A27" t="s">
        <v>131</v>
      </c>
      <c r="B27">
        <f t="shared" si="0"/>
        <v>6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</row>
    <row r="28" spans="1:39">
      <c r="A28" t="s">
        <v>132</v>
      </c>
      <c r="B28">
        <f t="shared" si="0"/>
        <v>4</v>
      </c>
      <c r="C28">
        <v>1</v>
      </c>
      <c r="D28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</row>
    <row r="29" spans="1:39" ht="15" customHeight="1">
      <c r="A29" t="s">
        <v>133</v>
      </c>
      <c r="B29">
        <f t="shared" si="0"/>
        <v>14</v>
      </c>
      <c r="C29">
        <v>3</v>
      </c>
      <c r="D29">
        <v>3</v>
      </c>
      <c r="E29">
        <v>0</v>
      </c>
      <c r="F29">
        <v>1</v>
      </c>
      <c r="G29">
        <v>1</v>
      </c>
      <c r="H29">
        <v>2</v>
      </c>
      <c r="I29">
        <v>1</v>
      </c>
      <c r="J29">
        <v>1</v>
      </c>
      <c r="K29">
        <v>0</v>
      </c>
      <c r="L29">
        <v>2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>
      <c r="A30" t="s">
        <v>134</v>
      </c>
      <c r="B30">
        <f t="shared" si="0"/>
        <v>13</v>
      </c>
      <c r="C30">
        <v>4</v>
      </c>
      <c r="D30">
        <v>0</v>
      </c>
      <c r="E30">
        <v>4</v>
      </c>
      <c r="F30">
        <v>0</v>
      </c>
      <c r="G30">
        <v>2</v>
      </c>
      <c r="H30">
        <v>0</v>
      </c>
      <c r="I30">
        <v>0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</row>
    <row r="31" spans="1:39" s="10" customFormat="1">
      <c r="A31" t="s">
        <v>135</v>
      </c>
      <c r="B31">
        <f t="shared" si="0"/>
        <v>10</v>
      </c>
      <c r="C31">
        <v>2</v>
      </c>
      <c r="D31">
        <v>1</v>
      </c>
      <c r="E31">
        <v>2</v>
      </c>
      <c r="F31">
        <v>0</v>
      </c>
      <c r="G31">
        <v>3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</row>
    <row r="33" spans="1:39">
      <c r="A33" s="10" t="s">
        <v>144</v>
      </c>
      <c r="B33" s="10">
        <f>SUM(C33:AM33)</f>
        <v>269</v>
      </c>
      <c r="C33" s="11">
        <f>SUM(C2:C31)</f>
        <v>60</v>
      </c>
      <c r="D33" s="11">
        <f t="shared" ref="D33:AL33" si="1">SUM(D2:D31)</f>
        <v>31</v>
      </c>
      <c r="E33" s="11">
        <f t="shared" si="1"/>
        <v>22</v>
      </c>
      <c r="F33" s="11">
        <f t="shared" si="1"/>
        <v>20</v>
      </c>
      <c r="G33" s="11">
        <f t="shared" si="1"/>
        <v>18</v>
      </c>
      <c r="H33" s="11">
        <f t="shared" si="1"/>
        <v>17</v>
      </c>
      <c r="I33" s="11">
        <f t="shared" si="1"/>
        <v>14</v>
      </c>
      <c r="J33" s="11">
        <f t="shared" si="1"/>
        <v>11</v>
      </c>
      <c r="K33" s="11">
        <f t="shared" si="1"/>
        <v>8</v>
      </c>
      <c r="L33" s="11">
        <f t="shared" si="1"/>
        <v>10</v>
      </c>
      <c r="M33" s="11">
        <f t="shared" si="1"/>
        <v>6</v>
      </c>
      <c r="N33" s="11">
        <f t="shared" si="1"/>
        <v>6</v>
      </c>
      <c r="O33" s="11">
        <f t="shared" si="1"/>
        <v>6</v>
      </c>
      <c r="P33" s="11">
        <f t="shared" si="1"/>
        <v>5</v>
      </c>
      <c r="Q33" s="11">
        <f t="shared" si="1"/>
        <v>3</v>
      </c>
      <c r="R33" s="11">
        <f t="shared" si="1"/>
        <v>3</v>
      </c>
      <c r="S33" s="11">
        <f t="shared" si="1"/>
        <v>3</v>
      </c>
      <c r="T33" s="11">
        <f t="shared" si="1"/>
        <v>2</v>
      </c>
      <c r="U33" s="11">
        <f t="shared" si="1"/>
        <v>2</v>
      </c>
      <c r="V33" s="11">
        <f t="shared" si="1"/>
        <v>2</v>
      </c>
      <c r="W33" s="11">
        <f t="shared" si="1"/>
        <v>2</v>
      </c>
      <c r="X33" s="11">
        <f t="shared" si="1"/>
        <v>2</v>
      </c>
      <c r="Y33" s="11">
        <f t="shared" si="1"/>
        <v>2</v>
      </c>
      <c r="Z33" s="11">
        <f t="shared" si="1"/>
        <v>1</v>
      </c>
      <c r="AA33" s="11">
        <f t="shared" si="1"/>
        <v>1</v>
      </c>
      <c r="AB33" s="11">
        <f t="shared" si="1"/>
        <v>1</v>
      </c>
      <c r="AC33" s="11">
        <f t="shared" si="1"/>
        <v>1</v>
      </c>
      <c r="AD33" s="11">
        <f t="shared" si="1"/>
        <v>1</v>
      </c>
      <c r="AE33" s="11">
        <f t="shared" si="1"/>
        <v>1</v>
      </c>
      <c r="AF33" s="11">
        <f t="shared" si="1"/>
        <v>1</v>
      </c>
      <c r="AG33" s="11">
        <f t="shared" si="1"/>
        <v>1</v>
      </c>
      <c r="AH33" s="11">
        <f t="shared" si="1"/>
        <v>1</v>
      </c>
      <c r="AI33" s="11">
        <f t="shared" si="1"/>
        <v>1</v>
      </c>
      <c r="AJ33" s="11">
        <f t="shared" si="1"/>
        <v>1</v>
      </c>
      <c r="AK33" s="11">
        <f t="shared" si="1"/>
        <v>1</v>
      </c>
      <c r="AL33" s="11">
        <f t="shared" si="1"/>
        <v>1</v>
      </c>
      <c r="AM33" s="11">
        <f>SUM(AM2:AM31)</f>
        <v>1</v>
      </c>
    </row>
  </sheetData>
  <sortState xmlns:xlrd2="http://schemas.microsoft.com/office/spreadsheetml/2017/richdata2" ref="A2:AM32">
    <sortCondition ref="A3:A3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924C-7427-6447-BA36-FAFF0EDD7FE1}">
  <dimension ref="A1:Z33"/>
  <sheetViews>
    <sheetView workbookViewId="0">
      <selection activeCell="J34" sqref="J34"/>
    </sheetView>
  </sheetViews>
  <sheetFormatPr baseColWidth="10" defaultRowHeight="16"/>
  <sheetData>
    <row r="1" spans="1:26">
      <c r="A1" s="2" t="s">
        <v>34</v>
      </c>
      <c r="B1" s="2" t="s">
        <v>35</v>
      </c>
      <c r="C1" s="2" t="s">
        <v>74</v>
      </c>
      <c r="D1" s="17" t="s">
        <v>193</v>
      </c>
      <c r="E1" s="17" t="s">
        <v>194</v>
      </c>
      <c r="F1" s="17" t="s">
        <v>195</v>
      </c>
      <c r="G1" s="17" t="s">
        <v>83</v>
      </c>
      <c r="H1" s="17" t="s">
        <v>196</v>
      </c>
      <c r="I1" s="17" t="s">
        <v>197</v>
      </c>
      <c r="J1" s="17" t="s">
        <v>198</v>
      </c>
      <c r="K1" s="17" t="s">
        <v>199</v>
      </c>
      <c r="L1" s="17" t="s">
        <v>200</v>
      </c>
      <c r="M1" s="17" t="s">
        <v>201</v>
      </c>
      <c r="N1" s="17" t="s">
        <v>202</v>
      </c>
      <c r="O1" s="17" t="s">
        <v>203</v>
      </c>
      <c r="P1" s="17" t="s">
        <v>204</v>
      </c>
      <c r="Q1" s="17" t="s">
        <v>205</v>
      </c>
      <c r="R1" s="17" t="s">
        <v>206</v>
      </c>
      <c r="S1" s="17" t="s">
        <v>207</v>
      </c>
      <c r="T1" s="17" t="s">
        <v>208</v>
      </c>
      <c r="U1" s="17" t="s">
        <v>209</v>
      </c>
      <c r="V1" s="17" t="s">
        <v>210</v>
      </c>
      <c r="W1" s="17" t="s">
        <v>211</v>
      </c>
      <c r="X1" s="17" t="s">
        <v>212</v>
      </c>
      <c r="Y1" s="17" t="s">
        <v>213</v>
      </c>
      <c r="Z1" s="17" t="s">
        <v>214</v>
      </c>
    </row>
    <row r="2" spans="1:26" ht="18">
      <c r="A2" s="4" t="s">
        <v>29</v>
      </c>
      <c r="B2" s="5" t="s">
        <v>62</v>
      </c>
      <c r="C2" s="3">
        <f t="shared" ref="C2:C26" si="0">SUM(D2:Z2)</f>
        <v>0</v>
      </c>
    </row>
    <row r="3" spans="1:26" ht="18">
      <c r="A3" s="4" t="s">
        <v>21</v>
      </c>
      <c r="B3" s="5" t="s">
        <v>57</v>
      </c>
      <c r="C3" s="3">
        <f t="shared" si="0"/>
        <v>11</v>
      </c>
      <c r="D3" s="16"/>
      <c r="E3" s="16"/>
      <c r="F3" s="8">
        <v>5</v>
      </c>
      <c r="G3" s="16"/>
      <c r="H3" s="8">
        <v>1</v>
      </c>
      <c r="I3" s="16"/>
      <c r="J3" s="8">
        <v>1</v>
      </c>
      <c r="K3" s="16"/>
      <c r="L3" s="8">
        <v>1</v>
      </c>
      <c r="M3" s="16"/>
      <c r="N3" s="16"/>
      <c r="O3" s="8">
        <v>1</v>
      </c>
      <c r="P3" s="16"/>
      <c r="Q3" s="16"/>
      <c r="R3" s="16"/>
      <c r="S3" s="8">
        <v>1</v>
      </c>
      <c r="T3" s="16"/>
      <c r="U3" s="16"/>
      <c r="V3" s="16"/>
      <c r="W3" s="16"/>
      <c r="X3" s="8">
        <v>1</v>
      </c>
      <c r="Y3" s="16"/>
      <c r="Z3" s="16"/>
    </row>
    <row r="4" spans="1:26" ht="18">
      <c r="A4" s="4" t="s">
        <v>17</v>
      </c>
      <c r="B4" s="5" t="s">
        <v>53</v>
      </c>
      <c r="C4" s="3">
        <f t="shared" si="0"/>
        <v>5</v>
      </c>
      <c r="D4" s="8">
        <v>1</v>
      </c>
      <c r="E4" s="16"/>
      <c r="F4" s="8">
        <v>2</v>
      </c>
      <c r="G4" s="16"/>
      <c r="H4" s="8">
        <v>1</v>
      </c>
      <c r="I4" s="16"/>
      <c r="J4" s="8">
        <v>1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8">
      <c r="A5" s="4" t="s">
        <v>15</v>
      </c>
      <c r="B5" s="5" t="s">
        <v>51</v>
      </c>
      <c r="C5" s="3">
        <f t="shared" si="0"/>
        <v>12</v>
      </c>
      <c r="D5" s="16"/>
      <c r="E5" s="8">
        <v>2</v>
      </c>
      <c r="F5" s="16"/>
      <c r="G5" s="8">
        <v>5</v>
      </c>
      <c r="H5" s="16"/>
      <c r="I5" s="16"/>
      <c r="J5" s="8">
        <v>3</v>
      </c>
      <c r="K5" s="16"/>
      <c r="L5" s="16"/>
      <c r="M5" s="16"/>
      <c r="N5" s="16"/>
      <c r="O5" s="8">
        <v>1</v>
      </c>
      <c r="P5" s="16"/>
      <c r="Q5" s="8">
        <v>1</v>
      </c>
      <c r="R5" s="16"/>
      <c r="S5" s="16"/>
      <c r="T5" s="16"/>
      <c r="U5" s="16"/>
      <c r="V5" s="16"/>
      <c r="W5" s="16"/>
      <c r="X5" s="16"/>
      <c r="Y5" s="16"/>
      <c r="Z5" s="16"/>
    </row>
    <row r="6" spans="1:26" ht="18">
      <c r="A6" s="4" t="s">
        <v>16</v>
      </c>
      <c r="B6" s="5" t="s">
        <v>52</v>
      </c>
      <c r="C6" s="3">
        <f t="shared" si="0"/>
        <v>6</v>
      </c>
      <c r="D6" s="8">
        <v>1</v>
      </c>
      <c r="E6" s="8">
        <v>1</v>
      </c>
      <c r="F6" s="8">
        <v>2</v>
      </c>
      <c r="G6" s="8">
        <v>1</v>
      </c>
      <c r="H6" s="8">
        <v>1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8">
      <c r="A7" s="4" t="s">
        <v>7</v>
      </c>
      <c r="B7" s="5" t="s">
        <v>43</v>
      </c>
      <c r="C7" s="3">
        <f t="shared" si="0"/>
        <v>10</v>
      </c>
      <c r="D7" s="8">
        <v>4</v>
      </c>
      <c r="E7" s="16"/>
      <c r="F7" s="8">
        <v>2</v>
      </c>
      <c r="G7" s="8">
        <v>1</v>
      </c>
      <c r="H7" s="16"/>
      <c r="I7" s="16"/>
      <c r="J7" s="16"/>
      <c r="K7" s="16"/>
      <c r="L7" s="16"/>
      <c r="M7" s="16"/>
      <c r="N7" s="8">
        <v>1</v>
      </c>
      <c r="O7" s="8">
        <v>2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8">
      <c r="A8" s="4" t="s">
        <v>25</v>
      </c>
      <c r="B8" s="5" t="s">
        <v>61</v>
      </c>
      <c r="C8" s="3">
        <f t="shared" si="0"/>
        <v>6</v>
      </c>
      <c r="D8" s="8">
        <v>1</v>
      </c>
      <c r="E8" s="8">
        <v>1</v>
      </c>
      <c r="F8" s="8">
        <v>1</v>
      </c>
      <c r="G8" s="8">
        <v>3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8">
      <c r="A9" s="4" t="s">
        <v>0</v>
      </c>
      <c r="B9" s="5" t="s">
        <v>36</v>
      </c>
      <c r="C9" s="3">
        <f t="shared" si="0"/>
        <v>11</v>
      </c>
      <c r="D9" s="8">
        <v>1</v>
      </c>
      <c r="E9" s="16"/>
      <c r="F9" s="8">
        <v>3</v>
      </c>
      <c r="G9" s="8">
        <v>2</v>
      </c>
      <c r="H9" s="8">
        <v>2</v>
      </c>
      <c r="I9" s="16"/>
      <c r="J9" s="8">
        <v>2</v>
      </c>
      <c r="K9" s="16"/>
      <c r="L9" s="16"/>
      <c r="M9" s="16"/>
      <c r="N9" s="8">
        <v>1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8">
      <c r="A10" s="4" t="s">
        <v>9</v>
      </c>
      <c r="B10" s="5" t="s">
        <v>45</v>
      </c>
      <c r="C10" s="3">
        <f t="shared" si="0"/>
        <v>5</v>
      </c>
      <c r="D10" s="8">
        <v>3</v>
      </c>
      <c r="E10" s="16"/>
      <c r="F10" s="8">
        <v>1</v>
      </c>
      <c r="G10" s="16"/>
      <c r="H10" s="16"/>
      <c r="I10" s="16"/>
      <c r="J10" s="16"/>
      <c r="K10" s="16"/>
      <c r="L10" s="16"/>
      <c r="M10" s="16"/>
      <c r="N10" s="16"/>
      <c r="O10" s="16"/>
      <c r="P10" s="8">
        <v>1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8">
      <c r="A11" s="4" t="s">
        <v>24</v>
      </c>
      <c r="B11" s="5" t="s">
        <v>60</v>
      </c>
      <c r="C11" s="3">
        <f t="shared" si="0"/>
        <v>30</v>
      </c>
      <c r="D11" s="8">
        <v>2</v>
      </c>
      <c r="E11" s="8">
        <v>1</v>
      </c>
      <c r="F11" s="8">
        <v>5</v>
      </c>
      <c r="G11" s="8">
        <v>8</v>
      </c>
      <c r="H11" s="8">
        <v>2</v>
      </c>
      <c r="I11" s="8">
        <v>1</v>
      </c>
      <c r="J11" s="8">
        <v>3</v>
      </c>
      <c r="K11" s="8">
        <v>1</v>
      </c>
      <c r="L11" s="8">
        <v>6</v>
      </c>
      <c r="M11" s="8">
        <v>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8">
      <c r="A12" s="4" t="s">
        <v>2</v>
      </c>
      <c r="B12" s="5" t="s">
        <v>38</v>
      </c>
      <c r="C12" s="3">
        <f t="shared" si="0"/>
        <v>11</v>
      </c>
      <c r="D12" s="16"/>
      <c r="E12" s="16"/>
      <c r="F12" s="16"/>
      <c r="G12" s="8">
        <v>3</v>
      </c>
      <c r="H12" s="16"/>
      <c r="I12" s="16"/>
      <c r="J12" s="8">
        <v>4</v>
      </c>
      <c r="K12" s="16"/>
      <c r="L12" s="8">
        <v>2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8">
        <v>1</v>
      </c>
      <c r="Z12" s="8">
        <v>1</v>
      </c>
    </row>
    <row r="13" spans="1:26" ht="18">
      <c r="A13" s="4" t="s">
        <v>13</v>
      </c>
      <c r="B13" s="5" t="s">
        <v>49</v>
      </c>
      <c r="C13" s="3">
        <f t="shared" si="0"/>
        <v>8</v>
      </c>
      <c r="D13" s="16"/>
      <c r="E13" s="16"/>
      <c r="F13" s="8">
        <v>3</v>
      </c>
      <c r="G13" s="8">
        <v>1</v>
      </c>
      <c r="H13" s="16"/>
      <c r="I13" s="16"/>
      <c r="J13" s="8">
        <v>3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8">
        <v>1</v>
      </c>
      <c r="X13" s="16"/>
      <c r="Y13" s="16"/>
      <c r="Z13" s="16"/>
    </row>
    <row r="14" spans="1:26" ht="18">
      <c r="A14" s="4" t="s">
        <v>26</v>
      </c>
      <c r="B14" s="5" t="s">
        <v>64</v>
      </c>
      <c r="C14" s="3">
        <f t="shared" si="0"/>
        <v>0</v>
      </c>
    </row>
    <row r="15" spans="1:26" ht="18">
      <c r="A15" s="4" t="s">
        <v>11</v>
      </c>
      <c r="B15" s="5" t="s">
        <v>47</v>
      </c>
      <c r="C15" s="3">
        <f t="shared" si="0"/>
        <v>13</v>
      </c>
      <c r="D15" s="8">
        <v>3</v>
      </c>
      <c r="E15" s="16"/>
      <c r="F15" s="8">
        <v>2</v>
      </c>
      <c r="G15" s="8">
        <v>2</v>
      </c>
      <c r="H15" s="8">
        <v>2</v>
      </c>
      <c r="I15" s="16"/>
      <c r="J15" s="8">
        <v>1</v>
      </c>
      <c r="K15" s="16"/>
      <c r="L15" s="8">
        <v>1</v>
      </c>
      <c r="M15" s="16"/>
      <c r="N15" s="16"/>
      <c r="O15" s="16"/>
      <c r="P15" s="16"/>
      <c r="Q15" s="16"/>
      <c r="R15" s="16"/>
      <c r="S15" s="16"/>
      <c r="T15" s="16"/>
      <c r="U15" s="8">
        <v>1</v>
      </c>
      <c r="V15" s="8">
        <v>1</v>
      </c>
      <c r="W15" s="16"/>
      <c r="X15" s="16"/>
      <c r="Y15" s="16"/>
      <c r="Z15" s="16"/>
    </row>
    <row r="16" spans="1:26" ht="18">
      <c r="A16" s="4" t="s">
        <v>14</v>
      </c>
      <c r="B16" s="5" t="s">
        <v>50</v>
      </c>
      <c r="C16" s="3">
        <f t="shared" si="0"/>
        <v>4</v>
      </c>
      <c r="D16" s="8">
        <v>1</v>
      </c>
      <c r="E16" s="16"/>
      <c r="F16" s="8">
        <v>2</v>
      </c>
      <c r="G16" s="16"/>
      <c r="H16" s="16"/>
      <c r="I16" s="16"/>
      <c r="J16" s="16"/>
      <c r="K16" s="16"/>
      <c r="L16" s="8">
        <v>1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8">
      <c r="A17" s="4" t="s">
        <v>19</v>
      </c>
      <c r="B17" s="5" t="s">
        <v>55</v>
      </c>
      <c r="C17" s="3">
        <f t="shared" si="0"/>
        <v>1</v>
      </c>
      <c r="D17" s="16"/>
      <c r="E17" s="16"/>
      <c r="F17" s="16"/>
      <c r="G17" s="8">
        <v>1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8">
      <c r="A18" s="4" t="s">
        <v>8</v>
      </c>
      <c r="B18" s="5" t="s">
        <v>44</v>
      </c>
      <c r="C18" s="3">
        <f t="shared" si="0"/>
        <v>5</v>
      </c>
      <c r="D18" s="8">
        <v>3</v>
      </c>
      <c r="E18" s="16"/>
      <c r="F18" s="8">
        <v>1</v>
      </c>
      <c r="G18" s="8">
        <v>1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8">
      <c r="A19" s="4" t="s">
        <v>23</v>
      </c>
      <c r="B19" s="5" t="s">
        <v>59</v>
      </c>
      <c r="C19" s="3">
        <f t="shared" si="0"/>
        <v>1</v>
      </c>
      <c r="D19" s="16"/>
      <c r="E19" s="16"/>
      <c r="F19" s="8">
        <v>1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8">
      <c r="A20" s="4" t="s">
        <v>28</v>
      </c>
      <c r="B20" s="5" t="s">
        <v>65</v>
      </c>
      <c r="C20" s="3">
        <f t="shared" si="0"/>
        <v>10</v>
      </c>
      <c r="D20" s="8">
        <v>1</v>
      </c>
      <c r="E20" s="16"/>
      <c r="F20" s="8">
        <v>2</v>
      </c>
      <c r="G20" s="8">
        <v>2</v>
      </c>
      <c r="H20" s="8">
        <v>2</v>
      </c>
      <c r="I20" s="16"/>
      <c r="J20" s="8">
        <v>1</v>
      </c>
      <c r="K20" s="16"/>
      <c r="L20" s="8">
        <v>2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8">
      <c r="A21" s="4" t="s">
        <v>3</v>
      </c>
      <c r="B21" s="5" t="s">
        <v>39</v>
      </c>
      <c r="C21" s="3">
        <f t="shared" si="0"/>
        <v>16</v>
      </c>
      <c r="D21" s="8">
        <v>6</v>
      </c>
      <c r="E21" s="8">
        <v>1</v>
      </c>
      <c r="F21" s="8">
        <v>1</v>
      </c>
      <c r="G21" s="8">
        <v>2</v>
      </c>
      <c r="H21" s="8">
        <v>1</v>
      </c>
      <c r="I21" s="16"/>
      <c r="J21" s="8">
        <v>3</v>
      </c>
      <c r="K21" s="16"/>
      <c r="L21" s="8">
        <v>1</v>
      </c>
      <c r="M21" s="16"/>
      <c r="N21" s="16"/>
      <c r="O21" s="16"/>
      <c r="P21" s="16"/>
      <c r="Q21" s="8">
        <v>1</v>
      </c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8">
      <c r="A22" s="4" t="s">
        <v>4</v>
      </c>
      <c r="B22" s="5" t="s">
        <v>40</v>
      </c>
      <c r="C22" s="3">
        <f t="shared" si="0"/>
        <v>4</v>
      </c>
      <c r="D22" s="16"/>
      <c r="E22" s="16"/>
      <c r="F22" s="8">
        <v>1</v>
      </c>
      <c r="G22" s="16"/>
      <c r="H22" s="8">
        <v>1</v>
      </c>
      <c r="I22" s="16"/>
      <c r="J22" s="16"/>
      <c r="K22" s="16"/>
      <c r="L22" s="16"/>
      <c r="M22" s="16"/>
      <c r="N22" s="8">
        <v>2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8">
      <c r="A23" s="4" t="s">
        <v>18</v>
      </c>
      <c r="B23" s="5" t="s">
        <v>54</v>
      </c>
      <c r="C23" s="3">
        <f t="shared" si="0"/>
        <v>16</v>
      </c>
      <c r="D23" s="16"/>
      <c r="E23" s="8">
        <v>2</v>
      </c>
      <c r="F23" s="8">
        <v>5</v>
      </c>
      <c r="G23" s="8">
        <v>1</v>
      </c>
      <c r="H23" s="8">
        <v>2</v>
      </c>
      <c r="I23" s="16"/>
      <c r="J23" s="16"/>
      <c r="K23" s="16"/>
      <c r="L23" s="8">
        <v>3</v>
      </c>
      <c r="M23" s="16"/>
      <c r="N23" s="16"/>
      <c r="O23" s="16"/>
      <c r="P23" s="16"/>
      <c r="Q23" s="16"/>
      <c r="R23" s="8">
        <v>1</v>
      </c>
      <c r="S23" s="8">
        <v>1</v>
      </c>
      <c r="T23" s="8">
        <v>1</v>
      </c>
      <c r="U23" s="16"/>
      <c r="V23" s="16"/>
      <c r="W23" s="16"/>
      <c r="X23" s="16"/>
      <c r="Y23" s="16"/>
      <c r="Z23" s="16"/>
    </row>
    <row r="24" spans="1:26" ht="18">
      <c r="A24" s="4" t="s">
        <v>1</v>
      </c>
      <c r="B24" s="5" t="s">
        <v>37</v>
      </c>
      <c r="C24" s="3">
        <f t="shared" si="0"/>
        <v>33</v>
      </c>
      <c r="D24" s="8">
        <v>8</v>
      </c>
      <c r="E24" s="8">
        <v>3</v>
      </c>
      <c r="F24" s="8">
        <v>2</v>
      </c>
      <c r="G24" s="8">
        <v>17</v>
      </c>
      <c r="H24" s="8">
        <v>1</v>
      </c>
      <c r="I24" s="16"/>
      <c r="J24" s="8">
        <v>1</v>
      </c>
      <c r="K24" s="16"/>
      <c r="L24" s="16"/>
      <c r="M24" s="16"/>
      <c r="N24" s="16"/>
      <c r="O24" s="8">
        <v>1</v>
      </c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8">
      <c r="A25" s="4" t="s">
        <v>20</v>
      </c>
      <c r="B25" s="5" t="s">
        <v>56</v>
      </c>
      <c r="C25" s="3">
        <f t="shared" si="0"/>
        <v>3</v>
      </c>
      <c r="D25" s="8">
        <v>1</v>
      </c>
      <c r="E25" s="16"/>
      <c r="F25" s="16"/>
      <c r="G25" s="16"/>
      <c r="H25" s="16"/>
      <c r="I25" s="16"/>
      <c r="J25" s="8">
        <v>1</v>
      </c>
      <c r="K25" s="8"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8">
      <c r="A26" s="4" t="s">
        <v>12</v>
      </c>
      <c r="B26" s="5" t="s">
        <v>48</v>
      </c>
      <c r="C26" s="3">
        <f t="shared" si="0"/>
        <v>1</v>
      </c>
      <c r="D26" s="16"/>
      <c r="E26" s="16"/>
      <c r="F26" s="16"/>
      <c r="G26" s="16"/>
      <c r="H26" s="8">
        <v>1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8">
      <c r="A27" s="4" t="s">
        <v>6</v>
      </c>
      <c r="B27" s="5" t="s">
        <v>42</v>
      </c>
      <c r="C27" s="3">
        <f>SUM(D27:Z27)</f>
        <v>9</v>
      </c>
      <c r="D27" s="8">
        <v>4</v>
      </c>
      <c r="E27" s="16"/>
      <c r="F27" s="8">
        <v>3</v>
      </c>
      <c r="G27" s="8">
        <v>2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8">
      <c r="A28" s="4" t="s">
        <v>27</v>
      </c>
      <c r="B28" s="5" t="s">
        <v>63</v>
      </c>
      <c r="C28" s="3">
        <f t="shared" ref="C28:C31" si="1">SUM(D28:Z28)</f>
        <v>2</v>
      </c>
      <c r="D28" s="16"/>
      <c r="E28" s="16"/>
      <c r="F28" s="16"/>
      <c r="G28" s="16"/>
      <c r="H28" s="8">
        <v>1</v>
      </c>
      <c r="I28" s="16"/>
      <c r="J28" s="8">
        <v>1</v>
      </c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8">
      <c r="A29" s="4" t="s">
        <v>10</v>
      </c>
      <c r="B29" s="5" t="s">
        <v>46</v>
      </c>
      <c r="C29" s="3">
        <f t="shared" si="1"/>
        <v>13</v>
      </c>
      <c r="D29" s="16"/>
      <c r="E29" s="8">
        <v>1</v>
      </c>
      <c r="F29" s="16"/>
      <c r="G29" s="8">
        <v>2</v>
      </c>
      <c r="H29" s="8">
        <v>2</v>
      </c>
      <c r="I29" s="16"/>
      <c r="J29" s="8">
        <v>1</v>
      </c>
      <c r="K29" s="16"/>
      <c r="L29" s="8">
        <v>3</v>
      </c>
      <c r="M29" s="16"/>
      <c r="N29" s="16"/>
      <c r="O29" s="8">
        <v>3</v>
      </c>
      <c r="P29" s="16"/>
      <c r="Q29" s="8">
        <v>1</v>
      </c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8">
      <c r="A30" s="4" t="s">
        <v>5</v>
      </c>
      <c r="B30" s="5" t="s">
        <v>41</v>
      </c>
      <c r="C30" s="3">
        <f t="shared" si="1"/>
        <v>4</v>
      </c>
      <c r="D30" s="16"/>
      <c r="E30" s="16"/>
      <c r="F30" s="8">
        <v>1</v>
      </c>
      <c r="G30" s="8">
        <v>1</v>
      </c>
      <c r="H30" s="16"/>
      <c r="I30" s="16"/>
      <c r="J30" s="8">
        <v>1</v>
      </c>
      <c r="K30" s="16"/>
      <c r="L30" s="16"/>
      <c r="M30" s="16"/>
      <c r="N30" s="8">
        <v>1</v>
      </c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8">
      <c r="A31" s="4" t="s">
        <v>22</v>
      </c>
      <c r="B31" s="5" t="s">
        <v>58</v>
      </c>
      <c r="C31" s="3">
        <f t="shared" si="1"/>
        <v>3</v>
      </c>
      <c r="D31" s="16"/>
      <c r="E31" s="16"/>
      <c r="F31" s="16"/>
      <c r="G31" s="8">
        <v>2</v>
      </c>
      <c r="H31" s="16"/>
      <c r="I31" s="16"/>
      <c r="J31" s="16"/>
      <c r="K31" s="16"/>
      <c r="L31" s="16"/>
      <c r="M31" s="16"/>
      <c r="N31" s="16"/>
      <c r="O31" s="8">
        <v>1</v>
      </c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3" spans="1:26" ht="18">
      <c r="A33" s="1" t="s">
        <v>74</v>
      </c>
      <c r="B33" s="3"/>
      <c r="C33" s="3"/>
      <c r="D33">
        <f>SUM(D2:D31)</f>
        <v>40</v>
      </c>
      <c r="E33">
        <f t="shared" ref="E33:Z33" si="2">SUM(E2:E31)</f>
        <v>12</v>
      </c>
      <c r="F33">
        <f t="shared" si="2"/>
        <v>45</v>
      </c>
      <c r="G33">
        <f t="shared" si="2"/>
        <v>57</v>
      </c>
      <c r="H33">
        <f t="shared" si="2"/>
        <v>20</v>
      </c>
      <c r="I33">
        <f t="shared" si="2"/>
        <v>1</v>
      </c>
      <c r="J33">
        <f t="shared" si="2"/>
        <v>27</v>
      </c>
      <c r="K33">
        <f t="shared" si="2"/>
        <v>2</v>
      </c>
      <c r="L33">
        <f t="shared" si="2"/>
        <v>20</v>
      </c>
      <c r="M33">
        <f t="shared" si="2"/>
        <v>1</v>
      </c>
      <c r="N33">
        <f t="shared" si="2"/>
        <v>5</v>
      </c>
      <c r="O33">
        <f t="shared" si="2"/>
        <v>9</v>
      </c>
      <c r="P33">
        <f t="shared" si="2"/>
        <v>1</v>
      </c>
      <c r="Q33">
        <f t="shared" si="2"/>
        <v>3</v>
      </c>
      <c r="R33">
        <f t="shared" si="2"/>
        <v>1</v>
      </c>
      <c r="S33">
        <f t="shared" si="2"/>
        <v>2</v>
      </c>
      <c r="T33">
        <f t="shared" si="2"/>
        <v>1</v>
      </c>
      <c r="U33">
        <f t="shared" si="2"/>
        <v>1</v>
      </c>
      <c r="V33">
        <f t="shared" si="2"/>
        <v>1</v>
      </c>
      <c r="W33">
        <f t="shared" si="2"/>
        <v>1</v>
      </c>
      <c r="X33">
        <f t="shared" si="2"/>
        <v>1</v>
      </c>
      <c r="Y33">
        <f t="shared" si="2"/>
        <v>1</v>
      </c>
      <c r="Z33">
        <f t="shared" si="2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6046-A267-454A-A1A3-9F914B82D1CA}">
  <dimension ref="A1:J32"/>
  <sheetViews>
    <sheetView workbookViewId="0">
      <selection activeCell="G35" sqref="G35"/>
    </sheetView>
  </sheetViews>
  <sheetFormatPr baseColWidth="10" defaultRowHeight="16"/>
  <sheetData>
    <row r="1" spans="1:10">
      <c r="A1" s="9" t="s">
        <v>116</v>
      </c>
      <c r="B1" s="9">
        <v>0</v>
      </c>
      <c r="C1" s="9">
        <v>2</v>
      </c>
      <c r="D1" s="9">
        <v>3</v>
      </c>
      <c r="E1" s="9">
        <v>0</v>
      </c>
      <c r="F1" s="9">
        <v>0</v>
      </c>
      <c r="G1" s="9">
        <v>0</v>
      </c>
      <c r="H1" s="9">
        <v>0</v>
      </c>
      <c r="I1" s="9">
        <v>0</v>
      </c>
      <c r="J1" s="9">
        <v>0</v>
      </c>
    </row>
    <row r="2" spans="1:10">
      <c r="A2" s="9" t="s">
        <v>117</v>
      </c>
      <c r="B2" s="9">
        <v>6</v>
      </c>
      <c r="C2" s="9">
        <v>0</v>
      </c>
      <c r="D2" s="9">
        <v>0</v>
      </c>
      <c r="E2" s="9">
        <v>0</v>
      </c>
      <c r="F2" s="9">
        <v>0</v>
      </c>
      <c r="G2" s="9">
        <v>1</v>
      </c>
      <c r="H2" s="9">
        <v>0</v>
      </c>
      <c r="I2" s="9">
        <v>0</v>
      </c>
      <c r="J2" s="9">
        <v>0</v>
      </c>
    </row>
    <row r="3" spans="1:10">
      <c r="A3" s="9" t="s">
        <v>142</v>
      </c>
      <c r="B3" s="9">
        <v>1</v>
      </c>
      <c r="C3" s="9">
        <v>0</v>
      </c>
      <c r="D3" s="9">
        <v>1</v>
      </c>
      <c r="E3" s="9">
        <v>0</v>
      </c>
      <c r="F3" s="9">
        <v>0</v>
      </c>
      <c r="G3" s="9">
        <v>1</v>
      </c>
      <c r="H3" s="9">
        <v>0</v>
      </c>
      <c r="I3" s="9">
        <v>0</v>
      </c>
      <c r="J3" s="9">
        <v>0</v>
      </c>
    </row>
    <row r="4" spans="1:10">
      <c r="A4" s="9" t="s">
        <v>118</v>
      </c>
      <c r="B4" s="9">
        <v>7</v>
      </c>
      <c r="C4" s="9">
        <v>0</v>
      </c>
      <c r="D4" s="9">
        <v>1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</row>
    <row r="5" spans="1:10">
      <c r="A5" s="9" t="s">
        <v>119</v>
      </c>
      <c r="B5" s="9">
        <v>1</v>
      </c>
      <c r="C5" s="9">
        <v>4</v>
      </c>
      <c r="D5" s="9">
        <v>2</v>
      </c>
      <c r="E5" s="9">
        <v>1</v>
      </c>
      <c r="F5" s="9">
        <v>0</v>
      </c>
      <c r="G5" s="9">
        <v>0</v>
      </c>
      <c r="H5" s="9">
        <v>0</v>
      </c>
      <c r="I5" s="9">
        <v>0</v>
      </c>
      <c r="J5" s="9">
        <v>0</v>
      </c>
    </row>
    <row r="6" spans="1:10">
      <c r="A6" s="9" t="s">
        <v>120</v>
      </c>
      <c r="B6" s="9">
        <v>2</v>
      </c>
      <c r="C6" s="9">
        <v>2</v>
      </c>
      <c r="D6" s="9">
        <v>0</v>
      </c>
      <c r="E6" s="9">
        <v>0</v>
      </c>
      <c r="F6" s="9">
        <v>1</v>
      </c>
      <c r="G6" s="9">
        <v>0</v>
      </c>
      <c r="H6" s="9">
        <v>0</v>
      </c>
      <c r="I6" s="9">
        <v>0</v>
      </c>
      <c r="J6" s="9">
        <v>0</v>
      </c>
    </row>
    <row r="7" spans="1:10">
      <c r="A7" s="9" t="s">
        <v>140</v>
      </c>
      <c r="B7" s="9">
        <v>3</v>
      </c>
      <c r="C7" s="9">
        <v>0</v>
      </c>
      <c r="D7" s="9">
        <v>1</v>
      </c>
      <c r="E7" s="9">
        <v>0</v>
      </c>
      <c r="F7" s="9">
        <v>0</v>
      </c>
      <c r="G7" s="9">
        <v>1</v>
      </c>
      <c r="H7" s="9">
        <v>0</v>
      </c>
      <c r="I7" s="9">
        <v>0</v>
      </c>
      <c r="J7" s="9">
        <v>0</v>
      </c>
    </row>
    <row r="8" spans="1:10">
      <c r="A8" s="9" t="s">
        <v>36</v>
      </c>
      <c r="B8" s="9">
        <v>0</v>
      </c>
      <c r="C8" s="9">
        <v>0</v>
      </c>
      <c r="D8" s="9">
        <v>1</v>
      </c>
      <c r="E8" s="9">
        <v>2</v>
      </c>
      <c r="F8" s="9">
        <v>0</v>
      </c>
      <c r="G8" s="9">
        <v>0</v>
      </c>
      <c r="H8" s="9">
        <v>0</v>
      </c>
      <c r="I8" s="9">
        <v>0</v>
      </c>
      <c r="J8" s="9">
        <v>1</v>
      </c>
    </row>
    <row r="9" spans="1:10">
      <c r="A9" s="9" t="s">
        <v>121</v>
      </c>
      <c r="B9" s="9">
        <v>2</v>
      </c>
      <c r="C9" s="9">
        <v>1</v>
      </c>
      <c r="D9" s="9">
        <v>1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>
      <c r="A10" s="9" t="s">
        <v>122</v>
      </c>
      <c r="B10" s="9">
        <v>11</v>
      </c>
      <c r="C10" s="9">
        <v>4</v>
      </c>
      <c r="D10" s="9">
        <v>5</v>
      </c>
      <c r="E10" s="9">
        <v>3</v>
      </c>
      <c r="F10" s="9">
        <v>1</v>
      </c>
      <c r="G10" s="9">
        <v>0</v>
      </c>
      <c r="H10" s="9">
        <v>0</v>
      </c>
      <c r="I10" s="9">
        <v>0</v>
      </c>
      <c r="J10" s="9">
        <v>0</v>
      </c>
    </row>
    <row r="11" spans="1:10">
      <c r="A11" s="9" t="s">
        <v>123</v>
      </c>
      <c r="B11" s="9">
        <v>10</v>
      </c>
      <c r="C11" s="9">
        <v>1</v>
      </c>
      <c r="D11" s="9">
        <v>8</v>
      </c>
      <c r="E11" s="9">
        <v>2</v>
      </c>
      <c r="F11" s="9">
        <v>0</v>
      </c>
      <c r="G11" s="9">
        <v>1</v>
      </c>
      <c r="H11" s="9">
        <v>0</v>
      </c>
      <c r="I11" s="9">
        <v>0</v>
      </c>
      <c r="J11" s="9">
        <v>0</v>
      </c>
    </row>
    <row r="12" spans="1:10">
      <c r="A12" s="9" t="s">
        <v>141</v>
      </c>
      <c r="B12" s="9">
        <v>1</v>
      </c>
      <c r="C12" s="9">
        <v>0</v>
      </c>
      <c r="D12" s="9">
        <v>0</v>
      </c>
      <c r="E12" s="9">
        <v>1</v>
      </c>
      <c r="F12" s="9">
        <v>1</v>
      </c>
      <c r="G12" s="9">
        <v>0</v>
      </c>
      <c r="H12" s="9">
        <v>1</v>
      </c>
      <c r="I12" s="9">
        <v>0</v>
      </c>
      <c r="J12" s="9">
        <v>0</v>
      </c>
    </row>
    <row r="13" spans="1:10">
      <c r="A13" s="9" t="s">
        <v>124</v>
      </c>
      <c r="B13" s="9">
        <v>0</v>
      </c>
      <c r="C13" s="9">
        <v>3</v>
      </c>
      <c r="D13" s="9">
        <v>1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>
      <c r="A14" s="9" t="s">
        <v>125</v>
      </c>
      <c r="B14" s="9">
        <v>4</v>
      </c>
      <c r="C14" s="9">
        <v>0</v>
      </c>
      <c r="D14" s="9">
        <v>4</v>
      </c>
      <c r="E14" s="9">
        <v>0</v>
      </c>
      <c r="F14" s="9">
        <v>0</v>
      </c>
      <c r="G14" s="9">
        <v>1</v>
      </c>
      <c r="H14" s="9">
        <v>0</v>
      </c>
      <c r="I14" s="9">
        <v>1</v>
      </c>
      <c r="J14" s="9">
        <v>0</v>
      </c>
    </row>
    <row r="15" spans="1:10">
      <c r="A15" s="9" t="s">
        <v>126</v>
      </c>
      <c r="B15" s="9">
        <v>1</v>
      </c>
      <c r="C15" s="9">
        <v>1</v>
      </c>
      <c r="D15" s="9">
        <v>0</v>
      </c>
      <c r="E15" s="9">
        <v>1</v>
      </c>
      <c r="F15" s="9">
        <v>1</v>
      </c>
      <c r="G15" s="9">
        <v>0</v>
      </c>
      <c r="H15" s="9">
        <v>0</v>
      </c>
      <c r="I15" s="9">
        <v>0</v>
      </c>
      <c r="J15" s="9">
        <v>0</v>
      </c>
    </row>
    <row r="16" spans="1:10">
      <c r="A16" s="9" t="s">
        <v>136</v>
      </c>
      <c r="B16" s="9">
        <v>0</v>
      </c>
      <c r="C16" s="9">
        <v>1</v>
      </c>
      <c r="D16" s="9">
        <v>1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</row>
    <row r="17" spans="1:10">
      <c r="A17" s="9" t="s">
        <v>143</v>
      </c>
      <c r="B17" s="9">
        <v>1</v>
      </c>
      <c r="C17" s="9">
        <v>0</v>
      </c>
      <c r="D17" s="9">
        <v>0</v>
      </c>
      <c r="E17" s="9">
        <v>0</v>
      </c>
      <c r="F17" s="9">
        <v>1</v>
      </c>
      <c r="G17" s="9">
        <v>0</v>
      </c>
      <c r="H17" s="9">
        <v>0</v>
      </c>
      <c r="I17" s="9">
        <v>0</v>
      </c>
      <c r="J17" s="9">
        <v>0</v>
      </c>
    </row>
    <row r="18" spans="1:10">
      <c r="A18" s="9" t="s">
        <v>127</v>
      </c>
      <c r="B18" s="9">
        <v>2</v>
      </c>
      <c r="C18" s="9">
        <v>2</v>
      </c>
      <c r="D18" s="9">
        <v>2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</row>
    <row r="19" spans="1:10">
      <c r="A19" s="9" t="s">
        <v>65</v>
      </c>
      <c r="B19" s="9">
        <v>9</v>
      </c>
      <c r="C19" s="9">
        <v>4</v>
      </c>
      <c r="D19" s="9">
        <v>2</v>
      </c>
      <c r="E19" s="9">
        <v>2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>
      <c r="A20" s="9" t="s">
        <v>128</v>
      </c>
      <c r="B20" s="9">
        <v>9</v>
      </c>
      <c r="C20" s="9">
        <v>2</v>
      </c>
      <c r="D20" s="9">
        <v>8</v>
      </c>
      <c r="E20" s="9">
        <v>0</v>
      </c>
      <c r="F20" s="9">
        <v>0</v>
      </c>
      <c r="G20" s="9">
        <v>1</v>
      </c>
      <c r="H20" s="9">
        <v>0</v>
      </c>
      <c r="I20" s="9">
        <v>0</v>
      </c>
      <c r="J20" s="9">
        <v>0</v>
      </c>
    </row>
    <row r="21" spans="1:10">
      <c r="A21" s="9" t="s">
        <v>129</v>
      </c>
      <c r="B21" s="9">
        <v>1</v>
      </c>
      <c r="C21" s="9">
        <v>1</v>
      </c>
      <c r="D21" s="9">
        <v>0</v>
      </c>
      <c r="E21" s="9">
        <v>0</v>
      </c>
      <c r="F21" s="9">
        <v>2</v>
      </c>
      <c r="G21" s="9">
        <v>0</v>
      </c>
      <c r="H21" s="9">
        <v>0</v>
      </c>
      <c r="I21" s="9">
        <v>0</v>
      </c>
      <c r="J21" s="9">
        <v>0</v>
      </c>
    </row>
    <row r="22" spans="1:10">
      <c r="A22" s="9" t="s">
        <v>138</v>
      </c>
      <c r="B22" s="9">
        <v>3</v>
      </c>
      <c r="C22" s="9">
        <v>4</v>
      </c>
      <c r="D22" s="9">
        <v>0</v>
      </c>
      <c r="E22" s="9">
        <v>3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</row>
    <row r="23" spans="1:10">
      <c r="A23" s="9" t="s">
        <v>130</v>
      </c>
      <c r="B23" s="9">
        <v>9</v>
      </c>
      <c r="C23" s="9">
        <v>4</v>
      </c>
      <c r="D23" s="9">
        <v>0</v>
      </c>
      <c r="E23" s="9">
        <v>2</v>
      </c>
      <c r="F23" s="12">
        <v>15</v>
      </c>
      <c r="G23" s="9">
        <v>3</v>
      </c>
      <c r="H23" s="9">
        <v>1</v>
      </c>
      <c r="I23" s="9">
        <v>0</v>
      </c>
      <c r="J23" s="9">
        <v>0</v>
      </c>
    </row>
    <row r="24" spans="1:10">
      <c r="A24" s="9" t="s">
        <v>139</v>
      </c>
      <c r="B24" s="9">
        <v>2</v>
      </c>
      <c r="C24" s="9">
        <v>2</v>
      </c>
      <c r="D24" s="9">
        <v>1</v>
      </c>
      <c r="E24" s="9">
        <v>1</v>
      </c>
      <c r="F24" s="9">
        <v>0</v>
      </c>
      <c r="G24" s="9">
        <v>1</v>
      </c>
      <c r="H24" s="9">
        <v>0</v>
      </c>
      <c r="I24" s="9">
        <v>0</v>
      </c>
      <c r="J24" s="9">
        <v>0</v>
      </c>
    </row>
    <row r="25" spans="1:10">
      <c r="A25" s="9" t="s">
        <v>137</v>
      </c>
      <c r="B25" s="9">
        <v>0</v>
      </c>
      <c r="C25" s="9">
        <v>2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>
      <c r="A26" s="9" t="s">
        <v>131</v>
      </c>
      <c r="B26" s="9">
        <v>4</v>
      </c>
      <c r="C26" s="9">
        <v>0</v>
      </c>
      <c r="D26" s="9">
        <v>1</v>
      </c>
      <c r="E26" s="9">
        <v>0</v>
      </c>
      <c r="F26" s="9">
        <v>1</v>
      </c>
      <c r="G26" s="9">
        <v>2</v>
      </c>
      <c r="H26" s="9">
        <v>0</v>
      </c>
      <c r="I26" s="9">
        <v>0</v>
      </c>
      <c r="J26" s="9">
        <v>0</v>
      </c>
    </row>
    <row r="27" spans="1:10">
      <c r="A27" s="9" t="s">
        <v>132</v>
      </c>
      <c r="B27" s="9">
        <v>2</v>
      </c>
      <c r="C27" s="9">
        <v>2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</row>
    <row r="28" spans="1:10">
      <c r="A28" s="9" t="s">
        <v>133</v>
      </c>
      <c r="B28" s="9">
        <v>9</v>
      </c>
      <c r="C28" s="9">
        <v>2</v>
      </c>
      <c r="D28" s="9">
        <v>2</v>
      </c>
      <c r="E28" s="9">
        <v>1</v>
      </c>
      <c r="F28" s="9">
        <v>0</v>
      </c>
      <c r="G28" s="9">
        <v>2</v>
      </c>
      <c r="H28" s="9">
        <v>0</v>
      </c>
      <c r="I28" s="9">
        <v>0</v>
      </c>
      <c r="J28" s="9">
        <v>0</v>
      </c>
    </row>
    <row r="29" spans="1:10">
      <c r="A29" s="9" t="s">
        <v>134</v>
      </c>
      <c r="B29" s="9">
        <v>0</v>
      </c>
      <c r="C29" s="9">
        <v>4</v>
      </c>
      <c r="D29" s="9">
        <v>7</v>
      </c>
      <c r="E29" s="9">
        <v>2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>
      <c r="A30" s="9" t="s">
        <v>135</v>
      </c>
      <c r="B30" s="9">
        <v>1</v>
      </c>
      <c r="C30" s="9">
        <v>6</v>
      </c>
      <c r="D30" s="9">
        <v>0</v>
      </c>
      <c r="E30" s="9">
        <v>2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>
      <c r="A31" s="9"/>
      <c r="B31" s="14" t="s">
        <v>146</v>
      </c>
      <c r="C31" s="14" t="s">
        <v>147</v>
      </c>
      <c r="D31" s="14" t="s">
        <v>148</v>
      </c>
      <c r="E31" s="14" t="s">
        <v>149</v>
      </c>
      <c r="F31" s="14" t="s">
        <v>150</v>
      </c>
      <c r="G31" s="14" t="s">
        <v>147</v>
      </c>
      <c r="H31" s="14" t="s">
        <v>151</v>
      </c>
      <c r="I31" s="14" t="s">
        <v>150</v>
      </c>
      <c r="J31" s="14" t="s">
        <v>152</v>
      </c>
    </row>
    <row r="32" spans="1:10">
      <c r="A32" s="13" t="s">
        <v>74</v>
      </c>
      <c r="B32" s="13">
        <v>99</v>
      </c>
      <c r="C32" s="13">
        <v>54</v>
      </c>
      <c r="D32" s="13">
        <v>52</v>
      </c>
      <c r="E32" s="13">
        <v>23</v>
      </c>
      <c r="F32" s="13">
        <v>23</v>
      </c>
      <c r="G32" s="13">
        <v>14</v>
      </c>
      <c r="H32" s="13">
        <v>2</v>
      </c>
      <c r="I32" s="13">
        <v>1</v>
      </c>
      <c r="J32" s="13">
        <v>1</v>
      </c>
    </row>
  </sheetData>
  <sortState xmlns:xlrd2="http://schemas.microsoft.com/office/spreadsheetml/2017/richdata2" ref="A1:J31">
    <sortCondition ref="A3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ordered pairs</vt:lpstr>
      <vt:lpstr>Statistics2</vt:lpstr>
      <vt:lpstr>Normailzed 2</vt:lpstr>
      <vt:lpstr>Quoting</vt:lpstr>
      <vt:lpstr>Questioning</vt:lpstr>
      <vt:lpstr>Alternates</vt:lpstr>
      <vt:lpstr>Questioning-subjects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Meiri, Ephraim</dc:creator>
  <cp:lastModifiedBy>Meiri, Ephraim</cp:lastModifiedBy>
  <cp:lastPrinted>2024-07-12T22:40:28Z</cp:lastPrinted>
  <dcterms:created xsi:type="dcterms:W3CDTF">2024-01-31T02:30:08Z</dcterms:created>
  <dcterms:modified xsi:type="dcterms:W3CDTF">2024-10-01T22:52:19Z</dcterms:modified>
</cp:coreProperties>
</file>