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wenkj/Library/CloudStorage/Dropbox/Research/cvsWalgreens/county variation pfizer moderna/01_HealthAffairs_DataWatch/submission 2/"/>
    </mc:Choice>
  </mc:AlternateContent>
  <xr:revisionPtr revIDLastSave="0" documentId="13_ncr:1_{20B2F8B4-E498-4C42-B297-C619F8EA000C}" xr6:coauthVersionLast="47" xr6:coauthVersionMax="47" xr10:uidLastSave="{00000000-0000-0000-0000-000000000000}"/>
  <bookViews>
    <workbookView xWindow="28680" yWindow="500" windowWidth="31640" windowHeight="24020" activeTab="3" xr2:uid="{00000000-000D-0000-FFFF-FFFF00000000}"/>
  </bookViews>
  <sheets>
    <sheet name="Dose 1 Margins" sheetId="4" r:id="rId1"/>
    <sheet name="Booster Margins" sheetId="2" r:id="rId2"/>
    <sheet name="Exhibit1_PanelA" sheetId="5" r:id="rId3"/>
    <sheet name="Exhibit1_PanelB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8" l="1"/>
  <c r="AJ5" i="8"/>
  <c r="AD10" i="8"/>
  <c r="AB8" i="8"/>
  <c r="W8" i="8"/>
  <c r="X5" i="8"/>
  <c r="K5" i="8"/>
  <c r="K4" i="8"/>
  <c r="F4" i="8"/>
  <c r="P7" i="8"/>
  <c r="J7" i="8"/>
  <c r="E8" i="8"/>
  <c r="D8" i="8"/>
  <c r="G8" i="8" s="1"/>
  <c r="B11" i="8"/>
  <c r="E11" i="8" s="1"/>
  <c r="I11" i="8"/>
  <c r="J11" i="8" s="1"/>
  <c r="O11" i="8"/>
  <c r="R11" i="8" s="1"/>
  <c r="U11" i="8"/>
  <c r="V11" i="8" s="1"/>
  <c r="AA11" i="8"/>
  <c r="AB11" i="8" s="1"/>
  <c r="AG11" i="8"/>
  <c r="AJ11" i="8" s="1"/>
  <c r="B10" i="8"/>
  <c r="E10" i="8" s="1"/>
  <c r="I10" i="8"/>
  <c r="J10" i="8" s="1"/>
  <c r="O10" i="8"/>
  <c r="R10" i="8" s="1"/>
  <c r="U10" i="8"/>
  <c r="X10" i="8" s="1"/>
  <c r="AA10" i="8"/>
  <c r="AC10" i="8" s="1"/>
  <c r="AG10" i="8"/>
  <c r="AJ10" i="8" s="1"/>
  <c r="AG12" i="8"/>
  <c r="AJ12" i="8" s="1"/>
  <c r="AA12" i="8"/>
  <c r="AB12" i="8" s="1"/>
  <c r="U12" i="8"/>
  <c r="X12" i="8" s="1"/>
  <c r="O12" i="8"/>
  <c r="R12" i="8" s="1"/>
  <c r="I12" i="8"/>
  <c r="J12" i="8" s="1"/>
  <c r="B12" i="8"/>
  <c r="F12" i="8" s="1"/>
  <c r="AG9" i="8"/>
  <c r="AJ9" i="8" s="1"/>
  <c r="AA9" i="8"/>
  <c r="AD9" i="8" s="1"/>
  <c r="U9" i="8"/>
  <c r="X9" i="8" s="1"/>
  <c r="O9" i="8"/>
  <c r="R9" i="8" s="1"/>
  <c r="I9" i="8"/>
  <c r="J9" i="8" s="1"/>
  <c r="B9" i="8"/>
  <c r="E9" i="8" s="1"/>
  <c r="AG8" i="8"/>
  <c r="AH8" i="8" s="1"/>
  <c r="AK8" i="8" s="1"/>
  <c r="AA8" i="8"/>
  <c r="AD8" i="8" s="1"/>
  <c r="AF8" i="8" s="1"/>
  <c r="U8" i="8"/>
  <c r="V8" i="8" s="1"/>
  <c r="Y8" i="8" s="1"/>
  <c r="O8" i="8"/>
  <c r="Q8" i="8" s="1"/>
  <c r="I8" i="8"/>
  <c r="J8" i="8" s="1"/>
  <c r="B8" i="8"/>
  <c r="F8" i="8" s="1"/>
  <c r="H8" i="8" s="1"/>
  <c r="AG7" i="8"/>
  <c r="AJ7" i="8" s="1"/>
  <c r="AA7" i="8"/>
  <c r="AD7" i="8" s="1"/>
  <c r="U7" i="8"/>
  <c r="X7" i="8" s="1"/>
  <c r="O7" i="8"/>
  <c r="R7" i="8" s="1"/>
  <c r="T7" i="8" s="1"/>
  <c r="I7" i="8"/>
  <c r="K7" i="8" s="1"/>
  <c r="M7" i="8" s="1"/>
  <c r="B7" i="8"/>
  <c r="F7" i="8" s="1"/>
  <c r="AG6" i="8"/>
  <c r="AJ6" i="8" s="1"/>
  <c r="AA6" i="8"/>
  <c r="AD6" i="8" s="1"/>
  <c r="U6" i="8"/>
  <c r="X6" i="8" s="1"/>
  <c r="O6" i="8"/>
  <c r="P6" i="8" s="1"/>
  <c r="I6" i="8"/>
  <c r="K6" i="8" s="1"/>
  <c r="B6" i="8"/>
  <c r="F6" i="8" s="1"/>
  <c r="AG5" i="8"/>
  <c r="AI5" i="8" s="1"/>
  <c r="AA5" i="8"/>
  <c r="AB5" i="8" s="1"/>
  <c r="U5" i="8"/>
  <c r="W5" i="8" s="1"/>
  <c r="O5" i="8"/>
  <c r="P5" i="8" s="1"/>
  <c r="I5" i="8"/>
  <c r="L5" i="8" s="1"/>
  <c r="B5" i="8"/>
  <c r="F5" i="8" s="1"/>
  <c r="AG4" i="8"/>
  <c r="AJ4" i="8" s="1"/>
  <c r="AA4" i="8"/>
  <c r="AD4" i="8" s="1"/>
  <c r="U4" i="8"/>
  <c r="X4" i="8" s="1"/>
  <c r="O4" i="8"/>
  <c r="P4" i="8" s="1"/>
  <c r="I4" i="8"/>
  <c r="J4" i="8" s="1"/>
  <c r="B4" i="8"/>
  <c r="E4" i="8" s="1"/>
  <c r="AJ8" i="5"/>
  <c r="AI9" i="5"/>
  <c r="AI4" i="5"/>
  <c r="AD9" i="5"/>
  <c r="AC10" i="5"/>
  <c r="W5" i="5"/>
  <c r="V6" i="5"/>
  <c r="X10" i="5"/>
  <c r="W4" i="5"/>
  <c r="Q6" i="5"/>
  <c r="P7" i="5"/>
  <c r="P4" i="5"/>
  <c r="L6" i="5"/>
  <c r="K5" i="5"/>
  <c r="K7" i="5"/>
  <c r="J6" i="5"/>
  <c r="J8" i="5"/>
  <c r="F7" i="5"/>
  <c r="F9" i="5"/>
  <c r="E7" i="5"/>
  <c r="E9" i="5"/>
  <c r="AG5" i="5"/>
  <c r="AH5" i="5" s="1"/>
  <c r="AG6" i="5"/>
  <c r="AH6" i="5" s="1"/>
  <c r="AG7" i="5"/>
  <c r="AH7" i="5" s="1"/>
  <c r="AG8" i="5"/>
  <c r="AH8" i="5" s="1"/>
  <c r="AG9" i="5"/>
  <c r="AJ9" i="5" s="1"/>
  <c r="AG10" i="5"/>
  <c r="AH10" i="5" s="1"/>
  <c r="AG4" i="5"/>
  <c r="AJ4" i="5" s="1"/>
  <c r="AA5" i="5"/>
  <c r="AC5" i="5" s="1"/>
  <c r="AA6" i="5"/>
  <c r="AB6" i="5" s="1"/>
  <c r="AA7" i="5"/>
  <c r="AB7" i="5" s="1"/>
  <c r="AA8" i="5"/>
  <c r="AB8" i="5" s="1"/>
  <c r="AA9" i="5"/>
  <c r="AB9" i="5" s="1"/>
  <c r="AA10" i="5"/>
  <c r="AD10" i="5" s="1"/>
  <c r="AA4" i="5"/>
  <c r="AD4" i="5" s="1"/>
  <c r="U5" i="5"/>
  <c r="V5" i="5" s="1"/>
  <c r="U6" i="5"/>
  <c r="W6" i="5" s="1"/>
  <c r="U7" i="5"/>
  <c r="V7" i="5" s="1"/>
  <c r="U8" i="5"/>
  <c r="V8" i="5" s="1"/>
  <c r="U9" i="5"/>
  <c r="V9" i="5" s="1"/>
  <c r="U10" i="5"/>
  <c r="V10" i="5" s="1"/>
  <c r="U4" i="5"/>
  <c r="V4" i="5" s="1"/>
  <c r="O5" i="5"/>
  <c r="P5" i="5" s="1"/>
  <c r="O6" i="5"/>
  <c r="P6" i="5" s="1"/>
  <c r="O7" i="5"/>
  <c r="Q7" i="5" s="1"/>
  <c r="O8" i="5"/>
  <c r="P8" i="5" s="1"/>
  <c r="O9" i="5"/>
  <c r="P9" i="5" s="1"/>
  <c r="O10" i="5"/>
  <c r="P10" i="5" s="1"/>
  <c r="O4" i="5"/>
  <c r="R4" i="5" s="1"/>
  <c r="I5" i="5"/>
  <c r="J5" i="5" s="1"/>
  <c r="I6" i="5"/>
  <c r="K6" i="5" s="1"/>
  <c r="I7" i="5"/>
  <c r="L7" i="5" s="1"/>
  <c r="I8" i="5"/>
  <c r="K8" i="5" s="1"/>
  <c r="I9" i="5"/>
  <c r="J9" i="5" s="1"/>
  <c r="I10" i="5"/>
  <c r="J10" i="5" s="1"/>
  <c r="I4" i="5"/>
  <c r="J4" i="5" s="1"/>
  <c r="B5" i="5"/>
  <c r="D5" i="5" s="1"/>
  <c r="B6" i="5"/>
  <c r="D6" i="5" s="1"/>
  <c r="B7" i="5"/>
  <c r="D7" i="5" s="1"/>
  <c r="B8" i="5"/>
  <c r="D8" i="5" s="1"/>
  <c r="B9" i="5"/>
  <c r="D9" i="5" s="1"/>
  <c r="B10" i="5"/>
  <c r="F10" i="5" s="1"/>
  <c r="B4" i="5"/>
  <c r="D4" i="5" s="1"/>
  <c r="M10" i="8" l="1"/>
  <c r="AE8" i="8"/>
  <c r="Z9" i="8"/>
  <c r="D7" i="8"/>
  <c r="G7" i="8" s="1"/>
  <c r="E7" i="8"/>
  <c r="J6" i="8"/>
  <c r="M6" i="8" s="1"/>
  <c r="P8" i="8"/>
  <c r="S8" i="8" s="1"/>
  <c r="F10" i="8"/>
  <c r="K12" i="8"/>
  <c r="L4" i="8"/>
  <c r="R4" i="8"/>
  <c r="R8" i="8"/>
  <c r="T8" i="8" s="1"/>
  <c r="V6" i="8"/>
  <c r="Y6" i="8" s="1"/>
  <c r="X8" i="8"/>
  <c r="Z8" i="8" s="1"/>
  <c r="AD5" i="8"/>
  <c r="AF5" i="8" s="1"/>
  <c r="AC8" i="8"/>
  <c r="AC12" i="8"/>
  <c r="AH6" i="8"/>
  <c r="AL6" i="8" s="1"/>
  <c r="AJ8" i="8"/>
  <c r="AL8" i="8" s="1"/>
  <c r="M5" i="8"/>
  <c r="M11" i="8"/>
  <c r="D6" i="8"/>
  <c r="H6" i="8" s="1"/>
  <c r="E6" i="8"/>
  <c r="J5" i="8"/>
  <c r="N5" i="8" s="1"/>
  <c r="P9" i="8"/>
  <c r="S9" i="8" s="1"/>
  <c r="F9" i="8"/>
  <c r="K11" i="8"/>
  <c r="L10" i="8"/>
  <c r="N10" i="8" s="1"/>
  <c r="Q5" i="8"/>
  <c r="S5" i="8" s="1"/>
  <c r="Q9" i="8"/>
  <c r="W6" i="8"/>
  <c r="V9" i="8"/>
  <c r="AB6" i="8"/>
  <c r="AE6" i="8" s="1"/>
  <c r="AD12" i="8"/>
  <c r="AI6" i="8"/>
  <c r="AH9" i="8"/>
  <c r="M12" i="8"/>
  <c r="D5" i="8"/>
  <c r="H5" i="8" s="1"/>
  <c r="E5" i="8"/>
  <c r="P10" i="8"/>
  <c r="S10" i="8" s="1"/>
  <c r="K10" i="8"/>
  <c r="L9" i="8"/>
  <c r="N9" i="8" s="1"/>
  <c r="R5" i="8"/>
  <c r="T5" i="8" s="1"/>
  <c r="V4" i="8"/>
  <c r="W9" i="8"/>
  <c r="AC6" i="8"/>
  <c r="AB9" i="8"/>
  <c r="AF9" i="8" s="1"/>
  <c r="AH4" i="8"/>
  <c r="AI9" i="8"/>
  <c r="Q4" i="8"/>
  <c r="D4" i="8"/>
  <c r="K9" i="8"/>
  <c r="M9" i="8" s="1"/>
  <c r="L8" i="8"/>
  <c r="N8" i="8" s="1"/>
  <c r="Q6" i="8"/>
  <c r="S6" i="8" s="1"/>
  <c r="Q10" i="8"/>
  <c r="W4" i="8"/>
  <c r="V7" i="8"/>
  <c r="Z7" i="8" s="1"/>
  <c r="AB4" i="8"/>
  <c r="AC9" i="8"/>
  <c r="AI4" i="8"/>
  <c r="AH7" i="8"/>
  <c r="AK7" i="8" s="1"/>
  <c r="AC5" i="8"/>
  <c r="AE5" i="8" s="1"/>
  <c r="D12" i="8"/>
  <c r="H12" i="8" s="1"/>
  <c r="E12" i="8"/>
  <c r="K8" i="8"/>
  <c r="M8" i="8" s="1"/>
  <c r="L7" i="8"/>
  <c r="N7" i="8" s="1"/>
  <c r="R6" i="8"/>
  <c r="T6" i="8" s="1"/>
  <c r="W7" i="8"/>
  <c r="V10" i="8"/>
  <c r="Y10" i="8" s="1"/>
  <c r="AC4" i="8"/>
  <c r="AB7" i="8"/>
  <c r="AF7" i="8" s="1"/>
  <c r="AI7" i="8"/>
  <c r="AH10" i="8"/>
  <c r="AL10" i="8" s="1"/>
  <c r="AE12" i="8"/>
  <c r="D10" i="8"/>
  <c r="G10" i="8" s="1"/>
  <c r="L6" i="8"/>
  <c r="Q7" i="8"/>
  <c r="S7" i="8" s="1"/>
  <c r="Q12" i="8"/>
  <c r="V5" i="8"/>
  <c r="Y5" i="8" s="1"/>
  <c r="W10" i="8"/>
  <c r="AC7" i="8"/>
  <c r="AB10" i="8"/>
  <c r="AE10" i="8" s="1"/>
  <c r="AH5" i="8"/>
  <c r="AK5" i="8" s="1"/>
  <c r="AI10" i="8"/>
  <c r="D9" i="8"/>
  <c r="G9" i="8" s="1"/>
  <c r="AL8" i="5"/>
  <c r="AK6" i="5"/>
  <c r="AD7" i="5"/>
  <c r="AF7" i="5" s="1"/>
  <c r="AB5" i="5"/>
  <c r="AJ6" i="5"/>
  <c r="AL6" i="5" s="1"/>
  <c r="D10" i="5"/>
  <c r="E8" i="5"/>
  <c r="F8" i="5"/>
  <c r="J7" i="5"/>
  <c r="N7" i="5" s="1"/>
  <c r="L5" i="5"/>
  <c r="N5" i="5" s="1"/>
  <c r="Q9" i="5"/>
  <c r="R6" i="5"/>
  <c r="X4" i="5"/>
  <c r="W8" i="5"/>
  <c r="X5" i="5"/>
  <c r="AB10" i="5"/>
  <c r="AC7" i="5"/>
  <c r="AE7" i="5" s="1"/>
  <c r="AH4" i="5"/>
  <c r="AK4" i="5" s="1"/>
  <c r="AH9" i="5"/>
  <c r="AK9" i="5" s="1"/>
  <c r="AI6" i="5"/>
  <c r="E6" i="5"/>
  <c r="F6" i="5"/>
  <c r="L4" i="5"/>
  <c r="Q4" i="5"/>
  <c r="R8" i="5"/>
  <c r="T8" i="5" s="1"/>
  <c r="W10" i="5"/>
  <c r="X7" i="5"/>
  <c r="AC9" i="5"/>
  <c r="AD6" i="5"/>
  <c r="AI8" i="5"/>
  <c r="AK8" i="5" s="1"/>
  <c r="AJ5" i="5"/>
  <c r="X8" i="5"/>
  <c r="E5" i="5"/>
  <c r="G5" i="5" s="1"/>
  <c r="F5" i="5"/>
  <c r="H5" i="5" s="1"/>
  <c r="K4" i="5"/>
  <c r="L10" i="5"/>
  <c r="Q8" i="5"/>
  <c r="R5" i="5"/>
  <c r="W7" i="5"/>
  <c r="AB4" i="5"/>
  <c r="AF4" i="5" s="1"/>
  <c r="AC6" i="5"/>
  <c r="AE6" i="5" s="1"/>
  <c r="AJ10" i="5"/>
  <c r="AL10" i="5" s="1"/>
  <c r="AI5" i="5"/>
  <c r="AK5" i="5" s="1"/>
  <c r="R9" i="5"/>
  <c r="E4" i="5"/>
  <c r="K10" i="5"/>
  <c r="L9" i="5"/>
  <c r="R10" i="5"/>
  <c r="T10" i="5" s="1"/>
  <c r="Q5" i="5"/>
  <c r="S5" i="5" s="1"/>
  <c r="X9" i="5"/>
  <c r="Z9" i="5" s="1"/>
  <c r="AC4" i="5"/>
  <c r="AD8" i="5"/>
  <c r="AI10" i="5"/>
  <c r="AK10" i="5" s="1"/>
  <c r="AJ7" i="5"/>
  <c r="AL7" i="5" s="1"/>
  <c r="F4" i="5"/>
  <c r="K9" i="5"/>
  <c r="L8" i="5"/>
  <c r="Q10" i="5"/>
  <c r="S10" i="5" s="1"/>
  <c r="R7" i="5"/>
  <c r="W9" i="5"/>
  <c r="X6" i="5"/>
  <c r="AC8" i="5"/>
  <c r="AD5" i="5"/>
  <c r="AI7" i="5"/>
  <c r="AK7" i="5" s="1"/>
  <c r="E10" i="5"/>
  <c r="G10" i="5" s="1"/>
  <c r="AF12" i="8"/>
  <c r="L12" i="8"/>
  <c r="N12" i="8" s="1"/>
  <c r="AH12" i="8"/>
  <c r="AI12" i="8"/>
  <c r="V12" i="8"/>
  <c r="Y12" i="8" s="1"/>
  <c r="W12" i="8"/>
  <c r="P12" i="8"/>
  <c r="S12" i="8" s="1"/>
  <c r="L11" i="8"/>
  <c r="N11" i="8" s="1"/>
  <c r="P11" i="8"/>
  <c r="F11" i="8"/>
  <c r="AC11" i="8"/>
  <c r="AE11" i="8" s="1"/>
  <c r="AD11" i="8"/>
  <c r="AF11" i="8" s="1"/>
  <c r="X11" i="8"/>
  <c r="Z11" i="8" s="1"/>
  <c r="D11" i="8"/>
  <c r="G11" i="8" s="1"/>
  <c r="AH11" i="8"/>
  <c r="W11" i="8"/>
  <c r="Y11" i="8" s="1"/>
  <c r="Q11" i="8"/>
  <c r="AI11" i="8"/>
  <c r="AF4" i="8"/>
  <c r="Y4" i="8"/>
  <c r="Z4" i="8"/>
  <c r="M4" i="8"/>
  <c r="AK4" i="8"/>
  <c r="AL5" i="5"/>
  <c r="AL4" i="5"/>
  <c r="AE8" i="5"/>
  <c r="AF6" i="5"/>
  <c r="AF5" i="5"/>
  <c r="AE5" i="5"/>
  <c r="AE4" i="5"/>
  <c r="AF10" i="5"/>
  <c r="AE10" i="5"/>
  <c r="AF9" i="5"/>
  <c r="AE9" i="5"/>
  <c r="AF8" i="5"/>
  <c r="Z10" i="5"/>
  <c r="Y8" i="5"/>
  <c r="Y6" i="5"/>
  <c r="Z6" i="5"/>
  <c r="Z5" i="5"/>
  <c r="Z7" i="5"/>
  <c r="Y5" i="5"/>
  <c r="Z4" i="5"/>
  <c r="Y4" i="5"/>
  <c r="Y9" i="5"/>
  <c r="T5" i="5"/>
  <c r="T6" i="5"/>
  <c r="S6" i="5"/>
  <c r="S7" i="5"/>
  <c r="S9" i="5"/>
  <c r="S8" i="5"/>
  <c r="T7" i="5"/>
  <c r="S4" i="5"/>
  <c r="M8" i="5"/>
  <c r="M5" i="5"/>
  <c r="N4" i="5"/>
  <c r="M4" i="5"/>
  <c r="N10" i="5"/>
  <c r="M10" i="5"/>
  <c r="N9" i="5"/>
  <c r="M9" i="5"/>
  <c r="G9" i="5"/>
  <c r="G7" i="5"/>
  <c r="H7" i="5"/>
  <c r="H6" i="5"/>
  <c r="G6" i="5"/>
  <c r="H4" i="5"/>
  <c r="G4" i="5"/>
  <c r="H10" i="5"/>
  <c r="N6" i="8" l="1"/>
  <c r="AK9" i="8"/>
  <c r="Z5" i="8"/>
  <c r="H9" i="8"/>
  <c r="T10" i="8"/>
  <c r="AK10" i="8"/>
  <c r="Y7" i="8"/>
  <c r="AK6" i="8"/>
  <c r="AL9" i="8"/>
  <c r="Y9" i="8"/>
  <c r="H7" i="8"/>
  <c r="AF10" i="8"/>
  <c r="AL7" i="8"/>
  <c r="Z10" i="8"/>
  <c r="S11" i="8"/>
  <c r="AE7" i="8"/>
  <c r="G12" i="8"/>
  <c r="AE9" i="8"/>
  <c r="H10" i="8"/>
  <c r="AL5" i="8"/>
  <c r="T9" i="8"/>
  <c r="Z6" i="8"/>
  <c r="H11" i="8"/>
  <c r="G5" i="8"/>
  <c r="G6" i="8"/>
  <c r="AF6" i="8"/>
  <c r="AL9" i="5"/>
  <c r="Z12" i="8"/>
  <c r="AK12" i="8"/>
  <c r="AL12" i="8"/>
  <c r="T12" i="8"/>
  <c r="AK11" i="8"/>
  <c r="AL11" i="8"/>
  <c r="T11" i="8"/>
  <c r="AE4" i="8"/>
  <c r="S4" i="8"/>
  <c r="AL4" i="8"/>
  <c r="T4" i="8"/>
  <c r="G4" i="8"/>
  <c r="H4" i="8"/>
  <c r="N4" i="8"/>
  <c r="Z8" i="5"/>
  <c r="Y7" i="5"/>
  <c r="Y10" i="5"/>
  <c r="N8" i="5"/>
  <c r="M7" i="5"/>
  <c r="T9" i="5"/>
  <c r="T4" i="5"/>
  <c r="M6" i="5"/>
  <c r="N6" i="5"/>
  <c r="G8" i="5"/>
  <c r="H9" i="5"/>
  <c r="H8" i="5"/>
</calcChain>
</file>

<file path=xl/sharedStrings.xml><?xml version="1.0" encoding="utf-8"?>
<sst xmlns="http://schemas.openxmlformats.org/spreadsheetml/2006/main" count="245" uniqueCount="180">
  <si>
    <t>P&gt;z</t>
  </si>
  <si>
    <t>[95% conf.</t>
  </si>
  <si>
    <t>interval]</t>
  </si>
  <si>
    <t>Margin</t>
  </si>
  <si>
    <t>margins CODE_F#month_dose1</t>
  </si>
  <si>
    <t>Large Urban Metro</t>
  </si>
  <si>
    <t>Large Fringe Metro</t>
  </si>
  <si>
    <t>Medium Metro</t>
  </si>
  <si>
    <t>Small Metro</t>
  </si>
  <si>
    <t>Micropolitan</t>
  </si>
  <si>
    <t>Non-core</t>
  </si>
  <si>
    <t>DOSE 1</t>
  </si>
  <si>
    <t>Large fringe metro</t>
  </si>
  <si>
    <t>Medium metro</t>
  </si>
  <si>
    <t>Small metro</t>
  </si>
  <si>
    <t>Micopolitan</t>
  </si>
  <si>
    <t>std. err.      z</t>
  </si>
  <si>
    <t>month_dose1#CODE_F</t>
  </si>
  <si>
    <t>January 2021#Large central metro</t>
  </si>
  <si>
    <t>.0004067  1530.97</t>
  </si>
  <si>
    <t>January 2021#Large fringe metro</t>
  </si>
  <si>
    <t>.0004276  1363.81</t>
  </si>
  <si>
    <t>January 2021#Medium metro</t>
  </si>
  <si>
    <t>.0004558  1187.23</t>
  </si>
  <si>
    <t>January 2021#Small metro</t>
  </si>
  <si>
    <t>.0007099   721.94</t>
  </si>
  <si>
    <t>January 2021#Micopolitan</t>
  </si>
  <si>
    <t>.0007857   621.01</t>
  </si>
  <si>
    <t>January 2021#Non-core</t>
  </si>
  <si>
    <t>.0009975   440.30</t>
  </si>
  <si>
    <t>February 2021#Large central metro</t>
  </si>
  <si>
    <t>.0004401  1227.12</t>
  </si>
  <si>
    <t>February 2021#Large fringe metro</t>
  </si>
  <si>
    <t>.0004186  1203.02</t>
  </si>
  <si>
    <t>February 2021#Medium metro</t>
  </si>
  <si>
    <t>.0004797   968.63</t>
  </si>
  <si>
    <t>February 2021#Small metro</t>
  </si>
  <si>
    <t>.000751   585.79</t>
  </si>
  <si>
    <t>February 2021#Micopolitan</t>
  </si>
  <si>
    <t>.0008358   458.12</t>
  </si>
  <si>
    <t>February 2021#Non-core</t>
  </si>
  <si>
    <t>.0010789   325.48</t>
  </si>
  <si>
    <t>March 2021#Large central metro</t>
  </si>
  <si>
    <t>.0005977  1049.35</t>
  </si>
  <si>
    <t>March 2021#Large fringe metro</t>
  </si>
  <si>
    <t>.0005589  1057.94</t>
  </si>
  <si>
    <t>March 2021#Medium metro</t>
  </si>
  <si>
    <t>.0006476   927.98</t>
  </si>
  <si>
    <t>March 2021#Small metro</t>
  </si>
  <si>
    <t>.0010663   507.69</t>
  </si>
  <si>
    <t>March 2021#Micopolitan</t>
  </si>
  <si>
    <t>.0011899   381.31</t>
  </si>
  <si>
    <t>March 2021#Non-core</t>
  </si>
  <si>
    <t>.0015604   254.99</t>
  </si>
  <si>
    <t>April 2021#Large central metro</t>
  </si>
  <si>
    <t>.0008978   698.91</t>
  </si>
  <si>
    <t>April 2021#Large fringe metro</t>
  </si>
  <si>
    <t>.0009109   647.23</t>
  </si>
  <si>
    <t>April 2021#Medium metro</t>
  </si>
  <si>
    <t>.001034   580.04</t>
  </si>
  <si>
    <t>April 2021#Small metro</t>
  </si>
  <si>
    <t>.0017135   320.26</t>
  </si>
  <si>
    <t>April 2021#Micopolitan</t>
  </si>
  <si>
    <t>.0019468   236.91</t>
  </si>
  <si>
    <t>April 2021#Non-core</t>
  </si>
  <si>
    <t>.0025619   168.87</t>
  </si>
  <si>
    <t>May 2021#Large central metro</t>
  </si>
  <si>
    <t>.0011542   546.08</t>
  </si>
  <si>
    <t>May 2021#Large fringe metro</t>
  </si>
  <si>
    <t>.0012597   453.03</t>
  </si>
  <si>
    <t>May 2021#Medium metro</t>
  </si>
  <si>
    <t>.0014078   415.74</t>
  </si>
  <si>
    <t>May 2021#Small metro</t>
  </si>
  <si>
    <t>.002264   245.99</t>
  </si>
  <si>
    <t>May 2021#Micopolitan</t>
  </si>
  <si>
    <t>.0025106   185.87</t>
  </si>
  <si>
    <t>May 2021#Non-core</t>
  </si>
  <si>
    <t>.0033116   128.15</t>
  </si>
  <si>
    <t>June 2021#Large central metro</t>
  </si>
  <si>
    <t>.0016604   426.21</t>
  </si>
  <si>
    <t>June 2021#Large fringe metro</t>
  </si>
  <si>
    <t>.0019224   342.40</t>
  </si>
  <si>
    <t>June 2021#Medium metro</t>
  </si>
  <si>
    <t>.0020863   312.15</t>
  </si>
  <si>
    <t>June 2021#Small metro</t>
  </si>
  <si>
    <t>.0033329   189.91</t>
  </si>
  <si>
    <t>June 2021#Micopolitan</t>
  </si>
  <si>
    <t>.0037523   143.55</t>
  </si>
  <si>
    <t>June 2021#Non-core</t>
  </si>
  <si>
    <t>.0050091    98.93</t>
  </si>
  <si>
    <t>July 2021#Large central metro</t>
  </si>
  <si>
    <t>.0015283   466.25</t>
  </si>
  <si>
    <t>July 2021#Large fringe metro</t>
  </si>
  <si>
    <t>.0017135   385.47</t>
  </si>
  <si>
    <t>July 2021#Medium metro</t>
  </si>
  <si>
    <t>.0017861   362.76</t>
  </si>
  <si>
    <t>July 2021#Small metro</t>
  </si>
  <si>
    <t>.0027647   225.46</t>
  </si>
  <si>
    <t>July 2021#Micopolitan</t>
  </si>
  <si>
    <t>.0030498   172.50</t>
  </si>
  <si>
    <t>July 2021#Non-core</t>
  </si>
  <si>
    <t>.00385   127.52</t>
  </si>
  <si>
    <t>August 2021#1</t>
  </si>
  <si>
    <t>August 2021#2</t>
  </si>
  <si>
    <t>August 2021#3</t>
  </si>
  <si>
    <t>August 2021#4</t>
  </si>
  <si>
    <t>August 2021#5</t>
  </si>
  <si>
    <t>August 2021#6</t>
  </si>
  <si>
    <t>September 2021#1</t>
  </si>
  <si>
    <t>September 2021#2</t>
  </si>
  <si>
    <t>September 2021#3</t>
  </si>
  <si>
    <t>September 2021#4</t>
  </si>
  <si>
    <t>September 2021#5</t>
  </si>
  <si>
    <t>September 2021#6</t>
  </si>
  <si>
    <t>October 2021#1</t>
  </si>
  <si>
    <t>October 2021#2</t>
  </si>
  <si>
    <t>October 2021#3</t>
  </si>
  <si>
    <t>October 2021#4</t>
  </si>
  <si>
    <t>October 2021#5</t>
  </si>
  <si>
    <t>October 2021#6</t>
  </si>
  <si>
    <t>November 2021#1</t>
  </si>
  <si>
    <t>November 2021#2</t>
  </si>
  <si>
    <t>November 2021#3</t>
  </si>
  <si>
    <t>November 2021#4</t>
  </si>
  <si>
    <t>November 2021#5</t>
  </si>
  <si>
    <t>November 2021#6</t>
  </si>
  <si>
    <t>December 2021#1</t>
  </si>
  <si>
    <t>December 2021#2</t>
  </si>
  <si>
    <t>December 2021#3</t>
  </si>
  <si>
    <t>December 2021#4</t>
  </si>
  <si>
    <t>December 2021#5</t>
  </si>
  <si>
    <t>December 2021#6</t>
  </si>
  <si>
    <t>January 2022#1</t>
  </si>
  <si>
    <t>January 2022#2</t>
  </si>
  <si>
    <t>January 2022#3</t>
  </si>
  <si>
    <t>January 2022#4</t>
  </si>
  <si>
    <t>January 2022#5</t>
  </si>
  <si>
    <t>January 2022#6</t>
  </si>
  <si>
    <t>February 2022#1</t>
  </si>
  <si>
    <t>February 2022#2</t>
  </si>
  <si>
    <t>February 2022#3</t>
  </si>
  <si>
    <t>February 2022#4</t>
  </si>
  <si>
    <t>February 2022#5</t>
  </si>
  <si>
    <t>February 2022#6</t>
  </si>
  <si>
    <t>March 2022#1</t>
  </si>
  <si>
    <t>March 2022#2</t>
  </si>
  <si>
    <t>March 2022#3</t>
  </si>
  <si>
    <t>March 2022#4</t>
  </si>
  <si>
    <t>March 2022#5</t>
  </si>
  <si>
    <t>March 2022#6</t>
  </si>
  <si>
    <t>April 2022#1</t>
  </si>
  <si>
    <t>April 2022#2</t>
  </si>
  <si>
    <t>April 2022#3</t>
  </si>
  <si>
    <t>April 2022#4</t>
  </si>
  <si>
    <t>April 2022#5</t>
  </si>
  <si>
    <t>April 2022#6</t>
  </si>
  <si>
    <t>margins month_booster_2#CODE_B</t>
  </si>
  <si>
    <t>Lower Diff</t>
  </si>
  <si>
    <t>Upper Diff</t>
  </si>
  <si>
    <t>Lower CI</t>
  </si>
  <si>
    <t>Upper CI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</si>
  <si>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</si>
  <si>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</si>
  <si>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</si>
  <si>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</si>
  <si>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</si>
  <si>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</si>
  <si>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</si>
  <si>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Large central metro</t>
  </si>
  <si>
    <t>Figure Cis</t>
  </si>
  <si>
    <t>August 2021</t>
  </si>
  <si>
    <t>September 2021</t>
  </si>
  <si>
    <t>October 2021</t>
  </si>
  <si>
    <t>November 2021</t>
  </si>
  <si>
    <t>December 2021</t>
  </si>
  <si>
    <t>January 2022</t>
  </si>
  <si>
    <t>March 2022</t>
  </si>
  <si>
    <t>April 2022</t>
  </si>
  <si>
    <t>BOOSTER DOSE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</si>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</sst>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dotted">
        <color theme="2" tint="-9.9948118533890809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2" tint="-9.9948118533890809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0" fontId="5" fillId="0" borderId="0" xfId="0" applyFont="1" applyAlignment="1">
      <alignment horizontal="center"/>
    </xf>
    <xf numFmtId="0" fontId="3" fillId="0" borderId="0" xfId="0" applyFont="1"/>
    <xf numFmtId="49" fontId="0" fillId="0" borderId="5" xfId="0" applyNumberFormat="1" applyBorder="1"/>
    <xf numFmtId="10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7" fillId="0" borderId="2" xfId="1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10" fontId="7" fillId="0" borderId="2" xfId="0" applyNumberFormat="1" applyFont="1" applyBorder="1"/>
    <xf numFmtId="10" fontId="7" fillId="0" borderId="3" xfId="0" applyNumberFormat="1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FF99FF"/>
      <color rgb="FFFF66FF"/>
      <color rgb="FFFF00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31084698943899"/>
          <c:y val="6.4391025641025654E-2"/>
          <c:w val="0.6856699236210223"/>
          <c:h val="0.69829371088229342"/>
        </c:manualLayout>
      </c:layout>
      <c:lineChart>
        <c:grouping val="standard"/>
        <c:varyColors val="0"/>
        <c:ser>
          <c:idx val="0"/>
          <c:order val="0"/>
          <c:tx>
            <c:strRef>
              <c:f>Exhibit1_PanelA!$D$3</c:f>
              <c:strCache>
                <c:ptCount val="1"/>
                <c:pt idx="0">
                  <c:v>Large Urban Metro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Exhibit1_PanelA!$H$4:$H$10</c:f>
                <c:numCache>
                  <c:formatCode>General</c:formatCode>
                  <c:ptCount val="7"/>
                  <c:pt idx="0">
                    <c:v>7.9709999999999503E-4</c:v>
                  </c:pt>
                  <c:pt idx="1">
                    <c:v>8.625000000000993E-4</c:v>
                  </c:pt>
                  <c:pt idx="2">
                    <c:v>1.1714000000000446E-3</c:v>
                  </c:pt>
                  <c:pt idx="3">
                    <c:v>1.7596000000000833E-3</c:v>
                  </c:pt>
                  <c:pt idx="4">
                    <c:v>2.262199999999992E-3</c:v>
                  </c:pt>
                  <c:pt idx="5">
                    <c:v>3.2542999999999322E-3</c:v>
                  </c:pt>
                  <c:pt idx="6">
                    <c:v>2.9954000000000924E-3</c:v>
                  </c:pt>
                </c:numCache>
              </c:numRef>
            </c:plus>
            <c:minus>
              <c:numRef>
                <c:f>Exhibit1_PanelA!$G$4:$G$10</c:f>
                <c:numCache>
                  <c:formatCode>General</c:formatCode>
                  <c:ptCount val="7"/>
                  <c:pt idx="0">
                    <c:v>7.9700000000004767E-4</c:v>
                  </c:pt>
                  <c:pt idx="1">
                    <c:v>8.6249999999998828E-4</c:v>
                  </c:pt>
                  <c:pt idx="2">
                    <c:v>1.1714000000000446E-3</c:v>
                  </c:pt>
                  <c:pt idx="3">
                    <c:v>1.7595999999999723E-3</c:v>
                  </c:pt>
                  <c:pt idx="4">
                    <c:v>2.262199999999992E-3</c:v>
                  </c:pt>
                  <c:pt idx="5">
                    <c:v>3.2544000000001017E-3</c:v>
                  </c:pt>
                  <c:pt idx="6">
                    <c:v>2.9953999999999814E-3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Exhibit1_PanelA!$D$4:$D$10</c:f>
              <c:numCache>
                <c:formatCode>0.0%</c:formatCode>
                <c:ptCount val="7"/>
                <c:pt idx="0">
                  <c:v>0.62259030000000004</c:v>
                </c:pt>
                <c:pt idx="1">
                  <c:v>0.54000459999999995</c:v>
                </c:pt>
                <c:pt idx="2">
                  <c:v>0.62716620000000001</c:v>
                </c:pt>
                <c:pt idx="3">
                  <c:v>0.62745799999999996</c:v>
                </c:pt>
                <c:pt idx="4">
                  <c:v>0.6302875</c:v>
                </c:pt>
                <c:pt idx="5">
                  <c:v>0.70769420000000005</c:v>
                </c:pt>
                <c:pt idx="6">
                  <c:v>0.71257669999999995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2-46D8-98C9-9FB27FE7F06F}"/>
            </c:ext>
          </c:extLst>
        </c:ser>
        <c:ser>
          <c:idx val="1"/>
          <c:order val="1"/>
          <c:tx>
            <c:strRef>
              <c:f>Exhibit1_PanelA!$J$3</c:f>
              <c:strCache>
                <c:ptCount val="1"/>
                <c:pt idx="0">
                  <c:v>Large Fringe Metro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Exhibit1_PanelA!$N$4:$N$10</c:f>
                <c:numCache>
                  <c:formatCode>General</c:formatCode>
                  <c:ptCount val="7"/>
                  <c:pt idx="0">
                    <c:v>8.3810000000006379E-4</c:v>
                  </c:pt>
                  <c:pt idx="1">
                    <c:v>8.2040000000005442E-4</c:v>
                  </c:pt>
                  <c:pt idx="2">
                    <c:v>1.0953999999999686E-3</c:v>
                  </c:pt>
                  <c:pt idx="3">
                    <c:v>1.7852999999999897E-3</c:v>
                  </c:pt>
                  <c:pt idx="4">
                    <c:v>2.4690000000000545E-3</c:v>
                  </c:pt>
                  <c:pt idx="5">
                    <c:v>3.7679000000000462E-3</c:v>
                  </c:pt>
                  <c:pt idx="6">
                    <c:v>3.3583999999999836E-3</c:v>
                  </c:pt>
                </c:numCache>
              </c:numRef>
            </c:plus>
            <c:minus>
              <c:numRef>
                <c:f>Exhibit1_PanelA!$M$4:$M$10</c:f>
                <c:numCache>
                  <c:formatCode>General</c:formatCode>
                  <c:ptCount val="7"/>
                  <c:pt idx="0">
                    <c:v>8.3809999999995277E-4</c:v>
                  </c:pt>
                  <c:pt idx="1">
                    <c:v>8.203999999999434E-4</c:v>
                  </c:pt>
                  <c:pt idx="2">
                    <c:v>1.0953000000000213E-3</c:v>
                  </c:pt>
                  <c:pt idx="3">
                    <c:v>1.7852999999999897E-3</c:v>
                  </c:pt>
                  <c:pt idx="4">
                    <c:v>2.4689999999999435E-3</c:v>
                  </c:pt>
                  <c:pt idx="5">
                    <c:v>3.7678999999999352E-3</c:v>
                  </c:pt>
                  <c:pt idx="6">
                    <c:v>3.358500000000042E-3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Exhibit1_PanelA!$J$4:$J$10</c:f>
              <c:numCache>
                <c:formatCode>0.0%</c:formatCode>
                <c:ptCount val="7"/>
                <c:pt idx="0">
                  <c:v>0.58318879999999995</c:v>
                </c:pt>
                <c:pt idx="1">
                  <c:v>0.50354339999999997</c:v>
                </c:pt>
                <c:pt idx="2">
                  <c:v>0.5912482</c:v>
                </c:pt>
                <c:pt idx="3">
                  <c:v>0.58955360000000001</c:v>
                </c:pt>
                <c:pt idx="4">
                  <c:v>0.57069479999999995</c:v>
                </c:pt>
                <c:pt idx="5">
                  <c:v>0.65823889999999996</c:v>
                </c:pt>
                <c:pt idx="6">
                  <c:v>0.66050810000000004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2-46D8-98C9-9FB27FE7F06F}"/>
            </c:ext>
          </c:extLst>
        </c:ser>
        <c:ser>
          <c:idx val="2"/>
          <c:order val="2"/>
          <c:tx>
            <c:strRef>
              <c:f>Exhibit1_PanelA!$P$3</c:f>
              <c:strCache>
                <c:ptCount val="1"/>
                <c:pt idx="0">
                  <c:v>Medium Metro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Exhibit1_PanelA!$T$4:$T$10</c:f>
                <c:numCache>
                  <c:formatCode>General</c:formatCode>
                  <c:ptCount val="7"/>
                  <c:pt idx="0">
                    <c:v>8.9339999999993314E-4</c:v>
                  </c:pt>
                  <c:pt idx="1">
                    <c:v>9.4009999999999927E-4</c:v>
                  </c:pt>
                  <c:pt idx="2">
                    <c:v>1.2692000000000814E-3</c:v>
                  </c:pt>
                  <c:pt idx="3">
                    <c:v>2.0266999999999369E-3</c:v>
                  </c:pt>
                  <c:pt idx="4">
                    <c:v>2.7591999999999617E-3</c:v>
                  </c:pt>
                  <c:pt idx="5">
                    <c:v>4.0890000000000093E-3</c:v>
                  </c:pt>
                  <c:pt idx="6">
                    <c:v>3.5007000000000232E-3</c:v>
                  </c:pt>
                </c:numCache>
              </c:numRef>
            </c:plus>
            <c:minus>
              <c:numRef>
                <c:f>Exhibit1_PanelA!$S$4:$S$10</c:f>
                <c:numCache>
                  <c:formatCode>General</c:formatCode>
                  <c:ptCount val="7"/>
                  <c:pt idx="0">
                    <c:v>8.9349999999999152E-4</c:v>
                  </c:pt>
                  <c:pt idx="1">
                    <c:v>9.4009999999999927E-4</c:v>
                  </c:pt>
                  <c:pt idx="2">
                    <c:v>1.2691999999999704E-3</c:v>
                  </c:pt>
                  <c:pt idx="3">
                    <c:v>2.0267000000000479E-3</c:v>
                  </c:pt>
                  <c:pt idx="4">
                    <c:v>2.7593000000000201E-3</c:v>
                  </c:pt>
                  <c:pt idx="5">
                    <c:v>4.0890000000000093E-3</c:v>
                  </c:pt>
                  <c:pt idx="6">
                    <c:v>3.5005999999999649E-3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Exhibit1_PanelA!$P$4:$P$10</c:f>
              <c:numCache>
                <c:formatCode>0.0%</c:formatCode>
                <c:ptCount val="7"/>
                <c:pt idx="0">
                  <c:v>0.54118690000000003</c:v>
                </c:pt>
                <c:pt idx="1">
                  <c:v>0.46461019999999997</c:v>
                </c:pt>
                <c:pt idx="2">
                  <c:v>0.60093129999999995</c:v>
                </c:pt>
                <c:pt idx="3">
                  <c:v>0.59978620000000005</c:v>
                </c:pt>
                <c:pt idx="4">
                  <c:v>0.58529240000000005</c:v>
                </c:pt>
                <c:pt idx="5">
                  <c:v>0.65122740000000001</c:v>
                </c:pt>
                <c:pt idx="6">
                  <c:v>0.64790519999999996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2-46D8-98C9-9FB27FE7F06F}"/>
            </c:ext>
          </c:extLst>
        </c:ser>
        <c:ser>
          <c:idx val="3"/>
          <c:order val="3"/>
          <c:tx>
            <c:strRef>
              <c:f>Exhibit1_PanelA!$V$3</c:f>
              <c:strCache>
                <c:ptCount val="1"/>
                <c:pt idx="0">
                  <c:v>Small Metro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Exhibit1_PanelA!$Z$4:$Z$10</c:f>
                <c:numCache>
                  <c:formatCode>General</c:formatCode>
                  <c:ptCount val="7"/>
                  <c:pt idx="0">
                    <c:v>1.3913999999999316E-3</c:v>
                  </c:pt>
                  <c:pt idx="1">
                    <c:v>1.4720000000000288E-3</c:v>
                  </c:pt>
                  <c:pt idx="2">
                    <c:v>2.0898999999999779E-3</c:v>
                  </c:pt>
                  <c:pt idx="3">
                    <c:v>3.358500000000042E-3</c:v>
                  </c:pt>
                  <c:pt idx="4">
                    <c:v>4.4372999999999774E-3</c:v>
                  </c:pt>
                  <c:pt idx="5">
                    <c:v>6.5323000000000464E-3</c:v>
                  </c:pt>
                  <c:pt idx="6">
                    <c:v>5.4186999999999985E-3</c:v>
                  </c:pt>
                </c:numCache>
              </c:numRef>
            </c:plus>
            <c:minus>
              <c:numRef>
                <c:f>Exhibit1_PanelA!$Y$4:$Y$10</c:f>
                <c:numCache>
                  <c:formatCode>General</c:formatCode>
                  <c:ptCount val="7"/>
                  <c:pt idx="0">
                    <c:v>1.3914000000000426E-3</c:v>
                  </c:pt>
                  <c:pt idx="1">
                    <c:v>1.4719999999999733E-3</c:v>
                  </c:pt>
                  <c:pt idx="2">
                    <c:v>2.0898000000000305E-3</c:v>
                  </c:pt>
                  <c:pt idx="3">
                    <c:v>3.3583999999999836E-3</c:v>
                  </c:pt>
                  <c:pt idx="4">
                    <c:v>4.4372999999999774E-3</c:v>
                  </c:pt>
                  <c:pt idx="5">
                    <c:v>6.5323999999999938E-3</c:v>
                  </c:pt>
                  <c:pt idx="6">
                    <c:v>5.4186999999999985E-3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Exhibit1_PanelA!$V$4:$V$10</c:f>
              <c:numCache>
                <c:formatCode>0.0%</c:formatCode>
                <c:ptCount val="7"/>
                <c:pt idx="0">
                  <c:v>0.51250510000000005</c:v>
                </c:pt>
                <c:pt idx="1">
                  <c:v>0.43994939999999999</c:v>
                </c:pt>
                <c:pt idx="2">
                  <c:v>0.54133180000000003</c:v>
                </c:pt>
                <c:pt idx="3">
                  <c:v>0.5487822</c:v>
                </c:pt>
                <c:pt idx="4">
                  <c:v>0.55691259999999998</c:v>
                </c:pt>
                <c:pt idx="5">
                  <c:v>0.63294289999999997</c:v>
                </c:pt>
                <c:pt idx="6">
                  <c:v>0.62331530000000002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2-46D8-98C9-9FB27FE7F06F}"/>
            </c:ext>
          </c:extLst>
        </c:ser>
        <c:ser>
          <c:idx val="4"/>
          <c:order val="4"/>
          <c:tx>
            <c:strRef>
              <c:f>Exhibit1_PanelA!$AB$3</c:f>
              <c:strCache>
                <c:ptCount val="1"/>
                <c:pt idx="0">
                  <c:v>Micropolitan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Exhibit1_PanelA!$AF$4:$AF$10</c:f>
                <c:numCache>
                  <c:formatCode>General</c:formatCode>
                  <c:ptCount val="7"/>
                  <c:pt idx="0">
                    <c:v>1.5400000000000413E-3</c:v>
                  </c:pt>
                  <c:pt idx="1">
                    <c:v>1.6381000000000312E-3</c:v>
                  </c:pt>
                  <c:pt idx="2">
                    <c:v>2.3322000000000065E-3</c:v>
                  </c:pt>
                  <c:pt idx="3">
                    <c:v>3.815700000000033E-3</c:v>
                  </c:pt>
                  <c:pt idx="4">
                    <c:v>4.9207000000000001E-3</c:v>
                  </c:pt>
                  <c:pt idx="5">
                    <c:v>7.3543999999999832E-3</c:v>
                  </c:pt>
                  <c:pt idx="6">
                    <c:v>5.97750000000008E-3</c:v>
                  </c:pt>
                </c:numCache>
              </c:numRef>
            </c:plus>
            <c:minus>
              <c:numRef>
                <c:f>Exhibit1_PanelA!$AE$4:$AE$10</c:f>
                <c:numCache>
                  <c:formatCode>General</c:formatCode>
                  <c:ptCount val="7"/>
                  <c:pt idx="0">
                    <c:v>1.5399999999999858E-3</c:v>
                  </c:pt>
                  <c:pt idx="1">
                    <c:v>1.6381999999999786E-3</c:v>
                  </c:pt>
                  <c:pt idx="2">
                    <c:v>2.3322999999999539E-3</c:v>
                  </c:pt>
                  <c:pt idx="3">
                    <c:v>3.8157999999999803E-3</c:v>
                  </c:pt>
                  <c:pt idx="4">
                    <c:v>4.9207000000000001E-3</c:v>
                  </c:pt>
                  <c:pt idx="5">
                    <c:v>7.3543000000000358E-3</c:v>
                  </c:pt>
                  <c:pt idx="6">
                    <c:v>5.9774999999999689E-3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Exhibit1_PanelA!$AB$4:$AB$10</c:f>
              <c:numCache>
                <c:formatCode>0.0%</c:formatCode>
                <c:ptCount val="7"/>
                <c:pt idx="0">
                  <c:v>0.48796109999999998</c:v>
                </c:pt>
                <c:pt idx="1">
                  <c:v>0.38289859999999998</c:v>
                </c:pt>
                <c:pt idx="2">
                  <c:v>0.45373219999999997</c:v>
                </c:pt>
                <c:pt idx="3">
                  <c:v>0.46123579999999997</c:v>
                </c:pt>
                <c:pt idx="4">
                  <c:v>0.46664640000000002</c:v>
                </c:pt>
                <c:pt idx="5">
                  <c:v>0.53864020000000001</c:v>
                </c:pt>
                <c:pt idx="6">
                  <c:v>0.52609589999999995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2-46D8-98C9-9FB27FE7F06F}"/>
            </c:ext>
          </c:extLst>
        </c:ser>
        <c:ser>
          <c:idx val="5"/>
          <c:order val="5"/>
          <c:tx>
            <c:strRef>
              <c:f>Exhibit1_PanelA!$AH$3</c:f>
              <c:strCache>
                <c:ptCount val="1"/>
                <c:pt idx="0">
                  <c:v>Non-core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Exhibit1_PanelA!$AL$4:$AL$10</c:f>
                <c:numCache>
                  <c:formatCode>General</c:formatCode>
                  <c:ptCount val="7"/>
                  <c:pt idx="0">
                    <c:v>1.9549999999999845E-3</c:v>
                  </c:pt>
                  <c:pt idx="1">
                    <c:v>2.1145999999999665E-3</c:v>
                  </c:pt>
                  <c:pt idx="2">
                    <c:v>3.0582999999999583E-3</c:v>
                  </c:pt>
                  <c:pt idx="3">
                    <c:v>5.0212000000000034E-3</c:v>
                  </c:pt>
                  <c:pt idx="4">
                    <c:v>6.490600000000013E-3</c:v>
                  </c:pt>
                  <c:pt idx="5">
                    <c:v>9.8176000000000374E-3</c:v>
                  </c:pt>
                  <c:pt idx="6">
                    <c:v>7.5457999999999914E-3</c:v>
                  </c:pt>
                </c:numCache>
              </c:numRef>
            </c:plus>
            <c:minus>
              <c:numRef>
                <c:f>Exhibit1_PanelA!$AK$4:$AK$10</c:f>
                <c:numCache>
                  <c:formatCode>General</c:formatCode>
                  <c:ptCount val="7"/>
                  <c:pt idx="0">
                    <c:v>1.9551000000000429E-3</c:v>
                  </c:pt>
                  <c:pt idx="1">
                    <c:v>2.114600000000022E-3</c:v>
                  </c:pt>
                  <c:pt idx="2">
                    <c:v>3.0582000000000109E-3</c:v>
                  </c:pt>
                  <c:pt idx="3">
                    <c:v>5.0212000000000034E-3</c:v>
                  </c:pt>
                  <c:pt idx="4">
                    <c:v>6.490600000000013E-3</c:v>
                  </c:pt>
                  <c:pt idx="5">
                    <c:v>9.8176000000000374E-3</c:v>
                  </c:pt>
                  <c:pt idx="6">
                    <c:v>7.5457999999999914E-3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Exhibit1_PanelA!$C$4:$C$10</c:f>
              <c:strCache>
                <c:ptCount val="7"/>
                <c:pt idx="0">
                  <c:v>January 2021</c:v>
                </c:pt>
                <c:pt idx="1">
                  <c:v>February 2021</c:v>
                </c:pt>
                <c:pt idx="2">
                  <c:v>March 2021</c:v>
                </c:pt>
                <c:pt idx="3">
                  <c:v>April 2021</c:v>
                </c:pt>
                <c:pt idx="4">
                  <c:v>May 2021</c:v>
                </c:pt>
                <c:pt idx="5">
                  <c:v>June 2021</c:v>
                </c:pt>
                <c:pt idx="6">
                  <c:v>July 2021</c:v>
                </c:pt>
              </c:strCache>
            </c:strRef>
          </c:cat>
          <c:val>
            <c:numRef>
              <c:f>Exhibit1_PanelA!$AH$4:$AH$10</c:f>
              <c:numCache>
                <c:formatCode>0.0%</c:formatCode>
                <c:ptCount val="7"/>
                <c:pt idx="0">
                  <c:v>0.43919390000000003</c:v>
                </c:pt>
                <c:pt idx="1">
                  <c:v>0.35116330000000001</c:v>
                </c:pt>
                <c:pt idx="2">
                  <c:v>0.39788410000000002</c:v>
                </c:pt>
                <c:pt idx="3">
                  <c:v>0.43263190000000001</c:v>
                </c:pt>
                <c:pt idx="4">
                  <c:v>0.42437710000000001</c:v>
                </c:pt>
                <c:pt idx="5">
                  <c:v>0.49553350000000002</c:v>
                </c:pt>
                <c:pt idx="6">
                  <c:v>0.49095549999999999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2-46D8-98C9-9FB27FE7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09951"/>
        <c:axId val="2016910367"/>
      </c:lineChart>
      <c:catAx>
        <c:axId val="201690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6910367"/>
        <c:crosses val="autoZero"/>
        <c:auto val="1"/>
        <c:lblAlgn val="ctr"/>
        <c:lblOffset val="100"/>
        <c:noMultiLvlLbl val="1"/>
      </c:catAx>
      <c:valAx>
        <c:axId val="2016910367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Probability of BNT162b2 </a:t>
                </a:r>
              </a:p>
              <a:p>
                <a:pPr>
                  <a:defRPr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(95% CI)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07203835072816E-2"/>
              <c:y val="0.32639031899858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69099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31084698943899"/>
          <c:y val="6.4391025641025654E-2"/>
          <c:w val="0.6856699236210223"/>
          <c:h val="0.69829371088229342"/>
        </c:manualLayout>
      </c:layout>
      <c:lineChart>
        <c:grouping val="standard"/>
        <c:varyColors val="0"/>
        <c:ser>
          <c:idx val="0"/>
          <c:order val="0"/>
          <c:tx>
            <c:strRef>
              <c:f>Exhibit1_PanelB!$D$3</c:f>
              <c:strCache>
                <c:ptCount val="1"/>
                <c:pt idx="0">
                  <c:v>Large Urban Metro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Exhibit1_PanelB!$H$4:$H$12</c:f>
                <c:numCache>
                  <c:formatCode>General</c:formatCode>
                  <c:ptCount val="9"/>
                  <c:pt idx="0">
                    <c:v>2.0902999999999894E-3</c:v>
                  </c:pt>
                  <c:pt idx="1">
                    <c:v>7.329000000000363E-4</c:v>
                  </c:pt>
                  <c:pt idx="2">
                    <c:v>6.7240000000001743E-4</c:v>
                  </c:pt>
                  <c:pt idx="3">
                    <c:v>8.7730000000002528E-4</c:v>
                  </c:pt>
                  <c:pt idx="4">
                    <c:v>1.1414000000000701E-3</c:v>
                  </c:pt>
                  <c:pt idx="5">
                    <c:v>1.807000000000003E-3</c:v>
                  </c:pt>
                  <c:pt idx="6">
                    <c:v>3.6904999999999299E-3</c:v>
                  </c:pt>
                  <c:pt idx="7">
                    <c:v>4.153999999999991E-3</c:v>
                  </c:pt>
                  <c:pt idx="8">
                    <c:v>2.8342000000000089E-3</c:v>
                  </c:pt>
                </c:numCache>
              </c:numRef>
            </c:plus>
            <c:minus>
              <c:numRef>
                <c:f>Exhibit1_PanelB!$G$4:$G$12</c:f>
                <c:numCache>
                  <c:formatCode>General</c:formatCode>
                  <c:ptCount val="9"/>
                  <c:pt idx="0">
                    <c:v>2.090200000000042E-3</c:v>
                  </c:pt>
                  <c:pt idx="1">
                    <c:v>7.3289999999992528E-4</c:v>
                  </c:pt>
                  <c:pt idx="2">
                    <c:v>6.7229999999995904E-4</c:v>
                  </c:pt>
                  <c:pt idx="3">
                    <c:v>8.771999999999669E-4</c:v>
                  </c:pt>
                  <c:pt idx="4">
                    <c:v>1.1412999999999007E-3</c:v>
                  </c:pt>
                  <c:pt idx="5">
                    <c:v>1.8068999999999447E-3</c:v>
                  </c:pt>
                  <c:pt idx="6">
                    <c:v>3.690500000000041E-3</c:v>
                  </c:pt>
                  <c:pt idx="7">
                    <c:v>4.1539000000000437E-3</c:v>
                  </c:pt>
                  <c:pt idx="8">
                    <c:v>2.8343000000000673E-3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Exhibit1_PanelB!$D$4:$D$12</c:f>
              <c:numCache>
                <c:formatCode>0.0%</c:formatCode>
                <c:ptCount val="9"/>
                <c:pt idx="0">
                  <c:v>0.56857760000000002</c:v>
                </c:pt>
                <c:pt idx="1">
                  <c:v>0.88574209999999998</c:v>
                </c:pt>
                <c:pt idx="2">
                  <c:v>0.6193497</c:v>
                </c:pt>
                <c:pt idx="3">
                  <c:v>0.43913439999999998</c:v>
                </c:pt>
                <c:pt idx="4">
                  <c:v>0.53240069999999995</c:v>
                </c:pt>
                <c:pt idx="5">
                  <c:v>0.56509359999999997</c:v>
                </c:pt>
                <c:pt idx="6">
                  <c:v>0.59449960000000002</c:v>
                </c:pt>
                <c:pt idx="7">
                  <c:v>0.54965790000000003</c:v>
                </c:pt>
                <c:pt idx="8">
                  <c:v>0.51436110000000002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4-4C01-AA93-089E9B7A8740}"/>
            </c:ext>
          </c:extLst>
        </c:ser>
        <c:ser>
          <c:idx val="1"/>
          <c:order val="1"/>
          <c:tx>
            <c:strRef>
              <c:f>Exhibit1_PanelB!$J$3</c:f>
              <c:strCache>
                <c:ptCount val="1"/>
                <c:pt idx="0">
                  <c:v>Large Fringe Metro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Exhibit1_PanelB!$N$4:$N$12</c:f>
                <c:numCache>
                  <c:formatCode>General</c:formatCode>
                  <c:ptCount val="9"/>
                  <c:pt idx="0">
                    <c:v>2.0708000000000393E-3</c:v>
                  </c:pt>
                  <c:pt idx="1">
                    <c:v>7.3680000000009294E-4</c:v>
                  </c:pt>
                  <c:pt idx="2">
                    <c:v>6.5060000000005669E-4</c:v>
                  </c:pt>
                  <c:pt idx="3">
                    <c:v>8.3369999999999278E-4</c:v>
                  </c:pt>
                  <c:pt idx="4">
                    <c:v>1.1293999999999471E-3</c:v>
                  </c:pt>
                  <c:pt idx="5">
                    <c:v>1.8171999999999633E-3</c:v>
                  </c:pt>
                  <c:pt idx="6">
                    <c:v>3.9514000000000493E-3</c:v>
                  </c:pt>
                  <c:pt idx="7">
                    <c:v>4.3621999999999828E-3</c:v>
                  </c:pt>
                  <c:pt idx="8">
                    <c:v>2.8059999999999197E-3</c:v>
                  </c:pt>
                </c:numCache>
              </c:numRef>
            </c:plus>
            <c:minus>
              <c:numRef>
                <c:f>Exhibit1_PanelB!$M$4:$M$12</c:f>
                <c:numCache>
                  <c:formatCode>General</c:formatCode>
                  <c:ptCount val="9"/>
                  <c:pt idx="0">
                    <c:v>2.0707999999999283E-3</c:v>
                  </c:pt>
                  <c:pt idx="1">
                    <c:v>7.3679999999998191E-4</c:v>
                  </c:pt>
                  <c:pt idx="2">
                    <c:v>6.5059999999994567E-4</c:v>
                  </c:pt>
                  <c:pt idx="3">
                    <c:v>8.335999999999899E-4</c:v>
                  </c:pt>
                  <c:pt idx="4">
                    <c:v>1.1294000000000026E-3</c:v>
                  </c:pt>
                  <c:pt idx="5">
                    <c:v>1.8171999999999633E-3</c:v>
                  </c:pt>
                  <c:pt idx="6">
                    <c:v>3.9513999999999383E-3</c:v>
                  </c:pt>
                  <c:pt idx="7">
                    <c:v>4.3622000000000938E-3</c:v>
                  </c:pt>
                  <c:pt idx="8">
                    <c:v>2.8061000000000336E-3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Exhibit1_PanelB!$J$4:$J$12</c:f>
              <c:numCache>
                <c:formatCode>0.0%</c:formatCode>
                <c:ptCount val="9"/>
                <c:pt idx="0">
                  <c:v>0.58296789999999998</c:v>
                </c:pt>
                <c:pt idx="1">
                  <c:v>0.88889589999999996</c:v>
                </c:pt>
                <c:pt idx="2">
                  <c:v>0.58994619999999998</c:v>
                </c:pt>
                <c:pt idx="3">
                  <c:v>0.4032095</c:v>
                </c:pt>
                <c:pt idx="4">
                  <c:v>0.48819630000000003</c:v>
                </c:pt>
                <c:pt idx="5">
                  <c:v>0.5233371</c:v>
                </c:pt>
                <c:pt idx="6">
                  <c:v>0.54910939999999997</c:v>
                </c:pt>
                <c:pt idx="7">
                  <c:v>0.52291410000000005</c:v>
                </c:pt>
                <c:pt idx="8">
                  <c:v>0.49746240000000003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4-4C01-AA93-089E9B7A8740}"/>
            </c:ext>
          </c:extLst>
        </c:ser>
        <c:ser>
          <c:idx val="2"/>
          <c:order val="2"/>
          <c:tx>
            <c:strRef>
              <c:f>Exhibit1_PanelB!$P$3</c:f>
              <c:strCache>
                <c:ptCount val="1"/>
                <c:pt idx="0">
                  <c:v>Medium Metro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Exhibit1_PanelB!$T$4:$T$12</c:f>
                <c:numCache>
                  <c:formatCode>General</c:formatCode>
                  <c:ptCount val="9"/>
                  <c:pt idx="0">
                    <c:v>2.5138999999999578E-3</c:v>
                  </c:pt>
                  <c:pt idx="1">
                    <c:v>8.4580000000000766E-4</c:v>
                  </c:pt>
                  <c:pt idx="2">
                    <c:v>7.5130000000001029E-4</c:v>
                  </c:pt>
                  <c:pt idx="3">
                    <c:v>9.3219999999999414E-4</c:v>
                  </c:pt>
                  <c:pt idx="4">
                    <c:v>1.2829999999999786E-3</c:v>
                  </c:pt>
                  <c:pt idx="5">
                    <c:v>2.1697000000000521E-3</c:v>
                  </c:pt>
                  <c:pt idx="6">
                    <c:v>4.5532999999999824E-3</c:v>
                  </c:pt>
                  <c:pt idx="7">
                    <c:v>5.1600000000000534E-3</c:v>
                  </c:pt>
                  <c:pt idx="8">
                    <c:v>3.2882000000000189E-3</c:v>
                  </c:pt>
                </c:numCache>
              </c:numRef>
            </c:plus>
            <c:minus>
              <c:numRef>
                <c:f>Exhibit1_PanelB!$S$4:$S$12</c:f>
                <c:numCache>
                  <c:formatCode>General</c:formatCode>
                  <c:ptCount val="9"/>
                  <c:pt idx="0">
                    <c:v>2.5140000000000162E-3</c:v>
                  </c:pt>
                  <c:pt idx="1">
                    <c:v>8.4570000000006029E-4</c:v>
                  </c:pt>
                  <c:pt idx="2">
                    <c:v>7.5130000000001029E-4</c:v>
                  </c:pt>
                  <c:pt idx="3">
                    <c:v>9.3230000000005253E-4</c:v>
                  </c:pt>
                  <c:pt idx="4">
                    <c:v>1.2830999999999815E-3</c:v>
                  </c:pt>
                  <c:pt idx="5">
                    <c:v>2.1696999999999411E-3</c:v>
                  </c:pt>
                  <c:pt idx="6">
                    <c:v>4.5534000000000407E-3</c:v>
                  </c:pt>
                  <c:pt idx="7">
                    <c:v>5.1599999999999979E-3</c:v>
                  </c:pt>
                  <c:pt idx="8">
                    <c:v>3.2882000000000189E-3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Exhibit1_PanelB!$P$4:$P$12</c:f>
              <c:numCache>
                <c:formatCode>0.0%</c:formatCode>
                <c:ptCount val="9"/>
                <c:pt idx="0">
                  <c:v>0.52466310000000005</c:v>
                </c:pt>
                <c:pt idx="1">
                  <c:v>0.89207020000000004</c:v>
                </c:pt>
                <c:pt idx="2">
                  <c:v>0.56618789999999997</c:v>
                </c:pt>
                <c:pt idx="3">
                  <c:v>0.38280570000000003</c:v>
                </c:pt>
                <c:pt idx="4">
                  <c:v>0.4693137</c:v>
                </c:pt>
                <c:pt idx="5">
                  <c:v>0.51270139999999997</c:v>
                </c:pt>
                <c:pt idx="6">
                  <c:v>0.54024340000000004</c:v>
                </c:pt>
                <c:pt idx="7">
                  <c:v>0.50440859999999998</c:v>
                </c:pt>
                <c:pt idx="8">
                  <c:v>0.4851763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4-4C01-AA93-089E9B7A8740}"/>
            </c:ext>
          </c:extLst>
        </c:ser>
        <c:ser>
          <c:idx val="3"/>
          <c:order val="3"/>
          <c:tx>
            <c:strRef>
              <c:f>Exhibit1_PanelB!$V$3</c:f>
              <c:strCache>
                <c:ptCount val="1"/>
                <c:pt idx="0">
                  <c:v>Small Metro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Exhibit1_PanelB!$Z$4:$Z$12</c:f>
                <c:numCache>
                  <c:formatCode>General</c:formatCode>
                  <c:ptCount val="9"/>
                  <c:pt idx="0">
                    <c:v>4.3093999999999077E-3</c:v>
                  </c:pt>
                  <c:pt idx="1">
                    <c:v>1.4157000000000197E-3</c:v>
                  </c:pt>
                  <c:pt idx="2">
                    <c:v>1.2252999999999847E-3</c:v>
                  </c:pt>
                  <c:pt idx="3">
                    <c:v>1.4557000000000042E-3</c:v>
                  </c:pt>
                  <c:pt idx="4">
                    <c:v>2.026199999999978E-3</c:v>
                  </c:pt>
                  <c:pt idx="5">
                    <c:v>3.4660000000000246E-3</c:v>
                  </c:pt>
                  <c:pt idx="6">
                    <c:v>7.3058000000000289E-3</c:v>
                  </c:pt>
                  <c:pt idx="7">
                    <c:v>8.2290000000000418E-3</c:v>
                  </c:pt>
                  <c:pt idx="8">
                    <c:v>5.2235999999999949E-3</c:v>
                  </c:pt>
                </c:numCache>
              </c:numRef>
            </c:plus>
            <c:minus>
              <c:numRef>
                <c:f>Exhibit1_PanelB!$Y$4:$Y$12</c:f>
                <c:numCache>
                  <c:formatCode>General</c:formatCode>
                  <c:ptCount val="9"/>
                  <c:pt idx="0">
                    <c:v>4.3093000000000714E-3</c:v>
                  </c:pt>
                  <c:pt idx="1">
                    <c:v>1.4157000000000197E-3</c:v>
                  </c:pt>
                  <c:pt idx="2">
                    <c:v>1.2253000000000958E-3</c:v>
                  </c:pt>
                  <c:pt idx="3">
                    <c:v>1.4556000000000013E-3</c:v>
                  </c:pt>
                  <c:pt idx="4">
                    <c:v>2.0262000000000335E-3</c:v>
                  </c:pt>
                  <c:pt idx="5">
                    <c:v>3.4659999999999691E-3</c:v>
                  </c:pt>
                  <c:pt idx="6">
                    <c:v>7.3057999999999734E-3</c:v>
                  </c:pt>
                  <c:pt idx="7">
                    <c:v>8.2288999999999835E-3</c:v>
                  </c:pt>
                  <c:pt idx="8">
                    <c:v>5.2236999999999978E-3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Exhibit1_PanelB!$V$4:$V$12</c:f>
              <c:numCache>
                <c:formatCode>0.0%</c:formatCode>
                <c:ptCount val="9"/>
                <c:pt idx="0">
                  <c:v>0.53048150000000005</c:v>
                </c:pt>
                <c:pt idx="1">
                  <c:v>0.89006839999999998</c:v>
                </c:pt>
                <c:pt idx="2">
                  <c:v>0.55326280000000005</c:v>
                </c:pt>
                <c:pt idx="3">
                  <c:v>0.3646086</c:v>
                </c:pt>
                <c:pt idx="4">
                  <c:v>0.44001980000000002</c:v>
                </c:pt>
                <c:pt idx="5">
                  <c:v>0.49301869999999998</c:v>
                </c:pt>
                <c:pt idx="6">
                  <c:v>0.50617009999999996</c:v>
                </c:pt>
                <c:pt idx="7">
                  <c:v>0.50239739999999999</c:v>
                </c:pt>
                <c:pt idx="8">
                  <c:v>0.47920879999999999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4-4C01-AA93-089E9B7A8740}"/>
            </c:ext>
          </c:extLst>
        </c:ser>
        <c:ser>
          <c:idx val="4"/>
          <c:order val="4"/>
          <c:tx>
            <c:strRef>
              <c:f>Exhibit1_PanelB!$AB$3</c:f>
              <c:strCache>
                <c:ptCount val="1"/>
                <c:pt idx="0">
                  <c:v>Micropolitan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Exhibit1_PanelB!$AF$4:$AF$12</c:f>
                <c:numCache>
                  <c:formatCode>General</c:formatCode>
                  <c:ptCount val="9"/>
                  <c:pt idx="0">
                    <c:v>5.3660999999999848E-3</c:v>
                  </c:pt>
                  <c:pt idx="1">
                    <c:v>1.9359999999999378E-3</c:v>
                  </c:pt>
                  <c:pt idx="2">
                    <c:v>1.4076000000000088E-3</c:v>
                  </c:pt>
                  <c:pt idx="3">
                    <c:v>1.5248999999999957E-3</c:v>
                  </c:pt>
                  <c:pt idx="4">
                    <c:v>2.1575000000000344E-3</c:v>
                  </c:pt>
                  <c:pt idx="5">
                    <c:v>3.7502000000000368E-3</c:v>
                  </c:pt>
                  <c:pt idx="6">
                    <c:v>7.729700000000006E-3</c:v>
                  </c:pt>
                  <c:pt idx="7">
                    <c:v>8.9809000000000139E-3</c:v>
                  </c:pt>
                  <c:pt idx="8">
                    <c:v>5.6696999999999997E-3</c:v>
                  </c:pt>
                </c:numCache>
              </c:numRef>
            </c:plus>
            <c:minus>
              <c:numRef>
                <c:f>Exhibit1_PanelB!$AE$4:$AE$12</c:f>
                <c:numCache>
                  <c:formatCode>General</c:formatCode>
                  <c:ptCount val="9"/>
                  <c:pt idx="0">
                    <c:v>5.3660999999999848E-3</c:v>
                  </c:pt>
                  <c:pt idx="1">
                    <c:v>1.9360000000000488E-3</c:v>
                  </c:pt>
                  <c:pt idx="2">
                    <c:v>1.407500000000006E-3</c:v>
                  </c:pt>
                  <c:pt idx="3">
                    <c:v>1.5249999999999986E-3</c:v>
                  </c:pt>
                  <c:pt idx="4">
                    <c:v>2.1574999999999789E-3</c:v>
                  </c:pt>
                  <c:pt idx="5">
                    <c:v>3.7502999999999842E-3</c:v>
                  </c:pt>
                  <c:pt idx="6">
                    <c:v>7.729700000000006E-3</c:v>
                  </c:pt>
                  <c:pt idx="7">
                    <c:v>8.9807999999999555E-3</c:v>
                  </c:pt>
                  <c:pt idx="8">
                    <c:v>5.6696999999999997E-3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Exhibit1_PanelB!$AB$4:$AB$12</c:f>
              <c:numCache>
                <c:formatCode>0.0%</c:formatCode>
                <c:ptCount val="9"/>
                <c:pt idx="0">
                  <c:v>0.47835620000000001</c:v>
                </c:pt>
                <c:pt idx="1">
                  <c:v>0.87502120000000005</c:v>
                </c:pt>
                <c:pt idx="2">
                  <c:v>0.46827249999999998</c:v>
                </c:pt>
                <c:pt idx="3">
                  <c:v>0.30346099999999998</c:v>
                </c:pt>
                <c:pt idx="4">
                  <c:v>0.36418299999999998</c:v>
                </c:pt>
                <c:pt idx="5">
                  <c:v>0.40237519999999999</c:v>
                </c:pt>
                <c:pt idx="6">
                  <c:v>0.4040822</c:v>
                </c:pt>
                <c:pt idx="7">
                  <c:v>0.40882629999999998</c:v>
                </c:pt>
                <c:pt idx="8">
                  <c:v>0.37089369999999999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4-4C01-AA93-089E9B7A8740}"/>
            </c:ext>
          </c:extLst>
        </c:ser>
        <c:ser>
          <c:idx val="5"/>
          <c:order val="5"/>
          <c:tx>
            <c:strRef>
              <c:f>Exhibit1_PanelB!$AH$3</c:f>
              <c:strCache>
                <c:ptCount val="1"/>
                <c:pt idx="0">
                  <c:v>Non-core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Exhibit1_PanelB!$AL$4:$AL$12</c:f>
                <c:numCache>
                  <c:formatCode>General</c:formatCode>
                  <c:ptCount val="9"/>
                  <c:pt idx="0">
                    <c:v>7.3962999999999668E-3</c:v>
                  </c:pt>
                  <c:pt idx="1">
                    <c:v>3.2268000000000852E-3</c:v>
                  </c:pt>
                  <c:pt idx="2">
                    <c:v>1.9045999999999785E-3</c:v>
                  </c:pt>
                  <c:pt idx="3">
                    <c:v>1.9492999999999872E-3</c:v>
                  </c:pt>
                  <c:pt idx="4">
                    <c:v>2.8230000000000199E-3</c:v>
                  </c:pt>
                  <c:pt idx="5">
                    <c:v>4.9090999999999996E-3</c:v>
                  </c:pt>
                  <c:pt idx="6">
                    <c:v>1.0039200000000026E-2</c:v>
                  </c:pt>
                  <c:pt idx="7">
                    <c:v>1.2041899999999994E-2</c:v>
                  </c:pt>
                  <c:pt idx="8">
                    <c:v>7.3706000000000049E-3</c:v>
                  </c:pt>
                </c:numCache>
              </c:numRef>
            </c:plus>
            <c:minus>
              <c:numRef>
                <c:f>Exhibit1_PanelB!$AK$4:$AK$12</c:f>
                <c:numCache>
                  <c:formatCode>General</c:formatCode>
                  <c:ptCount val="9"/>
                  <c:pt idx="0">
                    <c:v>7.3963000000000223E-3</c:v>
                  </c:pt>
                  <c:pt idx="1">
                    <c:v>3.2268999999999215E-3</c:v>
                  </c:pt>
                  <c:pt idx="2">
                    <c:v>1.904600000000034E-3</c:v>
                  </c:pt>
                  <c:pt idx="3">
                    <c:v>1.94939999999999E-3</c:v>
                  </c:pt>
                  <c:pt idx="4">
                    <c:v>2.8230000000000199E-3</c:v>
                  </c:pt>
                  <c:pt idx="5">
                    <c:v>4.9092000000000025E-3</c:v>
                  </c:pt>
                  <c:pt idx="6">
                    <c:v>1.0039299999999973E-2</c:v>
                  </c:pt>
                  <c:pt idx="7">
                    <c:v>1.2041899999999994E-2</c:v>
                  </c:pt>
                  <c:pt idx="8">
                    <c:v>7.3706000000000049E-3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Exhibit1_PanelB!$C$4:$C$12</c:f>
              <c:strCache>
                <c:ptCount val="9"/>
                <c:pt idx="0">
                  <c:v>August 2021</c:v>
                </c:pt>
                <c:pt idx="1">
                  <c:v>September 2021</c:v>
                </c:pt>
                <c:pt idx="2">
                  <c:v>October 2021</c:v>
                </c:pt>
                <c:pt idx="3">
                  <c:v>November 2021</c:v>
                </c:pt>
                <c:pt idx="4">
                  <c:v>December 2021</c:v>
                </c:pt>
                <c:pt idx="5">
                  <c:v>January 2022</c:v>
                </c:pt>
                <c:pt idx="6">
                  <c:v>February 2022</c:v>
                </c:pt>
                <c:pt idx="7">
                  <c:v>March 2022</c:v>
                </c:pt>
                <c:pt idx="8">
                  <c:v>April 2022</c:v>
                </c:pt>
              </c:strCache>
            </c:strRef>
          </c:cat>
          <c:val>
            <c:numRef>
              <c:f>Exhibit1_PanelB!$AH$4:$AH$12</c:f>
              <c:numCache>
                <c:formatCode>0.0%</c:formatCode>
                <c:ptCount val="9"/>
                <c:pt idx="0">
                  <c:v>0.38937470000000002</c:v>
                </c:pt>
                <c:pt idx="1">
                  <c:v>0.82888379999999995</c:v>
                </c:pt>
                <c:pt idx="2">
                  <c:v>0.41086810000000001</c:v>
                </c:pt>
                <c:pt idx="3">
                  <c:v>0.26661879999999999</c:v>
                </c:pt>
                <c:pt idx="4">
                  <c:v>0.3257679</c:v>
                </c:pt>
                <c:pt idx="5">
                  <c:v>0.36823800000000001</c:v>
                </c:pt>
                <c:pt idx="6">
                  <c:v>0.3792489</c:v>
                </c:pt>
                <c:pt idx="7">
                  <c:v>0.37853019999999998</c:v>
                </c:pt>
                <c:pt idx="8">
                  <c:v>0.30740620000000002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4-4C01-AA93-089E9B7A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09951"/>
        <c:axId val="2016910367"/>
      </c:lineChart>
      <c:catAx>
        <c:axId val="201690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6910367"/>
        <c:crosses val="autoZero"/>
        <c:auto val="1"/>
        <c:lblAlgn val="ctr"/>
        <c:lblOffset val="100"/>
        <c:noMultiLvlLbl val="1"/>
      </c:catAx>
      <c:valAx>
        <c:axId val="2016910367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Probability of BNT162b2 </a:t>
                </a:r>
              </a:p>
              <a:p>
                <a:pPr>
                  <a:defRPr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(95% CI)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07203835072816E-2"/>
              <c:y val="0.32639031899858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69099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358750</xdr:colOff>
      <xdr:row>13</xdr:row>
      <xdr:rowOff>119132</xdr:rowOff>
    </xdr:from>
    <xdr:to>
      <xdr:col>25</xdr:col>
      <xdr:colOff>309699</xdr:colOff>
      <xdr:row>46</xdr:row>
      <xdr:rowOff>100426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358750</xdr:colOff>
      <xdr:row>14</xdr:row>
      <xdr:rowOff>119132</xdr:rowOff>
    </xdr:from>
    <xdr:to>
      <xdr:col>25</xdr:col>
      <xdr:colOff>309699</xdr:colOff>
      <xdr:row>47</xdr:row>
      <xdr:rowOff>100426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19F20-3A78-4540-AFDE-359531B68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8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29.6640625" customWidth="1"/>
    <col min="2" max="2" width="17.1640625" customWidth="1"/>
    <col min="3" max="3" width="15.83203125" customWidth="1"/>
    <col min="4" max="4" width="8.6640625" customWidth="1"/>
    <col min="5" max="6" width="10.83203125" customWidth="1"/>
    <col min="7" max="7" width="11.33203125" customWidth="1"/>
  </cols>
  <sheetData>
    <row r="2" spans="1:6" x14ac:dyDescent="0.2">
      <c r="A2" t="s">
        <v>4</v>
      </c>
    </row>
    <row r="4" spans="1:6" x14ac:dyDescent="0.2">
      <c r="B4" t="s">
        <v>3</v>
      </c>
      <c r="C4" t="s">
        <v>16</v>
      </c>
      <c r="D4" t="s">
        <v>0</v>
      </c>
      <c r="E4" t="s">
        <v>1</v>
      </c>
      <c r="F4" t="s">
        <v>2</v>
      </c>
    </row>
    <row r="6" spans="1:6" x14ac:dyDescent="0.2">
      <c r="A6" t="s">
        <v>17</v>
      </c>
    </row>
    <row r="7" spans="1:6" x14ac:dyDescent="0.2">
      <c r="A7" t="s">
        <v>18</v>
      </c>
      <c r="B7">
        <v>0.62259030000000004</v>
      </c>
      <c r="C7" t="s">
        <v>19</v>
      </c>
      <c r="D7">
        <v>0</v>
      </c>
      <c r="E7">
        <v>0.62179329999999999</v>
      </c>
      <c r="F7">
        <v>0.62338740000000004</v>
      </c>
    </row>
    <row r="8" spans="1:6" x14ac:dyDescent="0.2">
      <c r="A8" t="s">
        <v>20</v>
      </c>
      <c r="B8">
        <v>0.58318879999999995</v>
      </c>
      <c r="C8" t="s">
        <v>21</v>
      </c>
      <c r="D8">
        <v>0</v>
      </c>
      <c r="E8">
        <v>0.5823507</v>
      </c>
      <c r="F8">
        <v>0.58402690000000002</v>
      </c>
    </row>
    <row r="9" spans="1:6" x14ac:dyDescent="0.2">
      <c r="A9" t="s">
        <v>22</v>
      </c>
      <c r="B9">
        <v>0.54118690000000003</v>
      </c>
      <c r="C9" t="s">
        <v>23</v>
      </c>
      <c r="D9">
        <v>0</v>
      </c>
      <c r="E9">
        <v>0.54029340000000003</v>
      </c>
      <c r="F9">
        <v>0.54208029999999996</v>
      </c>
    </row>
    <row r="10" spans="1:6" x14ac:dyDescent="0.2">
      <c r="A10" t="s">
        <v>24</v>
      </c>
      <c r="B10">
        <v>0.51250510000000005</v>
      </c>
      <c r="C10" t="s">
        <v>25</v>
      </c>
      <c r="D10">
        <v>0</v>
      </c>
      <c r="E10">
        <v>0.5111137</v>
      </c>
      <c r="F10">
        <v>0.51389649999999998</v>
      </c>
    </row>
    <row r="11" spans="1:6" x14ac:dyDescent="0.2">
      <c r="A11" t="s">
        <v>26</v>
      </c>
      <c r="B11">
        <v>0.48796109999999998</v>
      </c>
      <c r="C11" t="s">
        <v>27</v>
      </c>
      <c r="D11">
        <v>0</v>
      </c>
      <c r="E11">
        <v>0.4864211</v>
      </c>
      <c r="F11">
        <v>0.48950110000000002</v>
      </c>
    </row>
    <row r="12" spans="1:6" x14ac:dyDescent="0.2">
      <c r="A12" t="s">
        <v>28</v>
      </c>
      <c r="B12">
        <v>0.43919390000000003</v>
      </c>
      <c r="C12" t="s">
        <v>29</v>
      </c>
      <c r="D12">
        <v>0</v>
      </c>
      <c r="E12">
        <v>0.43723879999999998</v>
      </c>
      <c r="F12">
        <v>0.44114890000000001</v>
      </c>
    </row>
    <row r="13" spans="1:6" x14ac:dyDescent="0.2">
      <c r="A13" t="s">
        <v>30</v>
      </c>
      <c r="B13">
        <v>0.54000459999999995</v>
      </c>
      <c r="C13" t="s">
        <v>31</v>
      </c>
      <c r="D13">
        <v>0</v>
      </c>
      <c r="E13">
        <v>0.53914209999999996</v>
      </c>
      <c r="F13">
        <v>0.54086710000000005</v>
      </c>
    </row>
    <row r="14" spans="1:6" x14ac:dyDescent="0.2">
      <c r="A14" t="s">
        <v>32</v>
      </c>
      <c r="B14">
        <v>0.50354339999999997</v>
      </c>
      <c r="C14" t="s">
        <v>33</v>
      </c>
      <c r="D14">
        <v>0</v>
      </c>
      <c r="E14">
        <v>0.50272300000000003</v>
      </c>
      <c r="F14">
        <v>0.50436380000000003</v>
      </c>
    </row>
    <row r="15" spans="1:6" x14ac:dyDescent="0.2">
      <c r="A15" t="s">
        <v>34</v>
      </c>
      <c r="B15">
        <v>0.46461019999999997</v>
      </c>
      <c r="C15" t="s">
        <v>35</v>
      </c>
      <c r="D15">
        <v>0</v>
      </c>
      <c r="E15">
        <v>0.46367009999999997</v>
      </c>
      <c r="F15">
        <v>0.46555029999999997</v>
      </c>
    </row>
    <row r="16" spans="1:6" x14ac:dyDescent="0.2">
      <c r="A16" t="s">
        <v>36</v>
      </c>
      <c r="B16">
        <v>0.43994939999999999</v>
      </c>
      <c r="C16" t="s">
        <v>37</v>
      </c>
      <c r="D16">
        <v>0</v>
      </c>
      <c r="E16">
        <v>0.43847740000000002</v>
      </c>
      <c r="F16">
        <v>0.44142140000000002</v>
      </c>
    </row>
    <row r="17" spans="1:6" x14ac:dyDescent="0.2">
      <c r="A17" t="s">
        <v>38</v>
      </c>
      <c r="B17">
        <v>0.38289859999999998</v>
      </c>
      <c r="C17" t="s">
        <v>39</v>
      </c>
      <c r="D17">
        <v>0</v>
      </c>
      <c r="E17">
        <v>0.3812604</v>
      </c>
      <c r="F17">
        <v>0.38453670000000001</v>
      </c>
    </row>
    <row r="18" spans="1:6" x14ac:dyDescent="0.2">
      <c r="A18" t="s">
        <v>40</v>
      </c>
      <c r="B18">
        <v>0.35116330000000001</v>
      </c>
      <c r="C18" t="s">
        <v>41</v>
      </c>
      <c r="D18">
        <v>0</v>
      </c>
      <c r="E18">
        <v>0.34904869999999999</v>
      </c>
      <c r="F18">
        <v>0.35327789999999998</v>
      </c>
    </row>
    <row r="19" spans="1:6" x14ac:dyDescent="0.2">
      <c r="A19" t="s">
        <v>42</v>
      </c>
      <c r="B19">
        <v>0.62716620000000001</v>
      </c>
      <c r="C19" t="s">
        <v>43</v>
      </c>
      <c r="D19">
        <v>0</v>
      </c>
      <c r="E19">
        <v>0.62599479999999996</v>
      </c>
      <c r="F19">
        <v>0.62833760000000005</v>
      </c>
    </row>
    <row r="20" spans="1:6" x14ac:dyDescent="0.2">
      <c r="A20" t="s">
        <v>44</v>
      </c>
      <c r="B20">
        <v>0.5912482</v>
      </c>
      <c r="C20" t="s">
        <v>45</v>
      </c>
      <c r="D20">
        <v>0</v>
      </c>
      <c r="E20">
        <v>0.59015289999999998</v>
      </c>
      <c r="F20">
        <v>0.59234359999999997</v>
      </c>
    </row>
    <row r="21" spans="1:6" x14ac:dyDescent="0.2">
      <c r="A21" t="s">
        <v>46</v>
      </c>
      <c r="B21">
        <v>0.60093129999999995</v>
      </c>
      <c r="C21" t="s">
        <v>47</v>
      </c>
      <c r="D21">
        <v>0</v>
      </c>
      <c r="E21">
        <v>0.59966209999999998</v>
      </c>
      <c r="F21">
        <v>0.60220050000000003</v>
      </c>
    </row>
    <row r="22" spans="1:6" x14ac:dyDescent="0.2">
      <c r="A22" t="s">
        <v>48</v>
      </c>
      <c r="B22">
        <v>0.54133180000000003</v>
      </c>
      <c r="C22" t="s">
        <v>49</v>
      </c>
      <c r="D22">
        <v>0</v>
      </c>
      <c r="E22">
        <v>0.539242</v>
      </c>
      <c r="F22">
        <v>0.54342170000000001</v>
      </c>
    </row>
    <row r="23" spans="1:6" x14ac:dyDescent="0.2">
      <c r="A23" t="s">
        <v>50</v>
      </c>
      <c r="B23">
        <v>0.45373219999999997</v>
      </c>
      <c r="C23" t="s">
        <v>51</v>
      </c>
      <c r="D23">
        <v>0</v>
      </c>
      <c r="E23">
        <v>0.45139990000000002</v>
      </c>
      <c r="F23">
        <v>0.45606439999999998</v>
      </c>
    </row>
    <row r="24" spans="1:6" x14ac:dyDescent="0.2">
      <c r="A24" t="s">
        <v>52</v>
      </c>
      <c r="B24">
        <v>0.39788410000000002</v>
      </c>
      <c r="C24" t="s">
        <v>53</v>
      </c>
      <c r="D24">
        <v>0</v>
      </c>
      <c r="E24">
        <v>0.39482590000000001</v>
      </c>
      <c r="F24">
        <v>0.40094239999999998</v>
      </c>
    </row>
    <row r="25" spans="1:6" x14ac:dyDescent="0.2">
      <c r="A25" t="s">
        <v>54</v>
      </c>
      <c r="B25">
        <v>0.62745799999999996</v>
      </c>
      <c r="C25" t="s">
        <v>55</v>
      </c>
      <c r="D25">
        <v>0</v>
      </c>
      <c r="E25">
        <v>0.62569839999999999</v>
      </c>
      <c r="F25">
        <v>0.62921760000000004</v>
      </c>
    </row>
    <row r="26" spans="1:6" x14ac:dyDescent="0.2">
      <c r="A26" t="s">
        <v>56</v>
      </c>
      <c r="B26">
        <v>0.58955360000000001</v>
      </c>
      <c r="C26" t="s">
        <v>57</v>
      </c>
      <c r="D26">
        <v>0</v>
      </c>
      <c r="E26">
        <v>0.58776830000000002</v>
      </c>
      <c r="F26">
        <v>0.5913389</v>
      </c>
    </row>
    <row r="27" spans="1:6" x14ac:dyDescent="0.2">
      <c r="A27" t="s">
        <v>58</v>
      </c>
      <c r="B27">
        <v>0.59978620000000005</v>
      </c>
      <c r="C27" t="s">
        <v>59</v>
      </c>
      <c r="D27">
        <v>0</v>
      </c>
      <c r="E27">
        <v>0.5977595</v>
      </c>
      <c r="F27">
        <v>0.60181289999999998</v>
      </c>
    </row>
    <row r="28" spans="1:6" x14ac:dyDescent="0.2">
      <c r="A28" t="s">
        <v>60</v>
      </c>
      <c r="B28">
        <v>0.5487822</v>
      </c>
      <c r="C28" t="s">
        <v>61</v>
      </c>
      <c r="D28">
        <v>0</v>
      </c>
      <c r="E28">
        <v>0.54542380000000001</v>
      </c>
      <c r="F28">
        <v>0.55214070000000004</v>
      </c>
    </row>
    <row r="29" spans="1:6" x14ac:dyDescent="0.2">
      <c r="A29" t="s">
        <v>62</v>
      </c>
      <c r="B29">
        <v>0.46123579999999997</v>
      </c>
      <c r="C29" t="s">
        <v>63</v>
      </c>
      <c r="D29">
        <v>0</v>
      </c>
      <c r="E29">
        <v>0.45741999999999999</v>
      </c>
      <c r="F29">
        <v>0.46505150000000001</v>
      </c>
    </row>
    <row r="30" spans="1:6" x14ac:dyDescent="0.2">
      <c r="A30" t="s">
        <v>64</v>
      </c>
      <c r="B30">
        <v>0.43263190000000001</v>
      </c>
      <c r="C30" t="s">
        <v>65</v>
      </c>
      <c r="D30">
        <v>0</v>
      </c>
      <c r="E30">
        <v>0.42761070000000001</v>
      </c>
      <c r="F30">
        <v>0.43765310000000002</v>
      </c>
    </row>
    <row r="31" spans="1:6" x14ac:dyDescent="0.2">
      <c r="A31" t="s">
        <v>66</v>
      </c>
      <c r="B31">
        <v>0.6302875</v>
      </c>
      <c r="C31" t="s">
        <v>67</v>
      </c>
      <c r="D31">
        <v>0</v>
      </c>
      <c r="E31">
        <v>0.62802530000000001</v>
      </c>
      <c r="F31">
        <v>0.63254969999999999</v>
      </c>
    </row>
    <row r="32" spans="1:6" x14ac:dyDescent="0.2">
      <c r="A32" t="s">
        <v>68</v>
      </c>
      <c r="B32">
        <v>0.57069479999999995</v>
      </c>
      <c r="C32" t="s">
        <v>69</v>
      </c>
      <c r="D32">
        <v>0</v>
      </c>
      <c r="E32">
        <v>0.5682258</v>
      </c>
      <c r="F32">
        <v>0.5731638</v>
      </c>
    </row>
    <row r="33" spans="1:6" x14ac:dyDescent="0.2">
      <c r="A33" t="s">
        <v>70</v>
      </c>
      <c r="B33">
        <v>0.58529240000000005</v>
      </c>
      <c r="C33" t="s">
        <v>71</v>
      </c>
      <c r="D33">
        <v>0</v>
      </c>
      <c r="E33">
        <v>0.58253310000000003</v>
      </c>
      <c r="F33">
        <v>0.58805160000000001</v>
      </c>
    </row>
    <row r="34" spans="1:6" x14ac:dyDescent="0.2">
      <c r="A34" t="s">
        <v>72</v>
      </c>
      <c r="B34">
        <v>0.55691259999999998</v>
      </c>
      <c r="C34" t="s">
        <v>73</v>
      </c>
      <c r="D34">
        <v>0</v>
      </c>
      <c r="E34">
        <v>0.5524753</v>
      </c>
      <c r="F34">
        <v>0.56134989999999996</v>
      </c>
    </row>
    <row r="35" spans="1:6" x14ac:dyDescent="0.2">
      <c r="A35" t="s">
        <v>74</v>
      </c>
      <c r="B35">
        <v>0.46664640000000002</v>
      </c>
      <c r="C35" t="s">
        <v>75</v>
      </c>
      <c r="D35">
        <v>0</v>
      </c>
      <c r="E35">
        <v>0.46172570000000002</v>
      </c>
      <c r="F35">
        <v>0.47156710000000002</v>
      </c>
    </row>
    <row r="36" spans="1:6" x14ac:dyDescent="0.2">
      <c r="A36" t="s">
        <v>76</v>
      </c>
      <c r="B36">
        <v>0.42437710000000001</v>
      </c>
      <c r="C36" t="s">
        <v>77</v>
      </c>
      <c r="D36">
        <v>0</v>
      </c>
      <c r="E36">
        <v>0.41788649999999999</v>
      </c>
      <c r="F36">
        <v>0.43086770000000002</v>
      </c>
    </row>
    <row r="37" spans="1:6" x14ac:dyDescent="0.2">
      <c r="A37" t="s">
        <v>78</v>
      </c>
      <c r="B37">
        <v>0.70769420000000005</v>
      </c>
      <c r="C37" t="s">
        <v>79</v>
      </c>
      <c r="D37">
        <v>0</v>
      </c>
      <c r="E37">
        <v>0.70443979999999995</v>
      </c>
      <c r="F37">
        <v>0.71094849999999998</v>
      </c>
    </row>
    <row r="38" spans="1:6" x14ac:dyDescent="0.2">
      <c r="A38" t="s">
        <v>80</v>
      </c>
      <c r="B38">
        <v>0.65823889999999996</v>
      </c>
      <c r="C38" t="s">
        <v>81</v>
      </c>
      <c r="D38">
        <v>0</v>
      </c>
      <c r="E38">
        <v>0.65447100000000002</v>
      </c>
      <c r="F38">
        <v>0.66200680000000001</v>
      </c>
    </row>
    <row r="39" spans="1:6" x14ac:dyDescent="0.2">
      <c r="A39" t="s">
        <v>82</v>
      </c>
      <c r="B39">
        <v>0.65122740000000001</v>
      </c>
      <c r="C39" t="s">
        <v>83</v>
      </c>
      <c r="D39">
        <v>0</v>
      </c>
      <c r="E39">
        <v>0.6471384</v>
      </c>
      <c r="F39">
        <v>0.65531640000000002</v>
      </c>
    </row>
    <row r="40" spans="1:6" x14ac:dyDescent="0.2">
      <c r="A40" t="s">
        <v>84</v>
      </c>
      <c r="B40">
        <v>0.63294289999999997</v>
      </c>
      <c r="C40" t="s">
        <v>85</v>
      </c>
      <c r="D40">
        <v>0</v>
      </c>
      <c r="E40">
        <v>0.62641049999999998</v>
      </c>
      <c r="F40">
        <v>0.63947520000000002</v>
      </c>
    </row>
    <row r="41" spans="1:6" x14ac:dyDescent="0.2">
      <c r="A41" t="s">
        <v>86</v>
      </c>
      <c r="B41">
        <v>0.53864020000000001</v>
      </c>
      <c r="C41" t="s">
        <v>87</v>
      </c>
      <c r="D41">
        <v>0</v>
      </c>
      <c r="E41">
        <v>0.53128589999999998</v>
      </c>
      <c r="F41">
        <v>0.5459946</v>
      </c>
    </row>
    <row r="42" spans="1:6" x14ac:dyDescent="0.2">
      <c r="A42" t="s">
        <v>88</v>
      </c>
      <c r="B42">
        <v>0.49553350000000002</v>
      </c>
      <c r="C42" t="s">
        <v>89</v>
      </c>
      <c r="D42">
        <v>0</v>
      </c>
      <c r="E42">
        <v>0.48571589999999998</v>
      </c>
      <c r="F42">
        <v>0.50535110000000005</v>
      </c>
    </row>
    <row r="43" spans="1:6" x14ac:dyDescent="0.2">
      <c r="A43" t="s">
        <v>90</v>
      </c>
      <c r="B43">
        <v>0.71257669999999995</v>
      </c>
      <c r="C43" t="s">
        <v>91</v>
      </c>
      <c r="D43">
        <v>0</v>
      </c>
      <c r="E43">
        <v>0.70958129999999997</v>
      </c>
      <c r="F43">
        <v>0.71557210000000004</v>
      </c>
    </row>
    <row r="44" spans="1:6" x14ac:dyDescent="0.2">
      <c r="A44" t="s">
        <v>92</v>
      </c>
      <c r="B44">
        <v>0.66050810000000004</v>
      </c>
      <c r="C44" t="s">
        <v>93</v>
      </c>
      <c r="D44">
        <v>0</v>
      </c>
      <c r="E44">
        <v>0.6571496</v>
      </c>
      <c r="F44">
        <v>0.66386650000000003</v>
      </c>
    </row>
    <row r="45" spans="1:6" x14ac:dyDescent="0.2">
      <c r="A45" t="s">
        <v>94</v>
      </c>
      <c r="B45">
        <v>0.64790519999999996</v>
      </c>
      <c r="C45" t="s">
        <v>95</v>
      </c>
      <c r="D45">
        <v>0</v>
      </c>
      <c r="E45">
        <v>0.64440459999999999</v>
      </c>
      <c r="F45">
        <v>0.65140589999999998</v>
      </c>
    </row>
    <row r="46" spans="1:6" x14ac:dyDescent="0.2">
      <c r="A46" t="s">
        <v>96</v>
      </c>
      <c r="B46">
        <v>0.62331530000000002</v>
      </c>
      <c r="C46" t="s">
        <v>97</v>
      </c>
      <c r="D46">
        <v>0</v>
      </c>
      <c r="E46">
        <v>0.61789660000000002</v>
      </c>
      <c r="F46">
        <v>0.62873400000000002</v>
      </c>
    </row>
    <row r="47" spans="1:6" x14ac:dyDescent="0.2">
      <c r="A47" t="s">
        <v>98</v>
      </c>
      <c r="B47">
        <v>0.52609589999999995</v>
      </c>
      <c r="C47" t="s">
        <v>99</v>
      </c>
      <c r="D47">
        <v>0</v>
      </c>
      <c r="E47">
        <v>0.52011839999999998</v>
      </c>
      <c r="F47">
        <v>0.53207340000000003</v>
      </c>
    </row>
    <row r="48" spans="1:6" x14ac:dyDescent="0.2">
      <c r="A48" t="s">
        <v>100</v>
      </c>
      <c r="B48">
        <v>0.49095549999999999</v>
      </c>
      <c r="C48" t="s">
        <v>101</v>
      </c>
      <c r="D48">
        <v>0</v>
      </c>
      <c r="E48">
        <v>0.4834097</v>
      </c>
      <c r="F48">
        <v>0.49850129999999998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D62"/>
  <sheetViews>
    <sheetView workbookViewId="0">
      <selection activeCell="B56" sqref="B56"/>
    </sheetView>
  </sheetViews>
  <sheetFormatPr baseColWidth="10" defaultColWidth="8.83203125" defaultRowHeight="15" x14ac:dyDescent="0.2"/>
  <cols>
    <col min="1" max="1" width="17.83203125" bestFit="1" customWidth="1"/>
    <col min="2" max="2" width="12.1640625" customWidth="1"/>
    <col min="3" max="3" width="26.5" style="4" customWidth="1"/>
    <col min="4" max="4" width="9.1640625" style="4"/>
    <col min="5" max="5" width="25.5" customWidth="1"/>
  </cols>
  <sheetData>
    <row r="7" spans="1:4" x14ac:dyDescent="0.2">
      <c r="A7" t="s">
        <v>156</v>
      </c>
    </row>
    <row r="8" spans="1:4" x14ac:dyDescent="0.2">
      <c r="B8" t="s">
        <v>3</v>
      </c>
      <c r="C8" s="4" t="s">
        <v>1</v>
      </c>
      <c r="D8" s="4" t="s">
        <v>2</v>
      </c>
    </row>
    <row r="9" spans="1:4" x14ac:dyDescent="0.2">
      <c r="A9" t="s">
        <v>102</v>
      </c>
      <c r="B9" s="2">
        <v>0.56857760000000002</v>
      </c>
      <c r="C9" s="3">
        <v>0.56648739999999997</v>
      </c>
      <c r="D9" s="3">
        <v>0.57066790000000001</v>
      </c>
    </row>
    <row r="10" spans="1:4" x14ac:dyDescent="0.2">
      <c r="A10" t="s">
        <v>103</v>
      </c>
      <c r="B10" s="2">
        <v>0.58296789999999998</v>
      </c>
      <c r="C10" s="3">
        <v>0.58089710000000006</v>
      </c>
      <c r="D10" s="3">
        <v>0.58503870000000002</v>
      </c>
    </row>
    <row r="11" spans="1:4" x14ac:dyDescent="0.2">
      <c r="A11" t="s">
        <v>104</v>
      </c>
      <c r="B11" s="2">
        <v>0.52466310000000005</v>
      </c>
      <c r="C11" s="3">
        <v>0.52214910000000003</v>
      </c>
      <c r="D11" s="3">
        <v>0.52717700000000001</v>
      </c>
    </row>
    <row r="12" spans="1:4" x14ac:dyDescent="0.2">
      <c r="A12" t="s">
        <v>105</v>
      </c>
      <c r="B12" s="2">
        <v>0.53048150000000005</v>
      </c>
      <c r="C12" s="3">
        <v>0.52617219999999998</v>
      </c>
      <c r="D12" s="3">
        <v>0.53479089999999996</v>
      </c>
    </row>
    <row r="13" spans="1:4" x14ac:dyDescent="0.2">
      <c r="A13" t="s">
        <v>106</v>
      </c>
      <c r="B13" s="2">
        <v>0.47835620000000001</v>
      </c>
      <c r="C13" s="3">
        <v>0.47299010000000002</v>
      </c>
      <c r="D13" s="3">
        <v>0.48372229999999999</v>
      </c>
    </row>
    <row r="14" spans="1:4" x14ac:dyDescent="0.2">
      <c r="A14" t="s">
        <v>107</v>
      </c>
      <c r="B14" s="2">
        <v>0.38937470000000002</v>
      </c>
      <c r="C14" s="3">
        <v>0.3819784</v>
      </c>
      <c r="D14" s="3">
        <v>0.39677099999999998</v>
      </c>
    </row>
    <row r="15" spans="1:4" x14ac:dyDescent="0.2">
      <c r="A15" t="s">
        <v>108</v>
      </c>
      <c r="B15" s="2">
        <v>0.88574209999999998</v>
      </c>
      <c r="C15" s="3">
        <v>0.88500920000000005</v>
      </c>
      <c r="D15" s="3">
        <v>0.88647500000000001</v>
      </c>
    </row>
    <row r="16" spans="1:4" x14ac:dyDescent="0.2">
      <c r="A16" t="s">
        <v>109</v>
      </c>
      <c r="B16" s="2">
        <v>0.88889589999999996</v>
      </c>
      <c r="C16" s="3">
        <v>0.88815909999999998</v>
      </c>
      <c r="D16" s="3">
        <v>0.88963270000000005</v>
      </c>
    </row>
    <row r="17" spans="1:4" x14ac:dyDescent="0.2">
      <c r="A17" t="s">
        <v>110</v>
      </c>
      <c r="B17" s="2">
        <v>0.89207020000000004</v>
      </c>
      <c r="C17" s="3">
        <v>0.89122449999999998</v>
      </c>
      <c r="D17" s="3">
        <v>0.89291600000000004</v>
      </c>
    </row>
    <row r="18" spans="1:4" x14ac:dyDescent="0.2">
      <c r="A18" t="s">
        <v>111</v>
      </c>
      <c r="B18" s="2">
        <v>0.89006839999999998</v>
      </c>
      <c r="C18" s="3">
        <v>0.88865269999999996</v>
      </c>
      <c r="D18" s="3">
        <v>0.8914841</v>
      </c>
    </row>
    <row r="19" spans="1:4" x14ac:dyDescent="0.2">
      <c r="A19" t="s">
        <v>112</v>
      </c>
      <c r="B19" s="2">
        <v>0.87502120000000005</v>
      </c>
      <c r="C19" s="3">
        <v>0.87308520000000001</v>
      </c>
      <c r="D19" s="3">
        <v>0.87695719999999999</v>
      </c>
    </row>
    <row r="20" spans="1:4" x14ac:dyDescent="0.2">
      <c r="A20" t="s">
        <v>113</v>
      </c>
      <c r="B20" s="2">
        <v>0.82888379999999995</v>
      </c>
      <c r="C20" s="3">
        <v>0.82565690000000003</v>
      </c>
      <c r="D20" s="3">
        <v>0.83211060000000003</v>
      </c>
    </row>
    <row r="21" spans="1:4" x14ac:dyDescent="0.2">
      <c r="A21" t="s">
        <v>114</v>
      </c>
      <c r="B21" s="2">
        <v>0.6193497</v>
      </c>
      <c r="C21" s="3">
        <v>0.61867740000000004</v>
      </c>
      <c r="D21" s="3">
        <v>0.62002210000000002</v>
      </c>
    </row>
    <row r="22" spans="1:4" x14ac:dyDescent="0.2">
      <c r="A22" t="s">
        <v>115</v>
      </c>
      <c r="B22" s="2">
        <v>0.58994619999999998</v>
      </c>
      <c r="C22" s="3">
        <v>0.58929560000000003</v>
      </c>
      <c r="D22" s="3">
        <v>0.59059680000000003</v>
      </c>
    </row>
    <row r="23" spans="1:4" x14ac:dyDescent="0.2">
      <c r="A23" t="s">
        <v>116</v>
      </c>
      <c r="B23" s="2">
        <v>0.56618789999999997</v>
      </c>
      <c r="C23" s="3">
        <v>0.56543659999999996</v>
      </c>
      <c r="D23" s="3">
        <v>0.56693919999999998</v>
      </c>
    </row>
    <row r="24" spans="1:4" x14ac:dyDescent="0.2">
      <c r="A24" t="s">
        <v>117</v>
      </c>
      <c r="B24" s="2">
        <v>0.55326280000000005</v>
      </c>
      <c r="C24" s="3">
        <v>0.55203749999999996</v>
      </c>
      <c r="D24" s="3">
        <v>0.55448810000000004</v>
      </c>
    </row>
    <row r="25" spans="1:4" x14ac:dyDescent="0.2">
      <c r="A25" t="s">
        <v>118</v>
      </c>
      <c r="B25" s="2">
        <v>0.46827249999999998</v>
      </c>
      <c r="C25" s="3">
        <v>0.46686499999999997</v>
      </c>
      <c r="D25" s="3">
        <v>0.46968009999999999</v>
      </c>
    </row>
    <row r="26" spans="1:4" x14ac:dyDescent="0.2">
      <c r="A26" t="s">
        <v>119</v>
      </c>
      <c r="B26" s="2">
        <v>0.41086810000000001</v>
      </c>
      <c r="C26" s="3">
        <v>0.40896349999999998</v>
      </c>
      <c r="D26" s="3">
        <v>0.41277269999999999</v>
      </c>
    </row>
    <row r="27" spans="1:4" x14ac:dyDescent="0.2">
      <c r="A27" t="s">
        <v>120</v>
      </c>
      <c r="B27" s="2">
        <v>0.43913439999999998</v>
      </c>
      <c r="C27" s="3">
        <v>0.43825720000000001</v>
      </c>
      <c r="D27" s="3">
        <v>0.44001170000000001</v>
      </c>
    </row>
    <row r="28" spans="1:4" x14ac:dyDescent="0.2">
      <c r="A28" t="s">
        <v>121</v>
      </c>
      <c r="B28" s="2">
        <v>0.4032095</v>
      </c>
      <c r="C28" s="3">
        <v>0.40237590000000001</v>
      </c>
      <c r="D28" s="3">
        <v>0.40404319999999999</v>
      </c>
    </row>
    <row r="29" spans="1:4" x14ac:dyDescent="0.2">
      <c r="A29" t="s">
        <v>122</v>
      </c>
      <c r="B29" s="2">
        <v>0.38280570000000003</v>
      </c>
      <c r="C29" s="3">
        <v>0.38187339999999997</v>
      </c>
      <c r="D29" s="3">
        <v>0.38373790000000002</v>
      </c>
    </row>
    <row r="30" spans="1:4" x14ac:dyDescent="0.2">
      <c r="A30" t="s">
        <v>123</v>
      </c>
      <c r="B30" s="2">
        <v>0.3646086</v>
      </c>
      <c r="C30" s="3">
        <v>0.363153</v>
      </c>
      <c r="D30" s="3">
        <v>0.36606430000000001</v>
      </c>
    </row>
    <row r="31" spans="1:4" x14ac:dyDescent="0.2">
      <c r="A31" t="s">
        <v>124</v>
      </c>
      <c r="B31" s="2">
        <v>0.30346099999999998</v>
      </c>
      <c r="C31" s="3">
        <v>0.30193599999999998</v>
      </c>
      <c r="D31" s="3">
        <v>0.30498589999999998</v>
      </c>
    </row>
    <row r="32" spans="1:4" x14ac:dyDescent="0.2">
      <c r="A32" t="s">
        <v>125</v>
      </c>
      <c r="B32" s="2">
        <v>0.26661879999999999</v>
      </c>
      <c r="C32" s="3">
        <v>0.2646694</v>
      </c>
      <c r="D32" s="3">
        <v>0.26856809999999998</v>
      </c>
    </row>
    <row r="33" spans="1:4" x14ac:dyDescent="0.2">
      <c r="A33" t="s">
        <v>126</v>
      </c>
      <c r="B33" s="2">
        <v>0.53240069999999995</v>
      </c>
      <c r="C33" s="3">
        <v>0.53125940000000005</v>
      </c>
      <c r="D33" s="3">
        <v>0.53354210000000002</v>
      </c>
    </row>
    <row r="34" spans="1:4" x14ac:dyDescent="0.2">
      <c r="A34" t="s">
        <v>127</v>
      </c>
      <c r="B34" s="2">
        <v>0.48819630000000003</v>
      </c>
      <c r="C34" s="3">
        <v>0.48706690000000002</v>
      </c>
      <c r="D34" s="3">
        <v>0.48932569999999997</v>
      </c>
    </row>
    <row r="35" spans="1:4" x14ac:dyDescent="0.2">
      <c r="A35" t="s">
        <v>128</v>
      </c>
      <c r="B35" s="2">
        <v>0.4693137</v>
      </c>
      <c r="C35" s="3">
        <v>0.46803060000000002</v>
      </c>
      <c r="D35" s="3">
        <v>0.47059669999999998</v>
      </c>
    </row>
    <row r="36" spans="1:4" x14ac:dyDescent="0.2">
      <c r="A36" t="s">
        <v>129</v>
      </c>
      <c r="B36" s="2">
        <v>0.44001980000000002</v>
      </c>
      <c r="C36" s="3">
        <v>0.43799359999999998</v>
      </c>
      <c r="D36" s="3">
        <v>0.44204599999999999</v>
      </c>
    </row>
    <row r="37" spans="1:4" x14ac:dyDescent="0.2">
      <c r="A37" t="s">
        <v>130</v>
      </c>
      <c r="B37" s="2">
        <v>0.36418299999999998</v>
      </c>
      <c r="C37" s="3">
        <v>0.3620255</v>
      </c>
      <c r="D37" s="3">
        <v>0.36634050000000001</v>
      </c>
    </row>
    <row r="38" spans="1:4" x14ac:dyDescent="0.2">
      <c r="A38" t="s">
        <v>131</v>
      </c>
      <c r="B38" s="2">
        <v>0.3257679</v>
      </c>
      <c r="C38" s="3">
        <v>0.32294489999999998</v>
      </c>
      <c r="D38" s="3">
        <v>0.32859090000000002</v>
      </c>
    </row>
    <row r="39" spans="1:4" x14ac:dyDescent="0.2">
      <c r="A39" t="s">
        <v>132</v>
      </c>
      <c r="B39" s="2">
        <v>0.56509359999999997</v>
      </c>
      <c r="C39" s="3">
        <v>0.56328670000000003</v>
      </c>
      <c r="D39" s="3">
        <v>0.56690059999999998</v>
      </c>
    </row>
    <row r="40" spans="1:4" x14ac:dyDescent="0.2">
      <c r="A40" t="s">
        <v>133</v>
      </c>
      <c r="B40" s="2">
        <v>0.5233371</v>
      </c>
      <c r="C40" s="3">
        <v>0.52151990000000004</v>
      </c>
      <c r="D40" s="3">
        <v>0.52515429999999996</v>
      </c>
    </row>
    <row r="41" spans="1:4" x14ac:dyDescent="0.2">
      <c r="A41" t="s">
        <v>134</v>
      </c>
      <c r="B41" s="2">
        <v>0.51270139999999997</v>
      </c>
      <c r="C41" s="3">
        <v>0.51053170000000003</v>
      </c>
      <c r="D41" s="3">
        <v>0.51487110000000003</v>
      </c>
    </row>
    <row r="42" spans="1:4" x14ac:dyDescent="0.2">
      <c r="A42" t="s">
        <v>135</v>
      </c>
      <c r="B42" s="2">
        <v>0.49301869999999998</v>
      </c>
      <c r="C42" s="3">
        <v>0.48955270000000001</v>
      </c>
      <c r="D42" s="3">
        <v>0.4964847</v>
      </c>
    </row>
    <row r="43" spans="1:4" x14ac:dyDescent="0.2">
      <c r="A43" t="s">
        <v>136</v>
      </c>
      <c r="B43" s="2">
        <v>0.40237519999999999</v>
      </c>
      <c r="C43" s="3">
        <v>0.3986249</v>
      </c>
      <c r="D43" s="3">
        <v>0.40612540000000003</v>
      </c>
    </row>
    <row r="44" spans="1:4" x14ac:dyDescent="0.2">
      <c r="A44" t="s">
        <v>137</v>
      </c>
      <c r="B44" s="2">
        <v>0.36823800000000001</v>
      </c>
      <c r="C44" s="3">
        <v>0.36332880000000001</v>
      </c>
      <c r="D44" s="3">
        <v>0.37314710000000001</v>
      </c>
    </row>
    <row r="45" spans="1:4" x14ac:dyDescent="0.2">
      <c r="A45" t="s">
        <v>138</v>
      </c>
      <c r="B45" s="2">
        <v>0.59449960000000002</v>
      </c>
      <c r="C45" s="3">
        <v>0.59080909999999998</v>
      </c>
      <c r="D45" s="3">
        <v>0.59819009999999995</v>
      </c>
    </row>
    <row r="46" spans="1:4" x14ac:dyDescent="0.2">
      <c r="A46" t="s">
        <v>139</v>
      </c>
      <c r="B46" s="2">
        <v>0.54910939999999997</v>
      </c>
      <c r="C46" s="3">
        <v>0.54515800000000003</v>
      </c>
      <c r="D46" s="3">
        <v>0.55306080000000002</v>
      </c>
    </row>
    <row r="47" spans="1:4" x14ac:dyDescent="0.2">
      <c r="A47" t="s">
        <v>140</v>
      </c>
      <c r="B47" s="2">
        <v>0.54024340000000004</v>
      </c>
      <c r="C47" s="3">
        <v>0.53569</v>
      </c>
      <c r="D47" s="3">
        <v>0.54479670000000002</v>
      </c>
    </row>
    <row r="48" spans="1:4" x14ac:dyDescent="0.2">
      <c r="A48" t="s">
        <v>141</v>
      </c>
      <c r="B48" s="2">
        <v>0.50617009999999996</v>
      </c>
      <c r="C48" s="3">
        <v>0.49886429999999998</v>
      </c>
      <c r="D48" s="3">
        <v>0.51347589999999999</v>
      </c>
    </row>
    <row r="49" spans="1:4" x14ac:dyDescent="0.2">
      <c r="A49" t="s">
        <v>142</v>
      </c>
      <c r="B49" s="2">
        <v>0.4040822</v>
      </c>
      <c r="C49" s="3">
        <v>0.3963525</v>
      </c>
      <c r="D49" s="3">
        <v>0.41181190000000001</v>
      </c>
    </row>
    <row r="50" spans="1:4" x14ac:dyDescent="0.2">
      <c r="A50" t="s">
        <v>143</v>
      </c>
      <c r="B50" s="2">
        <v>0.3792489</v>
      </c>
      <c r="C50" s="3">
        <v>0.36920960000000003</v>
      </c>
      <c r="D50" s="3">
        <v>0.38928810000000003</v>
      </c>
    </row>
    <row r="51" spans="1:4" x14ac:dyDescent="0.2">
      <c r="A51" t="s">
        <v>144</v>
      </c>
      <c r="B51" s="2">
        <v>0.54965790000000003</v>
      </c>
      <c r="C51" s="3">
        <v>0.54550399999999999</v>
      </c>
      <c r="D51" s="3">
        <v>0.55381190000000002</v>
      </c>
    </row>
    <row r="52" spans="1:4" x14ac:dyDescent="0.2">
      <c r="A52" t="s">
        <v>145</v>
      </c>
      <c r="B52" s="2">
        <v>0.52291410000000005</v>
      </c>
      <c r="C52" s="3">
        <v>0.51855189999999995</v>
      </c>
      <c r="D52" s="3">
        <v>0.52727630000000003</v>
      </c>
    </row>
    <row r="53" spans="1:4" x14ac:dyDescent="0.2">
      <c r="A53" t="s">
        <v>146</v>
      </c>
      <c r="B53" s="2">
        <v>0.50440859999999998</v>
      </c>
      <c r="C53" s="3">
        <v>0.49924859999999999</v>
      </c>
      <c r="D53" s="3">
        <v>0.50956860000000004</v>
      </c>
    </row>
    <row r="54" spans="1:4" x14ac:dyDescent="0.2">
      <c r="A54" t="s">
        <v>147</v>
      </c>
      <c r="B54" s="2">
        <v>0.50239739999999999</v>
      </c>
      <c r="C54" s="3">
        <v>0.49416850000000001</v>
      </c>
      <c r="D54" s="3">
        <v>0.51062640000000004</v>
      </c>
    </row>
    <row r="55" spans="1:4" x14ac:dyDescent="0.2">
      <c r="A55" t="s">
        <v>148</v>
      </c>
      <c r="B55" s="2">
        <v>0.40882629999999998</v>
      </c>
      <c r="C55" s="3">
        <v>0.39984550000000002</v>
      </c>
      <c r="D55" s="3">
        <v>0.41780719999999999</v>
      </c>
    </row>
    <row r="56" spans="1:4" x14ac:dyDescent="0.2">
      <c r="A56" t="s">
        <v>149</v>
      </c>
      <c r="B56" s="2">
        <v>0.37853019999999998</v>
      </c>
      <c r="C56" s="3">
        <v>0.36648829999999999</v>
      </c>
      <c r="D56" s="3">
        <v>0.39057209999999998</v>
      </c>
    </row>
    <row r="57" spans="1:4" x14ac:dyDescent="0.2">
      <c r="A57" t="s">
        <v>150</v>
      </c>
      <c r="B57" s="2">
        <v>0.51436110000000002</v>
      </c>
      <c r="C57" s="3">
        <v>0.51152679999999995</v>
      </c>
      <c r="D57" s="3">
        <v>0.51719530000000002</v>
      </c>
    </row>
    <row r="58" spans="1:4" x14ac:dyDescent="0.2">
      <c r="A58" t="s">
        <v>151</v>
      </c>
      <c r="B58" s="2">
        <v>0.49746240000000003</v>
      </c>
      <c r="C58" s="3">
        <v>0.49465629999999999</v>
      </c>
      <c r="D58" s="3">
        <v>0.50026839999999995</v>
      </c>
    </row>
    <row r="59" spans="1:4" x14ac:dyDescent="0.2">
      <c r="A59" t="s">
        <v>152</v>
      </c>
      <c r="B59" s="2">
        <v>0.4851763</v>
      </c>
      <c r="C59" s="3">
        <v>0.48188809999999999</v>
      </c>
      <c r="D59" s="3">
        <v>0.48846450000000002</v>
      </c>
    </row>
    <row r="60" spans="1:4" x14ac:dyDescent="0.2">
      <c r="A60" t="s">
        <v>153</v>
      </c>
      <c r="B60" s="2">
        <v>0.47920879999999999</v>
      </c>
      <c r="C60" s="3">
        <v>0.47398509999999999</v>
      </c>
      <c r="D60" s="3">
        <v>0.48443239999999999</v>
      </c>
    </row>
    <row r="61" spans="1:4" x14ac:dyDescent="0.2">
      <c r="A61" t="s">
        <v>154</v>
      </c>
      <c r="B61" s="2">
        <v>0.37089369999999999</v>
      </c>
      <c r="C61" s="3">
        <v>0.36522399999999999</v>
      </c>
      <c r="D61" s="3">
        <v>0.37656339999999999</v>
      </c>
    </row>
    <row r="62" spans="1:4" x14ac:dyDescent="0.2">
      <c r="A62" t="s">
        <v>155</v>
      </c>
      <c r="B62" s="2">
        <v>0.30740620000000002</v>
      </c>
      <c r="C62" s="3">
        <v>0.30003560000000001</v>
      </c>
      <c r="D62" s="3">
        <v>0.31477680000000002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L10"/>
  <sheetViews>
    <sheetView showGridLines="0" topLeftCell="D1" zoomScale="85" zoomScaleNormal="85" workbookViewId="0">
      <selection activeCell="G4" sqref="G4"/>
    </sheetView>
  </sheetViews>
  <sheetFormatPr baseColWidth="10" defaultColWidth="8.83203125" defaultRowHeight="15" x14ac:dyDescent="0.2"/>
  <cols>
    <col min="1" max="1" width="2.5" customWidth="1"/>
    <col min="2" max="2" width="30.33203125" hidden="1" customWidth="1"/>
    <col min="3" max="3" width="18.5" customWidth="1"/>
    <col min="4" max="4" width="17.33203125" bestFit="1" customWidth="1"/>
    <col min="5" max="6" width="8.5" bestFit="1" customWidth="1"/>
    <col min="7" max="7" width="11.1640625" customWidth="1"/>
    <col min="8" max="8" width="10.83203125" customWidth="1"/>
    <col min="9" max="9" width="28.6640625" hidden="1" customWidth="1"/>
    <col min="10" max="10" width="17.33203125" customWidth="1"/>
    <col min="11" max="11" width="9" customWidth="1"/>
    <col min="12" max="12" width="9.1640625" customWidth="1"/>
    <col min="13" max="13" width="9.5" customWidth="1"/>
    <col min="14" max="14" width="9.83203125" customWidth="1"/>
    <col min="15" max="15" width="27.1640625" hidden="1" customWidth="1"/>
    <col min="16" max="16" width="14" bestFit="1" customWidth="1"/>
    <col min="17" max="18" width="8.5" bestFit="1" customWidth="1"/>
    <col min="19" max="19" width="9.33203125" bestFit="1" customWidth="1"/>
    <col min="20" max="20" width="12.1640625" customWidth="1"/>
    <col min="21" max="21" width="24.5" hidden="1" customWidth="1"/>
    <col min="22" max="22" width="11.6640625" bestFit="1" customWidth="1"/>
    <col min="23" max="23" width="8" bestFit="1" customWidth="1"/>
    <col min="24" max="24" width="8.1640625" bestFit="1" customWidth="1"/>
    <col min="25" max="25" width="12.5" customWidth="1"/>
    <col min="26" max="26" width="11.5" customWidth="1"/>
    <col min="27" max="27" width="24.33203125" hidden="1" customWidth="1"/>
    <col min="28" max="28" width="11.6640625" bestFit="1" customWidth="1"/>
    <col min="29" max="30" width="8.5" bestFit="1" customWidth="1"/>
    <col min="31" max="31" width="10.83203125" customWidth="1"/>
    <col min="32" max="32" width="11.1640625" customWidth="1"/>
    <col min="33" max="33" width="22.1640625" hidden="1" customWidth="1"/>
    <col min="34" max="34" width="9" bestFit="1" customWidth="1"/>
    <col min="35" max="35" width="8" bestFit="1" customWidth="1"/>
    <col min="36" max="36" width="8.1640625" bestFit="1" customWidth="1"/>
    <col min="37" max="37" width="11" customWidth="1"/>
    <col min="38" max="38" width="11.6640625" customWidth="1"/>
  </cols>
  <sheetData>
    <row r="2" spans="2:38" x14ac:dyDescent="0.2">
      <c r="C2" s="1" t="s">
        <v>11</v>
      </c>
      <c r="D2" s="24" t="s">
        <v>168</v>
      </c>
      <c r="E2" s="24"/>
      <c r="F2" s="24"/>
      <c r="G2" s="23" t="s">
        <v>169</v>
      </c>
      <c r="H2" s="23"/>
      <c r="I2" s="13"/>
      <c r="J2" s="14" t="s">
        <v>12</v>
      </c>
      <c r="M2" s="23" t="s">
        <v>169</v>
      </c>
      <c r="N2" s="23"/>
      <c r="O2" s="13"/>
      <c r="P2" s="14" t="s">
        <v>13</v>
      </c>
      <c r="S2" s="23" t="s">
        <v>169</v>
      </c>
      <c r="T2" s="23"/>
      <c r="U2" s="13"/>
      <c r="V2" s="14" t="s">
        <v>14</v>
      </c>
      <c r="Y2" s="23" t="s">
        <v>169</v>
      </c>
      <c r="Z2" s="23"/>
      <c r="AA2" s="13"/>
      <c r="AB2" s="14" t="s">
        <v>15</v>
      </c>
      <c r="AE2" s="23" t="s">
        <v>169</v>
      </c>
      <c r="AF2" s="23"/>
      <c r="AG2" s="13"/>
      <c r="AH2" s="14" t="s">
        <v>10</v>
      </c>
      <c r="AK2" s="23" t="s">
        <v>169</v>
      </c>
      <c r="AL2" s="23"/>
    </row>
    <row r="3" spans="2:38" x14ac:dyDescent="0.2">
      <c r="C3" s="5"/>
      <c r="D3" s="6" t="s">
        <v>5</v>
      </c>
      <c r="E3" s="6" t="s">
        <v>159</v>
      </c>
      <c r="F3" s="6" t="s">
        <v>160</v>
      </c>
      <c r="G3" s="18" t="s">
        <v>157</v>
      </c>
      <c r="H3" s="18" t="s">
        <v>158</v>
      </c>
      <c r="I3" s="6"/>
      <c r="J3" s="6" t="s">
        <v>6</v>
      </c>
      <c r="K3" s="6" t="s">
        <v>159</v>
      </c>
      <c r="L3" s="6" t="s">
        <v>160</v>
      </c>
      <c r="M3" s="18" t="s">
        <v>157</v>
      </c>
      <c r="N3" s="18" t="s">
        <v>158</v>
      </c>
      <c r="O3" s="6"/>
      <c r="P3" s="6" t="s">
        <v>7</v>
      </c>
      <c r="Q3" s="6" t="s">
        <v>159</v>
      </c>
      <c r="R3" s="6" t="s">
        <v>160</v>
      </c>
      <c r="S3" s="18" t="s">
        <v>157</v>
      </c>
      <c r="T3" s="18" t="s">
        <v>158</v>
      </c>
      <c r="U3" s="6"/>
      <c r="V3" s="6" t="s">
        <v>8</v>
      </c>
      <c r="W3" s="6" t="s">
        <v>159</v>
      </c>
      <c r="X3" s="6" t="s">
        <v>160</v>
      </c>
      <c r="Y3" s="18" t="s">
        <v>157</v>
      </c>
      <c r="Z3" s="18" t="s">
        <v>158</v>
      </c>
      <c r="AA3" s="6"/>
      <c r="AB3" s="6" t="s">
        <v>9</v>
      </c>
      <c r="AC3" s="6" t="s">
        <v>159</v>
      </c>
      <c r="AD3" s="6" t="s">
        <v>160</v>
      </c>
      <c r="AE3" s="18" t="s">
        <v>157</v>
      </c>
      <c r="AF3" s="18" t="s">
        <v>158</v>
      </c>
      <c r="AG3" s="6"/>
      <c r="AH3" s="6" t="s">
        <v>10</v>
      </c>
      <c r="AI3" s="6" t="s">
        <v>159</v>
      </c>
      <c r="AJ3" s="6" t="s">
        <v>160</v>
      </c>
      <c r="AK3" s="18" t="s">
        <v>157</v>
      </c>
      <c r="AL3" s="18" t="s">
        <v>158</v>
      </c>
    </row>
    <row r="4" spans="2:38" x14ac:dyDescent="0.2">
      <c r="B4" t="str">
        <f>C4&amp;"#"&amp;$D$2</f>
        <v>January 2021#Large central metro</v>
      </c>
      <c r="C4" s="11" t="s">
        <v>161</v>
      </c>
      <c r="D4" s="7">
        <f>VLOOKUP(B4,'Dose 1 Margins'!$A$7:$F$48,2,0)</f>
        <v>0.62259030000000004</v>
      </c>
      <c r="E4" s="7">
        <f>VLOOKUP(B4,'Dose 1 Margins'!$A$7:F$48,5,0)</f>
        <v>0.62179329999999999</v>
      </c>
      <c r="F4" s="7">
        <f>VLOOKUP(B4,'Dose 1 Margins'!$A$7:F48,6,0)</f>
        <v>0.62338740000000004</v>
      </c>
      <c r="G4" s="19">
        <f>D4-E4</f>
        <v>7.9700000000004767E-4</v>
      </c>
      <c r="H4" s="19">
        <f>F4-D4</f>
        <v>7.9709999999999503E-4</v>
      </c>
      <c r="I4" s="8" t="str">
        <f>C4&amp;"#"&amp;$J$2</f>
        <v>January 2021#Large fringe metro</v>
      </c>
      <c r="J4" s="7">
        <f>VLOOKUP(I4,'Dose 1 Margins'!$A$6:$F48,2,0)</f>
        <v>0.58318879999999995</v>
      </c>
      <c r="K4" s="7">
        <f>VLOOKUP(I4,'Dose 1 Margins'!$A$6:$F$48,5,0)</f>
        <v>0.5823507</v>
      </c>
      <c r="L4" s="7">
        <f>VLOOKUP(I4,'Dose 1 Margins'!$A$6:$F$48,6,0)</f>
        <v>0.58402690000000002</v>
      </c>
      <c r="M4" s="19">
        <f>J4-K4</f>
        <v>8.3809999999995277E-4</v>
      </c>
      <c r="N4" s="19">
        <f>L4-J4</f>
        <v>8.3810000000006379E-4</v>
      </c>
      <c r="O4" s="8" t="str">
        <f>C4&amp;"#"&amp;$P$2</f>
        <v>January 2021#Medium metro</v>
      </c>
      <c r="P4" s="7">
        <f>VLOOKUP(O4,'Dose 1 Margins'!$A$6:$F$48,2,0)</f>
        <v>0.54118690000000003</v>
      </c>
      <c r="Q4" s="7">
        <f>VLOOKUP(O4,'Dose 1 Margins'!$A$6:$F$48,5,0)</f>
        <v>0.54029340000000003</v>
      </c>
      <c r="R4" s="7">
        <f>VLOOKUP(O4,'Dose 1 Margins'!$A$6:$F$48,6,0)</f>
        <v>0.54208029999999996</v>
      </c>
      <c r="S4" s="19">
        <f>P4-Q4</f>
        <v>8.9349999999999152E-4</v>
      </c>
      <c r="T4" s="19">
        <f>R4-P4</f>
        <v>8.9339999999993314E-4</v>
      </c>
      <c r="U4" s="8" t="str">
        <f>C4&amp;"#"&amp;$V$2</f>
        <v>January 2021#Small metro</v>
      </c>
      <c r="V4" s="7">
        <f>VLOOKUP(U4,'Dose 1 Margins'!$A$6:$F$48,2,0)</f>
        <v>0.51250510000000005</v>
      </c>
      <c r="W4" s="7">
        <f>VLOOKUP(U4,'Dose 1 Margins'!$A$6:$F$48,5,0)</f>
        <v>0.5111137</v>
      </c>
      <c r="X4" s="7">
        <f>VLOOKUP(U4,'Dose 1 Margins'!$A$6:$F$48,6,0)</f>
        <v>0.51389649999999998</v>
      </c>
      <c r="Y4" s="19">
        <f>V4-W4</f>
        <v>1.3914000000000426E-3</v>
      </c>
      <c r="Z4" s="19">
        <f>X4-V4</f>
        <v>1.3913999999999316E-3</v>
      </c>
      <c r="AA4" s="8" t="str">
        <f>C4&amp;"#"&amp;$AB$2</f>
        <v>January 2021#Micopolitan</v>
      </c>
      <c r="AB4" s="7">
        <f>VLOOKUP(AA4,'Dose 1 Margins'!$A$6:$F$48,2,0)</f>
        <v>0.48796109999999998</v>
      </c>
      <c r="AC4" s="7">
        <f>VLOOKUP(AA4,'Dose 1 Margins'!$A$6:$F$48,5,0)</f>
        <v>0.4864211</v>
      </c>
      <c r="AD4" s="7">
        <f>VLOOKUP(AA4,'Dose 1 Margins'!$A$6:$F$48,6,0)</f>
        <v>0.48950110000000002</v>
      </c>
      <c r="AE4" s="19">
        <f>AB4-AC4</f>
        <v>1.5399999999999858E-3</v>
      </c>
      <c r="AF4" s="19">
        <f>AD4-AB4</f>
        <v>1.5400000000000413E-3</v>
      </c>
      <c r="AG4" s="8" t="str">
        <f>C4&amp;"#"&amp;$AH$2</f>
        <v>January 2021#Non-core</v>
      </c>
      <c r="AH4" s="7">
        <f>VLOOKUP(AG4,'Dose 1 Margins'!$A$6:$F$48,2,0)</f>
        <v>0.43919390000000003</v>
      </c>
      <c r="AI4" s="7">
        <f>VLOOKUP(AG4,'Dose 1 Margins'!$A$6:$F$48,5,0)</f>
        <v>0.43723879999999998</v>
      </c>
      <c r="AJ4" s="7">
        <f>VLOOKUP(AG4,'Dose 1 Margins'!$A$6:$F$48,6,0)</f>
        <v>0.44114890000000001</v>
      </c>
      <c r="AK4" s="21">
        <f>AH4-AI4</f>
        <v>1.9551000000000429E-3</v>
      </c>
      <c r="AL4" s="21">
        <f>AJ4-AH4</f>
        <v>1.9549999999999845E-3</v>
      </c>
    </row>
    <row r="5" spans="2:38" x14ac:dyDescent="0.2">
      <c r="B5" t="str">
        <f t="shared" ref="B5:B10" si="0">C5&amp;"#"&amp;$D$2</f>
        <v>February 2021#Large central metro</v>
      </c>
      <c r="C5" s="11" t="s">
        <v>162</v>
      </c>
      <c r="D5" s="7">
        <f>VLOOKUP(B5,'Dose 1 Margins'!$A$7:$F$48,2,0)</f>
        <v>0.54000459999999995</v>
      </c>
      <c r="E5" s="7">
        <f>VLOOKUP(B5,'Dose 1 Margins'!$A$7:F$48,5,0)</f>
        <v>0.53914209999999996</v>
      </c>
      <c r="F5" s="7">
        <f>VLOOKUP(B5,'Dose 1 Margins'!$A$7:F49,6,0)</f>
        <v>0.54086710000000005</v>
      </c>
      <c r="G5" s="19">
        <f t="shared" ref="G5:G10" si="1">D5-E5</f>
        <v>8.6249999999998828E-4</v>
      </c>
      <c r="H5" s="19">
        <f t="shared" ref="H5:H10" si="2">F5-D5</f>
        <v>8.625000000000993E-4</v>
      </c>
      <c r="I5" s="8" t="str">
        <f t="shared" ref="I5:I10" si="3">C5&amp;"#"&amp;$J$2</f>
        <v>February 2021#Large fringe metro</v>
      </c>
      <c r="J5" s="7">
        <f>VLOOKUP(I5,'Dose 1 Margins'!$A$6:$F49,2,0)</f>
        <v>0.50354339999999997</v>
      </c>
      <c r="K5" s="7">
        <f>VLOOKUP(I5,'Dose 1 Margins'!$A$6:$F$48,5,0)</f>
        <v>0.50272300000000003</v>
      </c>
      <c r="L5" s="7">
        <f>VLOOKUP(I5,'Dose 1 Margins'!$A$6:$F$48,6,0)</f>
        <v>0.50436380000000003</v>
      </c>
      <c r="M5" s="19">
        <f t="shared" ref="M5:M10" si="4">J5-K5</f>
        <v>8.203999999999434E-4</v>
      </c>
      <c r="N5" s="19">
        <f t="shared" ref="N5:N10" si="5">L5-J5</f>
        <v>8.2040000000005442E-4</v>
      </c>
      <c r="O5" s="8" t="str">
        <f t="shared" ref="O5:O10" si="6">C5&amp;"#"&amp;$P$2</f>
        <v>February 2021#Medium metro</v>
      </c>
      <c r="P5" s="7">
        <f>VLOOKUP(O5,'Dose 1 Margins'!$A$6:$F$48,2,0)</f>
        <v>0.46461019999999997</v>
      </c>
      <c r="Q5" s="7">
        <f>VLOOKUP(O5,'Dose 1 Margins'!$A$6:$F$48,5,0)</f>
        <v>0.46367009999999997</v>
      </c>
      <c r="R5" s="7">
        <f>VLOOKUP(O5,'Dose 1 Margins'!$A$6:$F$48,6,0)</f>
        <v>0.46555029999999997</v>
      </c>
      <c r="S5" s="19">
        <f t="shared" ref="S5:S10" si="7">P5-Q5</f>
        <v>9.4009999999999927E-4</v>
      </c>
      <c r="T5" s="19">
        <f t="shared" ref="T5:T10" si="8">R5-P5</f>
        <v>9.4009999999999927E-4</v>
      </c>
      <c r="U5" s="8" t="str">
        <f t="shared" ref="U5:U10" si="9">C5&amp;"#"&amp;$V$2</f>
        <v>February 2021#Small metro</v>
      </c>
      <c r="V5" s="7">
        <f>VLOOKUP(U5,'Dose 1 Margins'!$A$6:$F$48,2,0)</f>
        <v>0.43994939999999999</v>
      </c>
      <c r="W5" s="7">
        <f>VLOOKUP(U5,'Dose 1 Margins'!$A$6:$F$48,5,0)</f>
        <v>0.43847740000000002</v>
      </c>
      <c r="X5" s="7">
        <f>VLOOKUP(U5,'Dose 1 Margins'!$A$6:$F$48,6,0)</f>
        <v>0.44142140000000002</v>
      </c>
      <c r="Y5" s="19">
        <f t="shared" ref="Y5:Y10" si="10">V5-W5</f>
        <v>1.4719999999999733E-3</v>
      </c>
      <c r="Z5" s="19">
        <f t="shared" ref="Z5:Z10" si="11">X5-V5</f>
        <v>1.4720000000000288E-3</v>
      </c>
      <c r="AA5" s="8" t="str">
        <f t="shared" ref="AA5:AA10" si="12">C5&amp;"#"&amp;$AB$2</f>
        <v>February 2021#Micopolitan</v>
      </c>
      <c r="AB5" s="7">
        <f>VLOOKUP(AA5,'Dose 1 Margins'!$A$6:$F$48,2,0)</f>
        <v>0.38289859999999998</v>
      </c>
      <c r="AC5" s="7">
        <f>VLOOKUP(AA5,'Dose 1 Margins'!$A$6:$F$48,5,0)</f>
        <v>0.3812604</v>
      </c>
      <c r="AD5" s="7">
        <f>VLOOKUP(AA5,'Dose 1 Margins'!$A$6:$F$48,6,0)</f>
        <v>0.38453670000000001</v>
      </c>
      <c r="AE5" s="19">
        <f t="shared" ref="AE5:AE10" si="13">AB5-AC5</f>
        <v>1.6381999999999786E-3</v>
      </c>
      <c r="AF5" s="19">
        <f t="shared" ref="AF5:AF10" si="14">AD5-AB5</f>
        <v>1.6381000000000312E-3</v>
      </c>
      <c r="AG5" s="8" t="str">
        <f t="shared" ref="AG5:AG10" si="15">C5&amp;"#"&amp;$AH$2</f>
        <v>February 2021#Non-core</v>
      </c>
      <c r="AH5" s="7">
        <f>VLOOKUP(AG5,'Dose 1 Margins'!$A$6:$F$48,2,0)</f>
        <v>0.35116330000000001</v>
      </c>
      <c r="AI5" s="7">
        <f>VLOOKUP(AG5,'Dose 1 Margins'!$A$6:$F$48,5,0)</f>
        <v>0.34904869999999999</v>
      </c>
      <c r="AJ5" s="7">
        <f>VLOOKUP(AG5,'Dose 1 Margins'!$A$6:$F$48,6,0)</f>
        <v>0.35327789999999998</v>
      </c>
      <c r="AK5" s="21">
        <f t="shared" ref="AK5:AK10" si="16">AH5-AI5</f>
        <v>2.114600000000022E-3</v>
      </c>
      <c r="AL5" s="21">
        <f t="shared" ref="AL5:AL10" si="17">AJ5-AH5</f>
        <v>2.1145999999999665E-3</v>
      </c>
    </row>
    <row r="6" spans="2:38" x14ac:dyDescent="0.2">
      <c r="B6" t="str">
        <f t="shared" si="0"/>
        <v>March 2021#Large central metro</v>
      </c>
      <c r="C6" s="11" t="s">
        <v>163</v>
      </c>
      <c r="D6" s="7">
        <f>VLOOKUP(B6,'Dose 1 Margins'!$A$7:$F$48,2,0)</f>
        <v>0.62716620000000001</v>
      </c>
      <c r="E6" s="7">
        <f>VLOOKUP(B6,'Dose 1 Margins'!$A$7:F$48,5,0)</f>
        <v>0.62599479999999996</v>
      </c>
      <c r="F6" s="7">
        <f>VLOOKUP(B6,'Dose 1 Margins'!$A$7:F50,6,0)</f>
        <v>0.62833760000000005</v>
      </c>
      <c r="G6" s="19">
        <f t="shared" si="1"/>
        <v>1.1714000000000446E-3</v>
      </c>
      <c r="H6" s="19">
        <f t="shared" si="2"/>
        <v>1.1714000000000446E-3</v>
      </c>
      <c r="I6" s="8" t="str">
        <f t="shared" si="3"/>
        <v>March 2021#Large fringe metro</v>
      </c>
      <c r="J6" s="7">
        <f>VLOOKUP(I6,'Dose 1 Margins'!$A$6:$F50,2,0)</f>
        <v>0.5912482</v>
      </c>
      <c r="K6" s="7">
        <f>VLOOKUP(I6,'Dose 1 Margins'!$A$6:$F$48,5,0)</f>
        <v>0.59015289999999998</v>
      </c>
      <c r="L6" s="7">
        <f>VLOOKUP(I6,'Dose 1 Margins'!$A$6:$F$48,6,0)</f>
        <v>0.59234359999999997</v>
      </c>
      <c r="M6" s="19">
        <f t="shared" si="4"/>
        <v>1.0953000000000213E-3</v>
      </c>
      <c r="N6" s="19">
        <f t="shared" si="5"/>
        <v>1.0953999999999686E-3</v>
      </c>
      <c r="O6" s="8" t="str">
        <f t="shared" si="6"/>
        <v>March 2021#Medium metro</v>
      </c>
      <c r="P6" s="7">
        <f>VLOOKUP(O6,'Dose 1 Margins'!$A$6:$F$48,2,0)</f>
        <v>0.60093129999999995</v>
      </c>
      <c r="Q6" s="7">
        <f>VLOOKUP(O6,'Dose 1 Margins'!$A$6:$F$48,5,0)</f>
        <v>0.59966209999999998</v>
      </c>
      <c r="R6" s="7">
        <f>VLOOKUP(O6,'Dose 1 Margins'!$A$6:$F$48,6,0)</f>
        <v>0.60220050000000003</v>
      </c>
      <c r="S6" s="19">
        <f t="shared" si="7"/>
        <v>1.2691999999999704E-3</v>
      </c>
      <c r="T6" s="19">
        <f t="shared" si="8"/>
        <v>1.2692000000000814E-3</v>
      </c>
      <c r="U6" s="8" t="str">
        <f t="shared" si="9"/>
        <v>March 2021#Small metro</v>
      </c>
      <c r="V6" s="7">
        <f>VLOOKUP(U6,'Dose 1 Margins'!$A$6:$F$48,2,0)</f>
        <v>0.54133180000000003</v>
      </c>
      <c r="W6" s="7">
        <f>VLOOKUP(U6,'Dose 1 Margins'!$A$6:$F$48,5,0)</f>
        <v>0.539242</v>
      </c>
      <c r="X6" s="7">
        <f>VLOOKUP(U6,'Dose 1 Margins'!$A$6:$F$48,6,0)</f>
        <v>0.54342170000000001</v>
      </c>
      <c r="Y6" s="19">
        <f t="shared" si="10"/>
        <v>2.0898000000000305E-3</v>
      </c>
      <c r="Z6" s="19">
        <f t="shared" si="11"/>
        <v>2.0898999999999779E-3</v>
      </c>
      <c r="AA6" s="8" t="str">
        <f t="shared" si="12"/>
        <v>March 2021#Micopolitan</v>
      </c>
      <c r="AB6" s="7">
        <f>VLOOKUP(AA6,'Dose 1 Margins'!$A$6:$F$48,2,0)</f>
        <v>0.45373219999999997</v>
      </c>
      <c r="AC6" s="7">
        <f>VLOOKUP(AA6,'Dose 1 Margins'!$A$6:$F$48,5,0)</f>
        <v>0.45139990000000002</v>
      </c>
      <c r="AD6" s="7">
        <f>VLOOKUP(AA6,'Dose 1 Margins'!$A$6:$F$48,6,0)</f>
        <v>0.45606439999999998</v>
      </c>
      <c r="AE6" s="19">
        <f t="shared" si="13"/>
        <v>2.3322999999999539E-3</v>
      </c>
      <c r="AF6" s="19">
        <f t="shared" si="14"/>
        <v>2.3322000000000065E-3</v>
      </c>
      <c r="AG6" s="8" t="str">
        <f t="shared" si="15"/>
        <v>March 2021#Non-core</v>
      </c>
      <c r="AH6" s="7">
        <f>VLOOKUP(AG6,'Dose 1 Margins'!$A$6:$F$48,2,0)</f>
        <v>0.39788410000000002</v>
      </c>
      <c r="AI6" s="7">
        <f>VLOOKUP(AG6,'Dose 1 Margins'!$A$6:$F$48,5,0)</f>
        <v>0.39482590000000001</v>
      </c>
      <c r="AJ6" s="7">
        <f>VLOOKUP(AG6,'Dose 1 Margins'!$A$6:$F$48,6,0)</f>
        <v>0.40094239999999998</v>
      </c>
      <c r="AK6" s="21">
        <f t="shared" si="16"/>
        <v>3.0582000000000109E-3</v>
      </c>
      <c r="AL6" s="21">
        <f t="shared" si="17"/>
        <v>3.0582999999999583E-3</v>
      </c>
    </row>
    <row r="7" spans="2:38" x14ac:dyDescent="0.2">
      <c r="B7" t="str">
        <f t="shared" si="0"/>
        <v>April 2021#Large central metro</v>
      </c>
      <c r="C7" s="11" t="s">
        <v>164</v>
      </c>
      <c r="D7" s="7">
        <f>VLOOKUP(B7,'Dose 1 Margins'!$A$7:$F$48,2,0)</f>
        <v>0.62745799999999996</v>
      </c>
      <c r="E7" s="7">
        <f>VLOOKUP(B7,'Dose 1 Margins'!$A$7:F$48,5,0)</f>
        <v>0.62569839999999999</v>
      </c>
      <c r="F7" s="7">
        <f>VLOOKUP(B7,'Dose 1 Margins'!$A$7:F51,6,0)</f>
        <v>0.62921760000000004</v>
      </c>
      <c r="G7" s="19">
        <f t="shared" si="1"/>
        <v>1.7595999999999723E-3</v>
      </c>
      <c r="H7" s="19">
        <f t="shared" si="2"/>
        <v>1.7596000000000833E-3</v>
      </c>
      <c r="I7" s="8" t="str">
        <f t="shared" si="3"/>
        <v>April 2021#Large fringe metro</v>
      </c>
      <c r="J7" s="7">
        <f>VLOOKUP(I7,'Dose 1 Margins'!$A$6:$F51,2,0)</f>
        <v>0.58955360000000001</v>
      </c>
      <c r="K7" s="7">
        <f>VLOOKUP(I7,'Dose 1 Margins'!$A$6:$F$48,5,0)</f>
        <v>0.58776830000000002</v>
      </c>
      <c r="L7" s="7">
        <f>VLOOKUP(I7,'Dose 1 Margins'!$A$6:$F$48,6,0)</f>
        <v>0.5913389</v>
      </c>
      <c r="M7" s="19">
        <f t="shared" si="4"/>
        <v>1.7852999999999897E-3</v>
      </c>
      <c r="N7" s="19">
        <f t="shared" si="5"/>
        <v>1.7852999999999897E-3</v>
      </c>
      <c r="O7" s="8" t="str">
        <f t="shared" si="6"/>
        <v>April 2021#Medium metro</v>
      </c>
      <c r="P7" s="7">
        <f>VLOOKUP(O7,'Dose 1 Margins'!$A$6:$F$48,2,0)</f>
        <v>0.59978620000000005</v>
      </c>
      <c r="Q7" s="7">
        <f>VLOOKUP(O7,'Dose 1 Margins'!$A$6:$F$48,5,0)</f>
        <v>0.5977595</v>
      </c>
      <c r="R7" s="7">
        <f>VLOOKUP(O7,'Dose 1 Margins'!$A$6:$F$48,6,0)</f>
        <v>0.60181289999999998</v>
      </c>
      <c r="S7" s="19">
        <f t="shared" si="7"/>
        <v>2.0267000000000479E-3</v>
      </c>
      <c r="T7" s="19">
        <f t="shared" si="8"/>
        <v>2.0266999999999369E-3</v>
      </c>
      <c r="U7" s="8" t="str">
        <f t="shared" si="9"/>
        <v>April 2021#Small metro</v>
      </c>
      <c r="V7" s="7">
        <f>VLOOKUP(U7,'Dose 1 Margins'!$A$6:$F$48,2,0)</f>
        <v>0.5487822</v>
      </c>
      <c r="W7" s="7">
        <f>VLOOKUP(U7,'Dose 1 Margins'!$A$6:$F$48,5,0)</f>
        <v>0.54542380000000001</v>
      </c>
      <c r="X7" s="7">
        <f>VLOOKUP(U7,'Dose 1 Margins'!$A$6:$F$48,6,0)</f>
        <v>0.55214070000000004</v>
      </c>
      <c r="Y7" s="19">
        <f t="shared" si="10"/>
        <v>3.3583999999999836E-3</v>
      </c>
      <c r="Z7" s="19">
        <f t="shared" si="11"/>
        <v>3.358500000000042E-3</v>
      </c>
      <c r="AA7" s="8" t="str">
        <f t="shared" si="12"/>
        <v>April 2021#Micopolitan</v>
      </c>
      <c r="AB7" s="7">
        <f>VLOOKUP(AA7,'Dose 1 Margins'!$A$6:$F$48,2,0)</f>
        <v>0.46123579999999997</v>
      </c>
      <c r="AC7" s="7">
        <f>VLOOKUP(AA7,'Dose 1 Margins'!$A$6:$F$48,5,0)</f>
        <v>0.45741999999999999</v>
      </c>
      <c r="AD7" s="7">
        <f>VLOOKUP(AA7,'Dose 1 Margins'!$A$6:$F$48,6,0)</f>
        <v>0.46505150000000001</v>
      </c>
      <c r="AE7" s="19">
        <f t="shared" si="13"/>
        <v>3.8157999999999803E-3</v>
      </c>
      <c r="AF7" s="19">
        <f t="shared" si="14"/>
        <v>3.815700000000033E-3</v>
      </c>
      <c r="AG7" s="8" t="str">
        <f t="shared" si="15"/>
        <v>April 2021#Non-core</v>
      </c>
      <c r="AH7" s="7">
        <f>VLOOKUP(AG7,'Dose 1 Margins'!$A$6:$F$48,2,0)</f>
        <v>0.43263190000000001</v>
      </c>
      <c r="AI7" s="7">
        <f>VLOOKUP(AG7,'Dose 1 Margins'!$A$6:$F$48,5,0)</f>
        <v>0.42761070000000001</v>
      </c>
      <c r="AJ7" s="7">
        <f>VLOOKUP(AG7,'Dose 1 Margins'!$A$6:$F$48,6,0)</f>
        <v>0.43765310000000002</v>
      </c>
      <c r="AK7" s="21">
        <f t="shared" si="16"/>
        <v>5.0212000000000034E-3</v>
      </c>
      <c r="AL7" s="21">
        <f t="shared" si="17"/>
        <v>5.0212000000000034E-3</v>
      </c>
    </row>
    <row r="8" spans="2:38" x14ac:dyDescent="0.2">
      <c r="B8" t="str">
        <f t="shared" si="0"/>
        <v>May 2021#Large central metro</v>
      </c>
      <c r="C8" s="11" t="s">
        <v>165</v>
      </c>
      <c r="D8" s="7">
        <f>VLOOKUP(B8,'Dose 1 Margins'!$A$7:$F$48,2,0)</f>
        <v>0.6302875</v>
      </c>
      <c r="E8" s="7">
        <f>VLOOKUP(B8,'Dose 1 Margins'!$A$7:F$48,5,0)</f>
        <v>0.62802530000000001</v>
      </c>
      <c r="F8" s="7">
        <f>VLOOKUP(B8,'Dose 1 Margins'!$A$7:F52,6,0)</f>
        <v>0.63254969999999999</v>
      </c>
      <c r="G8" s="19">
        <f t="shared" si="1"/>
        <v>2.262199999999992E-3</v>
      </c>
      <c r="H8" s="19">
        <f t="shared" si="2"/>
        <v>2.262199999999992E-3</v>
      </c>
      <c r="I8" s="8" t="str">
        <f t="shared" si="3"/>
        <v>May 2021#Large fringe metro</v>
      </c>
      <c r="J8" s="7">
        <f>VLOOKUP(I8,'Dose 1 Margins'!$A$6:$F52,2,0)</f>
        <v>0.57069479999999995</v>
      </c>
      <c r="K8" s="7">
        <f>VLOOKUP(I8,'Dose 1 Margins'!$A$6:$F$48,5,0)</f>
        <v>0.5682258</v>
      </c>
      <c r="L8" s="7">
        <f>VLOOKUP(I8,'Dose 1 Margins'!$A$6:$F$48,6,0)</f>
        <v>0.5731638</v>
      </c>
      <c r="M8" s="19">
        <f t="shared" si="4"/>
        <v>2.4689999999999435E-3</v>
      </c>
      <c r="N8" s="19">
        <f t="shared" si="5"/>
        <v>2.4690000000000545E-3</v>
      </c>
      <c r="O8" s="8" t="str">
        <f t="shared" si="6"/>
        <v>May 2021#Medium metro</v>
      </c>
      <c r="P8" s="7">
        <f>VLOOKUP(O8,'Dose 1 Margins'!$A$6:$F$48,2,0)</f>
        <v>0.58529240000000005</v>
      </c>
      <c r="Q8" s="7">
        <f>VLOOKUP(O8,'Dose 1 Margins'!$A$6:$F$48,5,0)</f>
        <v>0.58253310000000003</v>
      </c>
      <c r="R8" s="7">
        <f>VLOOKUP(O8,'Dose 1 Margins'!$A$6:$F$48,6,0)</f>
        <v>0.58805160000000001</v>
      </c>
      <c r="S8" s="19">
        <f t="shared" si="7"/>
        <v>2.7593000000000201E-3</v>
      </c>
      <c r="T8" s="19">
        <f t="shared" si="8"/>
        <v>2.7591999999999617E-3</v>
      </c>
      <c r="U8" s="8" t="str">
        <f t="shared" si="9"/>
        <v>May 2021#Small metro</v>
      </c>
      <c r="V8" s="7">
        <f>VLOOKUP(U8,'Dose 1 Margins'!$A$6:$F$48,2,0)</f>
        <v>0.55691259999999998</v>
      </c>
      <c r="W8" s="7">
        <f>VLOOKUP(U8,'Dose 1 Margins'!$A$6:$F$48,5,0)</f>
        <v>0.5524753</v>
      </c>
      <c r="X8" s="7">
        <f>VLOOKUP(U8,'Dose 1 Margins'!$A$6:$F$48,6,0)</f>
        <v>0.56134989999999996</v>
      </c>
      <c r="Y8" s="19">
        <f t="shared" si="10"/>
        <v>4.4372999999999774E-3</v>
      </c>
      <c r="Z8" s="19">
        <f t="shared" si="11"/>
        <v>4.4372999999999774E-3</v>
      </c>
      <c r="AA8" s="8" t="str">
        <f t="shared" si="12"/>
        <v>May 2021#Micopolitan</v>
      </c>
      <c r="AB8" s="7">
        <f>VLOOKUP(AA8,'Dose 1 Margins'!$A$6:$F$48,2,0)</f>
        <v>0.46664640000000002</v>
      </c>
      <c r="AC8" s="7">
        <f>VLOOKUP(AA8,'Dose 1 Margins'!$A$6:$F$48,5,0)</f>
        <v>0.46172570000000002</v>
      </c>
      <c r="AD8" s="7">
        <f>VLOOKUP(AA8,'Dose 1 Margins'!$A$6:$F$48,6,0)</f>
        <v>0.47156710000000002</v>
      </c>
      <c r="AE8" s="19">
        <f t="shared" si="13"/>
        <v>4.9207000000000001E-3</v>
      </c>
      <c r="AF8" s="19">
        <f t="shared" si="14"/>
        <v>4.9207000000000001E-3</v>
      </c>
      <c r="AG8" s="8" t="str">
        <f t="shared" si="15"/>
        <v>May 2021#Non-core</v>
      </c>
      <c r="AH8" s="7">
        <f>VLOOKUP(AG8,'Dose 1 Margins'!$A$6:$F$48,2,0)</f>
        <v>0.42437710000000001</v>
      </c>
      <c r="AI8" s="7">
        <f>VLOOKUP(AG8,'Dose 1 Margins'!$A$6:$F$48,5,0)</f>
        <v>0.41788649999999999</v>
      </c>
      <c r="AJ8" s="7">
        <f>VLOOKUP(AG8,'Dose 1 Margins'!$A$6:$F$48,6,0)</f>
        <v>0.43086770000000002</v>
      </c>
      <c r="AK8" s="21">
        <f t="shared" si="16"/>
        <v>6.490600000000013E-3</v>
      </c>
      <c r="AL8" s="21">
        <f t="shared" si="17"/>
        <v>6.490600000000013E-3</v>
      </c>
    </row>
    <row r="9" spans="2:38" x14ac:dyDescent="0.2">
      <c r="B9" t="str">
        <f t="shared" si="0"/>
        <v>June 2021#Large central metro</v>
      </c>
      <c r="C9" s="11" t="s">
        <v>166</v>
      </c>
      <c r="D9" s="7">
        <f>VLOOKUP(B9,'Dose 1 Margins'!$A$7:$F$48,2,0)</f>
        <v>0.70769420000000005</v>
      </c>
      <c r="E9" s="7">
        <f>VLOOKUP(B9,'Dose 1 Margins'!$A$7:F$48,5,0)</f>
        <v>0.70443979999999995</v>
      </c>
      <c r="F9" s="7">
        <f>VLOOKUP(B9,'Dose 1 Margins'!$A$7:F53,6,0)</f>
        <v>0.71094849999999998</v>
      </c>
      <c r="G9" s="19">
        <f t="shared" si="1"/>
        <v>3.2544000000001017E-3</v>
      </c>
      <c r="H9" s="19">
        <f t="shared" si="2"/>
        <v>3.2542999999999322E-3</v>
      </c>
      <c r="I9" s="8" t="str">
        <f t="shared" si="3"/>
        <v>June 2021#Large fringe metro</v>
      </c>
      <c r="J9" s="7">
        <f>VLOOKUP(I9,'Dose 1 Margins'!$A$6:$F53,2,0)</f>
        <v>0.65823889999999996</v>
      </c>
      <c r="K9" s="7">
        <f>VLOOKUP(I9,'Dose 1 Margins'!$A$6:$F$48,5,0)</f>
        <v>0.65447100000000002</v>
      </c>
      <c r="L9" s="7">
        <f>VLOOKUP(I9,'Dose 1 Margins'!$A$6:$F$48,6,0)</f>
        <v>0.66200680000000001</v>
      </c>
      <c r="M9" s="19">
        <f t="shared" si="4"/>
        <v>3.7678999999999352E-3</v>
      </c>
      <c r="N9" s="19">
        <f t="shared" si="5"/>
        <v>3.7679000000000462E-3</v>
      </c>
      <c r="O9" s="8" t="str">
        <f t="shared" si="6"/>
        <v>June 2021#Medium metro</v>
      </c>
      <c r="P9" s="7">
        <f>VLOOKUP(O9,'Dose 1 Margins'!$A$6:$F$48,2,0)</f>
        <v>0.65122740000000001</v>
      </c>
      <c r="Q9" s="7">
        <f>VLOOKUP(O9,'Dose 1 Margins'!$A$6:$F$48,5,0)</f>
        <v>0.6471384</v>
      </c>
      <c r="R9" s="7">
        <f>VLOOKUP(O9,'Dose 1 Margins'!$A$6:$F$48,6,0)</f>
        <v>0.65531640000000002</v>
      </c>
      <c r="S9" s="19">
        <f t="shared" si="7"/>
        <v>4.0890000000000093E-3</v>
      </c>
      <c r="T9" s="19">
        <f t="shared" si="8"/>
        <v>4.0890000000000093E-3</v>
      </c>
      <c r="U9" s="8" t="str">
        <f t="shared" si="9"/>
        <v>June 2021#Small metro</v>
      </c>
      <c r="V9" s="7">
        <f>VLOOKUP(U9,'Dose 1 Margins'!$A$6:$F$48,2,0)</f>
        <v>0.63294289999999997</v>
      </c>
      <c r="W9" s="7">
        <f>VLOOKUP(U9,'Dose 1 Margins'!$A$6:$F$48,5,0)</f>
        <v>0.62641049999999998</v>
      </c>
      <c r="X9" s="7">
        <f>VLOOKUP(U9,'Dose 1 Margins'!$A$6:$F$48,6,0)</f>
        <v>0.63947520000000002</v>
      </c>
      <c r="Y9" s="19">
        <f t="shared" si="10"/>
        <v>6.5323999999999938E-3</v>
      </c>
      <c r="Z9" s="19">
        <f t="shared" si="11"/>
        <v>6.5323000000000464E-3</v>
      </c>
      <c r="AA9" s="8" t="str">
        <f t="shared" si="12"/>
        <v>June 2021#Micopolitan</v>
      </c>
      <c r="AB9" s="7">
        <f>VLOOKUP(AA9,'Dose 1 Margins'!$A$6:$F$48,2,0)</f>
        <v>0.53864020000000001</v>
      </c>
      <c r="AC9" s="7">
        <f>VLOOKUP(AA9,'Dose 1 Margins'!$A$6:$F$48,5,0)</f>
        <v>0.53128589999999998</v>
      </c>
      <c r="AD9" s="7">
        <f>VLOOKUP(AA9,'Dose 1 Margins'!$A$6:$F$48,6,0)</f>
        <v>0.5459946</v>
      </c>
      <c r="AE9" s="19">
        <f t="shared" si="13"/>
        <v>7.3543000000000358E-3</v>
      </c>
      <c r="AF9" s="19">
        <f t="shared" si="14"/>
        <v>7.3543999999999832E-3</v>
      </c>
      <c r="AG9" s="8" t="str">
        <f t="shared" si="15"/>
        <v>June 2021#Non-core</v>
      </c>
      <c r="AH9" s="7">
        <f>VLOOKUP(AG9,'Dose 1 Margins'!$A$6:$F$48,2,0)</f>
        <v>0.49553350000000002</v>
      </c>
      <c r="AI9" s="7">
        <f>VLOOKUP(AG9,'Dose 1 Margins'!$A$6:$F$48,5,0)</f>
        <v>0.48571589999999998</v>
      </c>
      <c r="AJ9" s="7">
        <f>VLOOKUP(AG9,'Dose 1 Margins'!$A$6:$F$48,6,0)</f>
        <v>0.50535110000000005</v>
      </c>
      <c r="AK9" s="21">
        <f t="shared" si="16"/>
        <v>9.8176000000000374E-3</v>
      </c>
      <c r="AL9" s="21">
        <f t="shared" si="17"/>
        <v>9.8176000000000374E-3</v>
      </c>
    </row>
    <row r="10" spans="2:38" x14ac:dyDescent="0.2">
      <c r="B10" t="str">
        <f t="shared" si="0"/>
        <v>July 2021#Large central metro</v>
      </c>
      <c r="C10" s="12" t="s">
        <v>167</v>
      </c>
      <c r="D10" s="9">
        <f>VLOOKUP(B10,'Dose 1 Margins'!$A$7:$F$48,2,0)</f>
        <v>0.71257669999999995</v>
      </c>
      <c r="E10" s="9">
        <f>VLOOKUP(B10,'Dose 1 Margins'!$A$7:F$48,5,0)</f>
        <v>0.70958129999999997</v>
      </c>
      <c r="F10" s="9">
        <f>VLOOKUP(B10,'Dose 1 Margins'!$A$7:F54,6,0)</f>
        <v>0.71557210000000004</v>
      </c>
      <c r="G10" s="20">
        <f t="shared" si="1"/>
        <v>2.9953999999999814E-3</v>
      </c>
      <c r="H10" s="20">
        <f t="shared" si="2"/>
        <v>2.9954000000000924E-3</v>
      </c>
      <c r="I10" s="10" t="str">
        <f t="shared" si="3"/>
        <v>July 2021#Large fringe metro</v>
      </c>
      <c r="J10" s="9">
        <f>VLOOKUP(I10,'Dose 1 Margins'!$A$6:$F54,2,0)</f>
        <v>0.66050810000000004</v>
      </c>
      <c r="K10" s="9">
        <f>VLOOKUP(I10,'Dose 1 Margins'!$A$6:$F$48,5,0)</f>
        <v>0.6571496</v>
      </c>
      <c r="L10" s="9">
        <f>VLOOKUP(I10,'Dose 1 Margins'!$A$6:$F$48,6,0)</f>
        <v>0.66386650000000003</v>
      </c>
      <c r="M10" s="20">
        <f t="shared" si="4"/>
        <v>3.358500000000042E-3</v>
      </c>
      <c r="N10" s="20">
        <f t="shared" si="5"/>
        <v>3.3583999999999836E-3</v>
      </c>
      <c r="O10" s="10" t="str">
        <f t="shared" si="6"/>
        <v>July 2021#Medium metro</v>
      </c>
      <c r="P10" s="9">
        <f>VLOOKUP(O10,'Dose 1 Margins'!$A$6:$F$48,2,0)</f>
        <v>0.64790519999999996</v>
      </c>
      <c r="Q10" s="9">
        <f>VLOOKUP(O10,'Dose 1 Margins'!$A$6:$F$48,5,0)</f>
        <v>0.64440459999999999</v>
      </c>
      <c r="R10" s="9">
        <f>VLOOKUP(O10,'Dose 1 Margins'!$A$6:$F$48,6,0)</f>
        <v>0.65140589999999998</v>
      </c>
      <c r="S10" s="20">
        <f t="shared" si="7"/>
        <v>3.5005999999999649E-3</v>
      </c>
      <c r="T10" s="20">
        <f t="shared" si="8"/>
        <v>3.5007000000000232E-3</v>
      </c>
      <c r="U10" s="10" t="str">
        <f t="shared" si="9"/>
        <v>July 2021#Small metro</v>
      </c>
      <c r="V10" s="9">
        <f>VLOOKUP(U10,'Dose 1 Margins'!$A$6:$F$48,2,0)</f>
        <v>0.62331530000000002</v>
      </c>
      <c r="W10" s="9">
        <f>VLOOKUP(U10,'Dose 1 Margins'!$A$6:$F$48,5,0)</f>
        <v>0.61789660000000002</v>
      </c>
      <c r="X10" s="9">
        <f>VLOOKUP(U10,'Dose 1 Margins'!$A$6:$F$48,6,0)</f>
        <v>0.62873400000000002</v>
      </c>
      <c r="Y10" s="20">
        <f t="shared" si="10"/>
        <v>5.4186999999999985E-3</v>
      </c>
      <c r="Z10" s="20">
        <f t="shared" si="11"/>
        <v>5.4186999999999985E-3</v>
      </c>
      <c r="AA10" s="10" t="str">
        <f t="shared" si="12"/>
        <v>July 2021#Micopolitan</v>
      </c>
      <c r="AB10" s="9">
        <f>VLOOKUP(AA10,'Dose 1 Margins'!$A$6:$F$48,2,0)</f>
        <v>0.52609589999999995</v>
      </c>
      <c r="AC10" s="9">
        <f>VLOOKUP(AA10,'Dose 1 Margins'!$A$6:$F$48,5,0)</f>
        <v>0.52011839999999998</v>
      </c>
      <c r="AD10" s="9">
        <f>VLOOKUP(AA10,'Dose 1 Margins'!$A$6:$F$48,6,0)</f>
        <v>0.53207340000000003</v>
      </c>
      <c r="AE10" s="20">
        <f t="shared" si="13"/>
        <v>5.9774999999999689E-3</v>
      </c>
      <c r="AF10" s="20">
        <f t="shared" si="14"/>
        <v>5.97750000000008E-3</v>
      </c>
      <c r="AG10" s="10" t="str">
        <f t="shared" si="15"/>
        <v>July 2021#Non-core</v>
      </c>
      <c r="AH10" s="9">
        <f>VLOOKUP(AG10,'Dose 1 Margins'!$A$6:$F$48,2,0)</f>
        <v>0.49095549999999999</v>
      </c>
      <c r="AI10" s="9">
        <f>VLOOKUP(AG10,'Dose 1 Margins'!$A$6:$F$48,5,0)</f>
        <v>0.4834097</v>
      </c>
      <c r="AJ10" s="9">
        <f>VLOOKUP(AG10,'Dose 1 Margins'!$A$6:$F$48,6,0)</f>
        <v>0.49850129999999998</v>
      </c>
      <c r="AK10" s="22">
        <f t="shared" si="16"/>
        <v>7.5457999999999914E-3</v>
      </c>
      <c r="AL10" s="22">
        <f t="shared" si="17"/>
        <v>7.5457999999999914E-3</v>
      </c>
    </row>
  </sheetData>
  <mergeCells count="7">
    <mergeCell ref="AK2:AL2"/>
    <mergeCell ref="D2:F2"/>
    <mergeCell ref="G2:H2"/>
    <mergeCell ref="M2:N2"/>
    <mergeCell ref="S2:T2"/>
    <mergeCell ref="Y2:Z2"/>
    <mergeCell ref="AE2:AF2"/>
  </mergeCells>
  <phoneticPr fontId="4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3EEE-6599-4630-8644-864883FE6F46}">
  <dimension ref="B2:AL13"/>
  <sheetViews>
    <sheetView showGridLines="0" tabSelected="1" topLeftCell="F1" zoomScale="140" zoomScaleNormal="140" workbookViewId="0">
      <selection activeCell="AE29" sqref="AE29"/>
    </sheetView>
  </sheetViews>
  <sheetFormatPr baseColWidth="10" defaultColWidth="8.83203125" defaultRowHeight="15" x14ac:dyDescent="0.2"/>
  <cols>
    <col min="1" max="1" width="2.5" customWidth="1"/>
    <col min="2" max="2" width="30.33203125" hidden="1" customWidth="1"/>
    <col min="3" max="3" width="18.5" customWidth="1"/>
    <col min="4" max="4" width="16.6640625" bestFit="1" customWidth="1"/>
    <col min="5" max="5" width="8" bestFit="1" customWidth="1"/>
    <col min="6" max="6" width="8.5" bestFit="1" customWidth="1"/>
    <col min="7" max="7" width="9.33203125" bestFit="1" customWidth="1"/>
    <col min="8" max="8" width="9.5" bestFit="1" customWidth="1"/>
    <col min="9" max="9" width="28.6640625" hidden="1" customWidth="1"/>
    <col min="10" max="10" width="16.6640625" bestFit="1" customWidth="1"/>
    <col min="11" max="11" width="8" bestFit="1" customWidth="1"/>
    <col min="12" max="12" width="9.1640625" customWidth="1"/>
    <col min="13" max="13" width="9.5" customWidth="1"/>
    <col min="14" max="14" width="9.83203125" customWidth="1"/>
    <col min="15" max="15" width="27.1640625" hidden="1" customWidth="1"/>
    <col min="16" max="16" width="13.6640625" bestFit="1" customWidth="1"/>
    <col min="17" max="18" width="8.5" bestFit="1" customWidth="1"/>
    <col min="19" max="19" width="11.1640625" customWidth="1"/>
    <col min="20" max="20" width="12.1640625" customWidth="1"/>
    <col min="21" max="21" width="24.5" hidden="1" customWidth="1"/>
    <col min="22" max="22" width="11" bestFit="1" customWidth="1"/>
    <col min="23" max="23" width="8" bestFit="1" customWidth="1"/>
    <col min="24" max="24" width="8.1640625" bestFit="1" customWidth="1"/>
    <col min="25" max="25" width="12.5" customWidth="1"/>
    <col min="26" max="26" width="11.5" customWidth="1"/>
    <col min="27" max="27" width="24.33203125" hidden="1" customWidth="1"/>
    <col min="28" max="28" width="11.6640625" bestFit="1" customWidth="1"/>
    <col min="29" max="30" width="8.5" bestFit="1" customWidth="1"/>
    <col min="31" max="31" width="10.83203125" customWidth="1"/>
    <col min="32" max="32" width="11.1640625" customWidth="1"/>
    <col min="33" max="33" width="22.1640625" hidden="1" customWidth="1"/>
    <col min="34" max="34" width="8.5" bestFit="1" customWidth="1"/>
    <col min="35" max="35" width="8" bestFit="1" customWidth="1"/>
    <col min="36" max="36" width="8.1640625" bestFit="1" customWidth="1"/>
    <col min="37" max="37" width="9.33203125" bestFit="1" customWidth="1"/>
    <col min="38" max="38" width="9.5" bestFit="1" customWidth="1"/>
  </cols>
  <sheetData>
    <row r="2" spans="2:38" x14ac:dyDescent="0.2">
      <c r="C2" s="1" t="s">
        <v>178</v>
      </c>
      <c r="D2" s="24">
        <v>1</v>
      </c>
      <c r="E2" s="24"/>
      <c r="F2" s="24"/>
      <c r="G2" s="23" t="s">
        <v>169</v>
      </c>
      <c r="H2" s="23"/>
      <c r="I2" s="13"/>
      <c r="J2" s="14">
        <v>2</v>
      </c>
      <c r="M2" s="23" t="s">
        <v>169</v>
      </c>
      <c r="N2" s="23"/>
      <c r="O2" s="13"/>
      <c r="P2" s="14">
        <v>3</v>
      </c>
      <c r="S2" s="23" t="s">
        <v>169</v>
      </c>
      <c r="T2" s="23"/>
      <c r="U2" s="13"/>
      <c r="V2" s="14">
        <v>4</v>
      </c>
      <c r="Y2" s="23" t="s">
        <v>169</v>
      </c>
      <c r="Z2" s="23"/>
      <c r="AA2" s="13"/>
      <c r="AB2" s="14">
        <v>5</v>
      </c>
      <c r="AE2" s="23" t="s">
        <v>169</v>
      </c>
      <c r="AF2" s="23"/>
      <c r="AG2" s="13"/>
      <c r="AH2" s="14">
        <v>6</v>
      </c>
      <c r="AK2" s="23" t="s">
        <v>169</v>
      </c>
      <c r="AL2" s="23"/>
    </row>
    <row r="3" spans="2:38" x14ac:dyDescent="0.2">
      <c r="C3" s="5"/>
      <c r="D3" s="6" t="s">
        <v>5</v>
      </c>
      <c r="E3" s="6" t="s">
        <v>159</v>
      </c>
      <c r="F3" s="6" t="s">
        <v>160</v>
      </c>
      <c r="G3" s="18" t="s">
        <v>157</v>
      </c>
      <c r="H3" s="18" t="s">
        <v>158</v>
      </c>
      <c r="I3" s="6"/>
      <c r="J3" s="6" t="s">
        <v>6</v>
      </c>
      <c r="K3" s="6" t="s">
        <v>159</v>
      </c>
      <c r="L3" s="6" t="s">
        <v>160</v>
      </c>
      <c r="M3" s="18" t="s">
        <v>157</v>
      </c>
      <c r="N3" s="18" t="s">
        <v>158</v>
      </c>
      <c r="O3" s="6"/>
      <c r="P3" s="6" t="s">
        <v>7</v>
      </c>
      <c r="Q3" s="6" t="s">
        <v>159</v>
      </c>
      <c r="R3" s="6" t="s">
        <v>160</v>
      </c>
      <c r="S3" s="18" t="s">
        <v>157</v>
      </c>
      <c r="T3" s="18" t="s">
        <v>158</v>
      </c>
      <c r="U3" s="6"/>
      <c r="V3" s="6" t="s">
        <v>8</v>
      </c>
      <c r="W3" s="6" t="s">
        <v>159</v>
      </c>
      <c r="X3" s="6" t="s">
        <v>160</v>
      </c>
      <c r="Y3" s="18" t="s">
        <v>157</v>
      </c>
      <c r="Z3" s="18" t="s">
        <v>158</v>
      </c>
      <c r="AA3" s="6"/>
      <c r="AB3" s="6" t="s">
        <v>9</v>
      </c>
      <c r="AC3" s="6" t="s">
        <v>159</v>
      </c>
      <c r="AD3" s="6" t="s">
        <v>160</v>
      </c>
      <c r="AE3" s="18" t="s">
        <v>157</v>
      </c>
      <c r="AF3" s="18" t="s">
        <v>158</v>
      </c>
      <c r="AG3" s="6"/>
      <c r="AH3" s="6" t="s">
        <v>10</v>
      </c>
      <c r="AI3" s="6" t="s">
        <v>159</v>
      </c>
      <c r="AJ3" s="6" t="s">
        <v>160</v>
      </c>
      <c r="AK3" s="18" t="s">
        <v>157</v>
      </c>
      <c r="AL3" s="18" t="s">
        <v>158</v>
      </c>
    </row>
    <row r="4" spans="2:38" x14ac:dyDescent="0.2">
      <c r="B4" t="str">
        <f>C4&amp;"#"&amp;$D$2</f>
        <v>August 2021#1</v>
      </c>
      <c r="C4" s="11" t="s">
        <v>170</v>
      </c>
      <c r="D4" s="7">
        <f>VLOOKUP(B4,'Booster Margins'!$A$7:$F$63,2,0)</f>
        <v>0.56857760000000002</v>
      </c>
      <c r="E4" s="7">
        <f>VLOOKUP(B4,'Booster Margins'!$A$7:F$67,3,0)</f>
        <v>0.56648739999999997</v>
      </c>
      <c r="F4" s="7">
        <f>VLOOKUP(B4,'Booster Margins'!$A$7:$F$65,4,0)</f>
        <v>0.57066790000000001</v>
      </c>
      <c r="G4" s="19">
        <f>D4-E4</f>
        <v>2.090200000000042E-3</v>
      </c>
      <c r="H4" s="19">
        <f>F4-D4</f>
        <v>2.0902999999999894E-3</v>
      </c>
      <c r="I4" s="8" t="str">
        <f>C4&amp;"#"&amp;$J$2</f>
        <v>August 2021#2</v>
      </c>
      <c r="J4" s="7">
        <f>VLOOKUP(I4,'Booster Margins'!$A$7:$F$63,2,0)</f>
        <v>0.58296789999999998</v>
      </c>
      <c r="K4" s="7">
        <f>VLOOKUP(I4,'Booster Margins'!$A$7:L$67,3,0)</f>
        <v>0.58089710000000006</v>
      </c>
      <c r="L4" s="7">
        <f>VLOOKUP(I4,'Booster Margins'!$A$7:$F$65,4,0)</f>
        <v>0.58503870000000002</v>
      </c>
      <c r="M4" s="19">
        <f>J4-K4</f>
        <v>2.0707999999999283E-3</v>
      </c>
      <c r="N4" s="19">
        <f>L4-J4</f>
        <v>2.0708000000000393E-3</v>
      </c>
      <c r="O4" s="8" t="str">
        <f>C4&amp;"#"&amp;$P$2</f>
        <v>August 2021#3</v>
      </c>
      <c r="P4" s="7">
        <f>VLOOKUP(O4,'Booster Margins'!$A$7:$F$63,2,0)</f>
        <v>0.52466310000000005</v>
      </c>
      <c r="Q4" s="7">
        <f>VLOOKUP(O4,'Booster Margins'!$A$7:R$67,3,0)</f>
        <v>0.52214910000000003</v>
      </c>
      <c r="R4" s="7">
        <f>VLOOKUP(O4,'Booster Margins'!$A$7:$F$65,4,0)</f>
        <v>0.52717700000000001</v>
      </c>
      <c r="S4" s="19">
        <f>P4-Q4</f>
        <v>2.5140000000000162E-3</v>
      </c>
      <c r="T4" s="19">
        <f>R4-P4</f>
        <v>2.5138999999999578E-3</v>
      </c>
      <c r="U4" s="8" t="str">
        <f>C4&amp;"#"&amp;$V$2</f>
        <v>August 2021#4</v>
      </c>
      <c r="V4" s="7">
        <f>VLOOKUP(U4,'Booster Margins'!$A$7:$F$63,2,0)</f>
        <v>0.53048150000000005</v>
      </c>
      <c r="W4" s="7">
        <f>VLOOKUP(U4,'Booster Margins'!$A$7:X$67,3,0)</f>
        <v>0.52617219999999998</v>
      </c>
      <c r="X4" s="7">
        <f>VLOOKUP(U4,'Booster Margins'!$A$7:$F$65,4,0)</f>
        <v>0.53479089999999996</v>
      </c>
      <c r="Y4" s="19">
        <f>V4-W4</f>
        <v>4.3093000000000714E-3</v>
      </c>
      <c r="Z4" s="19">
        <f>X4-V4</f>
        <v>4.3093999999999077E-3</v>
      </c>
      <c r="AA4" s="8" t="str">
        <f>C4&amp;"#"&amp;$AB$2</f>
        <v>August 2021#5</v>
      </c>
      <c r="AB4" s="7">
        <f>VLOOKUP(AA4,'Booster Margins'!$A$7:$F$63,2,0)</f>
        <v>0.47835620000000001</v>
      </c>
      <c r="AC4" s="7">
        <f>VLOOKUP(AA4,'Booster Margins'!$A$7:AD$67,3,0)</f>
        <v>0.47299010000000002</v>
      </c>
      <c r="AD4" s="7">
        <f>VLOOKUP(AA4,'Booster Margins'!$A$7:$F$65,4,0)</f>
        <v>0.48372229999999999</v>
      </c>
      <c r="AE4" s="19">
        <f>AB4-AC4</f>
        <v>5.3660999999999848E-3</v>
      </c>
      <c r="AF4" s="19">
        <f>AD4-AB4</f>
        <v>5.3660999999999848E-3</v>
      </c>
      <c r="AG4" s="8" t="str">
        <f>C4&amp;"#"&amp;$AH$2</f>
        <v>August 2021#6</v>
      </c>
      <c r="AH4" s="7">
        <f>VLOOKUP(AG4,'Booster Margins'!$A$7:$F$63,2,0)</f>
        <v>0.38937470000000002</v>
      </c>
      <c r="AI4" s="7">
        <f>VLOOKUP(AG4,'Booster Margins'!$A$7:AJ$67,3,0)</f>
        <v>0.3819784</v>
      </c>
      <c r="AJ4" s="7">
        <f>VLOOKUP(AG4,'Booster Margins'!$A$7:$F$65,4,0)</f>
        <v>0.39677099999999998</v>
      </c>
      <c r="AK4" s="21">
        <f>AH4-AI4</f>
        <v>7.3963000000000223E-3</v>
      </c>
      <c r="AL4" s="21">
        <f>AJ4-AH4</f>
        <v>7.3962999999999668E-3</v>
      </c>
    </row>
    <row r="5" spans="2:38" x14ac:dyDescent="0.2">
      <c r="B5" t="str">
        <f t="shared" ref="B5:B12" si="0">C5&amp;"#"&amp;$D$2</f>
        <v>September 2021#1</v>
      </c>
      <c r="C5" s="11" t="s">
        <v>171</v>
      </c>
      <c r="D5" s="7">
        <f>VLOOKUP(B5,'Booster Margins'!$A$7:$F$63,2,0)</f>
        <v>0.88574209999999998</v>
      </c>
      <c r="E5" s="7">
        <f>VLOOKUP(B5,'Booster Margins'!$A$7:F$67,3,0)</f>
        <v>0.88500920000000005</v>
      </c>
      <c r="F5" s="7">
        <f>VLOOKUP(B5,'Booster Margins'!$A$7:$F$65,4,0)</f>
        <v>0.88647500000000001</v>
      </c>
      <c r="G5" s="19">
        <f t="shared" ref="G5:G12" si="1">D5-E5</f>
        <v>7.3289999999992528E-4</v>
      </c>
      <c r="H5" s="19">
        <f t="shared" ref="H5:H12" si="2">F5-D5</f>
        <v>7.329000000000363E-4</v>
      </c>
      <c r="I5" s="8" t="str">
        <f t="shared" ref="I5:I12" si="3">C5&amp;"#"&amp;$J$2</f>
        <v>September 2021#2</v>
      </c>
      <c r="J5" s="7">
        <f>VLOOKUP(I5,'Booster Margins'!$A$7:$F$63,2,0)</f>
        <v>0.88889589999999996</v>
      </c>
      <c r="K5" s="7">
        <f>VLOOKUP(I5,'Booster Margins'!$A$7:L$67,3,0)</f>
        <v>0.88815909999999998</v>
      </c>
      <c r="L5" s="7">
        <f>VLOOKUP(I5,'Booster Margins'!$A$7:$F$65,4,0)</f>
        <v>0.88963270000000005</v>
      </c>
      <c r="M5" s="19">
        <f t="shared" ref="M5:M12" si="4">J5-K5</f>
        <v>7.3679999999998191E-4</v>
      </c>
      <c r="N5" s="19">
        <f t="shared" ref="N5:N12" si="5">L5-J5</f>
        <v>7.3680000000009294E-4</v>
      </c>
      <c r="O5" s="8" t="str">
        <f t="shared" ref="O5:O12" si="6">C5&amp;"#"&amp;$P$2</f>
        <v>September 2021#3</v>
      </c>
      <c r="P5" s="7">
        <f>VLOOKUP(O5,'Booster Margins'!$A$7:$F$63,2,0)</f>
        <v>0.89207020000000004</v>
      </c>
      <c r="Q5" s="7">
        <f>VLOOKUP(O5,'Booster Margins'!$A$7:R$67,3,0)</f>
        <v>0.89122449999999998</v>
      </c>
      <c r="R5" s="7">
        <f>VLOOKUP(O5,'Booster Margins'!$A$7:$F$65,4,0)</f>
        <v>0.89291600000000004</v>
      </c>
      <c r="S5" s="19">
        <f t="shared" ref="S5:S12" si="7">P5-Q5</f>
        <v>8.4570000000006029E-4</v>
      </c>
      <c r="T5" s="19">
        <f t="shared" ref="T5:T12" si="8">R5-P5</f>
        <v>8.4580000000000766E-4</v>
      </c>
      <c r="U5" s="8" t="str">
        <f t="shared" ref="U5:U12" si="9">C5&amp;"#"&amp;$V$2</f>
        <v>September 2021#4</v>
      </c>
      <c r="V5" s="7">
        <f>VLOOKUP(U5,'Booster Margins'!$A$7:$F$63,2,0)</f>
        <v>0.89006839999999998</v>
      </c>
      <c r="W5" s="7">
        <f>VLOOKUP(U5,'Booster Margins'!$A$7:X$67,3,0)</f>
        <v>0.88865269999999996</v>
      </c>
      <c r="X5" s="7">
        <f>VLOOKUP(U5,'Booster Margins'!$A$7:$F$65,4,0)</f>
        <v>0.8914841</v>
      </c>
      <c r="Y5" s="19">
        <f t="shared" ref="Y5:Y12" si="10">V5-W5</f>
        <v>1.4157000000000197E-3</v>
      </c>
      <c r="Z5" s="19">
        <f t="shared" ref="Z5:Z12" si="11">X5-V5</f>
        <v>1.4157000000000197E-3</v>
      </c>
      <c r="AA5" s="8" t="str">
        <f t="shared" ref="AA5:AA12" si="12">C5&amp;"#"&amp;$AB$2</f>
        <v>September 2021#5</v>
      </c>
      <c r="AB5" s="7">
        <f>VLOOKUP(AA5,'Booster Margins'!$A$7:$F$63,2,0)</f>
        <v>0.87502120000000005</v>
      </c>
      <c r="AC5" s="7">
        <f>VLOOKUP(AA5,'Booster Margins'!$A$7:AD$67,3,0)</f>
        <v>0.87308520000000001</v>
      </c>
      <c r="AD5" s="7">
        <f>VLOOKUP(AA5,'Booster Margins'!$A$7:$F$65,4,0)</f>
        <v>0.87695719999999999</v>
      </c>
      <c r="AE5" s="19">
        <f t="shared" ref="AE5:AE12" si="13">AB5-AC5</f>
        <v>1.9360000000000488E-3</v>
      </c>
      <c r="AF5" s="19">
        <f t="shared" ref="AF5:AF12" si="14">AD5-AB5</f>
        <v>1.9359999999999378E-3</v>
      </c>
      <c r="AG5" s="8" t="str">
        <f t="shared" ref="AG5:AG12" si="15">C5&amp;"#"&amp;$AH$2</f>
        <v>September 2021#6</v>
      </c>
      <c r="AH5" s="7">
        <f>VLOOKUP(AG5,'Booster Margins'!$A$7:$F$63,2,0)</f>
        <v>0.82888379999999995</v>
      </c>
      <c r="AI5" s="7">
        <f>VLOOKUP(AG5,'Booster Margins'!$A$7:AJ$67,3,0)</f>
        <v>0.82565690000000003</v>
      </c>
      <c r="AJ5" s="7">
        <f>VLOOKUP(AG5,'Booster Margins'!$A$7:$F$65,4,0)</f>
        <v>0.83211060000000003</v>
      </c>
      <c r="AK5" s="21">
        <f t="shared" ref="AK5:AK12" si="16">AH5-AI5</f>
        <v>3.2268999999999215E-3</v>
      </c>
      <c r="AL5" s="21">
        <f t="shared" ref="AL5:AL12" si="17">AJ5-AH5</f>
        <v>3.2268000000000852E-3</v>
      </c>
    </row>
    <row r="6" spans="2:38" x14ac:dyDescent="0.2">
      <c r="B6" t="str">
        <f t="shared" si="0"/>
        <v>October 2021#1</v>
      </c>
      <c r="C6" s="11" t="s">
        <v>172</v>
      </c>
      <c r="D6" s="7">
        <f>VLOOKUP(B6,'Booster Margins'!$A$7:$F$63,2,0)</f>
        <v>0.6193497</v>
      </c>
      <c r="E6" s="7">
        <f>VLOOKUP(B6,'Booster Margins'!$A$7:F$67,3,0)</f>
        <v>0.61867740000000004</v>
      </c>
      <c r="F6" s="7">
        <f>VLOOKUP(B6,'Booster Margins'!$A$7:$F$65,4,0)</f>
        <v>0.62002210000000002</v>
      </c>
      <c r="G6" s="19">
        <f t="shared" si="1"/>
        <v>6.7229999999995904E-4</v>
      </c>
      <c r="H6" s="19">
        <f t="shared" si="2"/>
        <v>6.7240000000001743E-4</v>
      </c>
      <c r="I6" s="8" t="str">
        <f t="shared" si="3"/>
        <v>October 2021#2</v>
      </c>
      <c r="J6" s="7">
        <f>VLOOKUP(I6,'Booster Margins'!$A$7:$F$63,2,0)</f>
        <v>0.58994619999999998</v>
      </c>
      <c r="K6" s="7">
        <f>VLOOKUP(I6,'Booster Margins'!$A$7:L$67,3,0)</f>
        <v>0.58929560000000003</v>
      </c>
      <c r="L6" s="7">
        <f>VLOOKUP(I6,'Booster Margins'!$A$7:$F$65,4,0)</f>
        <v>0.59059680000000003</v>
      </c>
      <c r="M6" s="19">
        <f t="shared" si="4"/>
        <v>6.5059999999994567E-4</v>
      </c>
      <c r="N6" s="19">
        <f t="shared" si="5"/>
        <v>6.5060000000005669E-4</v>
      </c>
      <c r="O6" s="8" t="str">
        <f t="shared" si="6"/>
        <v>October 2021#3</v>
      </c>
      <c r="P6" s="7">
        <f>VLOOKUP(O6,'Booster Margins'!$A$7:$F$63,2,0)</f>
        <v>0.56618789999999997</v>
      </c>
      <c r="Q6" s="7">
        <f>VLOOKUP(O6,'Booster Margins'!$A$7:R$67,3,0)</f>
        <v>0.56543659999999996</v>
      </c>
      <c r="R6" s="7">
        <f>VLOOKUP(O6,'Booster Margins'!$A$7:$F$65,4,0)</f>
        <v>0.56693919999999998</v>
      </c>
      <c r="S6" s="19">
        <f t="shared" si="7"/>
        <v>7.5130000000001029E-4</v>
      </c>
      <c r="T6" s="19">
        <f t="shared" si="8"/>
        <v>7.5130000000001029E-4</v>
      </c>
      <c r="U6" s="8" t="str">
        <f t="shared" si="9"/>
        <v>October 2021#4</v>
      </c>
      <c r="V6" s="7">
        <f>VLOOKUP(U6,'Booster Margins'!$A$7:$F$63,2,0)</f>
        <v>0.55326280000000005</v>
      </c>
      <c r="W6" s="7">
        <f>VLOOKUP(U6,'Booster Margins'!$A$7:X$67,3,0)</f>
        <v>0.55203749999999996</v>
      </c>
      <c r="X6" s="7">
        <f>VLOOKUP(U6,'Booster Margins'!$A$7:$F$65,4,0)</f>
        <v>0.55448810000000004</v>
      </c>
      <c r="Y6" s="19">
        <f t="shared" si="10"/>
        <v>1.2253000000000958E-3</v>
      </c>
      <c r="Z6" s="19">
        <f t="shared" si="11"/>
        <v>1.2252999999999847E-3</v>
      </c>
      <c r="AA6" s="8" t="str">
        <f t="shared" si="12"/>
        <v>October 2021#5</v>
      </c>
      <c r="AB6" s="7">
        <f>VLOOKUP(AA6,'Booster Margins'!$A$7:$F$63,2,0)</f>
        <v>0.46827249999999998</v>
      </c>
      <c r="AC6" s="7">
        <f>VLOOKUP(AA6,'Booster Margins'!$A$7:AD$67,3,0)</f>
        <v>0.46686499999999997</v>
      </c>
      <c r="AD6" s="7">
        <f>VLOOKUP(AA6,'Booster Margins'!$A$7:$F$65,4,0)</f>
        <v>0.46968009999999999</v>
      </c>
      <c r="AE6" s="19">
        <f t="shared" si="13"/>
        <v>1.407500000000006E-3</v>
      </c>
      <c r="AF6" s="19">
        <f t="shared" si="14"/>
        <v>1.4076000000000088E-3</v>
      </c>
      <c r="AG6" s="8" t="str">
        <f t="shared" si="15"/>
        <v>October 2021#6</v>
      </c>
      <c r="AH6" s="7">
        <f>VLOOKUP(AG6,'Booster Margins'!$A$7:$F$63,2,0)</f>
        <v>0.41086810000000001</v>
      </c>
      <c r="AI6" s="7">
        <f>VLOOKUP(AG6,'Booster Margins'!$A$7:AJ$67,3,0)</f>
        <v>0.40896349999999998</v>
      </c>
      <c r="AJ6" s="7">
        <f>VLOOKUP(AG6,'Booster Margins'!$A$7:$F$65,4,0)</f>
        <v>0.41277269999999999</v>
      </c>
      <c r="AK6" s="21">
        <f t="shared" si="16"/>
        <v>1.904600000000034E-3</v>
      </c>
      <c r="AL6" s="21">
        <f t="shared" si="17"/>
        <v>1.9045999999999785E-3</v>
      </c>
    </row>
    <row r="7" spans="2:38" x14ac:dyDescent="0.2">
      <c r="B7" t="str">
        <f t="shared" si="0"/>
        <v>November 2021#1</v>
      </c>
      <c r="C7" s="11" t="s">
        <v>173</v>
      </c>
      <c r="D7" s="7">
        <f>VLOOKUP(B7,'Booster Margins'!$A$7:$F$63,2,0)</f>
        <v>0.43913439999999998</v>
      </c>
      <c r="E7" s="7">
        <f>VLOOKUP(B7,'Booster Margins'!$A$7:F$67,3,0)</f>
        <v>0.43825720000000001</v>
      </c>
      <c r="F7" s="7">
        <f>VLOOKUP(B7,'Booster Margins'!$A$7:$F$65,4,0)</f>
        <v>0.44001170000000001</v>
      </c>
      <c r="G7" s="19">
        <f t="shared" si="1"/>
        <v>8.771999999999669E-4</v>
      </c>
      <c r="H7" s="19">
        <f t="shared" si="2"/>
        <v>8.7730000000002528E-4</v>
      </c>
      <c r="I7" s="8" t="str">
        <f t="shared" si="3"/>
        <v>November 2021#2</v>
      </c>
      <c r="J7" s="7">
        <f>VLOOKUP(I7,'Booster Margins'!$A$7:$F$63,2,0)</f>
        <v>0.4032095</v>
      </c>
      <c r="K7" s="7">
        <f>VLOOKUP(I7,'Booster Margins'!$A$7:L$67,3,0)</f>
        <v>0.40237590000000001</v>
      </c>
      <c r="L7" s="7">
        <f>VLOOKUP(I7,'Booster Margins'!$A$7:$F$65,4,0)</f>
        <v>0.40404319999999999</v>
      </c>
      <c r="M7" s="19">
        <f t="shared" si="4"/>
        <v>8.335999999999899E-4</v>
      </c>
      <c r="N7" s="19">
        <f t="shared" si="5"/>
        <v>8.3369999999999278E-4</v>
      </c>
      <c r="O7" s="8" t="str">
        <f t="shared" si="6"/>
        <v>November 2021#3</v>
      </c>
      <c r="P7" s="7">
        <f>VLOOKUP(O7,'Booster Margins'!$A$7:$F$63,2,0)</f>
        <v>0.38280570000000003</v>
      </c>
      <c r="Q7" s="7">
        <f>VLOOKUP(O7,'Booster Margins'!$A$7:R$67,3,0)</f>
        <v>0.38187339999999997</v>
      </c>
      <c r="R7" s="7">
        <f>VLOOKUP(O7,'Booster Margins'!$A$7:$F$65,4,0)</f>
        <v>0.38373790000000002</v>
      </c>
      <c r="S7" s="19">
        <f t="shared" si="7"/>
        <v>9.3230000000005253E-4</v>
      </c>
      <c r="T7" s="19">
        <f t="shared" si="8"/>
        <v>9.3219999999999414E-4</v>
      </c>
      <c r="U7" s="8" t="str">
        <f t="shared" si="9"/>
        <v>November 2021#4</v>
      </c>
      <c r="V7" s="7">
        <f>VLOOKUP(U7,'Booster Margins'!$A$7:$F$63,2,0)</f>
        <v>0.3646086</v>
      </c>
      <c r="W7" s="7">
        <f>VLOOKUP(U7,'Booster Margins'!$A$7:X$67,3,0)</f>
        <v>0.363153</v>
      </c>
      <c r="X7" s="7">
        <f>VLOOKUP(U7,'Booster Margins'!$A$7:$F$65,4,0)</f>
        <v>0.36606430000000001</v>
      </c>
      <c r="Y7" s="19">
        <f t="shared" si="10"/>
        <v>1.4556000000000013E-3</v>
      </c>
      <c r="Z7" s="19">
        <f t="shared" si="11"/>
        <v>1.4557000000000042E-3</v>
      </c>
      <c r="AA7" s="8" t="str">
        <f t="shared" si="12"/>
        <v>November 2021#5</v>
      </c>
      <c r="AB7" s="7">
        <f>VLOOKUP(AA7,'Booster Margins'!$A$7:$F$63,2,0)</f>
        <v>0.30346099999999998</v>
      </c>
      <c r="AC7" s="7">
        <f>VLOOKUP(AA7,'Booster Margins'!$A$7:AD$67,3,0)</f>
        <v>0.30193599999999998</v>
      </c>
      <c r="AD7" s="7">
        <f>VLOOKUP(AA7,'Booster Margins'!$A$7:$F$65,4,0)</f>
        <v>0.30498589999999998</v>
      </c>
      <c r="AE7" s="19">
        <f t="shared" si="13"/>
        <v>1.5249999999999986E-3</v>
      </c>
      <c r="AF7" s="19">
        <f t="shared" si="14"/>
        <v>1.5248999999999957E-3</v>
      </c>
      <c r="AG7" s="8" t="str">
        <f t="shared" si="15"/>
        <v>November 2021#6</v>
      </c>
      <c r="AH7" s="7">
        <f>VLOOKUP(AG7,'Booster Margins'!$A$7:$F$63,2,0)</f>
        <v>0.26661879999999999</v>
      </c>
      <c r="AI7" s="7">
        <f>VLOOKUP(AG7,'Booster Margins'!$A$7:AJ$67,3,0)</f>
        <v>0.2646694</v>
      </c>
      <c r="AJ7" s="7">
        <f>VLOOKUP(AG7,'Booster Margins'!$A$7:$F$65,4,0)</f>
        <v>0.26856809999999998</v>
      </c>
      <c r="AK7" s="21">
        <f t="shared" si="16"/>
        <v>1.94939999999999E-3</v>
      </c>
      <c r="AL7" s="21">
        <f t="shared" si="17"/>
        <v>1.9492999999999872E-3</v>
      </c>
    </row>
    <row r="8" spans="2:38" x14ac:dyDescent="0.2">
      <c r="B8" t="str">
        <f t="shared" si="0"/>
        <v>December 2021#1</v>
      </c>
      <c r="C8" s="11" t="s">
        <v>174</v>
      </c>
      <c r="D8" s="7">
        <f>VLOOKUP(B8,'Booster Margins'!$A$7:$F$63,2,0)</f>
        <v>0.53240069999999995</v>
      </c>
      <c r="E8" s="7">
        <f>VLOOKUP(B8,'Booster Margins'!$A$7:F$67,3,0)</f>
        <v>0.53125940000000005</v>
      </c>
      <c r="F8" s="7">
        <f>VLOOKUP(B8,'Booster Margins'!$A$7:$F$65,4,0)</f>
        <v>0.53354210000000002</v>
      </c>
      <c r="G8" s="19">
        <f t="shared" si="1"/>
        <v>1.1412999999999007E-3</v>
      </c>
      <c r="H8" s="19">
        <f t="shared" si="2"/>
        <v>1.1414000000000701E-3</v>
      </c>
      <c r="I8" s="8" t="str">
        <f t="shared" si="3"/>
        <v>December 2021#2</v>
      </c>
      <c r="J8" s="7">
        <f>VLOOKUP(I8,'Booster Margins'!$A$7:$F$63,2,0)</f>
        <v>0.48819630000000003</v>
      </c>
      <c r="K8" s="7">
        <f>VLOOKUP(I8,'Booster Margins'!$A$7:L$67,3,0)</f>
        <v>0.48706690000000002</v>
      </c>
      <c r="L8" s="7">
        <f>VLOOKUP(I8,'Booster Margins'!$A$7:$F$65,4,0)</f>
        <v>0.48932569999999997</v>
      </c>
      <c r="M8" s="19">
        <f t="shared" si="4"/>
        <v>1.1294000000000026E-3</v>
      </c>
      <c r="N8" s="19">
        <f t="shared" si="5"/>
        <v>1.1293999999999471E-3</v>
      </c>
      <c r="O8" s="8" t="str">
        <f t="shared" si="6"/>
        <v>December 2021#3</v>
      </c>
      <c r="P8" s="7">
        <f>VLOOKUP(O8,'Booster Margins'!$A$7:$F$63,2,0)</f>
        <v>0.4693137</v>
      </c>
      <c r="Q8" s="7">
        <f>VLOOKUP(O8,'Booster Margins'!$A$7:R$67,3,0)</f>
        <v>0.46803060000000002</v>
      </c>
      <c r="R8" s="7">
        <f>VLOOKUP(O8,'Booster Margins'!$A$7:$F$65,4,0)</f>
        <v>0.47059669999999998</v>
      </c>
      <c r="S8" s="19">
        <f t="shared" si="7"/>
        <v>1.2830999999999815E-3</v>
      </c>
      <c r="T8" s="19">
        <f t="shared" si="8"/>
        <v>1.2829999999999786E-3</v>
      </c>
      <c r="U8" s="8" t="str">
        <f t="shared" si="9"/>
        <v>December 2021#4</v>
      </c>
      <c r="V8" s="7">
        <f>VLOOKUP(U8,'Booster Margins'!$A$7:$F$63,2,0)</f>
        <v>0.44001980000000002</v>
      </c>
      <c r="W8" s="7">
        <f>VLOOKUP(U8,'Booster Margins'!$A$7:X$67,3,0)</f>
        <v>0.43799359999999998</v>
      </c>
      <c r="X8" s="7">
        <f>VLOOKUP(U8,'Booster Margins'!$A$7:$F$65,4,0)</f>
        <v>0.44204599999999999</v>
      </c>
      <c r="Y8" s="19">
        <f t="shared" si="10"/>
        <v>2.0262000000000335E-3</v>
      </c>
      <c r="Z8" s="19">
        <f t="shared" si="11"/>
        <v>2.026199999999978E-3</v>
      </c>
      <c r="AA8" s="8" t="str">
        <f t="shared" si="12"/>
        <v>December 2021#5</v>
      </c>
      <c r="AB8" s="7">
        <f>VLOOKUP(AA8,'Booster Margins'!$A$7:$F$63,2,0)</f>
        <v>0.36418299999999998</v>
      </c>
      <c r="AC8" s="7">
        <f>VLOOKUP(AA8,'Booster Margins'!$A$7:AD$67,3,0)</f>
        <v>0.3620255</v>
      </c>
      <c r="AD8" s="7">
        <f>VLOOKUP(AA8,'Booster Margins'!$A$7:$F$65,4,0)</f>
        <v>0.36634050000000001</v>
      </c>
      <c r="AE8" s="19">
        <f t="shared" si="13"/>
        <v>2.1574999999999789E-3</v>
      </c>
      <c r="AF8" s="19">
        <f t="shared" si="14"/>
        <v>2.1575000000000344E-3</v>
      </c>
      <c r="AG8" s="8" t="str">
        <f t="shared" si="15"/>
        <v>December 2021#6</v>
      </c>
      <c r="AH8" s="7">
        <f>VLOOKUP(AG8,'Booster Margins'!$A$7:$F$63,2,0)</f>
        <v>0.3257679</v>
      </c>
      <c r="AI8" s="7">
        <f>VLOOKUP(AG8,'Booster Margins'!$A$7:AJ$67,3,0)</f>
        <v>0.32294489999999998</v>
      </c>
      <c r="AJ8" s="7">
        <f>VLOOKUP(AG8,'Booster Margins'!$A$7:$F$65,4,0)</f>
        <v>0.32859090000000002</v>
      </c>
      <c r="AK8" s="21">
        <f t="shared" si="16"/>
        <v>2.8230000000000199E-3</v>
      </c>
      <c r="AL8" s="21">
        <f t="shared" si="17"/>
        <v>2.8230000000000199E-3</v>
      </c>
    </row>
    <row r="9" spans="2:38" x14ac:dyDescent="0.2">
      <c r="B9" t="str">
        <f t="shared" si="0"/>
        <v>January 2022#1</v>
      </c>
      <c r="C9" s="11" t="s">
        <v>175</v>
      </c>
      <c r="D9" s="7">
        <f>VLOOKUP(B9,'Booster Margins'!$A$7:$F$63,2,0)</f>
        <v>0.56509359999999997</v>
      </c>
      <c r="E9" s="7">
        <f>VLOOKUP(B9,'Booster Margins'!$A$7:F$67,3,0)</f>
        <v>0.56328670000000003</v>
      </c>
      <c r="F9" s="7">
        <f>VLOOKUP(B9,'Booster Margins'!$A$7:$F$65,4,0)</f>
        <v>0.56690059999999998</v>
      </c>
      <c r="G9" s="19">
        <f t="shared" si="1"/>
        <v>1.8068999999999447E-3</v>
      </c>
      <c r="H9" s="19">
        <f t="shared" si="2"/>
        <v>1.807000000000003E-3</v>
      </c>
      <c r="I9" s="8" t="str">
        <f t="shared" si="3"/>
        <v>January 2022#2</v>
      </c>
      <c r="J9" s="7">
        <f>VLOOKUP(I9,'Booster Margins'!$A$7:$F$63,2,0)</f>
        <v>0.5233371</v>
      </c>
      <c r="K9" s="7">
        <f>VLOOKUP(I9,'Booster Margins'!$A$7:L$67,3,0)</f>
        <v>0.52151990000000004</v>
      </c>
      <c r="L9" s="7">
        <f>VLOOKUP(I9,'Booster Margins'!$A$7:$F$65,4,0)</f>
        <v>0.52515429999999996</v>
      </c>
      <c r="M9" s="19">
        <f t="shared" si="4"/>
        <v>1.8171999999999633E-3</v>
      </c>
      <c r="N9" s="19">
        <f t="shared" si="5"/>
        <v>1.8171999999999633E-3</v>
      </c>
      <c r="O9" s="8" t="str">
        <f t="shared" si="6"/>
        <v>January 2022#3</v>
      </c>
      <c r="P9" s="7">
        <f>VLOOKUP(O9,'Booster Margins'!$A$7:$F$63,2,0)</f>
        <v>0.51270139999999997</v>
      </c>
      <c r="Q9" s="7">
        <f>VLOOKUP(O9,'Booster Margins'!$A$7:R$67,3,0)</f>
        <v>0.51053170000000003</v>
      </c>
      <c r="R9" s="7">
        <f>VLOOKUP(O9,'Booster Margins'!$A$7:$F$65,4,0)</f>
        <v>0.51487110000000003</v>
      </c>
      <c r="S9" s="19">
        <f t="shared" si="7"/>
        <v>2.1696999999999411E-3</v>
      </c>
      <c r="T9" s="19">
        <f t="shared" si="8"/>
        <v>2.1697000000000521E-3</v>
      </c>
      <c r="U9" s="8" t="str">
        <f t="shared" si="9"/>
        <v>January 2022#4</v>
      </c>
      <c r="V9" s="7">
        <f>VLOOKUP(U9,'Booster Margins'!$A$7:$F$63,2,0)</f>
        <v>0.49301869999999998</v>
      </c>
      <c r="W9" s="7">
        <f>VLOOKUP(U9,'Booster Margins'!$A$7:X$67,3,0)</f>
        <v>0.48955270000000001</v>
      </c>
      <c r="X9" s="7">
        <f>VLOOKUP(U9,'Booster Margins'!$A$7:$F$65,4,0)</f>
        <v>0.4964847</v>
      </c>
      <c r="Y9" s="19">
        <f t="shared" si="10"/>
        <v>3.4659999999999691E-3</v>
      </c>
      <c r="Z9" s="19">
        <f t="shared" si="11"/>
        <v>3.4660000000000246E-3</v>
      </c>
      <c r="AA9" s="8" t="str">
        <f t="shared" si="12"/>
        <v>January 2022#5</v>
      </c>
      <c r="AB9" s="7">
        <f>VLOOKUP(AA9,'Booster Margins'!$A$7:$F$63,2,0)</f>
        <v>0.40237519999999999</v>
      </c>
      <c r="AC9" s="7">
        <f>VLOOKUP(AA9,'Booster Margins'!$A$7:AD$67,3,0)</f>
        <v>0.3986249</v>
      </c>
      <c r="AD9" s="7">
        <f>VLOOKUP(AA9,'Booster Margins'!$A$7:$F$65,4,0)</f>
        <v>0.40612540000000003</v>
      </c>
      <c r="AE9" s="19">
        <f t="shared" si="13"/>
        <v>3.7502999999999842E-3</v>
      </c>
      <c r="AF9" s="19">
        <f t="shared" si="14"/>
        <v>3.7502000000000368E-3</v>
      </c>
      <c r="AG9" s="8" t="str">
        <f t="shared" si="15"/>
        <v>January 2022#6</v>
      </c>
      <c r="AH9" s="7">
        <f>VLOOKUP(AG9,'Booster Margins'!$A$7:$F$63,2,0)</f>
        <v>0.36823800000000001</v>
      </c>
      <c r="AI9" s="7">
        <f>VLOOKUP(AG9,'Booster Margins'!$A$7:AJ$67,3,0)</f>
        <v>0.36332880000000001</v>
      </c>
      <c r="AJ9" s="7">
        <f>VLOOKUP(AG9,'Booster Margins'!$A$7:$F$65,4,0)</f>
        <v>0.37314710000000001</v>
      </c>
      <c r="AK9" s="21">
        <f t="shared" si="16"/>
        <v>4.9092000000000025E-3</v>
      </c>
      <c r="AL9" s="21">
        <f t="shared" si="17"/>
        <v>4.9090999999999996E-3</v>
      </c>
    </row>
    <row r="10" spans="2:38" x14ac:dyDescent="0.2">
      <c r="B10" t="str">
        <f t="shared" si="0"/>
        <v>February 2022#1</v>
      </c>
      <c r="C10" s="15" t="s">
        <v>179</v>
      </c>
      <c r="D10" s="7">
        <f>VLOOKUP(B10,'Booster Margins'!$A$7:$F$63,2,0)</f>
        <v>0.59449960000000002</v>
      </c>
      <c r="E10" s="7">
        <f>VLOOKUP(B10,'Booster Margins'!$A$7:F$67,3,0)</f>
        <v>0.59080909999999998</v>
      </c>
      <c r="F10" s="7">
        <f>VLOOKUP(B10,'Booster Margins'!$A$7:$F$65,4,0)</f>
        <v>0.59819009999999995</v>
      </c>
      <c r="G10" s="19">
        <f t="shared" si="1"/>
        <v>3.690500000000041E-3</v>
      </c>
      <c r="H10" s="19">
        <f t="shared" si="2"/>
        <v>3.6904999999999299E-3</v>
      </c>
      <c r="I10" s="8" t="str">
        <f t="shared" si="3"/>
        <v>February 2022#2</v>
      </c>
      <c r="J10" s="7">
        <f>VLOOKUP(I10,'Booster Margins'!$A$7:$F$63,2,0)</f>
        <v>0.54910939999999997</v>
      </c>
      <c r="K10" s="7">
        <f>VLOOKUP(I10,'Booster Margins'!$A$7:L$67,3,0)</f>
        <v>0.54515800000000003</v>
      </c>
      <c r="L10" s="7">
        <f>VLOOKUP(I10,'Booster Margins'!$A$7:$F$65,4,0)</f>
        <v>0.55306080000000002</v>
      </c>
      <c r="M10" s="19">
        <f t="shared" si="4"/>
        <v>3.9513999999999383E-3</v>
      </c>
      <c r="N10" s="19">
        <f t="shared" si="5"/>
        <v>3.9514000000000493E-3</v>
      </c>
      <c r="O10" s="16" t="str">
        <f t="shared" si="6"/>
        <v>February 2022#3</v>
      </c>
      <c r="P10" s="7">
        <f>VLOOKUP(O10,'Booster Margins'!$A$7:$F$63,2,0)</f>
        <v>0.54024340000000004</v>
      </c>
      <c r="Q10" s="7">
        <f>VLOOKUP(O10,'Booster Margins'!$A$7:R$67,3,0)</f>
        <v>0.53569</v>
      </c>
      <c r="R10" s="7">
        <f>VLOOKUP(O10,'Booster Margins'!$A$7:$F$65,4,0)</f>
        <v>0.54479670000000002</v>
      </c>
      <c r="S10" s="19">
        <f t="shared" si="7"/>
        <v>4.5534000000000407E-3</v>
      </c>
      <c r="T10" s="19">
        <f t="shared" si="8"/>
        <v>4.5532999999999824E-3</v>
      </c>
      <c r="U10" s="16" t="str">
        <f t="shared" si="9"/>
        <v>February 2022#4</v>
      </c>
      <c r="V10" s="7">
        <f>VLOOKUP(U10,'Booster Margins'!$A$7:$F$63,2,0)</f>
        <v>0.50617009999999996</v>
      </c>
      <c r="W10" s="7">
        <f>VLOOKUP(U10,'Booster Margins'!$A$7:X$67,3,0)</f>
        <v>0.49886429999999998</v>
      </c>
      <c r="X10" s="7">
        <f>VLOOKUP(U10,'Booster Margins'!$A$7:$F$65,4,0)</f>
        <v>0.51347589999999999</v>
      </c>
      <c r="Y10" s="19">
        <f t="shared" si="10"/>
        <v>7.3057999999999734E-3</v>
      </c>
      <c r="Z10" s="19">
        <f t="shared" si="11"/>
        <v>7.3058000000000289E-3</v>
      </c>
      <c r="AA10" s="16" t="str">
        <f t="shared" si="12"/>
        <v>February 2022#5</v>
      </c>
      <c r="AB10" s="7">
        <f>VLOOKUP(AA10,'Booster Margins'!$A$7:$F$63,2,0)</f>
        <v>0.4040822</v>
      </c>
      <c r="AC10" s="7">
        <f>VLOOKUP(AA10,'Booster Margins'!$A$7:AD$67,3,0)</f>
        <v>0.3963525</v>
      </c>
      <c r="AD10" s="7">
        <f>VLOOKUP(AA10,'Booster Margins'!$A$7:$F$65,4,0)</f>
        <v>0.41181190000000001</v>
      </c>
      <c r="AE10" s="19">
        <f t="shared" si="13"/>
        <v>7.729700000000006E-3</v>
      </c>
      <c r="AF10" s="19">
        <f t="shared" si="14"/>
        <v>7.729700000000006E-3</v>
      </c>
      <c r="AG10" s="16" t="str">
        <f t="shared" si="15"/>
        <v>February 2022#6</v>
      </c>
      <c r="AH10" s="7">
        <f>VLOOKUP(AG10,'Booster Margins'!$A$7:$F$63,2,0)</f>
        <v>0.3792489</v>
      </c>
      <c r="AI10" s="7">
        <f>VLOOKUP(AG10,'Booster Margins'!$A$7:AJ$67,3,0)</f>
        <v>0.36920960000000003</v>
      </c>
      <c r="AJ10" s="7">
        <f>VLOOKUP(AG10,'Booster Margins'!$A$7:$F$65,4,0)</f>
        <v>0.38928810000000003</v>
      </c>
      <c r="AK10" s="21">
        <f t="shared" si="16"/>
        <v>1.0039299999999973E-2</v>
      </c>
      <c r="AL10" s="21">
        <f t="shared" si="17"/>
        <v>1.0039200000000026E-2</v>
      </c>
    </row>
    <row r="11" spans="2:38" x14ac:dyDescent="0.2">
      <c r="B11" t="str">
        <f t="shared" si="0"/>
        <v>March 2022#1</v>
      </c>
      <c r="C11" s="15" t="s">
        <v>176</v>
      </c>
      <c r="D11" s="7">
        <f>VLOOKUP(B11,'Booster Margins'!$A$7:$F$63,2,0)</f>
        <v>0.54965790000000003</v>
      </c>
      <c r="E11" s="7">
        <f>VLOOKUP(B11,'Booster Margins'!$A$7:F$67,3,0)</f>
        <v>0.54550399999999999</v>
      </c>
      <c r="F11" s="7">
        <f>VLOOKUP(B11,'Booster Margins'!$A$7:$F$65,4,0)</f>
        <v>0.55381190000000002</v>
      </c>
      <c r="G11" s="19">
        <f t="shared" si="1"/>
        <v>4.1539000000000437E-3</v>
      </c>
      <c r="H11" s="19">
        <f t="shared" si="2"/>
        <v>4.153999999999991E-3</v>
      </c>
      <c r="I11" s="8" t="str">
        <f t="shared" si="3"/>
        <v>March 2022#2</v>
      </c>
      <c r="J11" s="7">
        <f>VLOOKUP(I11,'Booster Margins'!$A$7:$F$63,2,0)</f>
        <v>0.52291410000000005</v>
      </c>
      <c r="K11" s="7">
        <f>VLOOKUP(I11,'Booster Margins'!$A$7:L$67,3,0)</f>
        <v>0.51855189999999995</v>
      </c>
      <c r="L11" s="7">
        <f>VLOOKUP(I11,'Booster Margins'!$A$7:$F$65,4,0)</f>
        <v>0.52727630000000003</v>
      </c>
      <c r="M11" s="19">
        <f t="shared" si="4"/>
        <v>4.3622000000000938E-3</v>
      </c>
      <c r="N11" s="19">
        <f t="shared" si="5"/>
        <v>4.3621999999999828E-3</v>
      </c>
      <c r="O11" s="16" t="str">
        <f t="shared" si="6"/>
        <v>March 2022#3</v>
      </c>
      <c r="P11" s="7">
        <f>VLOOKUP(O11,'Booster Margins'!$A$7:$F$63,2,0)</f>
        <v>0.50440859999999998</v>
      </c>
      <c r="Q11" s="7">
        <f>VLOOKUP(O11,'Booster Margins'!$A$7:R$67,3,0)</f>
        <v>0.49924859999999999</v>
      </c>
      <c r="R11" s="7">
        <f>VLOOKUP(O11,'Booster Margins'!$A$7:$F$65,4,0)</f>
        <v>0.50956860000000004</v>
      </c>
      <c r="S11" s="19">
        <f t="shared" si="7"/>
        <v>5.1599999999999979E-3</v>
      </c>
      <c r="T11" s="19">
        <f t="shared" si="8"/>
        <v>5.1600000000000534E-3</v>
      </c>
      <c r="U11" s="16" t="str">
        <f t="shared" si="9"/>
        <v>March 2022#4</v>
      </c>
      <c r="V11" s="7">
        <f>VLOOKUP(U11,'Booster Margins'!$A$7:$F$63,2,0)</f>
        <v>0.50239739999999999</v>
      </c>
      <c r="W11" s="7">
        <f>VLOOKUP(U11,'Booster Margins'!$A$7:X$67,3,0)</f>
        <v>0.49416850000000001</v>
      </c>
      <c r="X11" s="7">
        <f>VLOOKUP(U11,'Booster Margins'!$A$7:$F$65,4,0)</f>
        <v>0.51062640000000004</v>
      </c>
      <c r="Y11" s="19">
        <f t="shared" si="10"/>
        <v>8.2288999999999835E-3</v>
      </c>
      <c r="Z11" s="19">
        <f t="shared" si="11"/>
        <v>8.2290000000000418E-3</v>
      </c>
      <c r="AA11" s="16" t="str">
        <f t="shared" si="12"/>
        <v>March 2022#5</v>
      </c>
      <c r="AB11" s="7">
        <f>VLOOKUP(AA11,'Booster Margins'!$A$7:$F$63,2,0)</f>
        <v>0.40882629999999998</v>
      </c>
      <c r="AC11" s="7">
        <f>VLOOKUP(AA11,'Booster Margins'!$A$7:AD$67,3,0)</f>
        <v>0.39984550000000002</v>
      </c>
      <c r="AD11" s="7">
        <f>VLOOKUP(AA11,'Booster Margins'!$A$7:$F$65,4,0)</f>
        <v>0.41780719999999999</v>
      </c>
      <c r="AE11" s="19">
        <f t="shared" si="13"/>
        <v>8.9807999999999555E-3</v>
      </c>
      <c r="AF11" s="19">
        <f t="shared" si="14"/>
        <v>8.9809000000000139E-3</v>
      </c>
      <c r="AG11" s="16" t="str">
        <f t="shared" si="15"/>
        <v>March 2022#6</v>
      </c>
      <c r="AH11" s="7">
        <f>VLOOKUP(AG11,'Booster Margins'!$A$7:$F$63,2,0)</f>
        <v>0.37853019999999998</v>
      </c>
      <c r="AI11" s="7">
        <f>VLOOKUP(AG11,'Booster Margins'!$A$7:AJ$67,3,0)</f>
        <v>0.36648829999999999</v>
      </c>
      <c r="AJ11" s="7">
        <f>VLOOKUP(AG11,'Booster Margins'!$A$7:$F$65,4,0)</f>
        <v>0.39057209999999998</v>
      </c>
      <c r="AK11" s="21">
        <f t="shared" si="16"/>
        <v>1.2041899999999994E-2</v>
      </c>
      <c r="AL11" s="21">
        <f t="shared" si="17"/>
        <v>1.2041899999999994E-2</v>
      </c>
    </row>
    <row r="12" spans="2:38" x14ac:dyDescent="0.2">
      <c r="B12" t="str">
        <f t="shared" si="0"/>
        <v>April 2022#1</v>
      </c>
      <c r="C12" s="12" t="s">
        <v>177</v>
      </c>
      <c r="D12" s="9">
        <f>VLOOKUP(B12,'Booster Margins'!$A$7:$F$63,2,0)</f>
        <v>0.51436110000000002</v>
      </c>
      <c r="E12" s="9">
        <f>VLOOKUP(B12,'Booster Margins'!$A$7:F$67,3,0)</f>
        <v>0.51152679999999995</v>
      </c>
      <c r="F12" s="9">
        <f>VLOOKUP(B12,'Booster Margins'!$A$7:$F$65,4,0)</f>
        <v>0.51719530000000002</v>
      </c>
      <c r="G12" s="20">
        <f t="shared" si="1"/>
        <v>2.8343000000000673E-3</v>
      </c>
      <c r="H12" s="20">
        <f t="shared" si="2"/>
        <v>2.8342000000000089E-3</v>
      </c>
      <c r="I12" s="10" t="str">
        <f t="shared" si="3"/>
        <v>April 2022#2</v>
      </c>
      <c r="J12" s="9">
        <f>VLOOKUP(I12,'Booster Margins'!$A$7:$F$63,2,0)</f>
        <v>0.49746240000000003</v>
      </c>
      <c r="K12" s="9">
        <f>VLOOKUP(I12,'Booster Margins'!$A$7:L$67,3,0)</f>
        <v>0.49465629999999999</v>
      </c>
      <c r="L12" s="9">
        <f>VLOOKUP(I12,'Booster Margins'!$A$7:$F$65,4,0)</f>
        <v>0.50026839999999995</v>
      </c>
      <c r="M12" s="20">
        <f t="shared" si="4"/>
        <v>2.8061000000000336E-3</v>
      </c>
      <c r="N12" s="20">
        <f t="shared" si="5"/>
        <v>2.8059999999999197E-3</v>
      </c>
      <c r="O12" s="10" t="str">
        <f t="shared" si="6"/>
        <v>April 2022#3</v>
      </c>
      <c r="P12" s="9">
        <f>VLOOKUP(O12,'Booster Margins'!$A$7:$F$63,2,0)</f>
        <v>0.4851763</v>
      </c>
      <c r="Q12" s="9">
        <f>VLOOKUP(O12,'Booster Margins'!$A$7:R$67,3,0)</f>
        <v>0.48188809999999999</v>
      </c>
      <c r="R12" s="9">
        <f>VLOOKUP(O12,'Booster Margins'!$A$7:$F$65,4,0)</f>
        <v>0.48846450000000002</v>
      </c>
      <c r="S12" s="20">
        <f t="shared" si="7"/>
        <v>3.2882000000000189E-3</v>
      </c>
      <c r="T12" s="20">
        <f t="shared" si="8"/>
        <v>3.2882000000000189E-3</v>
      </c>
      <c r="U12" s="10" t="str">
        <f t="shared" si="9"/>
        <v>April 2022#4</v>
      </c>
      <c r="V12" s="9">
        <f>VLOOKUP(U12,'Booster Margins'!$A$7:$F$63,2,0)</f>
        <v>0.47920879999999999</v>
      </c>
      <c r="W12" s="9">
        <f>VLOOKUP(U12,'Booster Margins'!$A$7:X$67,3,0)</f>
        <v>0.47398509999999999</v>
      </c>
      <c r="X12" s="9">
        <f>VLOOKUP(U12,'Booster Margins'!$A$7:$F$65,4,0)</f>
        <v>0.48443239999999999</v>
      </c>
      <c r="Y12" s="20">
        <f t="shared" si="10"/>
        <v>5.2236999999999978E-3</v>
      </c>
      <c r="Z12" s="20">
        <f t="shared" si="11"/>
        <v>5.2235999999999949E-3</v>
      </c>
      <c r="AA12" s="10" t="str">
        <f t="shared" si="12"/>
        <v>April 2022#5</v>
      </c>
      <c r="AB12" s="9">
        <f>VLOOKUP(AA12,'Booster Margins'!$A$7:$F$63,2,0)</f>
        <v>0.37089369999999999</v>
      </c>
      <c r="AC12" s="9">
        <f>VLOOKUP(AA12,'Booster Margins'!$A$7:AD$67,3,0)</f>
        <v>0.36522399999999999</v>
      </c>
      <c r="AD12" s="9">
        <f>VLOOKUP(AA12,'Booster Margins'!$A$7:$F$65,4,0)</f>
        <v>0.37656339999999999</v>
      </c>
      <c r="AE12" s="20">
        <f t="shared" si="13"/>
        <v>5.6696999999999997E-3</v>
      </c>
      <c r="AF12" s="20">
        <f t="shared" si="14"/>
        <v>5.6696999999999997E-3</v>
      </c>
      <c r="AG12" s="10" t="str">
        <f t="shared" si="15"/>
        <v>April 2022#6</v>
      </c>
      <c r="AH12" s="9">
        <f>VLOOKUP(AG12,'Booster Margins'!$A$7:$F$63,2,0)</f>
        <v>0.30740620000000002</v>
      </c>
      <c r="AI12" s="9">
        <f>VLOOKUP(AG12,'Booster Margins'!$A$7:AJ$67,3,0)</f>
        <v>0.30003560000000001</v>
      </c>
      <c r="AJ12" s="9">
        <f>VLOOKUP(AG12,'Booster Margins'!$A$7:$F$65,4,0)</f>
        <v>0.31477680000000002</v>
      </c>
      <c r="AK12" s="22">
        <f t="shared" si="16"/>
        <v>7.3706000000000049E-3</v>
      </c>
      <c r="AL12" s="22">
        <f t="shared" si="17"/>
        <v>7.3706000000000049E-3</v>
      </c>
    </row>
    <row r="13" spans="2:38" x14ac:dyDescent="0.2">
      <c r="L13" s="17"/>
    </row>
  </sheetData>
  <mergeCells count="7">
    <mergeCell ref="AK2:AL2"/>
    <mergeCell ref="D2:F2"/>
    <mergeCell ref="G2:H2"/>
    <mergeCell ref="M2:N2"/>
    <mergeCell ref="S2:T2"/>
    <mergeCell ref="Y2:Z2"/>
    <mergeCell ref="AE2:AF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Dose 1 Margins</vt:lpstr>
      <vt:lpstr>Booster Margins</vt:lpstr>
      <vt:lpstr>Exhibit1_PanelA</vt:lpstr>
      <vt:lpstr>Exhibit1_PanelB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Daniel-Harris_348 21819</dc:creator>
  <cp:lastModifiedBy>Microsoft Office User</cp:lastModifiedBy>
  <dcterms:created xsi:type="dcterms:W3CDTF">2023-04-04T13:16:53Z</dcterms:created>
  <dcterms:modified xsi:type="dcterms:W3CDTF">2023-08-23T18:50:59Z</dcterms:modified>
</cp:coreProperties>
</file>