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4"/>
  <workbookPr autoCompressPictures="0"/>
  <mc:AlternateContent xmlns:mc="http://schemas.openxmlformats.org/markup-compatibility/2006">
    <mc:Choice Requires="x15">
      <x15ac:absPath xmlns:x15ac="http://schemas.microsoft.com/office/spreadsheetml/2010/11/ac" url="C:\Users\SKhan\Desktop\EpiModelHIV_clean\data\"/>
    </mc:Choice>
  </mc:AlternateContent>
  <xr:revisionPtr revIDLastSave="0" documentId="13_ncr:1_{ECAF4A2B-6454-4BF7-B3CA-8AFD2A1EB91C}" xr6:coauthVersionLast="36" xr6:coauthVersionMax="36" xr10:uidLastSave="{00000000-0000-0000-0000-000000000000}"/>
  <bookViews>
    <workbookView xWindow="-105" yWindow="-105" windowWidth="23250" windowHeight="10230" tabRatio="438" xr2:uid="{00000000-000D-0000-FFFF-FFFF00000000}"/>
  </bookViews>
  <sheets>
    <sheet name="Parameters" sheetId="7" r:id="rId1"/>
    <sheet name="FOI_still_working" sheetId="11" r:id="rId2"/>
  </sheets>
  <definedNames>
    <definedName name="_xlnm._FilterDatabase" localSheetId="0" hidden="1">Parameters!$A$1:$P$242</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1" l="1"/>
  <c r="J8" i="11"/>
  <c r="J7" i="11"/>
  <c r="J6" i="11"/>
  <c r="J3" i="11"/>
  <c r="M197" i="7"/>
  <c r="N197" i="7"/>
  <c r="M202" i="7"/>
  <c r="N202" i="7"/>
  <c r="M207" i="7"/>
  <c r="N207" i="7"/>
  <c r="M212" i="7"/>
  <c r="N212" i="7"/>
  <c r="J19" i="11"/>
  <c r="J24" i="11"/>
  <c r="R15" i="11"/>
  <c r="M17" i="7"/>
  <c r="N17" i="7"/>
</calcChain>
</file>

<file path=xl/sharedStrings.xml><?xml version="1.0" encoding="utf-8"?>
<sst xmlns="http://schemas.openxmlformats.org/spreadsheetml/2006/main" count="1486" uniqueCount="510">
  <si>
    <t>Detailed Descriptions</t>
  </si>
  <si>
    <t>Test and Treatment</t>
  </si>
  <si>
    <t>test.window.int</t>
  </si>
  <si>
    <t>Infection and Viral Load</t>
  </si>
  <si>
    <t xml:space="preserve">max.time.off.tx.full.int </t>
  </si>
  <si>
    <t>Use lit parameters</t>
  </si>
  <si>
    <t xml:space="preserve">max.time.on.tx.part.int </t>
  </si>
  <si>
    <t>Number of days on treatment for a partial suppressor beofre onset of AIDS.</t>
  </si>
  <si>
    <t xml:space="preserve">max.time.off.tx.part.int </t>
  </si>
  <si>
    <t>vl.acute.rise.int</t>
  </si>
  <si>
    <t>Number of days to peak viremia during acute infection.</t>
  </si>
  <si>
    <t xml:space="preserve">vl.acute.peak </t>
  </si>
  <si>
    <t xml:space="preserve">Peak viral load (in log10 units) at the height of acute infection. </t>
  </si>
  <si>
    <t xml:space="preserve">vl.acute.fall.int </t>
  </si>
  <si>
    <t>Number of days from peak viremia to set-point viral load during the acute infection period.</t>
  </si>
  <si>
    <t>vl.set.point</t>
  </si>
  <si>
    <t>Set point viral load (in log10 units)</t>
  </si>
  <si>
    <t>vl.aids.onset.int</t>
  </si>
  <si>
    <t>Number of days to AIDS for a treatment-naive patient.</t>
  </si>
  <si>
    <t>vl.aids.int</t>
  </si>
  <si>
    <t>Duration of AIDS stage infection in days.</t>
  </si>
  <si>
    <t xml:space="preserve">vl.fatal </t>
  </si>
  <si>
    <t>Viral load in AIDS at which death occurs.</t>
  </si>
  <si>
    <t>vl.full.supp</t>
  </si>
  <si>
    <t>Log10 viral load at full suppression on ART.</t>
  </si>
  <si>
    <t>vl.part.supp</t>
  </si>
  <si>
    <t>Log10 viral load at partial suppression on ART</t>
  </si>
  <si>
    <t>full.supp.down.slope</t>
  </si>
  <si>
    <t>full.supp.up.slope</t>
  </si>
  <si>
    <t>part.supp.down.slope</t>
  </si>
  <si>
    <t xml:space="preserve">part.supp.up.slope </t>
  </si>
  <si>
    <t>Transmission</t>
  </si>
  <si>
    <t>URAI.prob</t>
  </si>
  <si>
    <t>Probability of transmission for a man having unprotected receptive anal intercourse with an infected man at set point viral load.</t>
  </si>
  <si>
    <t>UIAI.prob</t>
  </si>
  <si>
    <t>Probability of transmission for an uncircumcised man having unprotected insertive anal intercourse with an infected man at set point viral load.</t>
  </si>
  <si>
    <t xml:space="preserve">acute.rr </t>
  </si>
  <si>
    <t>Relative risk of infection (compared to that predicted by elevated viral load) when positive partner is in the acute stage.</t>
  </si>
  <si>
    <t>circ.rr</t>
  </si>
  <si>
    <t>Relative risk of infection from insertive anal sex when the  negative insertive partner is circumcised.</t>
  </si>
  <si>
    <t xml:space="preserve">condom.rr </t>
  </si>
  <si>
    <t>Disclose</t>
  </si>
  <si>
    <t>Circumcising</t>
  </si>
  <si>
    <t xml:space="preserve">circ.W.prob </t>
  </si>
  <si>
    <t>CCR5</t>
  </si>
  <si>
    <t>Combined Marmor/Zimmerman prevalence estimates w King County population estimates</t>
  </si>
  <si>
    <t xml:space="preserve">ccr5.heteroz.rr </t>
  </si>
  <si>
    <t>Coital Frequency</t>
  </si>
  <si>
    <t xml:space="preserve">ai.scale </t>
  </si>
  <si>
    <t>Condom Use</t>
  </si>
  <si>
    <t xml:space="preserve">cond.always.prob.corr </t>
  </si>
  <si>
    <t xml:space="preserve">cond.pers.always.prob </t>
  </si>
  <si>
    <t xml:space="preserve">cond.inst.always.prob </t>
  </si>
  <si>
    <t>Mardham Estimates (original)</t>
  </si>
  <si>
    <t>ATL estimates (HT)</t>
  </si>
  <si>
    <t>Seattle Estimates (HT)</t>
  </si>
  <si>
    <t>NA</t>
  </si>
  <si>
    <t>testing.pattern</t>
  </si>
  <si>
    <t>last.neg.test.B.f.int</t>
  </si>
  <si>
    <t>last.neg.test.BI.f.int</t>
  </si>
  <si>
    <t>last.neg.test.H.f.int</t>
  </si>
  <si>
    <t>last.neg.test.HI.f.int</t>
  </si>
  <si>
    <t>last.neg.test.B.msf.int</t>
  </si>
  <si>
    <t>last.neg.test.BI.msf.int</t>
  </si>
  <si>
    <t>last.neg.test.H.msf.int</t>
  </si>
  <si>
    <t>last.neg.test.HI.msf.int</t>
  </si>
  <si>
    <t>last.neg.test.B.msm.int</t>
  </si>
  <si>
    <t>last.neg.test.BI.msm.int</t>
  </si>
  <si>
    <t>last.neg.test.H.msm.int</t>
  </si>
  <si>
    <t>last.neg.test.HI.msm.int</t>
  </si>
  <si>
    <t>last.neg.test.W.msm.int</t>
  </si>
  <si>
    <t>last.neg.test.B.msmf.int</t>
  </si>
  <si>
    <t>last.neg.test.BI.msmf.int</t>
  </si>
  <si>
    <t>last.neg.test.H.msmf.int</t>
  </si>
  <si>
    <t>last.neg.test.HI.msmf.int</t>
  </si>
  <si>
    <t>last.neg.test.W.msmf.int</t>
  </si>
  <si>
    <t>last.neg.test.W.f.int</t>
  </si>
  <si>
    <t>last.neg.test.W.msf.int</t>
  </si>
  <si>
    <t>""</t>
  </si>
  <si>
    <t>tx.init.B.f.prob</t>
  </si>
  <si>
    <t>tx.init.BI.f.prob</t>
  </si>
  <si>
    <t>tx.init.H.f.prob</t>
  </si>
  <si>
    <t>tx.init.HI.f.prob</t>
  </si>
  <si>
    <t>tx.init.W.f.prob</t>
  </si>
  <si>
    <t>tx.init.B.msf.prob</t>
  </si>
  <si>
    <t>tx.init.BI.msf.prob</t>
  </si>
  <si>
    <t>tx.init.H.msf.prob</t>
  </si>
  <si>
    <t>tx.init.HI.msf.prob</t>
  </si>
  <si>
    <t>tx.init.W.msf.prob</t>
  </si>
  <si>
    <t>tx.init.B.msm.prob</t>
  </si>
  <si>
    <t>tx.init.BI.msm.prob</t>
  </si>
  <si>
    <t>tx.init.H.msm.prob</t>
  </si>
  <si>
    <t>tx.init.HI.msm.prob</t>
  </si>
  <si>
    <t>tx.init.W.msm.prob</t>
  </si>
  <si>
    <t>tx.init.B.msmf.prob</t>
  </si>
  <si>
    <t>tx.init.BI.msmf.prob</t>
  </si>
  <si>
    <t>tx.init.H.msmf.prob</t>
  </si>
  <si>
    <t>tx.init.HI.msmf.prob</t>
  </si>
  <si>
    <t>tx.init.W.msmf.prob</t>
  </si>
  <si>
    <t>The fraction of males entering the population at each time step as as a male that has intercourse with both males and females "msmf" -   males not designated as msm or msmf are considered "msf".</t>
  </si>
  <si>
    <t>Probability of transmission for a woman having unprotected  receptive vaginal intercourse with an infected man at set point viral  load.</t>
  </si>
  <si>
    <t xml:space="preserve">URVI.prob </t>
  </si>
  <si>
    <t>UIVI.prob</t>
  </si>
  <si>
    <t>disc.outset.main.B.f.prob</t>
  </si>
  <si>
    <t>disc.outset.main.BI.f.prob</t>
  </si>
  <si>
    <t>disc.outset.main.H.f.prob</t>
  </si>
  <si>
    <t>disc.outset.main.HI.f.prob</t>
  </si>
  <si>
    <t>disc.outset.main.W.f.prob</t>
  </si>
  <si>
    <t>disc.outset.main.B.msf.prob</t>
  </si>
  <si>
    <t>disc.outset.main.BI.msf.prob</t>
  </si>
  <si>
    <t>disc.outset.main.H.msf.prob</t>
  </si>
  <si>
    <t>disc.outset.main.HI.msf.prob</t>
  </si>
  <si>
    <t>disc.outset.main.W.msf.prob</t>
  </si>
  <si>
    <t>disc.outset.main.B.msm.prob</t>
  </si>
  <si>
    <t>disc.outset.main.BI.msm.prob</t>
  </si>
  <si>
    <t>disc.outset.main.H.msm.prob</t>
  </si>
  <si>
    <t>disc.outset.main.HI.msm.prob</t>
  </si>
  <si>
    <t>disc.outset.main.W.msm.prob</t>
  </si>
  <si>
    <t>disc.outset.main.B.msmf.prob</t>
  </si>
  <si>
    <t>disc.outset.main.BI.msmf.prob</t>
  </si>
  <si>
    <t>disc.outset.main.H.msmf.prob</t>
  </si>
  <si>
    <t>disc.outset.main.HI.msmf.prob</t>
  </si>
  <si>
    <t>disc.outset.main.W.msmf.prob</t>
  </si>
  <si>
    <t>circ.B.prob</t>
  </si>
  <si>
    <t>circ.BI.prob</t>
  </si>
  <si>
    <t>circ.H.prob</t>
  </si>
  <si>
    <t>circ.HI.prob</t>
  </si>
  <si>
    <t xml:space="preserve"> Relative risk of infection for People who are heterozygous in the CCR5 mutation.</t>
  </si>
  <si>
    <t>base.vi.main.B.rate</t>
  </si>
  <si>
    <t>base.vi.main.BI.rate</t>
  </si>
  <si>
    <t>base.vi.main.H.rate</t>
  </si>
  <si>
    <t>base.vi.main.HI.rate</t>
  </si>
  <si>
    <t>base.vi.main.W.rate</t>
  </si>
  <si>
    <t>base.vi.pers.B.rate</t>
  </si>
  <si>
    <t>base.vi.pers.BI.rate</t>
  </si>
  <si>
    <t>base.vi.pers.H.rate</t>
  </si>
  <si>
    <t>base.vi.pers.HI.rate</t>
  </si>
  <si>
    <t>base.vi.pers.W.rate</t>
  </si>
  <si>
    <t xml:space="preserve"> relative scaler for all AI act rates for model calibration.</t>
  </si>
  <si>
    <t xml:space="preserve"> relative scaler for all VI act rates for model calibration.</t>
  </si>
  <si>
    <t xml:space="preserve">vi.scale </t>
  </si>
  <si>
    <t>cond.pers.always.prob.msm</t>
  </si>
  <si>
    <t>cond.pers.always.prob.het</t>
  </si>
  <si>
    <t>cond.inst.always.prob.msm</t>
  </si>
  <si>
    <t>cond.inst.always.prob.het</t>
  </si>
  <si>
    <t>cond.always.prob.corr.msm</t>
  </si>
  <si>
    <t>cond.always.prob.corr.het</t>
  </si>
  <si>
    <t>cond.main.B.prob.het</t>
  </si>
  <si>
    <t>cond.main.BI.prob.het</t>
  </si>
  <si>
    <t>cond.main.H.prob.het</t>
  </si>
  <si>
    <t>cond.main.HI.prob.het</t>
  </si>
  <si>
    <t>cond.main.W.prob.het</t>
  </si>
  <si>
    <t>Fraction of men in male-male casual partnerships who always  use condoms in those partnerships.</t>
  </si>
  <si>
    <t>Fraction of men in male-male one-time partnerships who always   use condoms in those partnerships.</t>
  </si>
  <si>
    <t>Correlation coefficient for probability of always  using condoms in both casual and one-off male-male partnerships</t>
  </si>
  <si>
    <t>Fraction of people in heterosexual casual partnerships who always use condoms in those partnerships.</t>
  </si>
  <si>
    <t>Fraction of people in heterosexual one-time partnerships who always  use condoms in those partnerships.</t>
  </si>
  <si>
    <t>Correlation coefficient for probability of always using condoms in both casual and one-off heterosexual partnerships</t>
  </si>
  <si>
    <r>
      <t>Relative risk of infection from (</t>
    </r>
    <r>
      <rPr>
        <b/>
        <sz val="11"/>
        <rFont val="Calibri"/>
        <family val="2"/>
      </rPr>
      <t>anal for past models/all for shamp)</t>
    </r>
    <r>
      <rPr>
        <sz val="11"/>
        <rFont val="Calibri"/>
        <family val="2"/>
      </rPr>
      <t xml:space="preserve"> sex when a condom is  used.</t>
    </r>
  </si>
  <si>
    <t>Background age specific mortality rate for Hispanic Immigrant males</t>
  </si>
  <si>
    <t>ages</t>
  </si>
  <si>
    <t>the age range of the simulated population in years</t>
  </si>
  <si>
    <t>Length of the HIV test window period in days -- clinic. Test sensitivity.</t>
  </si>
  <si>
    <t>Probability of transmission for a man having   unprotected insertive vaginal intercourse with an infected women at set   point viral load.</t>
  </si>
  <si>
    <t>JKB</t>
  </si>
  <si>
    <t>Notes</t>
  </si>
  <si>
    <t>MM</t>
  </si>
  <si>
    <t>DTH</t>
  </si>
  <si>
    <t>KP</t>
  </si>
  <si>
    <t>Demography: births</t>
  </si>
  <si>
    <t>Demography: deaths</t>
  </si>
  <si>
    <t>Demography: population composition</t>
  </si>
  <si>
    <t>Potential calibration target?</t>
  </si>
  <si>
    <t>Yes</t>
  </si>
  <si>
    <t>Correlation coefficient for probability of always using condoms in both casual and one-off</t>
  </si>
  <si>
    <t>Fraction of men in casual partnerships who always use condoms in those partnerships.</t>
  </si>
  <si>
    <t>Fraction of men in instant partnerships who always use condoms in those partnerships.</t>
  </si>
  <si>
    <t>Births set to create stable population</t>
  </si>
  <si>
    <t>SHAMP Estimates</t>
  </si>
  <si>
    <t>SHAMP Owner</t>
  </si>
  <si>
    <r>
      <t xml:space="preserve">first draft done; JKB needs to check </t>
    </r>
    <r>
      <rPr>
        <b/>
        <sz val="11"/>
        <color rgb="FF000000"/>
        <rFont val="Calibri"/>
        <family val="2"/>
      </rPr>
      <t>age range</t>
    </r>
    <r>
      <rPr>
        <sz val="11"/>
        <color rgb="FF000000"/>
        <rFont val="Calibri"/>
        <family val="2"/>
      </rPr>
      <t xml:space="preserve"> and </t>
    </r>
    <r>
      <rPr>
        <b/>
        <sz val="11"/>
        <color rgb="FF000000"/>
        <rFont val="Calibri"/>
        <family val="2"/>
      </rPr>
      <t>open Issues</t>
    </r>
  </si>
  <si>
    <t>Git Issues</t>
  </si>
  <si>
    <t>See Issue threads for decision process</t>
  </si>
  <si>
    <t>Stable population code</t>
  </si>
  <si>
    <t>Use Kathryn's lit search results</t>
  </si>
  <si>
    <t>Calibrate</t>
  </si>
  <si>
    <t xml:space="preserve"> There is some data in NSFG but they didn't ask M and F the same exact questions.</t>
  </si>
  <si>
    <t xml:space="preserve"> NODE race specific</t>
  </si>
  <si>
    <t>The data for the protective effect of heterozygous is not conclusive so we are not including it here.  All groups are set to 0 heterozygous.</t>
  </si>
  <si>
    <t>msm.aq.prob.W</t>
  </si>
  <si>
    <t>msm.aq.prob.HI</t>
  </si>
  <si>
    <t>msm.aq.prob.H</t>
  </si>
  <si>
    <t>msm.aq.prob.BI</t>
  </si>
  <si>
    <t>msm.aq.prob.B</t>
  </si>
  <si>
    <t>immig.aq.prob.HI.m</t>
  </si>
  <si>
    <t>immig.aq.prob.BI.m</t>
  </si>
  <si>
    <t>immig.aq.prob.HI.f</t>
  </si>
  <si>
    <t>immig.aq.prob.BI.f</t>
  </si>
  <si>
    <t>immig.return.HI.m</t>
  </si>
  <si>
    <t>immig.return.BI.m</t>
  </si>
  <si>
    <t>immig.return.HI.f</t>
  </si>
  <si>
    <t>immig.return.BI.f</t>
  </si>
  <si>
    <t>Probability of aquiring HIV per time-step will in country of origin</t>
  </si>
  <si>
    <t>Yes - use a range of 30days to 1 year</t>
  </si>
  <si>
    <t>Range: value for low prevalence</t>
  </si>
  <si>
    <t>Range: value for high prevalence</t>
  </si>
  <si>
    <t>-</t>
  </si>
  <si>
    <t>See sexgrp tab in 49</t>
  </si>
  <si>
    <t>1 year (1/52)</t>
  </si>
  <si>
    <t>Estimate represents mean initiation by 30 days = exponential rate per week of 1/4.29</t>
  </si>
  <si>
    <r>
      <rPr>
        <i/>
        <sz val="11"/>
        <color rgb="FF000000"/>
        <rFont val="Calibri"/>
        <family val="2"/>
      </rPr>
      <t>het source</t>
    </r>
    <r>
      <rPr>
        <sz val="11"/>
        <color rgb="FF000000"/>
        <rFont val="Calibri"/>
        <family val="2"/>
      </rPr>
      <t xml:space="preserve"> - does Martina know what this means?</t>
    </r>
  </si>
  <si>
    <t>Yes - well they're model tuning parameters</t>
  </si>
  <si>
    <t>Prevalence from https://www.avert.org/professionals/hiv-around-world</t>
  </si>
  <si>
    <t>Arbitrary selection of an average 1 month stay</t>
  </si>
  <si>
    <t>yes</t>
  </si>
  <si>
    <t>For MSM (which we are not using) the parameters of the weighted values from the home testing study)</t>
  </si>
  <si>
    <t>NHIS 2013 estimates of sexual orientation give 0.44% of non-MSM males are bisexual</t>
  </si>
  <si>
    <t>Network</t>
  </si>
  <si>
    <t>Cumulative number of partners in a year</t>
  </si>
  <si>
    <t>Momentary degree</t>
  </si>
  <si>
    <t>len</t>
  </si>
  <si>
    <t>Duration of partnership</t>
  </si>
  <si>
    <t>Can try to match what's reported in the network</t>
  </si>
  <si>
    <r>
      <rPr>
        <b/>
        <sz val="11"/>
        <rFont val="Calibri"/>
        <family val="2"/>
      </rPr>
      <t xml:space="preserve">7/24 UPDATE: </t>
    </r>
    <r>
      <rPr>
        <sz val="11"/>
        <rFont val="Calibri"/>
        <family val="2"/>
      </rPr>
      <t>We should update mean number of partners in this calculation to 1.2 for MSMF (see Git Issue)</t>
    </r>
  </si>
  <si>
    <t>sexgrp.yr.adj (sex.ident in model)</t>
  </si>
  <si>
    <t>sexgrp</t>
  </si>
  <si>
    <t xml:space="preserve">Yes </t>
  </si>
  <si>
    <t>race</t>
  </si>
  <si>
    <t>From NSFG/NHSLS</t>
  </si>
  <si>
    <t>Note that deg.pers(istent) = deg.casual</t>
  </si>
  <si>
    <t>30 days (1/4.29) = .2331</t>
  </si>
  <si>
    <t>Tuning param</t>
  </si>
  <si>
    <t>To compute: M vs F</t>
  </si>
  <si>
    <t>one-time rate</t>
  </si>
  <si>
    <t>Rate of one-time contacts</t>
  </si>
  <si>
    <t>See GitBook/One-Times</t>
  </si>
  <si>
    <t>We can tune to Male rate or something between the Male and Female rates reported</t>
  </si>
  <si>
    <r>
      <t xml:space="preserve">Yes (% of infections acquired abroad) - see </t>
    </r>
    <r>
      <rPr>
        <i/>
        <sz val="11"/>
        <color rgb="FF000000"/>
        <rFont val="Calibri"/>
        <family val="2"/>
      </rPr>
      <t>The International Dimension of the U.S. HIV Transmission Network and Onward Transmission of HIV Recently Imported into the United States.</t>
    </r>
  </si>
  <si>
    <t>Source</t>
  </si>
  <si>
    <t>Revisit later</t>
  </si>
  <si>
    <t>Complete</t>
  </si>
  <si>
    <t>1 year of Vital Statistics Data - WA DOH</t>
  </si>
  <si>
    <t>ergm.ego</t>
  </si>
  <si>
    <t>NSFG reweighted to KC by race/sex/age</t>
  </si>
  <si>
    <t>Ego attribute</t>
  </si>
  <si>
    <t>Alter attribute</t>
  </si>
  <si>
    <t>Total # of relationships reported per network</t>
  </si>
  <si>
    <t>Network attribute</t>
  </si>
  <si>
    <t>Weighted number of men versus weighted # women / partnerships</t>
  </si>
  <si>
    <t>Probability per timestep of acquring HIV from contact with an MSM</t>
  </si>
  <si>
    <t>NSFG</t>
  </si>
  <si>
    <t>NHANES</t>
  </si>
  <si>
    <t>Probability of returning to country of origin</t>
  </si>
  <si>
    <t>MSM acquire (FOI)</t>
  </si>
  <si>
    <t>Condom usage</t>
  </si>
  <si>
    <t>Module</t>
  </si>
  <si>
    <t>SHAMP Decision</t>
  </si>
  <si>
    <t>SHAMP Status</t>
  </si>
  <si>
    <t>MSM prevalence</t>
  </si>
  <si>
    <t>Condom use</t>
  </si>
  <si>
    <t>Efficacy</t>
  </si>
  <si>
    <t>P(transmission | contact)</t>
  </si>
  <si>
    <t>((.0082*1.09)+(.0031*1.09))/2)</t>
  </si>
  <si>
    <t xml:space="preserve">P(contact per week) </t>
  </si>
  <si>
    <t xml:space="preserve"> (2.5/52)/2</t>
  </si>
  <si>
    <t>agewindow</t>
  </si>
  <si>
    <t>Age Window</t>
  </si>
  <si>
    <t xml:space="preserve">  </t>
  </si>
  <si>
    <t>18-45</t>
  </si>
  <si>
    <t>Calibration</t>
  </si>
  <si>
    <t>Kerani</t>
  </si>
  <si>
    <t>Home-Testing Survey (Cassels study)</t>
  </si>
  <si>
    <t>Fourth and fifth generation HIV tests take 15 days to detect HIV. We assume that Seattle KC Health Department's Public Health clinics use the newest technology. Previously it was 21 dyas.</t>
  </si>
  <si>
    <t>Lu et al Genotype and allele frequency of a 32 base pair</t>
  </si>
  <si>
    <t>Not Applicable to non-white group</t>
  </si>
  <si>
    <t>Death</t>
  </si>
  <si>
    <t>asmr.1830.f</t>
  </si>
  <si>
    <t>asmr.3040.f</t>
  </si>
  <si>
    <t>asmr.4050.f</t>
  </si>
  <si>
    <t>asmr.1830.m</t>
  </si>
  <si>
    <t>asmr.3040.m</t>
  </si>
  <si>
    <t>asmr.4050.m</t>
  </si>
  <si>
    <t xml:space="preserve">These numbers are applied broadly to all race groups. Example:asmr.1830.f is "18-30" mortality rate for females.
  </t>
  </si>
  <si>
    <t>None - set to 0</t>
  </si>
  <si>
    <t>b_f</t>
  </si>
  <si>
    <t>b_m</t>
  </si>
  <si>
    <t>bi_f</t>
  </si>
  <si>
    <t>bi_m</t>
  </si>
  <si>
    <t>h_f</t>
  </si>
  <si>
    <t>h_m</t>
  </si>
  <si>
    <t>hi_f</t>
  </si>
  <si>
    <t>hi_m</t>
  </si>
  <si>
    <t>w_f</t>
  </si>
  <si>
    <t>w_m</t>
  </si>
  <si>
    <t>Ever Tested</t>
  </si>
  <si>
    <t>Fully Supressed</t>
  </si>
  <si>
    <t>tt.traj.B.f.prob (example)</t>
  </si>
  <si>
    <t>David Katz: Fully Supressed data</t>
  </si>
  <si>
    <t>NSFG Ever Tested</t>
  </si>
  <si>
    <t>Example of calculating trajectory</t>
  </si>
  <si>
    <t>Births</t>
  </si>
  <si>
    <t>1. This is an example of how to calculate testing for HIV trajectory. 
----------------------
EXAMPLE
----------------------
never test or treat = 1 - ever tested rate
test and never initiate treatment = 0 (because there are none who test and then never advance to get treatment)
test and treated with partial viral suppression = 1 - never test or treat - test and treated with full suppression 
test and treated with full suppression = ever tested rate * full suppression
------------------------------------------------------------------
2. For MSMF - we use the MSF numbers</t>
  </si>
  <si>
    <t>MM/DTH</t>
  </si>
  <si>
    <t>birth.age</t>
  </si>
  <si>
    <t>exit.age</t>
  </si>
  <si>
    <t xml:space="preserve">This is only 1 year of data. </t>
  </si>
  <si>
    <t xml:space="preserve"> msm.frac</t>
  </si>
  <si>
    <t>not modeling msm but will include home testing SEattle estimates as placeholders</t>
  </si>
  <si>
    <t>Sex category lifetime: F MSF MSMF</t>
  </si>
  <si>
    <t xml:space="preserve">Sex category in the last year: F MSF MSMF  </t>
  </si>
  <si>
    <t>Taken from NSFG; if no p in last yr used lifetime sex group</t>
  </si>
  <si>
    <t>For people with no partners in last year took lifetime sexgrp</t>
  </si>
  <si>
    <t>deg.main deg.pers</t>
  </si>
  <si>
    <t>33 38</t>
  </si>
  <si>
    <t>Expected coital frequency (for vaginal intercourse) for    males and females in race group R where R is a character (B BI H HI or W)    in main partnerships (acts per day).</t>
  </si>
  <si>
    <t>JKB MM DTH</t>
  </si>
  <si>
    <t>Discuss - based on Issue 55 our plan is simpler than what's indicated in the Notes column here</t>
  </si>
  <si>
    <t>This is in NSFG for active partnerships. Include the raw variable in the ergm.ego alter list then have the model code translate it into the right rate. MM get raw variable into the nsfg data JKB prep it into the nsfg egodata DTH write model code.</t>
  </si>
  <si>
    <t>Expected coital frequency (for vaginal intercourse) for    males and females in race group R where R is a character (B BI H HI or W)    in casual partnerships (acts per day).</t>
  </si>
  <si>
    <t>Probability of condom use by an person of race group R where R is a character (B BI H HI or W) in a heterosexual main partnership.</t>
  </si>
  <si>
    <t>Time range in days for last negative test for race group R where R is a character (B BI H HI or W) and sex group S where s is a character (f msf msm msmf).</t>
  </si>
  <si>
    <t xml:space="preserve">Right now we have NSFG intervals by sexgrp as defined in the last year. Need to compare BRFSS and NHIS estimates to NSFG; consider using An et al methodology. Consider breaking it out by at least race if not immigration.  </t>
  </si>
  <si>
    <t>9 29</t>
  </si>
  <si>
    <t>race and immigration: B BI H HI or W</t>
  </si>
  <si>
    <t>64 59</t>
  </si>
  <si>
    <t>Other (incl Asians) grouped with whites. We could split H in to Whites and Blacks to be more accurate for race mixing but not right now</t>
  </si>
  <si>
    <t>Synthetic pop records in ergm.ego form ages 18-45</t>
  </si>
  <si>
    <t>16 34 37 45</t>
  </si>
  <si>
    <t>All Race Sex Sex identity and role proportions are drawn from the imported data. All mixing is defined by the imported data and selection of use in determined in the Formation ERGM</t>
  </si>
  <si>
    <t>40 61</t>
  </si>
  <si>
    <t>The birth rate gets multiplied by the size in each group in the model to figure out the expected number of births to that group so this does not need to be adjusted for race/ethnicity composition of the population.  It may need to be tuned to maintain constant population once we get background death rates</t>
  </si>
  <si>
    <t>Note: fraction of non-MSM males. Range: low = from sexgrp.yr high = from sexgrp</t>
  </si>
  <si>
    <t>Method for HIV testing with options \code{"memoryless"}  for constant hazard without regard to time since previous test or \code{"interval"} deterministic fixed intervals.</t>
  </si>
  <si>
    <t>Proportion of race group R where R is a character (B BI H HI or W) and sex group S where s is a character (f msf msm msmf) who enter one of four testing/treatment trajectories: never test or treat test and never initiate treatment test and treated with partial viral suppression and test and treated with full suppression.</t>
  </si>
  <si>
    <t>c(.10 0.182 .718) based on .798</t>
  </si>
  <si>
    <t>DTH MM</t>
  </si>
  <si>
    <t>50 25</t>
  </si>
  <si>
    <t>Yes: 1) % never-testing 2) Perhaps 61.8% durably suppressed (17 US jurisdictions see Issue 50 ref)</t>
  </si>
  <si>
    <t>See Data Tables for full suppression and durable suppression data from PHSKC. We will use full suppression for now; need to back-calculate full suppresion from durable suppression and compare. For never-testing need to decide how to handle disparate estimates from NSFG vs NHANES vs NHIS vs BRFSS. For now we are using NHANES estimate of never-testing for ages 59+.  The never testing fraction form NHANES is 74.1 and way too high now that we are changing the age range.  We will use never tested in the 35-40 age bracket form NSFG (noted in issue 25)</t>
  </si>
  <si>
    <t>Time to initiation:  Probability per time step that a person in race group R where R is a character (B BI H HI or W) and sex group S where s is a character (f msf msm msmf) who has tested positive will initiate treatment.</t>
  </si>
  <si>
    <t>Number of days off treatment for a full suppressor before onset of AIDS including time before diagnosis.</t>
  </si>
  <si>
    <t>Nnumber of days off treatment for a partial suppressor before onset of AIDS including time before diagnosis.</t>
  </si>
  <si>
    <t>For full suppressors number of log10 units that  viral load falls per time step from treatment initiation or re-initiation until the level in \code{vl.full.supp}.</t>
  </si>
  <si>
    <t xml:space="preserve">or full suppressors number of log10 units that viral load rises per time step from treatment halting until expected value. </t>
  </si>
  <si>
    <t>For partial suppressors number of log10 units that viral load falls per time step from treatment initiation or  re-initiation until the level in \code{vl.part.supp}.</t>
  </si>
  <si>
    <t>For partial suppressors number of log10 units that viral load rises per time step from treatment halting until expected value.</t>
  </si>
  <si>
    <t>Patel et al. from 2014</t>
  </si>
  <si>
    <t>Kathryn says (email April 17)
I also pulled per-act transmission probabilities from a meta-analysis by Patel et al. from 2014 (attached; this is one of the sources cited on CDC’s webpage for risk of HIV transmission by transmission route).
For anal intercourse authors specify that the risk estimates are for unprotected R/I acts but they do not make the same distinction for R/I vaginal acts.  (These estimates seem rather low by an order of magnitude we might want to consider taking an estimate from HIV-TRANSMISSION-RISK-EN.pdf which is in the literature folder.)
These are per 10000 exposures which is taken care of in the R/params.shamp code.</t>
  </si>
  <si>
    <t>Male Circumcision for Prevention of HIV Transmission: What the New Data Mean for HIV Prevention in the United States Patrick S Sullivan  Peter H Kilmarx Thomas A Peterman Allan W Taylor Allyn K Nakashima Mary L Kamb Lee Warner Timothy D Mastro Published: July 24 2007https://doi.org/10.1371/journal.pmed.0040223</t>
  </si>
  <si>
    <t>Deven says: The .4 used for prior MARDHAM work is the Heterosexual estimate. However we should be sure we want to include this or more specifically that it is not baked in to our per act transmission probabilities.</t>
  </si>
  <si>
    <t>Probability that an HIV-infected person in race group R  where R is a character (B BI H HI or W) and sex group S where s is a character  (f msf msm msmf) will disclose their status at the start of a main partnership.</t>
  </si>
  <si>
    <t xml:space="preserve"> Lit search did not yield much (see Notes). There are disclosure data in NHBS and MMP but MMP has very small N. We will plan to use this as a calibration target. For simplicity the rest of the disclosure parameters are greyed out. We should discuss if any will be presumed rather than calibrated</t>
  </si>
  <si>
    <t xml:space="preserve">NOTE: Consider drawing disclosure from a distribution perhaps dependant on partnerhsip type. 
Kathryn says (email April 17): I ran a PubMed search for differences in disclosure behaviors by sex and/or race/ethnicity among heterosexuals but found very little:
Teti 2010 - Compared disclosure behaviors among African American Hispanic and white women. Statistically non-significant estimate that Hispanic women had 11-fold higher odds of disclosure black women had 0.97 times the odds of disclosure (white women are ref.).
Elford 2008 - Black men and women had similar prevalence of disclosure to their current partner (65.3% and 60.4% respectively). Sample is from National Health Service clinics in London (not US but given paucity of data I thought this could still be useful). Other heterosexual race/ethnic groups were dropped from analyses due to small numbers.
Here are the search terms I used: (HIV or human immunodeficiency virus) and (disclos* or status disclosure) and (race or racial) and (heterosexual or women or female*). If you have suggestions for different search terms I’m happy to look into this some more.
</t>
  </si>
  <si>
    <t>Probablity that a male in race group R where R is a character (B BI H HI or W) newly arriving in the population will be circumcised.</t>
  </si>
  <si>
    <t>From NHANES weighted % 2013-14 "others" excl</t>
  </si>
  <si>
    <t>NHBS asks about circumcision if someone can look at the local NHBS data. Email from Richard Burt 12/13. Updated to MSM 18-24 to more accurately reflect 'new arrival'. Email from Sara Glick 3/8.</t>
  </si>
  <si>
    <t>Vector of length two of frequencies of the Delta 32 mutation (homozygous and heterozygous respectively) in the CCR5 gene  among people in race group R where R is a character (B BI H HI or W) and sex group S where s is a character (f or m).</t>
  </si>
  <si>
    <t>Leave all at 0 similar to MARDHAM</t>
  </si>
  <si>
    <t>56 11</t>
  </si>
  <si>
    <t xml:space="preserve">In the absence of empirical estimates MARDHAM set these close to 0. This assumption has been transferred to Seattle. Mobile only has whether used condom at last sex in specific casual or one-off partnerships. Khosropour study did not differentiate casual vs. one-off. </t>
  </si>
  <si>
    <t>SHAMP Status           
 (N/A complete incomplete revisit later)</t>
  </si>
  <si>
    <t xml:space="preserve">From Kerani_SHAMP_2016_1109.pptx For Africa 81.3% East 10.4% West and 8.3% other.  Wee took prevalnce estimates from avert.org for East/Southern (7.1%)  West/Central (2.2%) and MENA (0.1%) respectively.  For Latin America .5%. </t>
  </si>
  <si>
    <t>For combined FMSFMSMF 26% traveled to home country of whom 30% had sex (we will use an everage of Main and casual act rates</t>
  </si>
  <si>
    <t>MM DTH</t>
  </si>
  <si>
    <t>Calculate as MSM prevalence * condom use (.304) * efficacy (cond.rr=.4) * P(transmission | contact) (((.0082*1.09)+(.0031*1.09))/2) * P(contact per week) (2.5/52) where the last term is approximated as 1/(# male partners in last year)     http://www.kingcounty.gov/depts/health/communicable-diseases/hiv-std/patients/epidemiology/~/media/depts/health/communicable-diseases/documents/hivstd/2016-hiv-aids-epidemiology-annual-report.ashx</t>
  </si>
  <si>
    <t xml:space="preserve">MSM prevalence * condom use (.304) * efficacy (cond.rr=.4) * P(transmission | contact) (((.0082*1.09)+(.0031*1.09))/2) * P(contact per week) (2.5/52) where the last term is approximated as 1/(# male partners in last year)    </t>
  </si>
  <si>
    <t>Disease prevalence</t>
  </si>
  <si>
    <t xml:space="preserve">prev.B.f </t>
  </si>
  <si>
    <t xml:space="preserve">Parameter name                   </t>
  </si>
  <si>
    <t xml:space="preserve"> msmf.frac.B</t>
  </si>
  <si>
    <t xml:space="preserve"> msmf.frac.BI</t>
  </si>
  <si>
    <t xml:space="preserve"> msmf.frac.H</t>
  </si>
  <si>
    <t xml:space="preserve"> msmf.frac.HI</t>
  </si>
  <si>
    <t xml:space="preserve"> msmf.frac.W</t>
  </si>
  <si>
    <t xml:space="preserve">prev.BI.f </t>
  </si>
  <si>
    <t xml:space="preserve">prev.H.f </t>
  </si>
  <si>
    <t xml:space="preserve">prev.HI.f </t>
  </si>
  <si>
    <t xml:space="preserve">prev.W.f </t>
  </si>
  <si>
    <t xml:space="preserve">prev.B.msf </t>
  </si>
  <si>
    <t xml:space="preserve">prev.BI.msf </t>
  </si>
  <si>
    <t xml:space="preserve">prev.H.msf </t>
  </si>
  <si>
    <t xml:space="preserve">prev.HI.msf </t>
  </si>
  <si>
    <t xml:space="preserve">prev.W.msf </t>
  </si>
  <si>
    <t xml:space="preserve">prev.B.msm </t>
  </si>
  <si>
    <t xml:space="preserve">prev.BI.msm </t>
  </si>
  <si>
    <t xml:space="preserve">prev.H.msm </t>
  </si>
  <si>
    <t xml:space="preserve">prev.HI.msm </t>
  </si>
  <si>
    <t xml:space="preserve">prev.W.msm </t>
  </si>
  <si>
    <t xml:space="preserve">prev.B.msmf </t>
  </si>
  <si>
    <t xml:space="preserve">prev.BI.msmf </t>
  </si>
  <si>
    <t xml:space="preserve">prev.H.msmf </t>
  </si>
  <si>
    <t xml:space="preserve">prev.HI.msmf </t>
  </si>
  <si>
    <t xml:space="preserve">prev.W.msmf </t>
  </si>
  <si>
    <t>mod.prevalence</t>
  </si>
  <si>
    <t>For ranges low prev = shorter test intervals which come from the high-risk heterosexual paper (see Git Issue). High prev = long intervals which come from NSFG
According to Issue #49, Deven says mean.int and last.neg.test are "..actually the same parameter, they just have different names. This represents testing interval, and it can be used either as the exact interval or to calculate a rate (memoryless)"</t>
  </si>
  <si>
    <t>The starting prevalence is arbitrary</t>
  </si>
  <si>
    <t>Starting disease prevalence</t>
  </si>
  <si>
    <t>No data  - set to 0</t>
  </si>
  <si>
    <t>het_f_w</t>
  </si>
  <si>
    <t>het_f_w_other</t>
  </si>
  <si>
    <t>het_m_w</t>
  </si>
  <si>
    <t>het_m_w_other</t>
  </si>
  <si>
    <t>msm_w</t>
  </si>
  <si>
    <t>het_f_h</t>
  </si>
  <si>
    <t>het_m_h</t>
  </si>
  <si>
    <t>msm_h</t>
  </si>
  <si>
    <t>het_f_b</t>
  </si>
  <si>
    <t>het_m_b</t>
  </si>
  <si>
    <t>msm_b</t>
  </si>
  <si>
    <t>halt</t>
  </si>
  <si>
    <t>reinit</t>
  </si>
  <si>
    <t>Halting</t>
  </si>
  <si>
    <t>Re-initation</t>
  </si>
  <si>
    <t>Estimate represents mean initiation by 30 days = exponential rate per week of 1/4.25</t>
  </si>
  <si>
    <t>mod.tx</t>
  </si>
  <si>
    <t>ccr5.nonW</t>
  </si>
  <si>
    <t>ccr5.W.m</t>
  </si>
  <si>
    <t>ccr5.W.f</t>
  </si>
  <si>
    <t xml:space="preserve">base.ai.main.BI.rate </t>
  </si>
  <si>
    <t xml:space="preserve">base.ai.main.B.rate </t>
  </si>
  <si>
    <t xml:space="preserve">base.ai.main.H.rate </t>
  </si>
  <si>
    <t xml:space="preserve">base.ai.main.HI.rate </t>
  </si>
  <si>
    <t xml:space="preserve">base.ai.main.W.rate </t>
  </si>
  <si>
    <t xml:space="preserve">base.ai.pers.B.rate </t>
  </si>
  <si>
    <t xml:space="preserve">base.ai.pers.BI.rate </t>
  </si>
  <si>
    <t xml:space="preserve">base.ai.pers.H.rate </t>
  </si>
  <si>
    <t xml:space="preserve">base.ai.pers.HI.rate </t>
  </si>
  <si>
    <t xml:space="preserve">base.ai.pers.W.rate </t>
  </si>
  <si>
    <t>Type</t>
  </si>
  <si>
    <t>Secondary Source</t>
  </si>
  <si>
    <t>Of people who are not consistent condom users, per-act   probability of condom use in a casual heterosexual partnership by people of race group R, where R is a character (B, BI, H, HI or W).</t>
  </si>
  <si>
    <t>cond.pers.B.prob.het</t>
  </si>
  <si>
    <t>cond.pers.BI.prob.het</t>
  </si>
  <si>
    <t>cond.pers.H.prob.het</t>
  </si>
  <si>
    <t>cond.pers.HI.prob.het</t>
  </si>
  <si>
    <t>cond.pers.W.prob.het</t>
  </si>
  <si>
    <t>Of men who are not consistent condom users, per-act  probability of condom use in a one-time male-male partnership by  males of race group R, where R is a character (B, BI, H, HI or W).</t>
  </si>
  <si>
    <t>cond.inst.B.prob.msm</t>
  </si>
  <si>
    <t>cond.inst.BI.prob.msm</t>
  </si>
  <si>
    <t>cond.inst.H.prob.msm</t>
  </si>
  <si>
    <t>cond.inst.HI.prob.msm</t>
  </si>
  <si>
    <t>cond.inst.W.prob.msm</t>
  </si>
  <si>
    <t>Of people who are not consistent condom users, per-act  probability of condom use in a one-time heterosexual partnership by males of race group R, where R is a character (B, BI, H, HI or W).</t>
  </si>
  <si>
    <t>cond.inst.B.prob.het</t>
  </si>
  <si>
    <t>cond.inst.BI.prob.het</t>
  </si>
  <si>
    <t>cond.inst.H.prob.het</t>
  </si>
  <si>
    <t>cond.inst.HI.prob.het</t>
  </si>
  <si>
    <t>cond.inst.W.prob.het</t>
  </si>
  <si>
    <t>Mobile study</t>
  </si>
  <si>
    <t>Probability of condom use by an male of race group R, where R is a character (B, BI, H, HI or W), in a male-male main partnership.</t>
  </si>
  <si>
    <t>cond.main.B.prob.msm</t>
  </si>
  <si>
    <t>cond.main.BI.prob.msm</t>
  </si>
  <si>
    <t>cond.main.H.prob.msm</t>
  </si>
  <si>
    <t>cond.main.HI.prob.msm</t>
  </si>
  <si>
    <t>cond.main.W.prob.msm</t>
  </si>
  <si>
    <t>Of men who are not consistent condom users, per-act   probability of condom use in a casual male-male partnership by males of race group R, where R is a character (B, BI, H, HI or W).</t>
  </si>
  <si>
    <t>cond.pers.B.prob.msm</t>
  </si>
  <si>
    <t>cond.pers.BI.prob.msm</t>
  </si>
  <si>
    <t>cond.pers.H.prob.msm</t>
  </si>
  <si>
    <t>cond.pers.HI.prob.msm</t>
  </si>
  <si>
    <t>cond.pers.W.prob.msm</t>
  </si>
  <si>
    <t>More Notes</t>
  </si>
  <si>
    <t>Revisit Later</t>
  </si>
  <si>
    <t>National Linelist</t>
  </si>
  <si>
    <t>Local summary</t>
  </si>
  <si>
    <t>Not Applicable</t>
  </si>
  <si>
    <t>Secondary Source (lack of)</t>
  </si>
  <si>
    <t>Validation</t>
  </si>
  <si>
    <t>Not applicable</t>
  </si>
  <si>
    <t>Input</t>
  </si>
  <si>
    <t xml:space="preserve">
Data
    secondary (for drawn from the literature),
    local summary (for summary data from local surveillance data sources),
    Local summary (we may not use this for this project, but this would be data from local sources in linelist form that we analyze),
    national linelist (for e.g., NSFG and NHANES)
    for values that are entirely calibrated
    note that what you are calling "diagnostic" is drawn from the NSFG linelist data
</t>
  </si>
  <si>
    <t>Local summary (not applicable)</t>
  </si>
  <si>
    <t>Data</t>
  </si>
  <si>
    <t>Note: This is the number of years in the simulation - for this example this was for an age range of 18-40 (22 years total). We don't use this though</t>
  </si>
  <si>
    <t>"</t>
  </si>
  <si>
    <t>immig.depart.r.f</t>
  </si>
  <si>
    <t>Not used</t>
  </si>
  <si>
    <t>simulation</t>
  </si>
  <si>
    <t>weeks.in.year</t>
  </si>
  <si>
    <t>1/(agewindow*weeks.in.year)*prob.return.home</t>
  </si>
  <si>
    <t>prop.sex.home</t>
  </si>
  <si>
    <t>proportion having sex when traveling home (from Roxanne Kerani)</t>
  </si>
  <si>
    <t>BI HIV prevalence, given the home country prevalence and distribution of African regions in the HIV+ data from Roxanne</t>
  </si>
  <si>
    <t>prop.sex.home.BI</t>
  </si>
  <si>
    <t>prop.sex.home.HI</t>
  </si>
  <si>
    <t xml:space="preserve">prop.sex.home*prop.sex.home.BI*((base.vi.main.BI.rate+base.vi.pers.BI.rate/2)*URVI.prob </t>
  </si>
  <si>
    <t xml:space="preserve">prop.sex.home*prop.sex.home.BI*((base.vi.main.BI.rate+base.vi.pers.BI.rate/2)*UIVI.prob </t>
  </si>
  <si>
    <t xml:space="preserve">prop.sex.home*prop.sex.home.HI*((base.vi.main.HI.rate+base.vi.pers.HI.rate/2)*URVI.prob </t>
  </si>
  <si>
    <t xml:space="preserve">prop.sex.home*prop.sex.home.HI*((base.vi.main.HI.rate+base.vi.pers.HI.rate/2)*UIVI.prob </t>
  </si>
  <si>
    <t>Example</t>
  </si>
  <si>
    <t xml:space="preserve"> HI HIV prevalence, using the Latin American prevalence
Saved in "statnet\SHAMP\docs\figs\HI_prev_AVERT.png" https://www.avert.org/professionals/hiv-around-world/latin-america/overview
</t>
  </si>
  <si>
    <t>2017 AVERT (source from AIDSinfo from UNAIDS)</t>
  </si>
  <si>
    <t>Secondary source</t>
  </si>
  <si>
    <t>cond.rr</t>
  </si>
  <si>
    <t>King County, fig 11.a</t>
  </si>
  <si>
    <t>Prevalence of HIV among MSM, KC</t>
  </si>
  <si>
    <t>prev.hiv.msm</t>
  </si>
  <si>
    <t>transmission given receptive</t>
  </si>
  <si>
    <t>Vittinghoff E, Douglas J, Judson F, McKirnan D, MacQueen K, Buchbinder S. Per-contact risk of human immunodeficiency virus transmission between male sexual partners. Am J Epidemiol 1999;150(3):306-311.</t>
  </si>
  <si>
    <t xml:space="preserve">transmission given insertive </t>
  </si>
  <si>
    <t>transmission.receptive</t>
  </si>
  <si>
    <t>transmission.insertive</t>
  </si>
  <si>
    <t>Contacts per week</t>
  </si>
  <si>
    <t>contacts.per.week</t>
  </si>
  <si>
    <t>Condom use parameter</t>
  </si>
  <si>
    <t>condom.use</t>
  </si>
  <si>
    <t>(((1-condom.use)*prev.hiv.msm*(((transmission.receptive/*1.09)+(transmission.insertive*1.09)) /2)*(contacts.per.week/weeks.in.year)) + condom.use*prev.hiv.msm*(((transmission.receptive*1.09+(transmission.insertive*1.09))/2)*(contacts.per.week/weeks.in.year))/2</t>
  </si>
  <si>
    <t>Arbitrarily set close to 0 - b/c 0 in epimodel does not allow rest of the code to run **</t>
  </si>
  <si>
    <t>PHSKC</t>
  </si>
  <si>
    <t>Steve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</si>
</sst>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rgb="FF000000"/>
      <name val="Calibri"/>
    </font>
    <font>
      <b/>
      <sz val="11"/>
      <color rgb="FF000000"/>
      <name val="Calibri"/>
      <family val="2"/>
    </font>
    <font>
      <i/>
      <sz val="11"/>
      <color rgb="FF000000"/>
      <name val="Calibri"/>
      <family val="2"/>
    </font>
    <font>
      <sz val="11"/>
      <name val="Calibri"/>
      <family val="2"/>
    </font>
    <font>
      <sz val="11"/>
      <color rgb="FF000000"/>
      <name val="Calibri"/>
      <family val="2"/>
    </font>
    <font>
      <sz val="11"/>
      <name val="Calibri"/>
      <family val="2"/>
    </font>
    <font>
      <b/>
      <sz val="11"/>
      <name val="Calibri"/>
      <family val="2"/>
    </font>
    <font>
      <u/>
      <sz val="11"/>
      <color theme="10"/>
      <name val="Calibri"/>
      <family val="2"/>
    </font>
    <font>
      <u/>
      <sz val="11"/>
      <color theme="11"/>
      <name val="Calibri"/>
      <family val="2"/>
    </font>
    <font>
      <b/>
      <sz val="11"/>
      <color theme="4"/>
      <name val="Calibri"/>
      <family val="2"/>
    </font>
    <font>
      <sz val="11"/>
      <color theme="4"/>
      <name val="Calibri"/>
      <family val="2"/>
    </font>
    <font>
      <b/>
      <i/>
      <sz val="11"/>
      <color rgb="FF000000"/>
      <name val="Calibri"/>
      <family val="2"/>
    </font>
    <font>
      <b/>
      <i/>
      <sz val="11"/>
      <name val="Calibri"/>
      <family val="2"/>
    </font>
    <font>
      <i/>
      <sz val="11"/>
      <name val="Calibri"/>
      <family val="2"/>
    </font>
    <font>
      <i/>
      <sz val="11"/>
      <color rgb="FFFF0000"/>
      <name val="Calibri"/>
      <family val="2"/>
    </font>
  </fonts>
  <fills count="8">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9"/>
        <bgColor indexed="64"/>
      </patternFill>
    </fill>
    <fill>
      <patternFill patternType="solid">
        <fgColor theme="4"/>
        <bgColor indexed="64"/>
      </patternFill>
    </fill>
    <fill>
      <patternFill patternType="solid">
        <fgColor rgb="FFEEECE1"/>
        <bgColor indexed="64"/>
      </patternFill>
    </fill>
    <fill>
      <patternFill patternType="solid">
        <fgColor rgb="FFFFFF00"/>
        <bgColor indexed="64"/>
      </patternFill>
    </fill>
  </fills>
  <borders count="1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51">
    <xf numFmtId="0" fontId="0" fillId="0" borderId="0" xfId="0" applyFont="1" applyAlignment="1"/>
    <xf numFmtId="0" fontId="2" fillId="2" borderId="0" xfId="0" applyFont="1" applyFill="1" applyBorder="1"/>
    <xf numFmtId="0" fontId="0" fillId="0" borderId="0" xfId="0" applyFont="1"/>
    <xf numFmtId="0" fontId="4" fillId="0" borderId="0" xfId="0" applyFont="1"/>
    <xf numFmtId="0" fontId="2" fillId="0" borderId="0" xfId="0" applyFont="1" applyFill="1" applyBorder="1"/>
    <xf numFmtId="0" fontId="0" fillId="0" borderId="0" xfId="0" applyFont="1" applyFill="1" applyBorder="1"/>
    <xf numFmtId="0" fontId="0" fillId="0" borderId="0" xfId="0" applyFont="1" applyFill="1"/>
    <xf numFmtId="0" fontId="0" fillId="0" borderId="0" xfId="0" applyFont="1" applyFill="1" applyAlignment="1"/>
    <xf numFmtId="0" fontId="0" fillId="0" borderId="0" xfId="0" applyFont="1" applyFill="1" applyAlignment="1">
      <alignment vertical="center" wrapText="1"/>
    </xf>
    <xf numFmtId="0" fontId="4" fillId="0" borderId="0" xfId="0" applyFont="1" applyFill="1" applyBorder="1"/>
    <xf numFmtId="0" fontId="0" fillId="2" borderId="0"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horizontal="center"/>
    </xf>
    <xf numFmtId="0" fontId="5" fillId="0" borderId="0" xfId="0" applyFont="1" applyFill="1" applyBorder="1" applyAlignment="1">
      <alignment wrapText="1"/>
    </xf>
    <xf numFmtId="0" fontId="5" fillId="0" borderId="0" xfId="0" applyFont="1" applyAlignment="1">
      <alignment wrapText="1"/>
    </xf>
    <xf numFmtId="0" fontId="3" fillId="0" borderId="0" xfId="0" applyFont="1" applyAlignment="1">
      <alignment wrapText="1"/>
    </xf>
    <xf numFmtId="0" fontId="0" fillId="2" borderId="0" xfId="0" applyFont="1" applyFill="1" applyBorder="1" applyAlignment="1">
      <alignment horizontal="center" vertical="center" wrapText="1"/>
    </xf>
    <xf numFmtId="0" fontId="0" fillId="0" borderId="0" xfId="0" applyFont="1" applyFill="1" applyAlignment="1">
      <alignment wrapText="1"/>
    </xf>
    <xf numFmtId="0" fontId="3" fillId="0" borderId="0" xfId="0" applyFont="1" applyFill="1" applyBorder="1" applyAlignment="1">
      <alignment wrapText="1"/>
    </xf>
    <xf numFmtId="0" fontId="0" fillId="2"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45" applyAlignment="1">
      <alignment wrapText="1"/>
    </xf>
    <xf numFmtId="0" fontId="3" fillId="0" borderId="0" xfId="0" applyFont="1" applyAlignment="1">
      <alignment horizontal="center"/>
    </xf>
    <xf numFmtId="0" fontId="3" fillId="0" borderId="0" xfId="0" applyFont="1" applyFill="1" applyAlignment="1">
      <alignment horizontal="center"/>
    </xf>
    <xf numFmtId="0" fontId="5" fillId="0" borderId="0" xfId="0" applyFont="1" applyFill="1" applyAlignment="1">
      <alignment wrapText="1"/>
    </xf>
    <xf numFmtId="0" fontId="0" fillId="4" borderId="0" xfId="0" applyFont="1" applyFill="1" applyAlignment="1">
      <alignment horizontal="center"/>
    </xf>
    <xf numFmtId="0" fontId="4" fillId="0" borderId="0" xfId="0" applyFont="1" applyAlignment="1">
      <alignment vertical="center" wrapText="1"/>
    </xf>
    <xf numFmtId="0" fontId="4" fillId="0" borderId="0" xfId="0" applyFont="1" applyAlignment="1"/>
    <xf numFmtId="0" fontId="0" fillId="0" borderId="1" xfId="0" applyFont="1" applyBorder="1"/>
    <xf numFmtId="0" fontId="5" fillId="0" borderId="2" xfId="0" applyFont="1" applyBorder="1" applyAlignment="1">
      <alignment wrapText="1"/>
    </xf>
    <xf numFmtId="0" fontId="0" fillId="0" borderId="3" xfId="0" applyFont="1" applyBorder="1"/>
    <xf numFmtId="0" fontId="5" fillId="0" borderId="0" xfId="0" applyFont="1" applyBorder="1" applyAlignment="1">
      <alignment wrapText="1"/>
    </xf>
    <xf numFmtId="0" fontId="0" fillId="0" borderId="4" xfId="0" applyFont="1" applyBorder="1"/>
    <xf numFmtId="0" fontId="5" fillId="0" borderId="5" xfId="0" applyFont="1" applyBorder="1" applyAlignment="1">
      <alignment wrapText="1"/>
    </xf>
    <xf numFmtId="0" fontId="3" fillId="0" borderId="0" xfId="0" applyFont="1" applyFill="1" applyAlignment="1">
      <alignment horizontal="center" vertical="center" wrapText="1"/>
    </xf>
    <xf numFmtId="0" fontId="4" fillId="0" borderId="0" xfId="0" applyFont="1" applyAlignment="1">
      <alignment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10" fillId="0" borderId="0" xfId="0" applyFont="1" applyAlignment="1">
      <alignment horizontal="center" vertical="center" wrapText="1"/>
    </xf>
    <xf numFmtId="0" fontId="0" fillId="5" borderId="0" xfId="0" applyFont="1" applyFill="1" applyAlignment="1">
      <alignment horizontal="center"/>
    </xf>
    <xf numFmtId="0" fontId="11" fillId="2" borderId="0" xfId="0" applyFont="1" applyFill="1" applyBorder="1" applyAlignment="1">
      <alignment vertical="center"/>
    </xf>
    <xf numFmtId="0" fontId="2" fillId="0" borderId="0" xfId="0" applyFont="1" applyAlignment="1">
      <alignment vertical="center" wrapText="1"/>
    </xf>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Fill="1" applyBorder="1" applyAlignment="1">
      <alignment horizontal="center" vertical="center" wrapText="1"/>
    </xf>
    <xf numFmtId="0" fontId="0" fillId="0" borderId="0" xfId="0" applyFont="1" applyAlignment="1"/>
    <xf numFmtId="0" fontId="0" fillId="0" borderId="0" xfId="0" applyFont="1" applyAlignment="1">
      <alignment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wrapText="1"/>
    </xf>
    <xf numFmtId="0" fontId="0" fillId="0" borderId="0" xfId="0" applyFont="1" applyAlignment="1"/>
    <xf numFmtId="0" fontId="11" fillId="2" borderId="0" xfId="0" applyFont="1" applyFill="1" applyBorder="1" applyAlignment="1">
      <alignment vertical="center" wrapText="1"/>
    </xf>
    <xf numFmtId="0" fontId="4" fillId="0" borderId="0" xfId="0" applyFont="1" applyFill="1" applyAlignment="1">
      <alignment horizontal="center" vertical="center" wrapText="1"/>
    </xf>
    <xf numFmtId="0" fontId="11" fillId="2" borderId="0" xfId="0" applyFont="1" applyFill="1" applyBorder="1"/>
    <xf numFmtId="0" fontId="11" fillId="2" borderId="0" xfId="0" applyFont="1" applyFill="1" applyBorder="1" applyAlignment="1">
      <alignment wrapText="1"/>
    </xf>
    <xf numFmtId="0" fontId="4" fillId="0" borderId="0" xfId="0" applyFont="1" applyFill="1" applyAlignment="1">
      <alignment horizontal="center" vertical="center" wrapText="1"/>
    </xf>
    <xf numFmtId="0" fontId="0" fillId="6" borderId="0" xfId="0" applyFont="1" applyFill="1" applyAlignment="1"/>
    <xf numFmtId="0" fontId="0" fillId="6" borderId="0" xfId="0" applyFont="1" applyFill="1" applyAlignment="1">
      <alignment horizontal="center" vertical="center" wrapText="1"/>
    </xf>
    <xf numFmtId="0" fontId="0" fillId="6" borderId="0" xfId="0" applyFont="1" applyFill="1" applyAlignment="1">
      <alignment horizontal="center"/>
    </xf>
    <xf numFmtId="0" fontId="3" fillId="6" borderId="0" xfId="0" applyFont="1" applyFill="1" applyAlignment="1">
      <alignment horizontal="center"/>
    </xf>
    <xf numFmtId="0" fontId="0" fillId="6" borderId="0" xfId="0" applyFont="1" applyFill="1" applyAlignment="1">
      <alignment wrapText="1"/>
    </xf>
    <xf numFmtId="0" fontId="6" fillId="0" borderId="9" xfId="0" applyFont="1" applyBorder="1" applyAlignment="1">
      <alignment vertical="center" wrapText="1"/>
    </xf>
    <xf numFmtId="0" fontId="1"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Alignment="1">
      <alignment vertical="center" wrapText="1"/>
    </xf>
    <xf numFmtId="0" fontId="2" fillId="2" borderId="0" xfId="0" applyFont="1" applyFill="1" applyBorder="1" applyAlignment="1">
      <alignment horizontal="center"/>
    </xf>
    <xf numFmtId="0" fontId="1" fillId="6" borderId="0" xfId="0" applyFont="1" applyFill="1" applyAlignment="1">
      <alignment horizontal="center" vertical="center" wrapText="1"/>
    </xf>
    <xf numFmtId="0" fontId="0" fillId="6" borderId="0" xfId="0" applyFont="1" applyFill="1" applyAlignment="1">
      <alignment vertical="center" wrapText="1"/>
    </xf>
    <xf numFmtId="0" fontId="0" fillId="6"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7" fillId="6" borderId="0" xfId="45" applyFill="1" applyAlignment="1">
      <alignment horizontal="center" vertical="center" wrapText="1"/>
    </xf>
    <xf numFmtId="0" fontId="0" fillId="6" borderId="0" xfId="0" applyFont="1" applyFill="1" applyBorder="1" applyAlignment="1">
      <alignment horizontal="center"/>
    </xf>
    <xf numFmtId="0" fontId="11" fillId="6" borderId="0" xfId="0" applyFont="1" applyFill="1" applyBorder="1"/>
    <xf numFmtId="0" fontId="2" fillId="6" borderId="0" xfId="0" applyFont="1" applyFill="1" applyBorder="1"/>
    <xf numFmtId="0" fontId="1" fillId="6" borderId="0" xfId="0" applyFont="1" applyFill="1" applyBorder="1" applyAlignment="1">
      <alignment vertical="center" wrapText="1"/>
    </xf>
    <xf numFmtId="0" fontId="1" fillId="6" borderId="0"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0" xfId="0" applyFont="1" applyFill="1" applyBorder="1" applyAlignment="1">
      <alignment vertical="center"/>
    </xf>
    <xf numFmtId="0" fontId="1" fillId="6" borderId="0" xfId="0" applyFont="1" applyFill="1" applyBorder="1" applyAlignment="1">
      <alignment vertical="center"/>
    </xf>
    <xf numFmtId="0" fontId="4" fillId="0" borderId="0" xfId="0" applyFont="1" applyFill="1" applyAlignment="1"/>
    <xf numFmtId="0" fontId="3" fillId="7" borderId="0" xfId="0" applyFont="1" applyFill="1" applyBorder="1" applyAlignment="1">
      <alignment wrapText="1"/>
    </xf>
    <xf numFmtId="0" fontId="0" fillId="0" borderId="0" xfId="0" applyFont="1" applyBorder="1" applyAlignment="1"/>
    <xf numFmtId="0" fontId="0" fillId="0" borderId="5" xfId="0" applyFont="1" applyBorder="1" applyAlignment="1"/>
    <xf numFmtId="0" fontId="4" fillId="0" borderId="0" xfId="0" applyFont="1" applyBorder="1"/>
    <xf numFmtId="0" fontId="4" fillId="0" borderId="5" xfId="0" applyFont="1" applyBorder="1"/>
    <xf numFmtId="0" fontId="0" fillId="6" borderId="0" xfId="0" applyFont="1" applyFill="1" applyBorder="1" applyAlignment="1"/>
    <xf numFmtId="0" fontId="0" fillId="6" borderId="0" xfId="0" applyFont="1" applyFill="1" applyBorder="1" applyAlignment="1">
      <alignment horizontal="center" vertical="center"/>
    </xf>
    <xf numFmtId="0" fontId="3" fillId="6" borderId="0" xfId="0" applyFont="1" applyFill="1" applyBorder="1" applyAlignment="1">
      <alignment horizontal="center"/>
    </xf>
    <xf numFmtId="0" fontId="0" fillId="6" borderId="0" xfId="0" applyFont="1" applyFill="1" applyBorder="1" applyAlignment="1">
      <alignment wrapText="1"/>
    </xf>
    <xf numFmtId="0" fontId="0" fillId="0" borderId="0" xfId="0" applyFont="1" applyFill="1" applyBorder="1" applyAlignment="1"/>
    <xf numFmtId="1" fontId="3" fillId="4" borderId="6" xfId="0" applyNumberFormat="1" applyFont="1" applyFill="1" applyBorder="1" applyAlignment="1">
      <alignment horizontal="center" vertical="center"/>
    </xf>
    <xf numFmtId="1" fontId="3" fillId="4" borderId="7"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ont="1" applyAlignment="1">
      <alignment vertical="center" wrapText="1"/>
    </xf>
    <xf numFmtId="0" fontId="3" fillId="0" borderId="0" xfId="0" applyFont="1" applyFill="1" applyBorder="1" applyAlignment="1">
      <alignment horizontal="center" vertical="center" wrapText="1"/>
    </xf>
    <xf numFmtId="0" fontId="0" fillId="0" borderId="0" xfId="0" applyFont="1" applyFill="1" applyAlignment="1">
      <alignment horizontal="center" vertical="center" wrapText="1"/>
    </xf>
    <xf numFmtId="0" fontId="3" fillId="4" borderId="0" xfId="0" applyFont="1" applyFill="1" applyAlignment="1">
      <alignment horizontal="center" vertical="center" wrapText="1"/>
    </xf>
    <xf numFmtId="0" fontId="3" fillId="7" borderId="0" xfId="0" applyFont="1" applyFill="1" applyAlignment="1">
      <alignment wrapText="1"/>
    </xf>
    <xf numFmtId="0" fontId="0" fillId="7" borderId="0" xfId="0" applyFont="1" applyFill="1" applyAlignment="1"/>
    <xf numFmtId="0" fontId="5" fillId="7" borderId="0" xfId="0" applyFont="1" applyFill="1" applyAlignment="1">
      <alignment wrapText="1"/>
    </xf>
    <xf numFmtId="0" fontId="0" fillId="7" borderId="0" xfId="0" applyFont="1" applyFill="1"/>
    <xf numFmtId="0" fontId="0" fillId="5" borderId="0" xfId="0" applyFont="1" applyFill="1" applyAlignment="1">
      <alignment vertical="center" wrapText="1"/>
    </xf>
    <xf numFmtId="0" fontId="0" fillId="2" borderId="0" xfId="0" applyNumberFormat="1" applyFont="1" applyFill="1" applyBorder="1" applyAlignment="1">
      <alignment horizontal="center" vertical="center" wrapText="1"/>
    </xf>
    <xf numFmtId="0" fontId="4" fillId="0" borderId="0" xfId="0" applyFont="1" applyFill="1"/>
    <xf numFmtId="0" fontId="0" fillId="7" borderId="0" xfId="0" applyFont="1" applyFill="1" applyAlignment="1">
      <alignment horizontal="center"/>
    </xf>
    <xf numFmtId="0" fontId="0" fillId="0" borderId="0" xfId="0" applyFont="1" applyAlignment="1">
      <alignment horizontal="center"/>
    </xf>
    <xf numFmtId="0" fontId="0" fillId="0" borderId="0" xfId="0" applyFont="1" applyAlignment="1">
      <alignment horizontal="left"/>
    </xf>
    <xf numFmtId="0" fontId="11" fillId="6" borderId="0" xfId="0" applyFont="1" applyFill="1"/>
    <xf numFmtId="0" fontId="12" fillId="6" borderId="0" xfId="0" applyFont="1" applyFill="1" applyAlignment="1">
      <alignment wrapText="1"/>
    </xf>
    <xf numFmtId="0" fontId="11" fillId="6" borderId="0" xfId="0" applyFont="1" applyFill="1" applyAlignment="1"/>
    <xf numFmtId="0" fontId="11" fillId="6" borderId="0" xfId="0" applyFont="1" applyFill="1" applyAlignment="1">
      <alignment horizontal="center" vertical="center" wrapText="1"/>
    </xf>
    <xf numFmtId="0" fontId="11" fillId="6" borderId="0" xfId="0" applyFont="1" applyFill="1" applyAlignment="1">
      <alignment vertical="center" wrapText="1"/>
    </xf>
    <xf numFmtId="0" fontId="11" fillId="6" borderId="0" xfId="0" applyFont="1" applyFill="1" applyBorder="1" applyAlignment="1">
      <alignment horizontal="center" vertical="center" wrapText="1"/>
    </xf>
    <xf numFmtId="0" fontId="11" fillId="6" borderId="0" xfId="0" applyFont="1" applyFill="1" applyAlignment="1">
      <alignment horizontal="center"/>
    </xf>
    <xf numFmtId="0" fontId="12" fillId="6" borderId="0" xfId="0" applyFont="1" applyFill="1" applyAlignment="1">
      <alignment horizontal="center"/>
    </xf>
    <xf numFmtId="0" fontId="0" fillId="0" borderId="0" xfId="0" applyFont="1" applyFill="1" applyBorder="1" applyAlignment="1">
      <alignment vertical="center" wrapText="1"/>
    </xf>
    <xf numFmtId="0" fontId="4" fillId="0" borderId="3" xfId="0" applyFont="1" applyBorder="1"/>
    <xf numFmtId="0" fontId="3" fillId="0" borderId="0" xfId="0" applyFont="1" applyFill="1" applyAlignment="1">
      <alignment wrapText="1"/>
    </xf>
    <xf numFmtId="0" fontId="13" fillId="0" borderId="0" xfId="0" applyFont="1" applyFill="1" applyBorder="1" applyAlignment="1">
      <alignment wrapText="1"/>
    </xf>
    <xf numFmtId="0" fontId="13" fillId="6" borderId="0" xfId="0" applyFont="1" applyFill="1" applyBorder="1" applyAlignment="1">
      <alignment wrapText="1"/>
    </xf>
    <xf numFmtId="0" fontId="2" fillId="0" borderId="0" xfId="0" applyFont="1" applyFill="1"/>
    <xf numFmtId="0" fontId="13" fillId="6" borderId="0" xfId="0" applyFont="1" applyFill="1" applyBorder="1" applyAlignment="1">
      <alignment vertical="center" wrapText="1"/>
    </xf>
    <xf numFmtId="0" fontId="2" fillId="6" borderId="0" xfId="0" applyFont="1" applyFill="1" applyBorder="1" applyAlignment="1">
      <alignment vertical="center"/>
    </xf>
    <xf numFmtId="0" fontId="14" fillId="6" borderId="0" xfId="0" applyFont="1" applyFill="1"/>
    <xf numFmtId="0" fontId="2" fillId="0" borderId="0" xfId="0" applyFont="1" applyFill="1" applyBorder="1" applyAlignment="1">
      <alignment vertical="center" wrapText="1"/>
    </xf>
    <xf numFmtId="0" fontId="1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wrapText="1"/>
    </xf>
    <xf numFmtId="0" fontId="2" fillId="6" borderId="0" xfId="0" applyFont="1" applyFill="1" applyBorder="1" applyAlignment="1">
      <alignment vertical="center" wrapText="1"/>
    </xf>
    <xf numFmtId="0" fontId="4" fillId="0" borderId="0" xfId="0" applyFont="1" applyFill="1" applyAlignment="1">
      <alignment horizontal="center" vertical="center"/>
    </xf>
    <xf numFmtId="0" fontId="3" fillId="0" borderId="0" xfId="0" applyFont="1" applyFill="1" applyAlignment="1">
      <alignment horizontal="center" vertical="center" wrapText="1"/>
    </xf>
    <xf numFmtId="0" fontId="6" fillId="0" borderId="9" xfId="0" applyFont="1" applyFill="1" applyBorder="1" applyAlignment="1">
      <alignment horizontal="center" vertical="center" wrapText="1"/>
    </xf>
    <xf numFmtId="0" fontId="2" fillId="7" borderId="0" xfId="0" applyFont="1" applyFill="1" applyBorder="1" applyAlignment="1">
      <alignment vertic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Border="1" applyAlignment="1">
      <alignment horizontal="center" vertical="center"/>
    </xf>
    <xf numFmtId="0" fontId="0" fillId="7" borderId="0" xfId="0" applyFont="1" applyFill="1" applyAlignment="1">
      <alignment horizontal="center" vertical="center" wrapText="1"/>
    </xf>
    <xf numFmtId="0" fontId="0" fillId="0" borderId="0" xfId="0" applyFont="1" applyAlignment="1">
      <alignment horizontal="left" vertical="center" wrapText="1"/>
    </xf>
    <xf numFmtId="0" fontId="3" fillId="7" borderId="0" xfId="0" applyFont="1" applyFill="1" applyBorder="1" applyAlignment="1">
      <alignment horizontal="center" vertical="center"/>
    </xf>
    <xf numFmtId="0" fontId="3" fillId="7" borderId="0"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xf>
    <xf numFmtId="0" fontId="0" fillId="0" borderId="0" xfId="0" applyNumberFormat="1" applyFont="1" applyAlignment="1"/>
    <xf numFmtId="0" fontId="0" fillId="7" borderId="0" xfId="0" applyFont="1" applyFill="1" applyAlignment="1">
      <alignment vertical="center" wrapText="1"/>
    </xf>
    <xf numFmtId="0" fontId="13" fillId="7" borderId="0" xfId="0" applyFont="1" applyFill="1" applyBorder="1" applyAlignment="1">
      <alignment wrapText="1"/>
    </xf>
    <xf numFmtId="0" fontId="1" fillId="0" borderId="9" xfId="0" applyNumberFormat="1" applyFont="1" applyBorder="1" applyAlignment="1">
      <alignment horizontal="center" vertical="center" wrapText="1"/>
    </xf>
    <xf numFmtId="0" fontId="0" fillId="0" borderId="0" xfId="0" applyNumberFormat="1" applyFont="1" applyFill="1" applyAlignment="1"/>
    <xf numFmtId="0" fontId="4" fillId="0" borderId="0" xfId="0" applyNumberFormat="1" applyFont="1" applyAlignment="1">
      <alignment horizontal="center" vertical="center" wrapText="1"/>
    </xf>
    <xf numFmtId="0" fontId="7" fillId="0" borderId="0" xfId="45" applyNumberFormat="1" applyAlignment="1">
      <alignment horizontal="center" vertical="center" wrapText="1"/>
    </xf>
    <xf numFmtId="0" fontId="4" fillId="7" borderId="0" xfId="0" applyFont="1" applyFill="1" applyAlignment="1"/>
    <xf numFmtId="0" fontId="4" fillId="7" borderId="0" xfId="0" applyNumberFormat="1" applyFont="1" applyFill="1" applyAlignment="1">
      <alignment horizontal="center" vertical="center" wrapText="1"/>
    </xf>
    <xf numFmtId="0" fontId="4" fillId="7" borderId="0" xfId="0" applyFont="1" applyFill="1" applyAlignment="1">
      <alignment horizontal="center" vertical="center"/>
    </xf>
    <xf numFmtId="0" fontId="3" fillId="7" borderId="0" xfId="0" applyFont="1" applyFill="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Alignment="1">
      <alignment horizontal="center" vertical="center" wrapText="1"/>
    </xf>
    <xf numFmtId="165" fontId="3" fillId="4" borderId="0" xfId="0" applyNumberFormat="1" applyFont="1" applyFill="1" applyAlignment="1">
      <alignment horizontal="center" vertical="center"/>
    </xf>
    <xf numFmtId="0" fontId="0" fillId="4" borderId="0" xfId="0" applyFont="1" applyFill="1" applyBorder="1" applyAlignment="1">
      <alignment horizontal="center" vertical="center" wrapText="1"/>
    </xf>
    <xf numFmtId="0" fontId="4" fillId="0" borderId="0" xfId="0" applyFont="1" applyFill="1" applyAlignment="1">
      <alignment horizontal="center" vertical="center"/>
    </xf>
    <xf numFmtId="0" fontId="0"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5" borderId="0" xfId="0" applyFont="1" applyFill="1" applyAlignment="1">
      <alignment horizontal="center" wrapText="1"/>
    </xf>
    <xf numFmtId="0" fontId="0" fillId="0" borderId="0" xfId="0" applyFont="1" applyAlignment="1">
      <alignment horizontal="center" wrapText="1"/>
    </xf>
    <xf numFmtId="0" fontId="3" fillId="0" borderId="0" xfId="0" applyFont="1" applyAlignment="1">
      <alignment horizontal="center" vertical="center"/>
    </xf>
    <xf numFmtId="0" fontId="4"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Alignment="1">
      <alignment horizontal="center" vertical="center"/>
    </xf>
    <xf numFmtId="0" fontId="0" fillId="0" borderId="0" xfId="0" applyFont="1" applyFill="1" applyBorder="1" applyAlignment="1">
      <alignment horizontal="center" vertical="center" wrapText="1"/>
    </xf>
    <xf numFmtId="0" fontId="0" fillId="7" borderId="0" xfId="0" applyFont="1" applyFill="1" applyAlignment="1">
      <alignment horizontal="center" vertical="center" wrapText="1"/>
    </xf>
    <xf numFmtId="0" fontId="3" fillId="0" borderId="3" xfId="0" applyFont="1" applyFill="1" applyBorder="1" applyAlignment="1">
      <alignment horizontal="center" vertical="center"/>
    </xf>
    <xf numFmtId="0" fontId="0" fillId="0" borderId="0" xfId="0" applyFont="1" applyAlignment="1">
      <alignment horizontal="center" vertical="center" wrapText="1"/>
    </xf>
    <xf numFmtId="164" fontId="0" fillId="0" borderId="0" xfId="0" applyNumberFormat="1" applyFont="1" applyFill="1" applyAlignment="1">
      <alignment horizontal="center" vertical="center" wrapText="1"/>
    </xf>
    <xf numFmtId="0" fontId="0" fillId="0" borderId="0" xfId="0" applyFont="1" applyAlignment="1">
      <alignment vertical="center" wrapText="1"/>
    </xf>
    <xf numFmtId="0" fontId="0" fillId="5" borderId="0" xfId="0" applyFont="1" applyFill="1" applyAlignment="1">
      <alignment horizontal="center" vertical="center"/>
    </xf>
    <xf numFmtId="0" fontId="3" fillId="4" borderId="0" xfId="0" applyFont="1" applyFill="1" applyAlignment="1">
      <alignment horizontal="center" vertical="center"/>
    </xf>
    <xf numFmtId="0" fontId="4" fillId="0" borderId="0" xfId="0" applyFont="1" applyAlignment="1">
      <alignment horizontal="center" vertical="center" wrapText="1"/>
    </xf>
    <xf numFmtId="0" fontId="3" fillId="0" borderId="0" xfId="0" applyFont="1" applyFill="1" applyBorder="1" applyAlignment="1">
      <alignment horizontal="center" vertical="center"/>
    </xf>
    <xf numFmtId="0" fontId="3" fillId="4" borderId="0" xfId="0" applyFont="1" applyFill="1" applyAlignment="1">
      <alignment horizontal="center" vertical="center" wrapText="1"/>
    </xf>
    <xf numFmtId="0" fontId="0" fillId="0" borderId="0" xfId="0" applyFont="1" applyAlignment="1">
      <alignment horizontal="left" vertical="center" wrapText="1"/>
    </xf>
    <xf numFmtId="0" fontId="4" fillId="7" borderId="0" xfId="0" applyFont="1" applyFill="1" applyAlignment="1">
      <alignment horizont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7" borderId="0" xfId="0" applyFont="1" applyFill="1" applyAlignment="1">
      <alignment horizontal="center" wrapText="1"/>
    </xf>
    <xf numFmtId="0" fontId="0" fillId="7" borderId="0" xfId="0" applyFont="1" applyFill="1" applyAlignment="1">
      <alignment horizontal="center"/>
    </xf>
    <xf numFmtId="0" fontId="3" fillId="7" borderId="0" xfId="0" applyFont="1" applyFill="1" applyAlignment="1">
      <alignment horizontal="center"/>
    </xf>
    <xf numFmtId="165" fontId="3" fillId="0" borderId="0" xfId="0" applyNumberFormat="1" applyFont="1" applyFill="1" applyAlignment="1">
      <alignment horizontal="center" vertical="center" wrapText="1"/>
    </xf>
    <xf numFmtId="0" fontId="0" fillId="5" borderId="0" xfId="0" applyFont="1" applyFill="1" applyAlignment="1">
      <alignment horizontal="center" vertical="center" wrapText="1"/>
    </xf>
    <xf numFmtId="0" fontId="3" fillId="0" borderId="0" xfId="0" applyFont="1" applyFill="1" applyAlignment="1">
      <alignment horizontal="center" vertical="center" wrapText="1"/>
    </xf>
    <xf numFmtId="0" fontId="0" fillId="7" borderId="0" xfId="0" applyFont="1" applyFill="1" applyAlignment="1">
      <alignment wrapText="1"/>
    </xf>
    <xf numFmtId="0" fontId="4" fillId="0" borderId="0" xfId="0" applyNumberFormat="1" applyFont="1" applyFill="1" applyAlignment="1"/>
    <xf numFmtId="0" fontId="4" fillId="0" borderId="0" xfId="0" applyFont="1" applyFill="1" applyAlignment="1">
      <alignment wrapText="1"/>
    </xf>
    <xf numFmtId="0" fontId="0" fillId="2" borderId="0"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0" fillId="7" borderId="0" xfId="0" applyFont="1" applyFill="1" applyAlignment="1">
      <alignment horizontal="left"/>
    </xf>
    <xf numFmtId="0" fontId="0" fillId="6" borderId="0" xfId="0" applyFont="1" applyFill="1" applyAlignment="1">
      <alignment horizontal="left" vertical="center" wrapText="1"/>
    </xf>
    <xf numFmtId="0" fontId="0" fillId="3" borderId="0" xfId="0" applyFont="1" applyFill="1" applyBorder="1" applyAlignment="1">
      <alignment horizontal="left"/>
    </xf>
    <xf numFmtId="0" fontId="0" fillId="0" borderId="0" xfId="0" applyFont="1" applyFill="1" applyAlignment="1">
      <alignment horizontal="left"/>
    </xf>
    <xf numFmtId="0" fontId="4" fillId="0" borderId="0" xfId="0" applyFont="1" applyAlignment="1">
      <alignment horizontal="left" vertical="center"/>
    </xf>
    <xf numFmtId="0" fontId="0" fillId="7" borderId="0" xfId="0" applyFont="1" applyFill="1" applyAlignment="1">
      <alignment horizontal="left" vertical="center" wrapText="1"/>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vertical="center" wrapText="1"/>
    </xf>
    <xf numFmtId="164" fontId="0" fillId="0" borderId="0" xfId="0" applyNumberFormat="1" applyFont="1" applyAlignment="1">
      <alignment horizontal="left" vertical="center" wrapText="1"/>
    </xf>
    <xf numFmtId="0" fontId="2" fillId="2" borderId="0" xfId="0" applyFont="1" applyFill="1" applyBorder="1" applyAlignment="1">
      <alignment horizontal="left"/>
    </xf>
    <xf numFmtId="0" fontId="4" fillId="6" borderId="0" xfId="0" applyFont="1" applyFill="1" applyAlignment="1">
      <alignment horizontal="left"/>
    </xf>
    <xf numFmtId="0" fontId="0" fillId="6" borderId="0" xfId="0" applyFont="1" applyFill="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2" xfId="0" applyFont="1" applyBorder="1" applyAlignment="1">
      <alignment horizontal="left"/>
    </xf>
    <xf numFmtId="0" fontId="9" fillId="6" borderId="0"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1" fillId="6" borderId="0" xfId="0" applyFont="1" applyFill="1" applyAlignment="1">
      <alignment horizontal="left" vertical="center" wrapText="1"/>
    </xf>
    <xf numFmtId="0" fontId="2" fillId="0" borderId="0" xfId="0" applyFont="1" applyFill="1" applyBorder="1" applyAlignment="1">
      <alignment horizontal="center" vertical="center"/>
    </xf>
    <xf numFmtId="0" fontId="2" fillId="0" borderId="0" xfId="0" applyFont="1" applyAlignment="1">
      <alignment horizontal="center"/>
    </xf>
    <xf numFmtId="0" fontId="2" fillId="0" borderId="0" xfId="0" applyFont="1" applyFill="1" applyAlignment="1">
      <alignment horizontal="center"/>
    </xf>
    <xf numFmtId="0" fontId="2" fillId="7" borderId="0" xfId="0" applyFont="1" applyFill="1" applyAlignment="1">
      <alignment horizontal="center"/>
    </xf>
    <xf numFmtId="0" fontId="1" fillId="0" borderId="0" xfId="0" applyFont="1" applyAlignment="1">
      <alignment horizontal="center" vertical="center" wrapText="1"/>
    </xf>
    <xf numFmtId="0" fontId="0" fillId="0" borderId="0" xfId="0" applyFont="1" applyFill="1" applyBorder="1" applyAlignment="1">
      <alignment horizontal="center"/>
    </xf>
    <xf numFmtId="0" fontId="11" fillId="2" borderId="0" xfId="0" applyFont="1" applyFill="1" applyBorder="1" applyAlignment="1">
      <alignment horizontal="center"/>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s>
  <dxfs count="0"/>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2A1D-9736-4BEE-80A5-E7737557C8EE}">
  <dimension ref="A1:S242"/>
  <sheetViews>
    <sheetView tabSelected="1" zoomScale="115" zoomScaleNormal="115" workbookViewId="0">
      <pane ySplit="1" topLeftCell="A71" activePane="bottomLeft" state="frozen"/>
      <selection pane="bottomLeft" activeCell="F29" sqref="F29"/>
    </sheetView>
  </sheetViews>
  <sheetFormatPr defaultRowHeight="15" x14ac:dyDescent="0.25"/>
  <cols>
    <col min="1" max="1" width="25.7109375" style="52" customWidth="1"/>
    <col min="2" max="2" width="25.7109375" style="137" customWidth="1"/>
    <col min="3" max="3" width="13.42578125" style="137" customWidth="1"/>
    <col min="4" max="4" width="30.7109375" customWidth="1"/>
    <col min="5" max="5" width="25.7109375" style="52" customWidth="1"/>
    <col min="6" max="6" width="25.7109375" style="48" customWidth="1"/>
    <col min="7" max="7" width="25.7109375" style="116" customWidth="1"/>
    <col min="8" max="8" width="25.7109375" style="11" customWidth="1"/>
    <col min="9" max="9" width="25.7109375" style="245" customWidth="1"/>
    <col min="10" max="10" width="25.7109375" style="7" customWidth="1"/>
    <col min="11" max="15" width="25.7109375" customWidth="1"/>
    <col min="16" max="16" width="12.7109375" customWidth="1"/>
  </cols>
  <sheetData>
    <row r="1" spans="1:16" s="150" customFormat="1" ht="34.5" customHeight="1" thickBot="1" x14ac:dyDescent="0.3">
      <c r="A1" s="69" t="s">
        <v>0</v>
      </c>
      <c r="B1" s="141" t="s">
        <v>470</v>
      </c>
      <c r="C1" s="141" t="s">
        <v>428</v>
      </c>
      <c r="D1" s="66" t="s">
        <v>368</v>
      </c>
      <c r="E1" s="69" t="s">
        <v>255</v>
      </c>
      <c r="F1" s="66" t="s">
        <v>238</v>
      </c>
      <c r="G1" s="66" t="s">
        <v>178</v>
      </c>
      <c r="H1" s="67" t="s">
        <v>179</v>
      </c>
      <c r="I1" s="66" t="s">
        <v>257</v>
      </c>
      <c r="J1" s="67" t="s">
        <v>256</v>
      </c>
      <c r="K1" s="67" t="s">
        <v>181</v>
      </c>
      <c r="L1" s="68" t="s">
        <v>172</v>
      </c>
      <c r="M1" s="69" t="s">
        <v>204</v>
      </c>
      <c r="N1" s="69" t="s">
        <v>205</v>
      </c>
      <c r="O1" s="66" t="s">
        <v>165</v>
      </c>
      <c r="P1" s="248" t="s">
        <v>461</v>
      </c>
    </row>
    <row r="2" spans="1:16" s="59" customFormat="1" ht="15" customHeight="1" thickBot="1" x14ac:dyDescent="0.3">
      <c r="A2" s="54" t="s">
        <v>171</v>
      </c>
      <c r="B2" s="138"/>
      <c r="C2" s="138"/>
      <c r="D2" s="10"/>
      <c r="E2" s="54"/>
      <c r="F2" s="10"/>
      <c r="G2" s="219"/>
      <c r="H2" s="10"/>
      <c r="I2" s="73"/>
      <c r="J2" s="76"/>
      <c r="K2" s="60"/>
      <c r="L2" s="61"/>
      <c r="M2" s="62"/>
      <c r="N2" s="62"/>
      <c r="O2" s="63"/>
    </row>
    <row r="3" spans="1:16" s="7" customFormat="1" ht="15" customHeight="1" x14ac:dyDescent="0.25">
      <c r="A3" s="13" t="s">
        <v>161</v>
      </c>
      <c r="B3" s="134" t="s">
        <v>463</v>
      </c>
      <c r="C3" s="134"/>
      <c r="D3" s="9" t="s">
        <v>160</v>
      </c>
      <c r="E3" s="173" t="s">
        <v>171</v>
      </c>
      <c r="F3" s="9" t="s">
        <v>250</v>
      </c>
      <c r="G3" s="220" t="s">
        <v>268</v>
      </c>
      <c r="H3" s="143"/>
      <c r="I3" s="153" t="s">
        <v>240</v>
      </c>
      <c r="J3" s="50"/>
      <c r="K3" s="44" t="s">
        <v>322</v>
      </c>
      <c r="L3" s="11"/>
      <c r="M3" s="23"/>
      <c r="N3" s="23"/>
      <c r="O3" s="8" t="s">
        <v>182</v>
      </c>
    </row>
    <row r="4" spans="1:16" s="7" customFormat="1" ht="15" customHeight="1" x14ac:dyDescent="0.25">
      <c r="A4" s="13" t="s">
        <v>161</v>
      </c>
      <c r="B4" s="134" t="s">
        <v>463</v>
      </c>
      <c r="C4" s="134"/>
      <c r="D4" s="9" t="s">
        <v>303</v>
      </c>
      <c r="E4" s="174"/>
      <c r="F4" s="9" t="s">
        <v>250</v>
      </c>
      <c r="G4" s="220">
        <v>18</v>
      </c>
      <c r="H4" s="143"/>
      <c r="I4" s="153" t="s">
        <v>240</v>
      </c>
      <c r="J4" s="102"/>
      <c r="K4" s="102" t="s">
        <v>322</v>
      </c>
      <c r="L4" s="11"/>
      <c r="M4" s="23"/>
      <c r="N4" s="23"/>
      <c r="O4" s="8" t="s">
        <v>182</v>
      </c>
    </row>
    <row r="5" spans="1:16" s="7" customFormat="1" ht="15" customHeight="1" x14ac:dyDescent="0.25">
      <c r="A5" s="13" t="s">
        <v>161</v>
      </c>
      <c r="B5" s="134" t="s">
        <v>463</v>
      </c>
      <c r="C5" s="134"/>
      <c r="D5" s="9" t="s">
        <v>304</v>
      </c>
      <c r="E5" s="174"/>
      <c r="F5" s="9" t="s">
        <v>250</v>
      </c>
      <c r="G5" s="220">
        <v>46</v>
      </c>
      <c r="H5" s="143"/>
      <c r="I5" s="153" t="s">
        <v>240</v>
      </c>
      <c r="J5" s="102"/>
      <c r="K5" s="102" t="s">
        <v>322</v>
      </c>
      <c r="L5" s="11"/>
      <c r="M5" s="23"/>
      <c r="N5" s="23"/>
      <c r="O5" s="8" t="s">
        <v>182</v>
      </c>
    </row>
    <row r="6" spans="1:16" s="7" customFormat="1" ht="15" customHeight="1" x14ac:dyDescent="0.25">
      <c r="A6" s="18" t="s">
        <v>323</v>
      </c>
      <c r="B6" s="134" t="s">
        <v>463</v>
      </c>
      <c r="C6" s="134"/>
      <c r="D6" s="5" t="s">
        <v>227</v>
      </c>
      <c r="E6" s="174"/>
      <c r="F6" s="9" t="s">
        <v>250</v>
      </c>
      <c r="G6" s="221"/>
      <c r="H6" s="143"/>
      <c r="I6" s="153" t="s">
        <v>240</v>
      </c>
      <c r="J6" s="50" t="s">
        <v>228</v>
      </c>
      <c r="K6" s="44" t="s">
        <v>324</v>
      </c>
      <c r="L6" s="11"/>
      <c r="M6" s="23"/>
      <c r="N6" s="23"/>
      <c r="O6" s="8" t="s">
        <v>325</v>
      </c>
    </row>
    <row r="7" spans="1:16" s="7" customFormat="1" ht="15" customHeight="1" thickBot="1" x14ac:dyDescent="0.3">
      <c r="A7" s="18" t="s">
        <v>326</v>
      </c>
      <c r="B7" s="134" t="s">
        <v>463</v>
      </c>
      <c r="C7" s="134"/>
      <c r="D7" s="5"/>
      <c r="E7" s="175"/>
      <c r="F7" s="9" t="s">
        <v>250</v>
      </c>
      <c r="G7" s="221"/>
      <c r="H7" s="143" t="s">
        <v>164</v>
      </c>
      <c r="I7" s="153" t="s">
        <v>239</v>
      </c>
      <c r="J7" s="50" t="s">
        <v>180</v>
      </c>
      <c r="K7" s="44" t="s">
        <v>327</v>
      </c>
      <c r="L7" s="11"/>
      <c r="M7" s="23"/>
      <c r="N7" s="23"/>
      <c r="O7" s="8" t="s">
        <v>328</v>
      </c>
    </row>
    <row r="8" spans="1:16" s="59" customFormat="1" ht="15" customHeight="1" thickBot="1" x14ac:dyDescent="0.3">
      <c r="A8" s="57" t="s">
        <v>170</v>
      </c>
      <c r="B8" s="138"/>
      <c r="C8" s="138"/>
      <c r="D8" s="1"/>
      <c r="E8" s="56"/>
      <c r="F8" s="1"/>
      <c r="G8" s="222"/>
      <c r="H8" s="10"/>
      <c r="I8" s="73"/>
      <c r="J8" s="74"/>
      <c r="K8" s="60"/>
      <c r="L8" s="61"/>
      <c r="M8" s="62"/>
      <c r="N8" s="62"/>
      <c r="O8" s="75"/>
    </row>
    <row r="9" spans="1:16" s="7" customFormat="1" ht="15" customHeight="1" x14ac:dyDescent="0.25">
      <c r="A9" s="13" t="s">
        <v>159</v>
      </c>
      <c r="B9" s="134" t="s">
        <v>464</v>
      </c>
      <c r="C9" s="134" t="s">
        <v>469</v>
      </c>
      <c r="D9" s="9" t="s">
        <v>276</v>
      </c>
      <c r="E9" s="170" t="s">
        <v>275</v>
      </c>
      <c r="F9" s="9" t="s">
        <v>241</v>
      </c>
      <c r="G9" s="116">
        <v>4.0537644994469499E-4</v>
      </c>
      <c r="H9" s="208" t="s">
        <v>164</v>
      </c>
      <c r="I9" s="153" t="s">
        <v>240</v>
      </c>
      <c r="J9" s="209" t="s">
        <v>305</v>
      </c>
      <c r="K9" s="180" t="s">
        <v>329</v>
      </c>
      <c r="L9" s="11"/>
      <c r="M9" s="23"/>
      <c r="N9" s="23"/>
      <c r="O9" s="8" t="s">
        <v>282</v>
      </c>
    </row>
    <row r="10" spans="1:16" s="7" customFormat="1" ht="15" customHeight="1" x14ac:dyDescent="0.25">
      <c r="A10" s="13" t="s">
        <v>159</v>
      </c>
      <c r="B10" s="134" t="s">
        <v>464</v>
      </c>
      <c r="C10" s="134" t="s">
        <v>469</v>
      </c>
      <c r="D10" s="9" t="s">
        <v>277</v>
      </c>
      <c r="E10" s="171"/>
      <c r="F10" s="9" t="s">
        <v>241</v>
      </c>
      <c r="G10" s="116">
        <v>6.6106631243490702E-4</v>
      </c>
      <c r="H10" s="208"/>
      <c r="I10" s="153" t="s">
        <v>240</v>
      </c>
      <c r="J10" s="180"/>
      <c r="K10" s="180"/>
      <c r="L10" s="11"/>
      <c r="M10" s="23"/>
      <c r="N10" s="23"/>
      <c r="O10" s="8"/>
    </row>
    <row r="11" spans="1:16" s="7" customFormat="1" ht="15" customHeight="1" x14ac:dyDescent="0.25">
      <c r="A11" s="13" t="s">
        <v>159</v>
      </c>
      <c r="B11" s="134" t="s">
        <v>464</v>
      </c>
      <c r="C11" s="134" t="s">
        <v>469</v>
      </c>
      <c r="D11" s="9" t="s">
        <v>278</v>
      </c>
      <c r="E11" s="171"/>
      <c r="F11" s="9" t="s">
        <v>241</v>
      </c>
      <c r="G11" s="116">
        <v>1.37805262652717E-3</v>
      </c>
      <c r="H11" s="208"/>
      <c r="I11" s="153" t="s">
        <v>240</v>
      </c>
      <c r="J11" s="180"/>
      <c r="K11" s="180"/>
      <c r="L11" s="11"/>
      <c r="M11" s="23"/>
      <c r="N11" s="23"/>
      <c r="O11" s="8"/>
    </row>
    <row r="12" spans="1:16" s="7" customFormat="1" ht="15" customHeight="1" x14ac:dyDescent="0.25">
      <c r="A12" s="13" t="s">
        <v>159</v>
      </c>
      <c r="B12" s="134" t="s">
        <v>464</v>
      </c>
      <c r="C12" s="134" t="s">
        <v>469</v>
      </c>
      <c r="D12" s="9" t="s">
        <v>279</v>
      </c>
      <c r="E12" s="171"/>
      <c r="F12" s="9" t="s">
        <v>241</v>
      </c>
      <c r="G12" s="116">
        <v>8.5341727117056699E-4</v>
      </c>
      <c r="H12" s="208"/>
      <c r="I12" s="153" t="s">
        <v>240</v>
      </c>
      <c r="J12" s="180"/>
      <c r="K12" s="180"/>
      <c r="L12" s="11"/>
      <c r="M12" s="23"/>
      <c r="N12" s="23"/>
      <c r="O12" s="8"/>
    </row>
    <row r="13" spans="1:16" s="7" customFormat="1" ht="15" customHeight="1" x14ac:dyDescent="0.25">
      <c r="A13" s="13" t="s">
        <v>159</v>
      </c>
      <c r="B13" s="134" t="s">
        <v>464</v>
      </c>
      <c r="C13" s="134" t="s">
        <v>469</v>
      </c>
      <c r="D13" s="9" t="s">
        <v>280</v>
      </c>
      <c r="E13" s="171"/>
      <c r="F13" s="9" t="s">
        <v>241</v>
      </c>
      <c r="G13" s="116">
        <v>1.0840140507176401E-3</v>
      </c>
      <c r="H13" s="208"/>
      <c r="I13" s="153" t="s">
        <v>240</v>
      </c>
      <c r="J13" s="180"/>
      <c r="K13" s="180"/>
      <c r="L13" s="11"/>
      <c r="M13" s="23"/>
      <c r="N13" s="23"/>
      <c r="O13" s="8"/>
    </row>
    <row r="14" spans="1:16" s="7" customFormat="1" ht="15" customHeight="1" thickBot="1" x14ac:dyDescent="0.3">
      <c r="A14" s="13" t="s">
        <v>159</v>
      </c>
      <c r="B14" s="134" t="s">
        <v>464</v>
      </c>
      <c r="C14" s="134" t="s">
        <v>469</v>
      </c>
      <c r="D14" s="9" t="s">
        <v>281</v>
      </c>
      <c r="E14" s="172"/>
      <c r="F14" s="9" t="s">
        <v>241</v>
      </c>
      <c r="G14" s="116">
        <v>1.98286381240384E-3</v>
      </c>
      <c r="H14" s="208"/>
      <c r="I14" s="153" t="s">
        <v>240</v>
      </c>
      <c r="J14" s="180"/>
      <c r="K14" s="180"/>
      <c r="L14" s="11"/>
      <c r="M14" s="23"/>
      <c r="N14" s="23"/>
      <c r="O14" s="8"/>
    </row>
    <row r="15" spans="1:16" s="59" customFormat="1" ht="15" customHeight="1" x14ac:dyDescent="0.25">
      <c r="A15" s="57" t="s">
        <v>169</v>
      </c>
      <c r="B15" s="138"/>
      <c r="C15" s="138"/>
      <c r="D15" s="1"/>
      <c r="E15" s="56"/>
      <c r="F15" s="1"/>
      <c r="G15" s="222"/>
      <c r="H15" s="10"/>
      <c r="I15" s="73"/>
      <c r="J15" s="77"/>
      <c r="K15" s="60"/>
      <c r="L15" s="61"/>
      <c r="M15" s="62"/>
      <c r="N15" s="62"/>
      <c r="O15" s="63"/>
    </row>
    <row r="16" spans="1:16" s="7" customFormat="1" ht="15" customHeight="1" x14ac:dyDescent="0.25">
      <c r="A16" s="18" t="s">
        <v>183</v>
      </c>
      <c r="B16" s="142"/>
      <c r="C16" s="142"/>
      <c r="D16" s="4"/>
      <c r="F16" s="89"/>
      <c r="G16" s="223"/>
      <c r="H16" s="145" t="s">
        <v>167</v>
      </c>
      <c r="I16" s="153" t="s">
        <v>240</v>
      </c>
      <c r="J16" s="20" t="s">
        <v>177</v>
      </c>
      <c r="K16" s="44"/>
      <c r="L16" s="11"/>
      <c r="M16" s="23"/>
      <c r="N16" s="23"/>
      <c r="O16" s="26" t="s">
        <v>330</v>
      </c>
    </row>
    <row r="17" spans="1:15" s="7" customFormat="1" ht="15" customHeight="1" x14ac:dyDescent="0.25">
      <c r="A17" s="24" t="s">
        <v>99</v>
      </c>
      <c r="B17" s="134" t="s">
        <v>463</v>
      </c>
      <c r="C17" s="134" t="s">
        <v>469</v>
      </c>
      <c r="D17" s="113" t="s">
        <v>306</v>
      </c>
      <c r="F17" s="18" t="s">
        <v>250</v>
      </c>
      <c r="G17" s="224">
        <v>0</v>
      </c>
      <c r="H17" s="179" t="s">
        <v>164</v>
      </c>
      <c r="I17" s="244" t="s">
        <v>240</v>
      </c>
      <c r="J17" s="180" t="s">
        <v>331</v>
      </c>
      <c r="K17" s="182" t="s">
        <v>207</v>
      </c>
      <c r="L17" s="25"/>
      <c r="M17" s="181">
        <f t="shared" ref="M17" si="0">100*(180)/(14886+445+180)</f>
        <v>1.1604667655212431</v>
      </c>
      <c r="N17" s="181">
        <f t="shared" ref="N17" si="1">100*(180+445)/(14886+445+180)</f>
        <v>4.0293984913932048</v>
      </c>
      <c r="O17" s="180" t="s">
        <v>216</v>
      </c>
    </row>
    <row r="18" spans="1:15" s="108" customFormat="1" ht="15" customHeight="1" x14ac:dyDescent="0.25">
      <c r="A18" s="109" t="s">
        <v>99</v>
      </c>
      <c r="B18" s="134" t="s">
        <v>463</v>
      </c>
      <c r="C18" s="134" t="s">
        <v>469</v>
      </c>
      <c r="D18" s="110" t="s">
        <v>369</v>
      </c>
      <c r="F18" s="89" t="s">
        <v>250</v>
      </c>
      <c r="G18" s="225">
        <v>1.3100000000000001E-2</v>
      </c>
      <c r="H18" s="179"/>
      <c r="I18" s="244"/>
      <c r="J18" s="180"/>
      <c r="K18" s="182"/>
      <c r="L18" s="114"/>
      <c r="M18" s="181"/>
      <c r="N18" s="181"/>
      <c r="O18" s="180"/>
    </row>
    <row r="19" spans="1:15" s="108" customFormat="1" ht="15" customHeight="1" x14ac:dyDescent="0.25">
      <c r="A19" s="109" t="s">
        <v>99</v>
      </c>
      <c r="B19" s="134" t="s">
        <v>463</v>
      </c>
      <c r="C19" s="134" t="s">
        <v>469</v>
      </c>
      <c r="D19" s="110" t="s">
        <v>370</v>
      </c>
      <c r="F19" s="89" t="s">
        <v>250</v>
      </c>
      <c r="G19" s="225">
        <v>8.0000000000000002E-3</v>
      </c>
      <c r="H19" s="179"/>
      <c r="I19" s="244"/>
      <c r="J19" s="180"/>
      <c r="K19" s="182"/>
      <c r="L19" s="114"/>
      <c r="M19" s="181"/>
      <c r="N19" s="181"/>
      <c r="O19" s="180"/>
    </row>
    <row r="20" spans="1:15" s="108" customFormat="1" ht="15" customHeight="1" x14ac:dyDescent="0.25">
      <c r="A20" s="109" t="s">
        <v>99</v>
      </c>
      <c r="B20" s="134" t="s">
        <v>463</v>
      </c>
      <c r="C20" s="134" t="s">
        <v>469</v>
      </c>
      <c r="D20" s="110" t="s">
        <v>371</v>
      </c>
      <c r="F20" s="89" t="s">
        <v>250</v>
      </c>
      <c r="G20" s="225">
        <v>2.1899999999999999E-2</v>
      </c>
      <c r="H20" s="179"/>
      <c r="I20" s="244"/>
      <c r="J20" s="180"/>
      <c r="K20" s="182"/>
      <c r="L20" s="114"/>
      <c r="M20" s="181"/>
      <c r="N20" s="181"/>
      <c r="O20" s="180"/>
    </row>
    <row r="21" spans="1:15" s="108" customFormat="1" ht="15" customHeight="1" x14ac:dyDescent="0.25">
      <c r="A21" s="109" t="s">
        <v>99</v>
      </c>
      <c r="B21" s="134" t="s">
        <v>463</v>
      </c>
      <c r="C21" s="134" t="s">
        <v>469</v>
      </c>
      <c r="D21" s="110" t="s">
        <v>372</v>
      </c>
      <c r="F21" s="89" t="s">
        <v>250</v>
      </c>
      <c r="G21" s="225">
        <v>4.1999999999999997E-3</v>
      </c>
      <c r="H21" s="179"/>
      <c r="I21" s="244"/>
      <c r="J21" s="180"/>
      <c r="K21" s="182"/>
      <c r="L21" s="114"/>
      <c r="M21" s="181"/>
      <c r="N21" s="181"/>
      <c r="O21" s="180"/>
    </row>
    <row r="22" spans="1:15" s="108" customFormat="1" ht="15" customHeight="1" x14ac:dyDescent="0.25">
      <c r="A22" s="109" t="s">
        <v>99</v>
      </c>
      <c r="B22" s="134" t="s">
        <v>463</v>
      </c>
      <c r="C22" s="134" t="s">
        <v>469</v>
      </c>
      <c r="D22" s="110" t="s">
        <v>373</v>
      </c>
      <c r="F22" s="89" t="s">
        <v>250</v>
      </c>
      <c r="G22" s="225">
        <v>1.4999999999999999E-2</v>
      </c>
      <c r="H22" s="179"/>
      <c r="I22" s="244"/>
      <c r="J22" s="180"/>
      <c r="K22" s="182"/>
      <c r="L22" s="114"/>
      <c r="M22" s="181"/>
      <c r="N22" s="181"/>
      <c r="O22" s="180"/>
    </row>
    <row r="23" spans="1:15" s="59" customFormat="1" ht="15" customHeight="1" x14ac:dyDescent="0.25">
      <c r="A23" s="57" t="s">
        <v>1</v>
      </c>
      <c r="B23" s="138"/>
      <c r="C23" s="138"/>
      <c r="E23" s="56"/>
      <c r="F23" s="1"/>
      <c r="G23" s="226"/>
      <c r="H23" s="61"/>
      <c r="I23" s="73"/>
    </row>
    <row r="24" spans="1:15" s="48" customFormat="1" ht="15" customHeight="1" x14ac:dyDescent="0.25">
      <c r="A24" s="15" t="s">
        <v>162</v>
      </c>
      <c r="B24" s="134" t="s">
        <v>464</v>
      </c>
      <c r="C24" s="134" t="s">
        <v>469</v>
      </c>
      <c r="D24" s="2" t="s">
        <v>2</v>
      </c>
      <c r="E24" s="14"/>
      <c r="F24" s="52" t="s">
        <v>272</v>
      </c>
      <c r="G24" s="147">
        <v>15</v>
      </c>
      <c r="H24" s="143"/>
      <c r="I24" s="245" t="s">
        <v>240</v>
      </c>
      <c r="J24" s="50">
        <v>15</v>
      </c>
      <c r="K24" s="44"/>
      <c r="L24" s="12"/>
      <c r="M24" s="22"/>
      <c r="N24" s="22"/>
      <c r="O24" s="46"/>
    </row>
    <row r="25" spans="1:15" s="48" customFormat="1" ht="15" customHeight="1" x14ac:dyDescent="0.25">
      <c r="A25" s="14" t="s">
        <v>332</v>
      </c>
      <c r="B25" s="142"/>
      <c r="C25" s="134"/>
      <c r="D25" s="2" t="s">
        <v>57</v>
      </c>
      <c r="E25" s="14"/>
      <c r="F25" s="2"/>
      <c r="G25" s="147"/>
      <c r="H25" s="151"/>
      <c r="I25" s="245" t="s">
        <v>240</v>
      </c>
      <c r="J25" s="50"/>
      <c r="K25" s="47"/>
      <c r="M25" s="22"/>
      <c r="N25" s="22"/>
      <c r="O25" s="21"/>
    </row>
    <row r="26" spans="1:15" s="53" customFormat="1" ht="20.100000000000001" customHeight="1" x14ac:dyDescent="0.25">
      <c r="A26" s="27" t="s">
        <v>295</v>
      </c>
      <c r="B26" s="134" t="s">
        <v>464</v>
      </c>
      <c r="C26" s="134" t="s">
        <v>469</v>
      </c>
      <c r="D26" s="53" t="s">
        <v>398</v>
      </c>
      <c r="E26" s="168" t="s">
        <v>300</v>
      </c>
      <c r="F26" s="53" t="s">
        <v>297</v>
      </c>
      <c r="G26" s="227">
        <v>77.900000000000006</v>
      </c>
      <c r="H26" s="115" t="s">
        <v>335</v>
      </c>
      <c r="I26" s="245" t="s">
        <v>240</v>
      </c>
      <c r="K26"/>
      <c r="L26"/>
      <c r="M26"/>
    </row>
    <row r="27" spans="1:15" s="53" customFormat="1" ht="20.100000000000001" customHeight="1" x14ac:dyDescent="0.25">
      <c r="A27" s="27" t="s">
        <v>295</v>
      </c>
      <c r="B27" s="134" t="s">
        <v>464</v>
      </c>
      <c r="C27" s="134" t="s">
        <v>469</v>
      </c>
      <c r="D27" s="53" t="s">
        <v>399</v>
      </c>
      <c r="E27" s="168"/>
      <c r="F27" s="53" t="s">
        <v>297</v>
      </c>
      <c r="G27" s="227">
        <v>72.099999999999994</v>
      </c>
      <c r="H27" s="115" t="s">
        <v>335</v>
      </c>
      <c r="I27" s="245" t="s">
        <v>240</v>
      </c>
      <c r="K27"/>
      <c r="L27"/>
      <c r="M27"/>
    </row>
    <row r="28" spans="1:15" s="53" customFormat="1" ht="20.100000000000001" customHeight="1" x14ac:dyDescent="0.25">
      <c r="A28" s="27" t="s">
        <v>295</v>
      </c>
      <c r="B28" s="134" t="s">
        <v>464</v>
      </c>
      <c r="C28" s="134" t="s">
        <v>469</v>
      </c>
      <c r="D28" s="53" t="s">
        <v>406</v>
      </c>
      <c r="E28" s="168"/>
      <c r="F28" s="53" t="s">
        <v>297</v>
      </c>
      <c r="G28" s="227">
        <v>79.8</v>
      </c>
      <c r="H28" s="115" t="s">
        <v>335</v>
      </c>
      <c r="I28" s="245" t="s">
        <v>240</v>
      </c>
      <c r="K28"/>
      <c r="L28"/>
      <c r="M28"/>
    </row>
    <row r="29" spans="1:15" s="53" customFormat="1" ht="20.100000000000001" customHeight="1" x14ac:dyDescent="0.25">
      <c r="A29" s="27" t="s">
        <v>295</v>
      </c>
      <c r="B29" s="134" t="s">
        <v>464</v>
      </c>
      <c r="C29" s="134" t="s">
        <v>469</v>
      </c>
      <c r="D29" s="53" t="s">
        <v>403</v>
      </c>
      <c r="E29" s="168"/>
      <c r="F29" s="53" t="s">
        <v>297</v>
      </c>
      <c r="G29" s="227">
        <v>84.3</v>
      </c>
      <c r="H29" s="115" t="s">
        <v>335</v>
      </c>
      <c r="I29" s="245" t="s">
        <v>240</v>
      </c>
      <c r="K29"/>
      <c r="L29"/>
      <c r="M29"/>
    </row>
    <row r="30" spans="1:15" s="53" customFormat="1" ht="20.100000000000001" customHeight="1" x14ac:dyDescent="0.25">
      <c r="A30" s="27" t="s">
        <v>295</v>
      </c>
      <c r="B30" s="134" t="s">
        <v>464</v>
      </c>
      <c r="C30" s="134" t="s">
        <v>469</v>
      </c>
      <c r="D30" s="53" t="s">
        <v>400</v>
      </c>
      <c r="E30" s="168"/>
      <c r="F30" s="53" t="s">
        <v>297</v>
      </c>
      <c r="G30" s="227">
        <v>79.8</v>
      </c>
      <c r="H30" s="115" t="s">
        <v>335</v>
      </c>
      <c r="I30" s="245" t="s">
        <v>240</v>
      </c>
      <c r="K30"/>
      <c r="L30"/>
      <c r="M30"/>
    </row>
    <row r="31" spans="1:15" s="53" customFormat="1" ht="20.100000000000001" customHeight="1" x14ac:dyDescent="0.25">
      <c r="A31" s="27" t="s">
        <v>295</v>
      </c>
      <c r="B31" s="134" t="s">
        <v>464</v>
      </c>
      <c r="C31" s="134" t="s">
        <v>469</v>
      </c>
      <c r="D31" s="53" t="s">
        <v>401</v>
      </c>
      <c r="E31" s="168"/>
      <c r="F31" s="53" t="s">
        <v>297</v>
      </c>
      <c r="G31" s="227">
        <v>86.1</v>
      </c>
      <c r="H31" s="115" t="s">
        <v>335</v>
      </c>
      <c r="I31" s="245" t="s">
        <v>240</v>
      </c>
      <c r="K31"/>
      <c r="L31"/>
      <c r="M31"/>
    </row>
    <row r="32" spans="1:15" s="53" customFormat="1" ht="20.100000000000001" customHeight="1" x14ac:dyDescent="0.25">
      <c r="A32" s="27" t="s">
        <v>295</v>
      </c>
      <c r="B32" s="134" t="s">
        <v>464</v>
      </c>
      <c r="C32" s="134" t="s">
        <v>469</v>
      </c>
      <c r="D32" s="53" t="s">
        <v>407</v>
      </c>
      <c r="E32" s="168"/>
      <c r="F32" s="53" t="s">
        <v>297</v>
      </c>
      <c r="G32" s="227">
        <v>74.599999999999994</v>
      </c>
      <c r="H32" s="115" t="s">
        <v>335</v>
      </c>
      <c r="I32" s="245" t="s">
        <v>240</v>
      </c>
      <c r="K32"/>
      <c r="L32"/>
      <c r="M32"/>
    </row>
    <row r="33" spans="1:15" s="53" customFormat="1" ht="20.100000000000001" customHeight="1" x14ac:dyDescent="0.25">
      <c r="A33" s="27" t="s">
        <v>295</v>
      </c>
      <c r="B33" s="134" t="s">
        <v>464</v>
      </c>
      <c r="C33" s="134" t="s">
        <v>469</v>
      </c>
      <c r="D33" s="53" t="s">
        <v>404</v>
      </c>
      <c r="E33" s="168"/>
      <c r="F33" s="53" t="s">
        <v>297</v>
      </c>
      <c r="G33" s="227">
        <v>74.2</v>
      </c>
      <c r="H33" s="115" t="s">
        <v>335</v>
      </c>
      <c r="I33" s="245" t="s">
        <v>240</v>
      </c>
      <c r="K33"/>
      <c r="L33"/>
      <c r="M33"/>
    </row>
    <row r="34" spans="1:15" s="7" customFormat="1" ht="20.100000000000001" customHeight="1" x14ac:dyDescent="0.25">
      <c r="A34" s="88" t="s">
        <v>295</v>
      </c>
      <c r="B34" s="134" t="s">
        <v>464</v>
      </c>
      <c r="C34" s="134" t="s">
        <v>469</v>
      </c>
      <c r="D34" s="7" t="s">
        <v>402</v>
      </c>
      <c r="E34" s="168"/>
      <c r="F34" s="7" t="s">
        <v>297</v>
      </c>
      <c r="G34" s="228">
        <v>78.8</v>
      </c>
      <c r="H34" s="11" t="s">
        <v>335</v>
      </c>
      <c r="I34" s="246" t="s">
        <v>240</v>
      </c>
      <c r="K34"/>
      <c r="L34"/>
      <c r="M34"/>
    </row>
    <row r="35" spans="1:15" s="7" customFormat="1" ht="20.100000000000001" customHeight="1" x14ac:dyDescent="0.25">
      <c r="A35" s="88" t="s">
        <v>295</v>
      </c>
      <c r="B35" s="134" t="s">
        <v>464</v>
      </c>
      <c r="C35" s="134" t="s">
        <v>469</v>
      </c>
      <c r="D35" s="7" t="s">
        <v>405</v>
      </c>
      <c r="E35" s="168"/>
      <c r="F35" s="7" t="s">
        <v>297</v>
      </c>
      <c r="G35" s="228">
        <v>73.8</v>
      </c>
      <c r="H35" s="11" t="s">
        <v>335</v>
      </c>
      <c r="I35" s="246" t="s">
        <v>240</v>
      </c>
      <c r="K35"/>
      <c r="L35"/>
      <c r="M35"/>
    </row>
    <row r="36" spans="1:15" s="7" customFormat="1" ht="30.75" customHeight="1" x14ac:dyDescent="0.25">
      <c r="A36" s="88" t="s">
        <v>295</v>
      </c>
      <c r="B36" s="134" t="s">
        <v>464</v>
      </c>
      <c r="C36" s="134" t="s">
        <v>469</v>
      </c>
      <c r="D36" s="7" t="s">
        <v>408</v>
      </c>
      <c r="E36" s="168"/>
      <c r="F36" s="7" t="s">
        <v>297</v>
      </c>
      <c r="G36" s="228">
        <v>73.8</v>
      </c>
      <c r="H36" s="11" t="s">
        <v>335</v>
      </c>
      <c r="I36" s="246" t="s">
        <v>240</v>
      </c>
      <c r="K36"/>
      <c r="L36"/>
      <c r="M36"/>
    </row>
    <row r="37" spans="1:15" s="53" customFormat="1" ht="20.100000000000001" customHeight="1" x14ac:dyDescent="0.25">
      <c r="A37" s="27" t="s">
        <v>294</v>
      </c>
      <c r="B37" s="134" t="s">
        <v>463</v>
      </c>
      <c r="C37" s="134" t="s">
        <v>469</v>
      </c>
      <c r="D37" s="53" t="s">
        <v>284</v>
      </c>
      <c r="E37" s="168"/>
      <c r="F37" s="53" t="s">
        <v>298</v>
      </c>
      <c r="G37" s="116">
        <v>90</v>
      </c>
      <c r="H37" s="115" t="s">
        <v>164</v>
      </c>
      <c r="I37" s="245" t="s">
        <v>240</v>
      </c>
      <c r="K37"/>
      <c r="L37"/>
      <c r="M37"/>
    </row>
    <row r="38" spans="1:15" s="53" customFormat="1" ht="20.100000000000001" customHeight="1" x14ac:dyDescent="0.25">
      <c r="A38" s="27" t="s">
        <v>294</v>
      </c>
      <c r="B38" s="134" t="s">
        <v>463</v>
      </c>
      <c r="C38" s="134" t="s">
        <v>469</v>
      </c>
      <c r="D38" s="53" t="s">
        <v>285</v>
      </c>
      <c r="E38" s="168"/>
      <c r="F38" s="53" t="s">
        <v>298</v>
      </c>
      <c r="G38" s="116">
        <v>82</v>
      </c>
      <c r="H38" s="115" t="s">
        <v>164</v>
      </c>
      <c r="I38" s="245" t="s">
        <v>240</v>
      </c>
      <c r="K38"/>
      <c r="L38"/>
      <c r="M38"/>
    </row>
    <row r="39" spans="1:15" s="53" customFormat="1" ht="20.100000000000001" customHeight="1" x14ac:dyDescent="0.25">
      <c r="A39" s="27" t="s">
        <v>294</v>
      </c>
      <c r="B39" s="134" t="s">
        <v>463</v>
      </c>
      <c r="C39" s="134" t="s">
        <v>469</v>
      </c>
      <c r="D39" s="53" t="s">
        <v>286</v>
      </c>
      <c r="E39" s="168"/>
      <c r="F39" s="53" t="s">
        <v>298</v>
      </c>
      <c r="G39" s="116">
        <v>85</v>
      </c>
      <c r="H39" s="115" t="s">
        <v>164</v>
      </c>
      <c r="I39" s="245" t="s">
        <v>240</v>
      </c>
      <c r="K39"/>
      <c r="L39"/>
      <c r="M39"/>
    </row>
    <row r="40" spans="1:15" s="53" customFormat="1" x14ac:dyDescent="0.25">
      <c r="A40" s="27" t="s">
        <v>294</v>
      </c>
      <c r="B40" s="134" t="s">
        <v>463</v>
      </c>
      <c r="C40" s="134" t="s">
        <v>469</v>
      </c>
      <c r="D40" s="53" t="s">
        <v>287</v>
      </c>
      <c r="E40" s="168"/>
      <c r="F40" s="53" t="s">
        <v>298</v>
      </c>
      <c r="G40" s="116">
        <v>79</v>
      </c>
      <c r="H40" s="115" t="s">
        <v>164</v>
      </c>
      <c r="I40" s="245" t="s">
        <v>240</v>
      </c>
      <c r="K40"/>
      <c r="L40"/>
      <c r="M40"/>
    </row>
    <row r="41" spans="1:15" s="53" customFormat="1" x14ac:dyDescent="0.25">
      <c r="A41" s="27" t="s">
        <v>294</v>
      </c>
      <c r="B41" s="134" t="s">
        <v>463</v>
      </c>
      <c r="C41" s="134" t="s">
        <v>469</v>
      </c>
      <c r="D41" s="53" t="s">
        <v>288</v>
      </c>
      <c r="E41" s="168"/>
      <c r="F41" s="53" t="s">
        <v>298</v>
      </c>
      <c r="G41" s="116">
        <v>82</v>
      </c>
      <c r="H41" s="115" t="s">
        <v>164</v>
      </c>
      <c r="I41" s="245" t="s">
        <v>240</v>
      </c>
      <c r="K41"/>
      <c r="L41"/>
      <c r="M41"/>
    </row>
    <row r="42" spans="1:15" s="53" customFormat="1" x14ac:dyDescent="0.25">
      <c r="A42" s="27" t="s">
        <v>294</v>
      </c>
      <c r="B42" s="134" t="s">
        <v>463</v>
      </c>
      <c r="C42" s="134" t="s">
        <v>469</v>
      </c>
      <c r="D42" s="53" t="s">
        <v>289</v>
      </c>
      <c r="E42" s="168"/>
      <c r="F42" s="53" t="s">
        <v>298</v>
      </c>
      <c r="G42" s="116">
        <v>65</v>
      </c>
      <c r="H42" s="115" t="s">
        <v>164</v>
      </c>
      <c r="I42" s="245" t="s">
        <v>240</v>
      </c>
      <c r="K42"/>
      <c r="L42"/>
      <c r="M42"/>
    </row>
    <row r="43" spans="1:15" s="53" customFormat="1" x14ac:dyDescent="0.25">
      <c r="A43" s="27" t="s">
        <v>294</v>
      </c>
      <c r="B43" s="134" t="s">
        <v>463</v>
      </c>
      <c r="C43" s="134" t="s">
        <v>469</v>
      </c>
      <c r="D43" s="53" t="s">
        <v>290</v>
      </c>
      <c r="E43" s="168"/>
      <c r="F43" s="53" t="s">
        <v>298</v>
      </c>
      <c r="G43" s="116">
        <v>72</v>
      </c>
      <c r="H43" s="115" t="s">
        <v>164</v>
      </c>
      <c r="I43" s="245" t="s">
        <v>240</v>
      </c>
      <c r="K43"/>
      <c r="L43"/>
      <c r="M43"/>
    </row>
    <row r="44" spans="1:15" s="53" customFormat="1" x14ac:dyDescent="0.25">
      <c r="A44" s="27" t="s">
        <v>294</v>
      </c>
      <c r="B44" s="134" t="s">
        <v>463</v>
      </c>
      <c r="C44" s="134" t="s">
        <v>469</v>
      </c>
      <c r="D44" s="53" t="s">
        <v>291</v>
      </c>
      <c r="E44" s="168"/>
      <c r="F44" s="53" t="s">
        <v>298</v>
      </c>
      <c r="G44" s="116">
        <v>45</v>
      </c>
      <c r="H44" s="115" t="s">
        <v>164</v>
      </c>
      <c r="I44" s="245" t="s">
        <v>240</v>
      </c>
      <c r="K44"/>
      <c r="L44"/>
      <c r="M44"/>
    </row>
    <row r="45" spans="1:15" s="53" customFormat="1" x14ac:dyDescent="0.25">
      <c r="A45" s="27" t="s">
        <v>294</v>
      </c>
      <c r="B45" s="134" t="s">
        <v>463</v>
      </c>
      <c r="C45" s="134" t="s">
        <v>469</v>
      </c>
      <c r="D45" s="53" t="s">
        <v>292</v>
      </c>
      <c r="E45" s="168"/>
      <c r="F45" s="53" t="s">
        <v>298</v>
      </c>
      <c r="G45" s="116">
        <v>70</v>
      </c>
      <c r="H45" s="115" t="s">
        <v>164</v>
      </c>
      <c r="I45" s="245" t="s">
        <v>240</v>
      </c>
      <c r="K45"/>
      <c r="L45"/>
      <c r="M45"/>
    </row>
    <row r="46" spans="1:15" s="53" customFormat="1" ht="17.25" customHeight="1" x14ac:dyDescent="0.25">
      <c r="A46" s="27" t="s">
        <v>294</v>
      </c>
      <c r="B46" s="134" t="s">
        <v>463</v>
      </c>
      <c r="C46" s="134" t="s">
        <v>469</v>
      </c>
      <c r="D46" s="53" t="s">
        <v>293</v>
      </c>
      <c r="E46" s="168"/>
      <c r="F46" s="53" t="s">
        <v>298</v>
      </c>
      <c r="G46" s="116">
        <v>55</v>
      </c>
      <c r="H46" s="115" t="s">
        <v>164</v>
      </c>
      <c r="I46" s="245" t="s">
        <v>240</v>
      </c>
      <c r="K46"/>
      <c r="L46"/>
      <c r="M46"/>
    </row>
    <row r="47" spans="1:15" s="53" customFormat="1" ht="20.25" customHeight="1" thickBot="1" x14ac:dyDescent="0.3">
      <c r="A47" s="15" t="s">
        <v>333</v>
      </c>
      <c r="B47" s="134" t="s">
        <v>465</v>
      </c>
      <c r="C47" s="134" t="s">
        <v>469</v>
      </c>
      <c r="D47" s="3" t="s">
        <v>296</v>
      </c>
      <c r="E47" s="169"/>
      <c r="F47" s="53" t="s">
        <v>299</v>
      </c>
      <c r="G47" s="229" t="s">
        <v>334</v>
      </c>
      <c r="H47" s="115" t="s">
        <v>302</v>
      </c>
      <c r="I47" s="245" t="s">
        <v>240</v>
      </c>
      <c r="J47" s="53" t="s">
        <v>338</v>
      </c>
      <c r="K47" s="53" t="s">
        <v>336</v>
      </c>
      <c r="L47" s="53" t="s">
        <v>337</v>
      </c>
      <c r="O47" s="35" t="s">
        <v>301</v>
      </c>
    </row>
    <row r="48" spans="1:15" s="48" customFormat="1" ht="15" customHeight="1" x14ac:dyDescent="0.25">
      <c r="A48" s="15" t="s">
        <v>339</v>
      </c>
      <c r="B48" s="142"/>
      <c r="C48" s="134" t="s">
        <v>469</v>
      </c>
      <c r="D48" s="2" t="s">
        <v>79</v>
      </c>
      <c r="E48" s="165" t="s">
        <v>414</v>
      </c>
      <c r="F48" s="210" t="s">
        <v>413</v>
      </c>
      <c r="G48" s="221">
        <v>0.23310023310023309</v>
      </c>
      <c r="H48" s="204" t="s">
        <v>167</v>
      </c>
      <c r="I48" s="245" t="s">
        <v>240</v>
      </c>
      <c r="J48" s="180" t="s">
        <v>209</v>
      </c>
      <c r="K48" s="193">
        <v>51</v>
      </c>
      <c r="L48" s="111" t="s">
        <v>203</v>
      </c>
      <c r="M48" s="205" t="s">
        <v>230</v>
      </c>
      <c r="N48" s="205" t="s">
        <v>208</v>
      </c>
      <c r="O48" s="49"/>
    </row>
    <row r="49" spans="1:15" s="48" customFormat="1" ht="15" customHeight="1" x14ac:dyDescent="0.25">
      <c r="A49" s="14"/>
      <c r="B49" s="142"/>
      <c r="C49" s="134" t="s">
        <v>469</v>
      </c>
      <c r="D49" s="2" t="s">
        <v>80</v>
      </c>
      <c r="E49" s="166"/>
      <c r="F49" s="210"/>
      <c r="G49" s="221">
        <v>0.23310023310023309</v>
      </c>
      <c r="H49" s="204"/>
      <c r="I49" s="245" t="s">
        <v>240</v>
      </c>
      <c r="J49" s="180"/>
      <c r="K49" s="193"/>
      <c r="L49" s="111"/>
      <c r="M49" s="205"/>
      <c r="N49" s="205"/>
      <c r="O49" s="49"/>
    </row>
    <row r="50" spans="1:15" s="48" customFormat="1" ht="15" customHeight="1" x14ac:dyDescent="0.25">
      <c r="A50" s="14"/>
      <c r="B50" s="142"/>
      <c r="C50" s="134" t="s">
        <v>469</v>
      </c>
      <c r="D50" s="2" t="s">
        <v>81</v>
      </c>
      <c r="E50" s="166"/>
      <c r="F50" s="210"/>
      <c r="G50" s="221">
        <v>0.23310023310023309</v>
      </c>
      <c r="H50" s="204"/>
      <c r="I50" s="245" t="s">
        <v>240</v>
      </c>
      <c r="J50" s="180"/>
      <c r="K50" s="193"/>
      <c r="L50" s="111"/>
      <c r="M50" s="205"/>
      <c r="N50" s="205"/>
      <c r="O50" s="49"/>
    </row>
    <row r="51" spans="1:15" s="48" customFormat="1" ht="15" customHeight="1" x14ac:dyDescent="0.25">
      <c r="A51" s="14"/>
      <c r="B51" s="142"/>
      <c r="C51" s="134" t="s">
        <v>469</v>
      </c>
      <c r="D51" s="2" t="s">
        <v>82</v>
      </c>
      <c r="E51" s="166"/>
      <c r="F51" s="210"/>
      <c r="G51" s="221">
        <v>0.23310023310023309</v>
      </c>
      <c r="H51" s="204"/>
      <c r="I51" s="245" t="s">
        <v>240</v>
      </c>
      <c r="J51" s="180"/>
      <c r="K51" s="193"/>
      <c r="L51" s="111"/>
      <c r="M51" s="205"/>
      <c r="N51" s="205"/>
      <c r="O51" s="49"/>
    </row>
    <row r="52" spans="1:15" s="48" customFormat="1" ht="15" customHeight="1" x14ac:dyDescent="0.25">
      <c r="A52" s="14"/>
      <c r="B52" s="142"/>
      <c r="C52" s="134" t="s">
        <v>469</v>
      </c>
      <c r="D52" s="2" t="s">
        <v>83</v>
      </c>
      <c r="E52" s="166"/>
      <c r="F52" s="210"/>
      <c r="G52" s="221">
        <v>0.23310023310023309</v>
      </c>
      <c r="H52" s="204"/>
      <c r="I52" s="245" t="s">
        <v>240</v>
      </c>
      <c r="J52" s="180"/>
      <c r="K52" s="193"/>
      <c r="L52" s="111"/>
      <c r="M52" s="205"/>
      <c r="N52" s="205"/>
      <c r="O52" s="49"/>
    </row>
    <row r="53" spans="1:15" s="48" customFormat="1" ht="15" customHeight="1" x14ac:dyDescent="0.25">
      <c r="A53" s="14"/>
      <c r="B53" s="142"/>
      <c r="C53" s="134" t="s">
        <v>469</v>
      </c>
      <c r="D53" s="2" t="s">
        <v>84</v>
      </c>
      <c r="E53" s="166"/>
      <c r="F53" s="210"/>
      <c r="G53" s="221">
        <v>0.23310023310023309</v>
      </c>
      <c r="H53" s="204"/>
      <c r="I53" s="245" t="s">
        <v>240</v>
      </c>
      <c r="J53" s="180"/>
      <c r="K53" s="193"/>
      <c r="L53" s="111"/>
      <c r="M53" s="205"/>
      <c r="N53" s="205"/>
      <c r="O53" s="49"/>
    </row>
    <row r="54" spans="1:15" s="48" customFormat="1" ht="15" customHeight="1" x14ac:dyDescent="0.25">
      <c r="A54" s="14"/>
      <c r="B54" s="142"/>
      <c r="C54" s="134" t="s">
        <v>469</v>
      </c>
      <c r="D54" s="2" t="s">
        <v>85</v>
      </c>
      <c r="E54" s="166"/>
      <c r="F54" s="210"/>
      <c r="G54" s="221">
        <v>0.23310023310023309</v>
      </c>
      <c r="H54" s="204"/>
      <c r="I54" s="245" t="s">
        <v>240</v>
      </c>
      <c r="J54" s="180"/>
      <c r="K54" s="193"/>
      <c r="L54" s="111"/>
      <c r="M54" s="205"/>
      <c r="N54" s="205"/>
      <c r="O54" s="49"/>
    </row>
    <row r="55" spans="1:15" s="48" customFormat="1" ht="15" customHeight="1" x14ac:dyDescent="0.25">
      <c r="A55" s="14"/>
      <c r="B55" s="142"/>
      <c r="C55" s="134" t="s">
        <v>469</v>
      </c>
      <c r="D55" s="2" t="s">
        <v>86</v>
      </c>
      <c r="E55" s="166"/>
      <c r="F55" s="210"/>
      <c r="G55" s="221">
        <v>0.23310023310023309</v>
      </c>
      <c r="H55" s="204"/>
      <c r="I55" s="245" t="s">
        <v>240</v>
      </c>
      <c r="J55" s="180"/>
      <c r="K55" s="193"/>
      <c r="L55" s="111"/>
      <c r="M55" s="205"/>
      <c r="N55" s="205"/>
      <c r="O55" s="49"/>
    </row>
    <row r="56" spans="1:15" s="48" customFormat="1" ht="15" customHeight="1" x14ac:dyDescent="0.25">
      <c r="A56" s="14"/>
      <c r="B56" s="142"/>
      <c r="C56" s="134" t="s">
        <v>469</v>
      </c>
      <c r="D56" s="2" t="s">
        <v>87</v>
      </c>
      <c r="E56" s="166"/>
      <c r="F56" s="210"/>
      <c r="G56" s="221">
        <v>0.23310023310023309</v>
      </c>
      <c r="H56" s="204"/>
      <c r="I56" s="245" t="s">
        <v>240</v>
      </c>
      <c r="J56" s="180"/>
      <c r="K56" s="193"/>
      <c r="L56" s="111"/>
      <c r="M56" s="205"/>
      <c r="N56" s="205"/>
      <c r="O56" s="49"/>
    </row>
    <row r="57" spans="1:15" s="48" customFormat="1" ht="15" customHeight="1" x14ac:dyDescent="0.25">
      <c r="A57" s="14"/>
      <c r="B57" s="142"/>
      <c r="C57" s="134" t="s">
        <v>469</v>
      </c>
      <c r="D57" s="2" t="s">
        <v>88</v>
      </c>
      <c r="E57" s="166"/>
      <c r="F57" s="210"/>
      <c r="G57" s="221">
        <v>0.23310023310023309</v>
      </c>
      <c r="H57" s="204"/>
      <c r="I57" s="245" t="s">
        <v>240</v>
      </c>
      <c r="J57" s="180"/>
      <c r="K57" s="193"/>
      <c r="L57" s="111"/>
      <c r="M57" s="205"/>
      <c r="N57" s="205"/>
      <c r="O57" s="49"/>
    </row>
    <row r="58" spans="1:15" s="108" customFormat="1" ht="15" customHeight="1" x14ac:dyDescent="0.25">
      <c r="A58" s="109"/>
      <c r="B58" s="142" t="s">
        <v>471</v>
      </c>
      <c r="C58" s="142" t="s">
        <v>469</v>
      </c>
      <c r="D58" s="110" t="s">
        <v>89</v>
      </c>
      <c r="E58" s="166"/>
      <c r="F58" s="196" t="s">
        <v>271</v>
      </c>
      <c r="G58" s="230">
        <v>0.23310023310023309</v>
      </c>
      <c r="H58" s="204"/>
      <c r="I58" s="247" t="s">
        <v>240</v>
      </c>
      <c r="J58" s="180"/>
      <c r="K58" s="193"/>
      <c r="L58" s="155"/>
      <c r="M58" s="205"/>
      <c r="N58" s="205"/>
      <c r="O58" s="207" t="s">
        <v>215</v>
      </c>
    </row>
    <row r="59" spans="1:15" s="108" customFormat="1" ht="15" customHeight="1" x14ac:dyDescent="0.25">
      <c r="A59" s="109"/>
      <c r="B59" s="142" t="s">
        <v>471</v>
      </c>
      <c r="C59" s="142" t="s">
        <v>469</v>
      </c>
      <c r="D59" s="110" t="s">
        <v>90</v>
      </c>
      <c r="E59" s="166"/>
      <c r="F59" s="196"/>
      <c r="G59" s="230">
        <v>0.23310023310023309</v>
      </c>
      <c r="H59" s="204"/>
      <c r="I59" s="247" t="s">
        <v>240</v>
      </c>
      <c r="J59" s="180"/>
      <c r="K59" s="193"/>
      <c r="L59" s="155"/>
      <c r="M59" s="205"/>
      <c r="N59" s="205"/>
      <c r="O59" s="207"/>
    </row>
    <row r="60" spans="1:15" s="108" customFormat="1" ht="15" customHeight="1" x14ac:dyDescent="0.25">
      <c r="A60" s="109"/>
      <c r="B60" s="142" t="s">
        <v>471</v>
      </c>
      <c r="C60" s="142" t="s">
        <v>469</v>
      </c>
      <c r="D60" s="110" t="s">
        <v>91</v>
      </c>
      <c r="E60" s="166"/>
      <c r="F60" s="196"/>
      <c r="G60" s="230">
        <v>0.23310023310023309</v>
      </c>
      <c r="H60" s="204"/>
      <c r="I60" s="247" t="s">
        <v>240</v>
      </c>
      <c r="J60" s="180"/>
      <c r="K60" s="193"/>
      <c r="L60" s="155"/>
      <c r="M60" s="205"/>
      <c r="N60" s="205"/>
      <c r="O60" s="207"/>
    </row>
    <row r="61" spans="1:15" s="108" customFormat="1" ht="15" customHeight="1" x14ac:dyDescent="0.25">
      <c r="A61" s="109"/>
      <c r="B61" s="142" t="s">
        <v>471</v>
      </c>
      <c r="C61" s="142" t="s">
        <v>469</v>
      </c>
      <c r="D61" s="110" t="s">
        <v>92</v>
      </c>
      <c r="E61" s="166"/>
      <c r="F61" s="196"/>
      <c r="G61" s="230">
        <v>0.23310023310023309</v>
      </c>
      <c r="H61" s="204"/>
      <c r="I61" s="247" t="s">
        <v>240</v>
      </c>
      <c r="J61" s="180"/>
      <c r="K61" s="193"/>
      <c r="L61" s="155"/>
      <c r="M61" s="205"/>
      <c r="N61" s="205"/>
      <c r="O61" s="207"/>
    </row>
    <row r="62" spans="1:15" s="108" customFormat="1" ht="15" customHeight="1" x14ac:dyDescent="0.25">
      <c r="A62" s="109"/>
      <c r="B62" s="142" t="s">
        <v>471</v>
      </c>
      <c r="C62" s="142" t="s">
        <v>469</v>
      </c>
      <c r="D62" s="110" t="s">
        <v>93</v>
      </c>
      <c r="E62" s="166"/>
      <c r="F62" s="196"/>
      <c r="G62" s="230">
        <v>0.23310023310023309</v>
      </c>
      <c r="H62" s="204"/>
      <c r="I62" s="247" t="s">
        <v>240</v>
      </c>
      <c r="J62" s="180"/>
      <c r="K62" s="193"/>
      <c r="L62" s="155"/>
      <c r="M62" s="205"/>
      <c r="N62" s="205"/>
      <c r="O62" s="207"/>
    </row>
    <row r="63" spans="1:15" s="48" customFormat="1" ht="15" customHeight="1" x14ac:dyDescent="0.25">
      <c r="A63" s="14"/>
      <c r="B63" s="142"/>
      <c r="C63" s="134" t="s">
        <v>469</v>
      </c>
      <c r="D63" s="2" t="s">
        <v>94</v>
      </c>
      <c r="E63" s="166"/>
      <c r="F63" s="196" t="s">
        <v>209</v>
      </c>
      <c r="G63" s="221">
        <v>0.23310023310023309</v>
      </c>
      <c r="H63" s="204"/>
      <c r="I63" s="245" t="s">
        <v>240</v>
      </c>
      <c r="J63" s="180"/>
      <c r="K63" s="193"/>
      <c r="L63" s="111"/>
      <c r="M63" s="205"/>
      <c r="N63" s="205"/>
      <c r="O63" s="49"/>
    </row>
    <row r="64" spans="1:15" s="48" customFormat="1" ht="15" customHeight="1" x14ac:dyDescent="0.25">
      <c r="A64" s="14"/>
      <c r="B64" s="142"/>
      <c r="C64" s="134" t="s">
        <v>469</v>
      </c>
      <c r="D64" s="2" t="s">
        <v>95</v>
      </c>
      <c r="E64" s="166"/>
      <c r="F64" s="196"/>
      <c r="G64" s="221">
        <v>0.23310023310023309</v>
      </c>
      <c r="H64" s="204"/>
      <c r="I64" s="245" t="s">
        <v>240</v>
      </c>
      <c r="J64" s="180"/>
      <c r="K64" s="193"/>
      <c r="L64" s="111"/>
      <c r="M64" s="205"/>
      <c r="N64" s="205"/>
      <c r="O64" s="49"/>
    </row>
    <row r="65" spans="1:15" s="48" customFormat="1" ht="15" customHeight="1" x14ac:dyDescent="0.25">
      <c r="A65" s="14"/>
      <c r="B65" s="142"/>
      <c r="C65" s="134" t="s">
        <v>469</v>
      </c>
      <c r="D65" s="2" t="s">
        <v>96</v>
      </c>
      <c r="E65" s="166"/>
      <c r="F65" s="196"/>
      <c r="G65" s="221">
        <v>0.23310023310023309</v>
      </c>
      <c r="H65" s="204"/>
      <c r="I65" s="245" t="s">
        <v>240</v>
      </c>
      <c r="J65" s="180"/>
      <c r="K65" s="193"/>
      <c r="L65" s="111"/>
      <c r="M65" s="205"/>
      <c r="N65" s="205"/>
      <c r="O65" s="49"/>
    </row>
    <row r="66" spans="1:15" s="48" customFormat="1" ht="15" customHeight="1" x14ac:dyDescent="0.25">
      <c r="A66" s="14"/>
      <c r="B66" s="142"/>
      <c r="C66" s="134" t="s">
        <v>469</v>
      </c>
      <c r="D66" s="2" t="s">
        <v>97</v>
      </c>
      <c r="E66" s="166"/>
      <c r="F66" s="196"/>
      <c r="G66" s="221">
        <v>0.23310023310023309</v>
      </c>
      <c r="H66" s="204"/>
      <c r="I66" s="245" t="s">
        <v>240</v>
      </c>
      <c r="J66" s="180"/>
      <c r="K66" s="193"/>
      <c r="L66" s="111"/>
      <c r="M66" s="205"/>
      <c r="N66" s="205"/>
      <c r="O66" s="49"/>
    </row>
    <row r="67" spans="1:15" s="48" customFormat="1" ht="15" customHeight="1" x14ac:dyDescent="0.25">
      <c r="A67" s="14"/>
      <c r="B67" s="142"/>
      <c r="C67" s="134" t="s">
        <v>469</v>
      </c>
      <c r="D67" s="2" t="s">
        <v>98</v>
      </c>
      <c r="E67" s="166"/>
      <c r="F67" s="196"/>
      <c r="G67" s="221">
        <v>0.23310023310023309</v>
      </c>
      <c r="H67" s="204"/>
      <c r="I67" s="245" t="s">
        <v>240</v>
      </c>
      <c r="J67" s="180"/>
      <c r="K67" s="193"/>
      <c r="L67" s="111"/>
      <c r="M67" s="205"/>
      <c r="N67" s="205"/>
      <c r="O67" s="49"/>
    </row>
    <row r="68" spans="1:15" s="108" customFormat="1" ht="15" customHeight="1" x14ac:dyDescent="0.25">
      <c r="A68" s="107" t="s">
        <v>411</v>
      </c>
      <c r="B68" s="142"/>
      <c r="C68" s="142"/>
      <c r="D68" s="110" t="s">
        <v>409</v>
      </c>
      <c r="E68" s="166"/>
      <c r="F68" s="110"/>
      <c r="G68" s="230">
        <v>1E-4</v>
      </c>
      <c r="H68" s="148" t="s">
        <v>167</v>
      </c>
      <c r="I68" s="247" t="s">
        <v>240</v>
      </c>
      <c r="J68" s="146"/>
      <c r="K68" s="149"/>
      <c r="L68" s="155"/>
      <c r="M68" s="164"/>
      <c r="N68" s="164"/>
      <c r="O68" s="216" t="s">
        <v>507</v>
      </c>
    </row>
    <row r="69" spans="1:15" s="53" customFormat="1" ht="15" customHeight="1" thickBot="1" x14ac:dyDescent="0.3">
      <c r="A69" s="15" t="s">
        <v>412</v>
      </c>
      <c r="B69" s="142"/>
      <c r="C69" s="142"/>
      <c r="D69" s="2" t="s">
        <v>410</v>
      </c>
      <c r="E69" s="167"/>
      <c r="F69" s="2"/>
      <c r="G69" s="221">
        <v>1</v>
      </c>
      <c r="H69" s="151" t="s">
        <v>167</v>
      </c>
      <c r="I69" s="245" t="s">
        <v>240</v>
      </c>
      <c r="J69" s="105"/>
      <c r="K69" s="104"/>
      <c r="L69" s="111"/>
      <c r="M69" s="106"/>
      <c r="N69" s="106"/>
      <c r="O69" s="52"/>
    </row>
    <row r="70" spans="1:15" s="59" customFormat="1" ht="15" customHeight="1" x14ac:dyDescent="0.25">
      <c r="A70" s="57" t="s">
        <v>3</v>
      </c>
      <c r="B70" s="138"/>
      <c r="C70" s="138"/>
      <c r="D70" s="1"/>
      <c r="E70" s="56"/>
      <c r="F70" s="1"/>
      <c r="G70" s="222"/>
      <c r="H70" s="76"/>
      <c r="I70" s="73"/>
      <c r="J70" s="76"/>
      <c r="K70" s="60"/>
      <c r="L70" s="61"/>
      <c r="M70" s="62"/>
      <c r="N70" s="62"/>
      <c r="O70" s="75"/>
    </row>
    <row r="71" spans="1:15" s="48" customFormat="1" ht="15" customHeight="1" x14ac:dyDescent="0.25">
      <c r="A71" s="14" t="s">
        <v>340</v>
      </c>
      <c r="B71" s="134" t="s">
        <v>464</v>
      </c>
      <c r="C71" s="134" t="s">
        <v>469</v>
      </c>
      <c r="D71" s="2" t="s">
        <v>4</v>
      </c>
      <c r="E71" s="14"/>
      <c r="F71" s="48" t="s">
        <v>271</v>
      </c>
      <c r="G71" s="231">
        <v>3640</v>
      </c>
      <c r="H71" s="179" t="s">
        <v>167</v>
      </c>
      <c r="I71" s="245" t="s">
        <v>240</v>
      </c>
      <c r="J71" s="195" t="s">
        <v>5</v>
      </c>
      <c r="K71" s="45"/>
      <c r="L71" s="12"/>
      <c r="M71" s="22"/>
      <c r="N71" s="22"/>
      <c r="O71" s="206"/>
    </row>
    <row r="72" spans="1:15" s="48" customFormat="1" ht="15" customHeight="1" x14ac:dyDescent="0.25">
      <c r="A72" s="14" t="s">
        <v>7</v>
      </c>
      <c r="B72" s="134" t="s">
        <v>464</v>
      </c>
      <c r="C72" s="134" t="s">
        <v>469</v>
      </c>
      <c r="D72" s="2" t="s">
        <v>6</v>
      </c>
      <c r="E72" s="14"/>
      <c r="F72" s="53" t="s">
        <v>271</v>
      </c>
      <c r="G72" s="231">
        <v>5460</v>
      </c>
      <c r="H72" s="179"/>
      <c r="I72" s="245" t="s">
        <v>240</v>
      </c>
      <c r="J72" s="195"/>
      <c r="K72" s="45"/>
      <c r="L72" s="12"/>
      <c r="M72" s="22"/>
      <c r="N72" s="22"/>
      <c r="O72" s="206"/>
    </row>
    <row r="73" spans="1:15" s="48" customFormat="1" ht="15" customHeight="1" x14ac:dyDescent="0.25">
      <c r="A73" s="14" t="s">
        <v>341</v>
      </c>
      <c r="B73" s="134" t="s">
        <v>464</v>
      </c>
      <c r="C73" s="134" t="s">
        <v>469</v>
      </c>
      <c r="D73" s="2" t="s">
        <v>8</v>
      </c>
      <c r="E73" s="14"/>
      <c r="F73" s="53" t="s">
        <v>271</v>
      </c>
      <c r="G73" s="231">
        <v>3640</v>
      </c>
      <c r="H73" s="179"/>
      <c r="I73" s="245" t="s">
        <v>240</v>
      </c>
      <c r="J73" s="195"/>
      <c r="K73" s="45"/>
      <c r="L73" s="12"/>
      <c r="M73" s="22"/>
      <c r="N73" s="22"/>
      <c r="O73" s="206"/>
    </row>
    <row r="74" spans="1:15" s="48" customFormat="1" ht="15" customHeight="1" x14ac:dyDescent="0.25">
      <c r="A74" s="14" t="s">
        <v>10</v>
      </c>
      <c r="B74" s="134" t="s">
        <v>464</v>
      </c>
      <c r="C74" s="134" t="s">
        <v>469</v>
      </c>
      <c r="D74" s="2" t="s">
        <v>9</v>
      </c>
      <c r="E74" s="14"/>
      <c r="F74" s="53" t="s">
        <v>271</v>
      </c>
      <c r="G74" s="232">
        <v>45</v>
      </c>
      <c r="H74" s="179"/>
      <c r="I74" s="245" t="s">
        <v>240</v>
      </c>
      <c r="J74" s="195"/>
      <c r="K74" s="45"/>
      <c r="L74" s="12"/>
      <c r="M74" s="22"/>
      <c r="N74" s="22"/>
      <c r="O74" s="206"/>
    </row>
    <row r="75" spans="1:15" s="48" customFormat="1" ht="15" customHeight="1" x14ac:dyDescent="0.25">
      <c r="A75" s="14" t="s">
        <v>12</v>
      </c>
      <c r="B75" s="134" t="s">
        <v>464</v>
      </c>
      <c r="C75" s="134" t="s">
        <v>469</v>
      </c>
      <c r="D75" s="2" t="s">
        <v>11</v>
      </c>
      <c r="E75" s="14"/>
      <c r="F75" s="53" t="s">
        <v>271</v>
      </c>
      <c r="G75" s="231">
        <v>6.8860000000000001</v>
      </c>
      <c r="H75" s="179"/>
      <c r="I75" s="245" t="s">
        <v>240</v>
      </c>
      <c r="J75" s="195"/>
      <c r="K75" s="45"/>
      <c r="L75" s="12"/>
      <c r="M75" s="22"/>
      <c r="N75" s="22"/>
      <c r="O75" s="206"/>
    </row>
    <row r="76" spans="1:15" s="48" customFormat="1" ht="15" customHeight="1" x14ac:dyDescent="0.25">
      <c r="A76" s="14" t="s">
        <v>14</v>
      </c>
      <c r="B76" s="134" t="s">
        <v>464</v>
      </c>
      <c r="C76" s="134" t="s">
        <v>469</v>
      </c>
      <c r="D76" s="2" t="s">
        <v>13</v>
      </c>
      <c r="E76" s="14"/>
      <c r="F76" s="53" t="s">
        <v>271</v>
      </c>
      <c r="G76" s="231">
        <v>21</v>
      </c>
      <c r="H76" s="179"/>
      <c r="I76" s="245" t="s">
        <v>240</v>
      </c>
      <c r="J76" s="195"/>
      <c r="K76" s="45"/>
      <c r="L76" s="12"/>
      <c r="M76" s="22"/>
      <c r="N76" s="22"/>
      <c r="O76" s="206"/>
    </row>
    <row r="77" spans="1:15" s="48" customFormat="1" ht="15" customHeight="1" x14ac:dyDescent="0.25">
      <c r="A77" s="14" t="s">
        <v>16</v>
      </c>
      <c r="B77" s="134" t="s">
        <v>464</v>
      </c>
      <c r="C77" s="134" t="s">
        <v>469</v>
      </c>
      <c r="D77" s="2" t="s">
        <v>15</v>
      </c>
      <c r="E77" s="14"/>
      <c r="F77" s="53" t="s">
        <v>271</v>
      </c>
      <c r="G77" s="231">
        <v>4.5</v>
      </c>
      <c r="H77" s="179"/>
      <c r="I77" s="245" t="s">
        <v>240</v>
      </c>
      <c r="J77" s="195"/>
      <c r="K77" s="45"/>
      <c r="L77" s="12"/>
      <c r="M77" s="22"/>
      <c r="N77" s="22"/>
      <c r="O77" s="206"/>
    </row>
    <row r="78" spans="1:15" s="48" customFormat="1" ht="15" customHeight="1" x14ac:dyDescent="0.25">
      <c r="A78" s="14" t="s">
        <v>18</v>
      </c>
      <c r="B78" s="134" t="s">
        <v>464</v>
      </c>
      <c r="C78" s="134" t="s">
        <v>469</v>
      </c>
      <c r="D78" s="2" t="s">
        <v>17</v>
      </c>
      <c r="E78" s="14"/>
      <c r="F78" s="53" t="s">
        <v>271</v>
      </c>
      <c r="G78" s="231">
        <v>3640</v>
      </c>
      <c r="H78" s="179"/>
      <c r="I78" s="245" t="s">
        <v>240</v>
      </c>
      <c r="J78" s="195"/>
      <c r="K78" s="45"/>
      <c r="L78" s="12"/>
      <c r="M78" s="22"/>
      <c r="N78" s="22"/>
      <c r="O78" s="206"/>
    </row>
    <row r="79" spans="1:15" s="48" customFormat="1" ht="15" customHeight="1" x14ac:dyDescent="0.25">
      <c r="A79" s="14" t="s">
        <v>20</v>
      </c>
      <c r="B79" s="134" t="s">
        <v>464</v>
      </c>
      <c r="C79" s="134" t="s">
        <v>469</v>
      </c>
      <c r="D79" s="2" t="s">
        <v>19</v>
      </c>
      <c r="E79" s="14"/>
      <c r="F79" s="53" t="s">
        <v>271</v>
      </c>
      <c r="G79" s="231">
        <v>728</v>
      </c>
      <c r="H79" s="179"/>
      <c r="I79" s="245" t="s">
        <v>240</v>
      </c>
      <c r="J79" s="195"/>
      <c r="K79" s="45"/>
      <c r="L79" s="12"/>
      <c r="M79" s="22"/>
      <c r="N79" s="22"/>
      <c r="O79" s="206"/>
    </row>
    <row r="80" spans="1:15" s="48" customFormat="1" ht="15" customHeight="1" x14ac:dyDescent="0.25">
      <c r="A80" s="14" t="s">
        <v>22</v>
      </c>
      <c r="B80" s="134" t="s">
        <v>464</v>
      </c>
      <c r="C80" s="134" t="s">
        <v>469</v>
      </c>
      <c r="D80" s="2" t="s">
        <v>21</v>
      </c>
      <c r="E80" s="14"/>
      <c r="F80" s="53" t="s">
        <v>271</v>
      </c>
      <c r="G80" s="231">
        <v>7</v>
      </c>
      <c r="H80" s="179"/>
      <c r="I80" s="245" t="s">
        <v>240</v>
      </c>
      <c r="J80" s="195"/>
      <c r="K80" s="45"/>
      <c r="L80" s="12"/>
      <c r="M80" s="22"/>
      <c r="N80" s="22"/>
      <c r="O80" s="206"/>
    </row>
    <row r="81" spans="1:15" s="48" customFormat="1" ht="15" customHeight="1" x14ac:dyDescent="0.25">
      <c r="A81" s="14" t="s">
        <v>24</v>
      </c>
      <c r="B81" s="134" t="s">
        <v>464</v>
      </c>
      <c r="C81" s="134" t="s">
        <v>469</v>
      </c>
      <c r="D81" s="2" t="s">
        <v>23</v>
      </c>
      <c r="E81" s="14"/>
      <c r="F81" s="53" t="s">
        <v>271</v>
      </c>
      <c r="G81" s="231">
        <v>1.5</v>
      </c>
      <c r="H81" s="179"/>
      <c r="I81" s="245" t="s">
        <v>240</v>
      </c>
      <c r="J81" s="195"/>
      <c r="K81" s="45"/>
      <c r="L81" s="12"/>
      <c r="M81" s="22"/>
      <c r="N81" s="22"/>
      <c r="O81" s="206"/>
    </row>
    <row r="82" spans="1:15" s="48" customFormat="1" ht="15" customHeight="1" x14ac:dyDescent="0.25">
      <c r="A82" s="14" t="s">
        <v>26</v>
      </c>
      <c r="B82" s="134" t="s">
        <v>464</v>
      </c>
      <c r="C82" s="134" t="s">
        <v>469</v>
      </c>
      <c r="D82" s="2" t="s">
        <v>25</v>
      </c>
      <c r="E82" s="14"/>
      <c r="F82" s="53" t="s">
        <v>271</v>
      </c>
      <c r="G82" s="231">
        <v>3.5</v>
      </c>
      <c r="H82" s="179"/>
      <c r="I82" s="245" t="s">
        <v>240</v>
      </c>
      <c r="J82" s="195"/>
      <c r="K82" s="45"/>
      <c r="L82" s="12"/>
      <c r="M82" s="22"/>
      <c r="N82" s="22"/>
      <c r="O82" s="206"/>
    </row>
    <row r="83" spans="1:15" s="48" customFormat="1" ht="15" customHeight="1" x14ac:dyDescent="0.25">
      <c r="A83" s="14" t="s">
        <v>342</v>
      </c>
      <c r="B83" s="134" t="s">
        <v>464</v>
      </c>
      <c r="C83" s="134" t="s">
        <v>469</v>
      </c>
      <c r="D83" s="2" t="s">
        <v>27</v>
      </c>
      <c r="E83" s="14"/>
      <c r="F83" s="53" t="s">
        <v>271</v>
      </c>
      <c r="G83" s="231">
        <v>0.25</v>
      </c>
      <c r="H83" s="179"/>
      <c r="I83" s="245" t="s">
        <v>240</v>
      </c>
      <c r="J83" s="195"/>
      <c r="K83" s="45"/>
      <c r="L83" s="12"/>
      <c r="M83" s="22"/>
      <c r="N83" s="22"/>
      <c r="O83" s="206"/>
    </row>
    <row r="84" spans="1:15" s="48" customFormat="1" ht="15" customHeight="1" x14ac:dyDescent="0.25">
      <c r="A84" s="14" t="s">
        <v>343</v>
      </c>
      <c r="B84" s="134" t="s">
        <v>464</v>
      </c>
      <c r="C84" s="134" t="s">
        <v>469</v>
      </c>
      <c r="D84" s="2" t="s">
        <v>28</v>
      </c>
      <c r="E84" s="14"/>
      <c r="F84" s="53" t="s">
        <v>271</v>
      </c>
      <c r="G84" s="231">
        <v>0.25</v>
      </c>
      <c r="H84" s="179"/>
      <c r="I84" s="245" t="s">
        <v>240</v>
      </c>
      <c r="J84" s="195"/>
      <c r="K84" s="45"/>
      <c r="L84" s="12"/>
      <c r="M84" s="22"/>
      <c r="N84" s="22"/>
      <c r="O84" s="206"/>
    </row>
    <row r="85" spans="1:15" s="48" customFormat="1" ht="15" customHeight="1" x14ac:dyDescent="0.25">
      <c r="A85" s="14" t="s">
        <v>344</v>
      </c>
      <c r="B85" s="134" t="s">
        <v>464</v>
      </c>
      <c r="C85" s="134" t="s">
        <v>469</v>
      </c>
      <c r="D85" s="2" t="s">
        <v>29</v>
      </c>
      <c r="E85" s="14"/>
      <c r="F85" s="53" t="s">
        <v>271</v>
      </c>
      <c r="G85" s="231">
        <v>0.25</v>
      </c>
      <c r="H85" s="179"/>
      <c r="I85" s="245" t="s">
        <v>240</v>
      </c>
      <c r="J85" s="195"/>
      <c r="K85" s="45"/>
      <c r="L85" s="12"/>
      <c r="M85" s="22"/>
      <c r="N85" s="22"/>
      <c r="O85" s="206"/>
    </row>
    <row r="86" spans="1:15" s="48" customFormat="1" ht="15" customHeight="1" x14ac:dyDescent="0.25">
      <c r="A86" s="14" t="s">
        <v>345</v>
      </c>
      <c r="B86" s="134" t="s">
        <v>464</v>
      </c>
      <c r="C86" s="134" t="s">
        <v>469</v>
      </c>
      <c r="D86" s="2" t="s">
        <v>30</v>
      </c>
      <c r="E86" s="14"/>
      <c r="F86" s="53" t="s">
        <v>271</v>
      </c>
      <c r="G86" s="231">
        <v>0.25</v>
      </c>
      <c r="H86" s="179"/>
      <c r="I86" s="245" t="s">
        <v>240</v>
      </c>
      <c r="J86" s="195"/>
      <c r="K86" s="45"/>
      <c r="L86" s="12"/>
      <c r="M86" s="22"/>
      <c r="N86" s="22"/>
      <c r="O86" s="206"/>
    </row>
    <row r="87" spans="1:15" s="59" customFormat="1" ht="15" customHeight="1" x14ac:dyDescent="0.25">
      <c r="A87" s="57" t="s">
        <v>31</v>
      </c>
      <c r="B87" s="138"/>
      <c r="C87" s="138"/>
      <c r="D87" s="1"/>
      <c r="E87" s="56"/>
      <c r="F87" s="1"/>
      <c r="G87" s="222"/>
      <c r="H87" s="76"/>
      <c r="I87" s="73"/>
      <c r="J87" s="76"/>
      <c r="K87" s="60"/>
      <c r="L87" s="61"/>
      <c r="M87" s="62"/>
      <c r="N87" s="62"/>
      <c r="O87" s="75"/>
    </row>
    <row r="88" spans="1:15" s="48" customFormat="1" ht="15" customHeight="1" x14ac:dyDescent="0.25">
      <c r="A88" s="14" t="s">
        <v>33</v>
      </c>
      <c r="B88" s="134" t="s">
        <v>429</v>
      </c>
      <c r="C88" s="134" t="s">
        <v>469</v>
      </c>
      <c r="D88" s="2" t="s">
        <v>32</v>
      </c>
      <c r="E88" s="14"/>
      <c r="F88" s="2" t="s">
        <v>346</v>
      </c>
      <c r="G88" s="147">
        <v>138</v>
      </c>
      <c r="H88" s="179" t="s">
        <v>168</v>
      </c>
      <c r="I88" s="245" t="s">
        <v>240</v>
      </c>
      <c r="J88" s="195" t="s">
        <v>184</v>
      </c>
      <c r="K88" s="45"/>
      <c r="L88" s="12"/>
      <c r="M88" s="23"/>
      <c r="N88" s="23"/>
      <c r="O88" s="203" t="s">
        <v>347</v>
      </c>
    </row>
    <row r="89" spans="1:15" s="48" customFormat="1" ht="15" customHeight="1" x14ac:dyDescent="0.25">
      <c r="A89" s="14" t="s">
        <v>35</v>
      </c>
      <c r="B89" s="134" t="s">
        <v>429</v>
      </c>
      <c r="C89" s="134" t="s">
        <v>469</v>
      </c>
      <c r="D89" s="2" t="s">
        <v>34</v>
      </c>
      <c r="E89" s="14"/>
      <c r="F89" s="2" t="s">
        <v>346</v>
      </c>
      <c r="G89" s="147">
        <v>11</v>
      </c>
      <c r="H89" s="179"/>
      <c r="I89" s="245" t="s">
        <v>240</v>
      </c>
      <c r="J89" s="195"/>
      <c r="K89" s="45"/>
      <c r="L89" s="12"/>
      <c r="M89" s="23"/>
      <c r="N89" s="23"/>
      <c r="O89" s="198"/>
    </row>
    <row r="90" spans="1:15" s="48" customFormat="1" ht="15" customHeight="1" x14ac:dyDescent="0.25">
      <c r="A90" s="14" t="s">
        <v>100</v>
      </c>
      <c r="B90" s="134" t="s">
        <v>429</v>
      </c>
      <c r="C90" s="134" t="s">
        <v>469</v>
      </c>
      <c r="D90" s="3" t="s">
        <v>101</v>
      </c>
      <c r="E90" s="14"/>
      <c r="F90" s="2" t="s">
        <v>346</v>
      </c>
      <c r="G90" s="233">
        <v>8</v>
      </c>
      <c r="H90" s="179"/>
      <c r="I90" s="245" t="s">
        <v>240</v>
      </c>
      <c r="J90" s="195"/>
      <c r="K90" s="45"/>
      <c r="L90" s="12"/>
      <c r="M90" s="23"/>
      <c r="N90" s="23"/>
      <c r="O90" s="198"/>
    </row>
    <row r="91" spans="1:15" s="48" customFormat="1" ht="15" customHeight="1" x14ac:dyDescent="0.25">
      <c r="A91" s="14" t="s">
        <v>163</v>
      </c>
      <c r="B91" s="134" t="s">
        <v>429</v>
      </c>
      <c r="C91" s="134" t="s">
        <v>469</v>
      </c>
      <c r="D91" s="3" t="s">
        <v>102</v>
      </c>
      <c r="E91" s="14"/>
      <c r="F91" s="2" t="s">
        <v>346</v>
      </c>
      <c r="G91" s="233">
        <v>4</v>
      </c>
      <c r="H91" s="179"/>
      <c r="I91" s="245" t="s">
        <v>240</v>
      </c>
      <c r="J91" s="195"/>
      <c r="K91" s="45"/>
      <c r="L91" s="12"/>
      <c r="M91" s="23"/>
      <c r="N91" s="23"/>
      <c r="O91" s="198"/>
    </row>
    <row r="92" spans="1:15" s="48" customFormat="1" ht="15" customHeight="1" x14ac:dyDescent="0.25">
      <c r="A92" s="15" t="s">
        <v>37</v>
      </c>
      <c r="B92" s="142"/>
      <c r="C92" s="134" t="s">
        <v>469</v>
      </c>
      <c r="D92" s="2" t="s">
        <v>36</v>
      </c>
      <c r="E92" s="14"/>
      <c r="F92" s="110"/>
      <c r="G92" s="147">
        <v>4</v>
      </c>
      <c r="H92" s="145" t="s">
        <v>509</v>
      </c>
      <c r="I92" s="245" t="s">
        <v>239</v>
      </c>
      <c r="J92" s="144" t="s">
        <v>210</v>
      </c>
      <c r="K92" s="45"/>
      <c r="L92" s="12"/>
      <c r="M92" s="22"/>
      <c r="N92" s="22"/>
      <c r="O92" s="46"/>
    </row>
    <row r="93" spans="1:15" s="48" customFormat="1" ht="15" customHeight="1" x14ac:dyDescent="0.25">
      <c r="A93" s="14" t="s">
        <v>39</v>
      </c>
      <c r="B93" s="134" t="s">
        <v>429</v>
      </c>
      <c r="C93" s="134" t="s">
        <v>469</v>
      </c>
      <c r="D93" s="3" t="s">
        <v>38</v>
      </c>
      <c r="E93" s="14"/>
      <c r="F93" s="6" t="s">
        <v>348</v>
      </c>
      <c r="G93" s="147">
        <v>0.4</v>
      </c>
      <c r="H93" s="145" t="s">
        <v>167</v>
      </c>
      <c r="I93" s="245" t="s">
        <v>239</v>
      </c>
      <c r="J93" s="50" t="s">
        <v>349</v>
      </c>
      <c r="K93" s="45">
        <v>72</v>
      </c>
      <c r="L93" s="12"/>
      <c r="M93" s="22">
        <v>0.4</v>
      </c>
      <c r="N93" s="22">
        <v>0.49</v>
      </c>
      <c r="O93" s="46" t="s">
        <v>348</v>
      </c>
    </row>
    <row r="94" spans="1:15" s="48" customFormat="1" ht="15" customHeight="1" x14ac:dyDescent="0.25">
      <c r="A94" s="14" t="s">
        <v>158</v>
      </c>
      <c r="B94" s="142"/>
      <c r="C94" s="134" t="s">
        <v>469</v>
      </c>
      <c r="D94" s="2" t="s">
        <v>40</v>
      </c>
      <c r="E94" s="14"/>
      <c r="F94" s="110"/>
      <c r="G94" s="147">
        <v>0.25</v>
      </c>
      <c r="H94" s="145" t="s">
        <v>509</v>
      </c>
      <c r="I94" s="245" t="s">
        <v>239</v>
      </c>
      <c r="J94" s="50" t="s">
        <v>210</v>
      </c>
      <c r="K94" s="45"/>
      <c r="L94" s="12"/>
      <c r="M94" s="22"/>
      <c r="N94" s="22"/>
      <c r="O94" s="46"/>
    </row>
    <row r="95" spans="1:15" s="59" customFormat="1" ht="15" customHeight="1" x14ac:dyDescent="0.25">
      <c r="A95" s="57" t="s">
        <v>41</v>
      </c>
      <c r="B95" s="138"/>
      <c r="C95" s="138"/>
      <c r="D95" s="1"/>
      <c r="E95" s="56"/>
      <c r="F95" s="1"/>
      <c r="G95" s="222"/>
      <c r="H95" s="76"/>
      <c r="I95" s="73"/>
      <c r="J95" s="76"/>
      <c r="K95" s="78"/>
      <c r="L95" s="61"/>
      <c r="M95" s="62"/>
      <c r="N95" s="62"/>
      <c r="O95" s="75"/>
    </row>
    <row r="96" spans="1:15" s="48" customFormat="1" ht="15" customHeight="1" x14ac:dyDescent="0.25">
      <c r="A96" s="14" t="s">
        <v>350</v>
      </c>
      <c r="B96" s="134" t="s">
        <v>466</v>
      </c>
      <c r="C96" s="134" t="s">
        <v>469</v>
      </c>
      <c r="D96" s="3" t="s">
        <v>103</v>
      </c>
      <c r="E96" s="14"/>
      <c r="F96" s="2" t="s">
        <v>283</v>
      </c>
      <c r="G96" s="147">
        <v>0</v>
      </c>
      <c r="H96" s="179" t="s">
        <v>168</v>
      </c>
      <c r="I96" s="245" t="s">
        <v>240</v>
      </c>
      <c r="J96" s="180" t="s">
        <v>351</v>
      </c>
      <c r="K96" s="195">
        <v>52</v>
      </c>
      <c r="L96" s="201" t="s">
        <v>173</v>
      </c>
      <c r="M96" s="202">
        <v>1</v>
      </c>
      <c r="N96" s="202">
        <v>0</v>
      </c>
      <c r="O96" s="198" t="s">
        <v>352</v>
      </c>
    </row>
    <row r="97" spans="1:15" s="48" customFormat="1" ht="15" customHeight="1" x14ac:dyDescent="0.25">
      <c r="A97" s="14"/>
      <c r="B97" s="134" t="s">
        <v>466</v>
      </c>
      <c r="C97" s="134" t="s">
        <v>469</v>
      </c>
      <c r="D97" s="3" t="s">
        <v>104</v>
      </c>
      <c r="E97" s="14"/>
      <c r="F97" s="2" t="s">
        <v>283</v>
      </c>
      <c r="G97" s="147">
        <v>0</v>
      </c>
      <c r="H97" s="179"/>
      <c r="I97" s="245" t="s">
        <v>240</v>
      </c>
      <c r="J97" s="180"/>
      <c r="K97" s="195"/>
      <c r="L97" s="201"/>
      <c r="M97" s="202"/>
      <c r="N97" s="202"/>
      <c r="O97" s="198"/>
    </row>
    <row r="98" spans="1:15" s="48" customFormat="1" ht="15" customHeight="1" x14ac:dyDescent="0.25">
      <c r="A98" s="14"/>
      <c r="B98" s="134" t="s">
        <v>466</v>
      </c>
      <c r="C98" s="134" t="s">
        <v>469</v>
      </c>
      <c r="D98" s="2" t="s">
        <v>105</v>
      </c>
      <c r="E98" s="14"/>
      <c r="F98" s="2" t="s">
        <v>283</v>
      </c>
      <c r="G98" s="147">
        <v>0</v>
      </c>
      <c r="H98" s="179"/>
      <c r="I98" s="245" t="s">
        <v>240</v>
      </c>
      <c r="J98" s="180"/>
      <c r="K98" s="195"/>
      <c r="L98" s="201"/>
      <c r="M98" s="202"/>
      <c r="N98" s="202"/>
      <c r="O98" s="198"/>
    </row>
    <row r="99" spans="1:15" s="48" customFormat="1" ht="15" customHeight="1" x14ac:dyDescent="0.25">
      <c r="A99" s="14"/>
      <c r="B99" s="134" t="s">
        <v>466</v>
      </c>
      <c r="C99" s="134" t="s">
        <v>469</v>
      </c>
      <c r="D99" s="2" t="s">
        <v>106</v>
      </c>
      <c r="E99" s="14"/>
      <c r="F99" s="2" t="s">
        <v>283</v>
      </c>
      <c r="G99" s="147">
        <v>0</v>
      </c>
      <c r="H99" s="179"/>
      <c r="I99" s="245" t="s">
        <v>240</v>
      </c>
      <c r="J99" s="180"/>
      <c r="K99" s="195"/>
      <c r="L99" s="201"/>
      <c r="M99" s="202"/>
      <c r="N99" s="202"/>
      <c r="O99" s="198"/>
    </row>
    <row r="100" spans="1:15" s="48" customFormat="1" ht="15" customHeight="1" x14ac:dyDescent="0.25">
      <c r="A100" s="14"/>
      <c r="B100" s="134" t="s">
        <v>466</v>
      </c>
      <c r="C100" s="134" t="s">
        <v>469</v>
      </c>
      <c r="D100" s="2" t="s">
        <v>107</v>
      </c>
      <c r="E100" s="14"/>
      <c r="F100" s="2" t="s">
        <v>283</v>
      </c>
      <c r="G100" s="147">
        <v>0</v>
      </c>
      <c r="H100" s="179"/>
      <c r="I100" s="245" t="s">
        <v>240</v>
      </c>
      <c r="J100" s="180"/>
      <c r="K100" s="195"/>
      <c r="L100" s="201"/>
      <c r="M100" s="202"/>
      <c r="N100" s="202"/>
      <c r="O100" s="198"/>
    </row>
    <row r="101" spans="1:15" s="48" customFormat="1" ht="15" customHeight="1" x14ac:dyDescent="0.25">
      <c r="A101" s="14"/>
      <c r="B101" s="134" t="s">
        <v>466</v>
      </c>
      <c r="C101" s="134" t="s">
        <v>469</v>
      </c>
      <c r="D101" s="2" t="s">
        <v>108</v>
      </c>
      <c r="E101" s="14"/>
      <c r="F101" s="2" t="s">
        <v>283</v>
      </c>
      <c r="G101" s="147">
        <v>0</v>
      </c>
      <c r="H101" s="179"/>
      <c r="I101" s="245" t="s">
        <v>240</v>
      </c>
      <c r="J101" s="180"/>
      <c r="K101" s="195"/>
      <c r="L101" s="201"/>
      <c r="M101" s="202"/>
      <c r="N101" s="202"/>
      <c r="O101" s="198"/>
    </row>
    <row r="102" spans="1:15" s="48" customFormat="1" ht="15" customHeight="1" x14ac:dyDescent="0.25">
      <c r="A102" s="14"/>
      <c r="B102" s="134" t="s">
        <v>466</v>
      </c>
      <c r="C102" s="134" t="s">
        <v>469</v>
      </c>
      <c r="D102" s="2" t="s">
        <v>109</v>
      </c>
      <c r="E102" s="14"/>
      <c r="F102" s="2" t="s">
        <v>283</v>
      </c>
      <c r="G102" s="147">
        <v>0</v>
      </c>
      <c r="H102" s="179"/>
      <c r="I102" s="245" t="s">
        <v>240</v>
      </c>
      <c r="J102" s="180"/>
      <c r="K102" s="195"/>
      <c r="L102" s="201"/>
      <c r="M102" s="202"/>
      <c r="N102" s="202"/>
      <c r="O102" s="198"/>
    </row>
    <row r="103" spans="1:15" s="48" customFormat="1" ht="15" customHeight="1" x14ac:dyDescent="0.25">
      <c r="A103" s="14"/>
      <c r="B103" s="134" t="s">
        <v>466</v>
      </c>
      <c r="C103" s="134" t="s">
        <v>469</v>
      </c>
      <c r="D103" s="2" t="s">
        <v>110</v>
      </c>
      <c r="E103" s="14"/>
      <c r="F103" s="2" t="s">
        <v>283</v>
      </c>
      <c r="G103" s="147">
        <v>0</v>
      </c>
      <c r="H103" s="179"/>
      <c r="I103" s="245" t="s">
        <v>240</v>
      </c>
      <c r="J103" s="180"/>
      <c r="K103" s="195"/>
      <c r="L103" s="201"/>
      <c r="M103" s="202"/>
      <c r="N103" s="202"/>
      <c r="O103" s="198"/>
    </row>
    <row r="104" spans="1:15" s="48" customFormat="1" ht="15" customHeight="1" x14ac:dyDescent="0.25">
      <c r="A104" s="14"/>
      <c r="B104" s="134" t="s">
        <v>466</v>
      </c>
      <c r="C104" s="134" t="s">
        <v>469</v>
      </c>
      <c r="D104" s="2" t="s">
        <v>111</v>
      </c>
      <c r="E104" s="14"/>
      <c r="F104" s="2" t="s">
        <v>283</v>
      </c>
      <c r="G104" s="147">
        <v>0</v>
      </c>
      <c r="H104" s="179"/>
      <c r="I104" s="245" t="s">
        <v>240</v>
      </c>
      <c r="J104" s="180"/>
      <c r="K104" s="195"/>
      <c r="L104" s="201"/>
      <c r="M104" s="202"/>
      <c r="N104" s="202"/>
      <c r="O104" s="198"/>
    </row>
    <row r="105" spans="1:15" s="48" customFormat="1" ht="15" customHeight="1" x14ac:dyDescent="0.25">
      <c r="A105" s="14"/>
      <c r="B105" s="134" t="s">
        <v>466</v>
      </c>
      <c r="C105" s="134" t="s">
        <v>469</v>
      </c>
      <c r="D105" s="2" t="s">
        <v>112</v>
      </c>
      <c r="E105" s="14"/>
      <c r="F105" s="2" t="s">
        <v>283</v>
      </c>
      <c r="G105" s="147">
        <v>0</v>
      </c>
      <c r="H105" s="179"/>
      <c r="I105" s="245" t="s">
        <v>240</v>
      </c>
      <c r="J105" s="180"/>
      <c r="K105" s="195"/>
      <c r="L105" s="201"/>
      <c r="M105" s="202"/>
      <c r="N105" s="202"/>
      <c r="O105" s="198"/>
    </row>
    <row r="106" spans="1:15" s="48" customFormat="1" ht="15" customHeight="1" x14ac:dyDescent="0.25">
      <c r="A106" s="14"/>
      <c r="B106" s="134" t="s">
        <v>466</v>
      </c>
      <c r="C106" s="134" t="s">
        <v>469</v>
      </c>
      <c r="D106" s="2" t="s">
        <v>113</v>
      </c>
      <c r="E106" s="14"/>
      <c r="F106" s="2" t="s">
        <v>283</v>
      </c>
      <c r="G106" s="147">
        <v>0</v>
      </c>
      <c r="H106" s="179"/>
      <c r="I106" s="245" t="s">
        <v>240</v>
      </c>
      <c r="J106" s="180"/>
      <c r="K106" s="195"/>
      <c r="L106" s="201"/>
      <c r="M106" s="202"/>
      <c r="N106" s="202"/>
      <c r="O106" s="198"/>
    </row>
    <row r="107" spans="1:15" s="48" customFormat="1" ht="15" customHeight="1" x14ac:dyDescent="0.25">
      <c r="A107" s="14"/>
      <c r="B107" s="134" t="s">
        <v>466</v>
      </c>
      <c r="C107" s="134" t="s">
        <v>469</v>
      </c>
      <c r="D107" s="2" t="s">
        <v>114</v>
      </c>
      <c r="E107" s="14"/>
      <c r="F107" s="2" t="s">
        <v>283</v>
      </c>
      <c r="G107" s="147">
        <v>0</v>
      </c>
      <c r="H107" s="179"/>
      <c r="I107" s="245" t="s">
        <v>240</v>
      </c>
      <c r="J107" s="180"/>
      <c r="K107" s="195"/>
      <c r="L107" s="201"/>
      <c r="M107" s="202"/>
      <c r="N107" s="202"/>
      <c r="O107" s="198"/>
    </row>
    <row r="108" spans="1:15" s="48" customFormat="1" ht="15" customHeight="1" x14ac:dyDescent="0.25">
      <c r="A108" s="14"/>
      <c r="B108" s="134" t="s">
        <v>466</v>
      </c>
      <c r="C108" s="134" t="s">
        <v>469</v>
      </c>
      <c r="D108" s="2" t="s">
        <v>115</v>
      </c>
      <c r="E108" s="14"/>
      <c r="F108" s="2" t="s">
        <v>283</v>
      </c>
      <c r="G108" s="147">
        <v>0</v>
      </c>
      <c r="H108" s="179"/>
      <c r="I108" s="245" t="s">
        <v>240</v>
      </c>
      <c r="J108" s="180"/>
      <c r="K108" s="195"/>
      <c r="L108" s="201"/>
      <c r="M108" s="202"/>
      <c r="N108" s="202"/>
      <c r="O108" s="198"/>
    </row>
    <row r="109" spans="1:15" s="48" customFormat="1" ht="15" customHeight="1" x14ac:dyDescent="0.25">
      <c r="A109" s="14"/>
      <c r="B109" s="134" t="s">
        <v>466</v>
      </c>
      <c r="C109" s="134" t="s">
        <v>469</v>
      </c>
      <c r="D109" s="2" t="s">
        <v>116</v>
      </c>
      <c r="E109" s="14"/>
      <c r="F109" s="2" t="s">
        <v>283</v>
      </c>
      <c r="G109" s="147">
        <v>0</v>
      </c>
      <c r="H109" s="179"/>
      <c r="I109" s="245" t="s">
        <v>240</v>
      </c>
      <c r="J109" s="180"/>
      <c r="K109" s="195"/>
      <c r="L109" s="201"/>
      <c r="M109" s="202"/>
      <c r="N109" s="202"/>
      <c r="O109" s="198"/>
    </row>
    <row r="110" spans="1:15" s="48" customFormat="1" ht="15" customHeight="1" x14ac:dyDescent="0.25">
      <c r="A110" s="14"/>
      <c r="B110" s="134" t="s">
        <v>466</v>
      </c>
      <c r="C110" s="134" t="s">
        <v>469</v>
      </c>
      <c r="D110" s="2" t="s">
        <v>117</v>
      </c>
      <c r="E110" s="14"/>
      <c r="F110" s="2" t="s">
        <v>283</v>
      </c>
      <c r="G110" s="147">
        <v>0</v>
      </c>
      <c r="H110" s="179"/>
      <c r="I110" s="245" t="s">
        <v>240</v>
      </c>
      <c r="J110" s="180"/>
      <c r="K110" s="195"/>
      <c r="L110" s="201"/>
      <c r="M110" s="202"/>
      <c r="N110" s="202"/>
      <c r="O110" s="198"/>
    </row>
    <row r="111" spans="1:15" s="48" customFormat="1" ht="15" customHeight="1" x14ac:dyDescent="0.25">
      <c r="A111" s="14"/>
      <c r="B111" s="134" t="s">
        <v>466</v>
      </c>
      <c r="C111" s="134" t="s">
        <v>469</v>
      </c>
      <c r="D111" s="2" t="s">
        <v>118</v>
      </c>
      <c r="E111" s="14"/>
      <c r="F111" s="2" t="s">
        <v>283</v>
      </c>
      <c r="G111" s="147">
        <v>0</v>
      </c>
      <c r="H111" s="179"/>
      <c r="I111" s="245" t="s">
        <v>240</v>
      </c>
      <c r="J111" s="180"/>
      <c r="K111" s="195"/>
      <c r="L111" s="201"/>
      <c r="M111" s="202"/>
      <c r="N111" s="202"/>
      <c r="O111" s="198"/>
    </row>
    <row r="112" spans="1:15" s="48" customFormat="1" ht="15" customHeight="1" x14ac:dyDescent="0.25">
      <c r="A112" s="14"/>
      <c r="B112" s="134" t="s">
        <v>466</v>
      </c>
      <c r="C112" s="134" t="s">
        <v>469</v>
      </c>
      <c r="D112" s="2" t="s">
        <v>119</v>
      </c>
      <c r="E112" s="14"/>
      <c r="F112" s="2" t="s">
        <v>283</v>
      </c>
      <c r="G112" s="147">
        <v>0</v>
      </c>
      <c r="H112" s="179"/>
      <c r="I112" s="245" t="s">
        <v>240</v>
      </c>
      <c r="J112" s="180"/>
      <c r="K112" s="195"/>
      <c r="L112" s="201"/>
      <c r="M112" s="202"/>
      <c r="N112" s="202"/>
      <c r="O112" s="198"/>
    </row>
    <row r="113" spans="1:15" s="48" customFormat="1" ht="15" customHeight="1" x14ac:dyDescent="0.25">
      <c r="A113" s="14"/>
      <c r="B113" s="134" t="s">
        <v>466</v>
      </c>
      <c r="C113" s="134" t="s">
        <v>469</v>
      </c>
      <c r="D113" s="2" t="s">
        <v>120</v>
      </c>
      <c r="E113" s="14"/>
      <c r="F113" s="2" t="s">
        <v>283</v>
      </c>
      <c r="G113" s="147">
        <v>0</v>
      </c>
      <c r="H113" s="179"/>
      <c r="I113" s="245" t="s">
        <v>240</v>
      </c>
      <c r="J113" s="180"/>
      <c r="K113" s="195"/>
      <c r="L113" s="201"/>
      <c r="M113" s="202"/>
      <c r="N113" s="202"/>
      <c r="O113" s="198"/>
    </row>
    <row r="114" spans="1:15" s="48" customFormat="1" ht="15" customHeight="1" x14ac:dyDescent="0.25">
      <c r="A114" s="14"/>
      <c r="B114" s="134" t="s">
        <v>466</v>
      </c>
      <c r="C114" s="134" t="s">
        <v>469</v>
      </c>
      <c r="D114" s="2" t="s">
        <v>121</v>
      </c>
      <c r="E114" s="14"/>
      <c r="F114" s="2" t="s">
        <v>283</v>
      </c>
      <c r="G114" s="147">
        <v>0</v>
      </c>
      <c r="H114" s="179"/>
      <c r="I114" s="245" t="s">
        <v>240</v>
      </c>
      <c r="J114" s="180"/>
      <c r="K114" s="195"/>
      <c r="L114" s="201"/>
      <c r="M114" s="202"/>
      <c r="N114" s="202"/>
      <c r="O114" s="198"/>
    </row>
    <row r="115" spans="1:15" s="48" customFormat="1" ht="15" customHeight="1" x14ac:dyDescent="0.25">
      <c r="A115" s="14"/>
      <c r="B115" s="134" t="s">
        <v>466</v>
      </c>
      <c r="C115" s="134" t="s">
        <v>469</v>
      </c>
      <c r="D115" s="2" t="s">
        <v>122</v>
      </c>
      <c r="E115" s="14"/>
      <c r="F115" s="2" t="s">
        <v>283</v>
      </c>
      <c r="G115" s="147">
        <v>0</v>
      </c>
      <c r="H115" s="179"/>
      <c r="I115" s="245" t="s">
        <v>240</v>
      </c>
      <c r="J115" s="180"/>
      <c r="K115" s="195"/>
      <c r="L115" s="201"/>
      <c r="M115" s="202"/>
      <c r="N115" s="202"/>
      <c r="O115" s="198"/>
    </row>
    <row r="116" spans="1:15" s="59" customFormat="1" ht="15" customHeight="1" x14ac:dyDescent="0.25">
      <c r="A116" s="57" t="s">
        <v>42</v>
      </c>
      <c r="B116" s="138"/>
      <c r="C116" s="138"/>
      <c r="D116" s="1"/>
      <c r="E116" s="56"/>
      <c r="F116" s="1"/>
      <c r="G116" s="222"/>
      <c r="H116" s="76"/>
      <c r="I116" s="73"/>
      <c r="J116" s="76"/>
      <c r="K116" s="60"/>
      <c r="L116" s="61"/>
      <c r="M116" s="62"/>
      <c r="N116" s="62"/>
      <c r="O116" s="75"/>
    </row>
    <row r="117" spans="1:15" s="48" customFormat="1" ht="15" customHeight="1" x14ac:dyDescent="0.25">
      <c r="A117" s="15" t="s">
        <v>353</v>
      </c>
      <c r="B117" s="134" t="s">
        <v>463</v>
      </c>
      <c r="C117" s="134" t="s">
        <v>469</v>
      </c>
      <c r="D117" s="3" t="s">
        <v>123</v>
      </c>
      <c r="E117" s="14"/>
      <c r="F117" s="3" t="s">
        <v>251</v>
      </c>
      <c r="G117" s="234">
        <v>0.77</v>
      </c>
      <c r="H117" s="179" t="s">
        <v>166</v>
      </c>
      <c r="I117" s="245" t="s">
        <v>240</v>
      </c>
      <c r="J117" s="199" t="s">
        <v>354</v>
      </c>
      <c r="K117" s="195">
        <v>53</v>
      </c>
      <c r="L117" s="12"/>
      <c r="M117" s="22"/>
      <c r="N117" s="22"/>
      <c r="O117" s="200" t="s">
        <v>355</v>
      </c>
    </row>
    <row r="118" spans="1:15" s="48" customFormat="1" ht="15" customHeight="1" x14ac:dyDescent="0.25">
      <c r="A118" s="14"/>
      <c r="B118" s="134" t="s">
        <v>463</v>
      </c>
      <c r="C118" s="134" t="s">
        <v>469</v>
      </c>
      <c r="D118" s="3" t="s">
        <v>124</v>
      </c>
      <c r="E118" s="14"/>
      <c r="F118" s="3" t="s">
        <v>251</v>
      </c>
      <c r="G118" s="234">
        <v>0.45</v>
      </c>
      <c r="H118" s="179"/>
      <c r="I118" s="245" t="s">
        <v>240</v>
      </c>
      <c r="J118" s="199"/>
      <c r="K118" s="195"/>
      <c r="L118" s="12"/>
      <c r="M118" s="22"/>
      <c r="N118" s="22"/>
      <c r="O118" s="200"/>
    </row>
    <row r="119" spans="1:15" s="48" customFormat="1" ht="15" customHeight="1" x14ac:dyDescent="0.25">
      <c r="A119" s="14"/>
      <c r="B119" s="134" t="s">
        <v>463</v>
      </c>
      <c r="C119" s="134" t="s">
        <v>469</v>
      </c>
      <c r="D119" s="3" t="s">
        <v>125</v>
      </c>
      <c r="E119" s="14"/>
      <c r="F119" s="3" t="s">
        <v>251</v>
      </c>
      <c r="G119" s="234">
        <v>0.48</v>
      </c>
      <c r="H119" s="179"/>
      <c r="I119" s="245" t="s">
        <v>240</v>
      </c>
      <c r="J119" s="199"/>
      <c r="K119" s="195"/>
      <c r="L119" s="12"/>
      <c r="M119" s="22"/>
      <c r="N119" s="22"/>
      <c r="O119" s="49"/>
    </row>
    <row r="120" spans="1:15" s="48" customFormat="1" ht="15" customHeight="1" x14ac:dyDescent="0.25">
      <c r="A120" s="14"/>
      <c r="B120" s="134" t="s">
        <v>463</v>
      </c>
      <c r="C120" s="134" t="s">
        <v>469</v>
      </c>
      <c r="D120" s="3" t="s">
        <v>126</v>
      </c>
      <c r="E120" s="14"/>
      <c r="F120" s="3" t="s">
        <v>251</v>
      </c>
      <c r="G120" s="234">
        <v>0.36</v>
      </c>
      <c r="H120" s="179"/>
      <c r="I120" s="245" t="s">
        <v>240</v>
      </c>
      <c r="J120" s="199"/>
      <c r="K120" s="195"/>
      <c r="L120" s="12"/>
      <c r="M120" s="22"/>
      <c r="N120" s="22"/>
      <c r="O120" s="49"/>
    </row>
    <row r="121" spans="1:15" s="48" customFormat="1" ht="15" customHeight="1" x14ac:dyDescent="0.25">
      <c r="A121" s="14"/>
      <c r="B121" s="134" t="s">
        <v>463</v>
      </c>
      <c r="C121" s="134" t="s">
        <v>469</v>
      </c>
      <c r="D121" s="3" t="s">
        <v>43</v>
      </c>
      <c r="E121" s="14"/>
      <c r="F121" s="3" t="s">
        <v>251</v>
      </c>
      <c r="G121" s="234">
        <v>0.91</v>
      </c>
      <c r="H121" s="179"/>
      <c r="I121" s="245" t="s">
        <v>240</v>
      </c>
      <c r="J121" s="199"/>
      <c r="K121" s="195"/>
      <c r="L121" s="12"/>
      <c r="M121" s="22"/>
      <c r="N121" s="22"/>
      <c r="O121" s="49"/>
    </row>
    <row r="122" spans="1:15" s="59" customFormat="1" ht="15" customHeight="1" x14ac:dyDescent="0.25">
      <c r="A122" s="57" t="s">
        <v>44</v>
      </c>
      <c r="B122" s="138"/>
      <c r="C122" s="138"/>
      <c r="D122" s="1"/>
      <c r="E122" s="56"/>
      <c r="F122" s="1"/>
      <c r="G122" s="222"/>
      <c r="H122" s="76"/>
      <c r="I122" s="73"/>
      <c r="J122" s="76"/>
      <c r="K122" s="60"/>
      <c r="L122" s="61"/>
      <c r="M122" s="62"/>
      <c r="N122" s="62"/>
      <c r="O122" s="75"/>
    </row>
    <row r="123" spans="1:15" s="48" customFormat="1" ht="15" customHeight="1" x14ac:dyDescent="0.25">
      <c r="A123" s="14" t="s">
        <v>356</v>
      </c>
      <c r="B123" s="134" t="s">
        <v>429</v>
      </c>
      <c r="C123" s="134" t="s">
        <v>469</v>
      </c>
      <c r="D123" s="3" t="s">
        <v>415</v>
      </c>
      <c r="E123" s="14"/>
      <c r="F123" s="27" t="s">
        <v>274</v>
      </c>
      <c r="G123" s="147">
        <v>0</v>
      </c>
      <c r="H123" s="179" t="s">
        <v>167</v>
      </c>
      <c r="I123" s="245" t="s">
        <v>240</v>
      </c>
      <c r="J123" s="180"/>
      <c r="K123" s="195">
        <v>54</v>
      </c>
      <c r="L123" s="12"/>
      <c r="M123" s="22"/>
      <c r="N123" s="22"/>
      <c r="O123" s="49" t="s">
        <v>45</v>
      </c>
    </row>
    <row r="124" spans="1:15" s="48" customFormat="1" ht="15" customHeight="1" x14ac:dyDescent="0.25">
      <c r="A124" s="14"/>
      <c r="B124" s="134" t="s">
        <v>429</v>
      </c>
      <c r="C124" s="134" t="s">
        <v>469</v>
      </c>
      <c r="D124" s="2" t="s">
        <v>416</v>
      </c>
      <c r="E124" s="14"/>
      <c r="F124" s="53" t="s">
        <v>273</v>
      </c>
      <c r="G124" s="147">
        <v>1.7000000000000001E-2</v>
      </c>
      <c r="H124" s="179"/>
      <c r="I124" s="245" t="s">
        <v>240</v>
      </c>
      <c r="J124" s="180"/>
      <c r="K124" s="195"/>
      <c r="L124" s="12"/>
      <c r="M124" s="22"/>
      <c r="N124" s="22"/>
      <c r="O124" s="49" t="s">
        <v>188</v>
      </c>
    </row>
    <row r="125" spans="1:15" s="48" customFormat="1" ht="15" customHeight="1" x14ac:dyDescent="0.25">
      <c r="A125" s="14"/>
      <c r="B125" s="134" t="s">
        <v>429</v>
      </c>
      <c r="C125" s="134" t="s">
        <v>469</v>
      </c>
      <c r="D125" s="2" t="s">
        <v>417</v>
      </c>
      <c r="E125" s="14"/>
      <c r="F125" s="53" t="s">
        <v>273</v>
      </c>
      <c r="G125" s="147">
        <v>1.7000000000000001E-2</v>
      </c>
      <c r="H125" s="179"/>
      <c r="I125" s="245" t="s">
        <v>240</v>
      </c>
      <c r="J125" s="180"/>
      <c r="K125" s="195"/>
      <c r="L125" s="12"/>
      <c r="M125" s="22"/>
      <c r="N125" s="22"/>
      <c r="O125" s="49"/>
    </row>
    <row r="126" spans="1:15" s="48" customFormat="1" ht="15" customHeight="1" x14ac:dyDescent="0.25">
      <c r="A126" s="14" t="s">
        <v>127</v>
      </c>
      <c r="B126" s="134" t="s">
        <v>429</v>
      </c>
      <c r="C126" s="134" t="s">
        <v>469</v>
      </c>
      <c r="D126" s="2" t="s">
        <v>46</v>
      </c>
      <c r="E126" s="14"/>
      <c r="F126" s="53" t="s">
        <v>273</v>
      </c>
      <c r="G126" s="147">
        <v>0</v>
      </c>
      <c r="H126" s="179"/>
      <c r="I126" s="245" t="s">
        <v>240</v>
      </c>
      <c r="J126" s="180"/>
      <c r="K126" s="195"/>
      <c r="L126" s="12"/>
      <c r="M126" s="22"/>
      <c r="N126" s="22"/>
      <c r="O126" s="49"/>
    </row>
    <row r="127" spans="1:15" s="59" customFormat="1" ht="15" customHeight="1" x14ac:dyDescent="0.25">
      <c r="A127" s="57" t="s">
        <v>254</v>
      </c>
      <c r="B127" s="138"/>
      <c r="C127" s="138"/>
      <c r="D127" s="1"/>
      <c r="E127" s="56"/>
      <c r="F127" s="1"/>
      <c r="G127" s="222"/>
      <c r="H127" s="76"/>
      <c r="I127" s="73"/>
      <c r="J127" s="76"/>
      <c r="K127" s="60"/>
      <c r="L127" s="61"/>
      <c r="M127" s="62"/>
      <c r="N127" s="62"/>
      <c r="O127" s="75"/>
    </row>
    <row r="128" spans="1:15" s="53" customFormat="1" ht="15" customHeight="1" x14ac:dyDescent="0.25">
      <c r="A128" s="15" t="s">
        <v>174</v>
      </c>
      <c r="B128" s="134" t="s">
        <v>466</v>
      </c>
      <c r="C128" s="134" t="s">
        <v>469</v>
      </c>
      <c r="D128" s="2" t="s">
        <v>50</v>
      </c>
      <c r="E128" s="15"/>
      <c r="F128" s="203" t="s">
        <v>397</v>
      </c>
      <c r="G128" s="147">
        <v>1.0000000000000001E-5</v>
      </c>
      <c r="H128" s="145" t="s">
        <v>167</v>
      </c>
      <c r="I128" s="245" t="s">
        <v>240</v>
      </c>
      <c r="J128" s="8" t="s">
        <v>357</v>
      </c>
      <c r="K128" s="125" t="s">
        <v>358</v>
      </c>
      <c r="L128" s="12"/>
      <c r="M128" s="22"/>
      <c r="N128" s="22"/>
      <c r="O128" s="103" t="s">
        <v>359</v>
      </c>
    </row>
    <row r="129" spans="1:19" s="53" customFormat="1" ht="15" customHeight="1" x14ac:dyDescent="0.25">
      <c r="A129" s="14" t="s">
        <v>154</v>
      </c>
      <c r="B129" s="134" t="s">
        <v>466</v>
      </c>
      <c r="C129" s="134" t="s">
        <v>469</v>
      </c>
      <c r="D129" s="2" t="s">
        <v>145</v>
      </c>
      <c r="E129" s="14"/>
      <c r="F129" s="203"/>
      <c r="G129" s="147">
        <v>1.0000000000000001E-5</v>
      </c>
      <c r="H129" s="145"/>
      <c r="I129" s="245" t="s">
        <v>240</v>
      </c>
      <c r="J129" s="8"/>
      <c r="K129" s="125"/>
      <c r="L129" s="12"/>
      <c r="M129" s="22"/>
      <c r="N129" s="22"/>
      <c r="O129" s="103" t="s">
        <v>186</v>
      </c>
    </row>
    <row r="130" spans="1:19" s="53" customFormat="1" ht="15" customHeight="1" x14ac:dyDescent="0.25">
      <c r="A130" s="14" t="s">
        <v>157</v>
      </c>
      <c r="B130" s="134" t="s">
        <v>466</v>
      </c>
      <c r="C130" s="134" t="s">
        <v>469</v>
      </c>
      <c r="D130" s="3" t="s">
        <v>146</v>
      </c>
      <c r="E130" s="14"/>
      <c r="F130" s="203"/>
      <c r="G130" s="233" t="s">
        <v>56</v>
      </c>
      <c r="H130" s="145"/>
      <c r="I130" s="245" t="s">
        <v>240</v>
      </c>
      <c r="J130" s="8"/>
      <c r="K130" s="125"/>
      <c r="L130" s="12"/>
      <c r="M130" s="22"/>
      <c r="N130" s="22"/>
      <c r="O130" s="103"/>
    </row>
    <row r="131" spans="1:19" s="53" customFormat="1" ht="15" customHeight="1" x14ac:dyDescent="0.25">
      <c r="A131" s="15" t="s">
        <v>175</v>
      </c>
      <c r="B131" s="134" t="s">
        <v>466</v>
      </c>
      <c r="C131" s="134" t="s">
        <v>469</v>
      </c>
      <c r="D131" s="2" t="s">
        <v>51</v>
      </c>
      <c r="E131" s="15"/>
      <c r="F131" s="203"/>
      <c r="G131" s="147">
        <v>1.0000000000000001E-5</v>
      </c>
      <c r="H131" s="145"/>
      <c r="I131" s="245" t="s">
        <v>240</v>
      </c>
      <c r="J131" s="8"/>
      <c r="K131" s="125"/>
      <c r="L131" s="12"/>
      <c r="M131" s="22"/>
      <c r="N131" s="22"/>
      <c r="O131" s="103"/>
    </row>
    <row r="132" spans="1:19" s="53" customFormat="1" ht="15" customHeight="1" x14ac:dyDescent="0.25">
      <c r="A132" s="14" t="s">
        <v>152</v>
      </c>
      <c r="B132" s="134" t="s">
        <v>466</v>
      </c>
      <c r="C132" s="134" t="s">
        <v>469</v>
      </c>
      <c r="D132" s="2" t="s">
        <v>141</v>
      </c>
      <c r="E132" s="14"/>
      <c r="F132" s="203"/>
      <c r="G132" s="147">
        <v>1.0000000000000001E-5</v>
      </c>
      <c r="H132" s="145"/>
      <c r="I132" s="245" t="s">
        <v>240</v>
      </c>
      <c r="J132" s="8"/>
      <c r="K132" s="125"/>
      <c r="L132" s="12"/>
      <c r="M132" s="22"/>
      <c r="N132" s="22"/>
      <c r="O132" s="103"/>
    </row>
    <row r="133" spans="1:19" s="53" customFormat="1" ht="15" customHeight="1" x14ac:dyDescent="0.25">
      <c r="A133" s="14" t="s">
        <v>155</v>
      </c>
      <c r="B133" s="134" t="s">
        <v>466</v>
      </c>
      <c r="C133" s="134" t="s">
        <v>469</v>
      </c>
      <c r="D133" s="3" t="s">
        <v>142</v>
      </c>
      <c r="E133" s="14"/>
      <c r="F133" s="203"/>
      <c r="G133" s="233" t="s">
        <v>56</v>
      </c>
      <c r="H133" s="145"/>
      <c r="I133" s="245" t="s">
        <v>240</v>
      </c>
      <c r="J133" s="8"/>
      <c r="K133" s="125"/>
      <c r="L133" s="12"/>
      <c r="M133" s="22"/>
      <c r="N133" s="22"/>
      <c r="O133" s="103"/>
    </row>
    <row r="134" spans="1:19" s="53" customFormat="1" ht="15" customHeight="1" x14ac:dyDescent="0.25">
      <c r="A134" s="15" t="s">
        <v>176</v>
      </c>
      <c r="B134" s="134" t="s">
        <v>466</v>
      </c>
      <c r="C134" s="134" t="s">
        <v>469</v>
      </c>
      <c r="D134" s="2" t="s">
        <v>52</v>
      </c>
      <c r="E134" s="15"/>
      <c r="F134" s="203"/>
      <c r="G134" s="147">
        <v>1.0000000000000001E-5</v>
      </c>
      <c r="H134" s="145"/>
      <c r="I134" s="245" t="s">
        <v>240</v>
      </c>
      <c r="J134" s="8"/>
      <c r="K134" s="125"/>
      <c r="L134" s="12"/>
      <c r="M134" s="22"/>
      <c r="N134" s="22"/>
      <c r="O134" s="103"/>
    </row>
    <row r="135" spans="1:19" s="53" customFormat="1" ht="15" customHeight="1" x14ac:dyDescent="0.25">
      <c r="A135" s="14" t="s">
        <v>153</v>
      </c>
      <c r="B135" s="134" t="s">
        <v>466</v>
      </c>
      <c r="C135" s="134" t="s">
        <v>469</v>
      </c>
      <c r="D135" s="2" t="s">
        <v>143</v>
      </c>
      <c r="E135" s="14"/>
      <c r="F135" s="203"/>
      <c r="G135" s="147">
        <v>1.0000000000000001E-5</v>
      </c>
      <c r="H135" s="145"/>
      <c r="I135" s="245" t="s">
        <v>240</v>
      </c>
      <c r="J135" s="8"/>
      <c r="K135" s="125"/>
      <c r="L135" s="12"/>
      <c r="M135" s="22"/>
      <c r="N135" s="22"/>
      <c r="O135" s="103"/>
    </row>
    <row r="136" spans="1:19" s="53" customFormat="1" ht="15" customHeight="1" x14ac:dyDescent="0.25">
      <c r="A136" s="14" t="s">
        <v>156</v>
      </c>
      <c r="B136" s="134" t="s">
        <v>466</v>
      </c>
      <c r="C136" s="134" t="s">
        <v>469</v>
      </c>
      <c r="D136" s="3" t="s">
        <v>144</v>
      </c>
      <c r="E136" s="14"/>
      <c r="F136" s="203"/>
      <c r="G136" s="147">
        <v>1.0000000000000001E-5</v>
      </c>
      <c r="H136" s="145"/>
      <c r="I136" s="245" t="s">
        <v>240</v>
      </c>
      <c r="J136" s="8"/>
      <c r="K136" s="125"/>
      <c r="L136" s="12"/>
      <c r="M136" s="22"/>
      <c r="N136" s="22"/>
      <c r="O136" s="103"/>
    </row>
    <row r="137" spans="1:19" s="48" customFormat="1" ht="20.100000000000001" customHeight="1" x14ac:dyDescent="0.25">
      <c r="A137" s="41" t="s">
        <v>217</v>
      </c>
      <c r="B137" s="132"/>
      <c r="C137" s="132"/>
      <c r="D137" s="10"/>
      <c r="E137" s="10"/>
      <c r="F137" s="10"/>
      <c r="G137" s="222"/>
      <c r="H137" s="10"/>
      <c r="I137" s="19"/>
      <c r="J137" s="76"/>
      <c r="K137" s="60"/>
      <c r="L137" s="61"/>
      <c r="M137" s="62"/>
      <c r="N137" s="62"/>
      <c r="O137" s="63"/>
      <c r="P137" s="59"/>
    </row>
    <row r="138" spans="1:19" s="7" customFormat="1" ht="30" x14ac:dyDescent="0.25">
      <c r="A138" s="18" t="s">
        <v>308</v>
      </c>
      <c r="B138" s="128" t="s">
        <v>463</v>
      </c>
      <c r="C138" s="134" t="s">
        <v>469</v>
      </c>
      <c r="D138" s="5" t="s">
        <v>225</v>
      </c>
      <c r="E138" s="5"/>
      <c r="F138" s="9" t="s">
        <v>250</v>
      </c>
      <c r="G138" s="223"/>
      <c r="H138" s="249"/>
      <c r="I138" s="145"/>
      <c r="J138" s="51"/>
      <c r="K138" s="50">
        <v>31</v>
      </c>
      <c r="L138" s="40" t="s">
        <v>226</v>
      </c>
      <c r="M138" s="23"/>
      <c r="N138" s="23"/>
      <c r="P138" s="17" t="s">
        <v>244</v>
      </c>
    </row>
    <row r="139" spans="1:19" s="7" customFormat="1" ht="45" x14ac:dyDescent="0.25">
      <c r="A139" s="18" t="s">
        <v>309</v>
      </c>
      <c r="B139" s="128" t="s">
        <v>463</v>
      </c>
      <c r="C139" s="134" t="s">
        <v>469</v>
      </c>
      <c r="D139" s="5" t="s">
        <v>224</v>
      </c>
      <c r="E139" s="5"/>
      <c r="F139" s="9" t="s">
        <v>243</v>
      </c>
      <c r="G139" s="223"/>
      <c r="H139" s="249"/>
      <c r="I139" s="145"/>
      <c r="J139" s="51" t="s">
        <v>310</v>
      </c>
      <c r="K139" s="50">
        <v>31</v>
      </c>
      <c r="M139" s="23"/>
      <c r="N139" s="23"/>
      <c r="O139" s="17" t="s">
        <v>311</v>
      </c>
      <c r="P139" s="17" t="s">
        <v>244</v>
      </c>
    </row>
    <row r="140" spans="1:19" s="46" customFormat="1" ht="30" x14ac:dyDescent="0.25">
      <c r="A140" s="37" t="s">
        <v>219</v>
      </c>
      <c r="B140" s="156"/>
      <c r="C140" s="142"/>
      <c r="D140" s="46" t="s">
        <v>312</v>
      </c>
      <c r="E140" s="72"/>
      <c r="F140" s="71" t="s">
        <v>242</v>
      </c>
      <c r="G140" s="147"/>
      <c r="H140" s="150"/>
      <c r="I140" s="150"/>
      <c r="J140" s="55"/>
      <c r="K140" s="50">
        <v>38</v>
      </c>
      <c r="L140" s="39"/>
      <c r="M140" s="38"/>
      <c r="N140" s="38"/>
      <c r="O140" s="46" t="s">
        <v>229</v>
      </c>
      <c r="P140" s="17" t="s">
        <v>244</v>
      </c>
    </row>
    <row r="141" spans="1:19" s="46" customFormat="1" ht="30" x14ac:dyDescent="0.25">
      <c r="A141" s="37" t="s">
        <v>221</v>
      </c>
      <c r="B141" s="156"/>
      <c r="C141" s="142"/>
      <c r="D141" s="46" t="s">
        <v>220</v>
      </c>
      <c r="E141" s="72"/>
      <c r="F141" s="71" t="s">
        <v>242</v>
      </c>
      <c r="G141" s="147"/>
      <c r="H141" s="150"/>
      <c r="I141" s="150"/>
      <c r="J141" s="55"/>
      <c r="K141" s="50" t="s">
        <v>313</v>
      </c>
      <c r="L141" s="39"/>
      <c r="M141" s="38"/>
      <c r="N141" s="38"/>
      <c r="P141" s="26" t="s">
        <v>245</v>
      </c>
    </row>
    <row r="142" spans="1:19" s="46" customFormat="1" ht="45" x14ac:dyDescent="0.25">
      <c r="A142" s="37" t="s">
        <v>246</v>
      </c>
      <c r="B142" s="156" t="s">
        <v>463</v>
      </c>
      <c r="C142" s="142" t="s">
        <v>469</v>
      </c>
      <c r="D142" s="46" t="s">
        <v>206</v>
      </c>
      <c r="E142" s="72"/>
      <c r="F142" s="9" t="s">
        <v>243</v>
      </c>
      <c r="G142" s="147"/>
      <c r="H142" s="150"/>
      <c r="I142" s="150"/>
      <c r="J142" s="50" t="s">
        <v>232</v>
      </c>
      <c r="K142" s="50">
        <v>38</v>
      </c>
      <c r="L142" s="36" t="s">
        <v>231</v>
      </c>
      <c r="M142" s="38"/>
      <c r="N142" s="38"/>
      <c r="O142" s="26" t="s">
        <v>248</v>
      </c>
      <c r="P142" s="26" t="s">
        <v>247</v>
      </c>
    </row>
    <row r="143" spans="1:19" s="46" customFormat="1" ht="60" x14ac:dyDescent="0.25">
      <c r="A143" s="37" t="s">
        <v>234</v>
      </c>
      <c r="B143" s="156" t="s">
        <v>463</v>
      </c>
      <c r="C143" s="142" t="s">
        <v>469</v>
      </c>
      <c r="D143" s="46" t="s">
        <v>233</v>
      </c>
      <c r="E143" s="72"/>
      <c r="F143" s="9" t="s">
        <v>243</v>
      </c>
      <c r="G143" s="147"/>
      <c r="H143" s="150"/>
      <c r="I143" s="150"/>
      <c r="J143" s="50" t="s">
        <v>235</v>
      </c>
      <c r="K143" s="50">
        <v>81</v>
      </c>
      <c r="L143" s="36" t="s">
        <v>231</v>
      </c>
      <c r="M143" s="38"/>
      <c r="N143" s="38"/>
      <c r="O143" s="46" t="s">
        <v>236</v>
      </c>
      <c r="P143" s="26" t="s">
        <v>247</v>
      </c>
    </row>
    <row r="144" spans="1:19" s="48" customFormat="1" x14ac:dyDescent="0.25">
      <c r="A144" s="56" t="s">
        <v>47</v>
      </c>
      <c r="B144" s="129"/>
      <c r="C144" s="129"/>
      <c r="D144" s="1"/>
      <c r="E144" s="1"/>
      <c r="F144" s="1"/>
      <c r="G144" s="235"/>
      <c r="H144" s="73"/>
      <c r="I144" s="10"/>
      <c r="J144" s="79"/>
      <c r="K144" s="79"/>
      <c r="L144" s="16"/>
      <c r="M144" s="16"/>
      <c r="N144" s="16"/>
      <c r="O144" s="60"/>
      <c r="P144" s="61"/>
      <c r="Q144" s="62"/>
      <c r="R144" s="62"/>
      <c r="S144" s="75"/>
    </row>
    <row r="145" spans="1:19" ht="60" customHeight="1" x14ac:dyDescent="0.25">
      <c r="A145" s="14" t="s">
        <v>138</v>
      </c>
      <c r="B145" s="128" t="s">
        <v>464</v>
      </c>
      <c r="C145" s="134" t="s">
        <v>469</v>
      </c>
      <c r="D145" s="53" t="s">
        <v>419</v>
      </c>
      <c r="E145"/>
      <c r="F145" s="198" t="s">
        <v>271</v>
      </c>
      <c r="G145" s="116">
        <v>0.19700000000000001</v>
      </c>
      <c r="H145" s="115" t="s">
        <v>167</v>
      </c>
      <c r="I145" s="115" t="s">
        <v>240</v>
      </c>
      <c r="J145" s="188" t="s">
        <v>307</v>
      </c>
    </row>
    <row r="146" spans="1:19" ht="30" x14ac:dyDescent="0.25">
      <c r="A146" s="14" t="s">
        <v>138</v>
      </c>
      <c r="B146" s="128" t="s">
        <v>464</v>
      </c>
      <c r="C146" s="134" t="s">
        <v>469</v>
      </c>
      <c r="D146" s="53" t="s">
        <v>418</v>
      </c>
      <c r="E146" s="53"/>
      <c r="F146" s="198"/>
      <c r="G146" s="116">
        <v>0.19700000000000001</v>
      </c>
      <c r="H146" s="115" t="s">
        <v>167</v>
      </c>
      <c r="I146" s="115" t="s">
        <v>240</v>
      </c>
      <c r="J146" s="188"/>
    </row>
    <row r="147" spans="1:19" ht="30" x14ac:dyDescent="0.25">
      <c r="A147" s="14" t="s">
        <v>138</v>
      </c>
      <c r="B147" s="128" t="s">
        <v>464</v>
      </c>
      <c r="C147" s="134" t="s">
        <v>469</v>
      </c>
      <c r="D147" s="53" t="s">
        <v>420</v>
      </c>
      <c r="E147" s="53"/>
      <c r="F147" s="198"/>
      <c r="G147" s="116">
        <v>0.19700000000000001</v>
      </c>
      <c r="H147" s="115" t="s">
        <v>167</v>
      </c>
      <c r="I147" s="115" t="s">
        <v>240</v>
      </c>
      <c r="J147" s="188"/>
    </row>
    <row r="148" spans="1:19" ht="30" x14ac:dyDescent="0.25">
      <c r="A148" s="14" t="s">
        <v>138</v>
      </c>
      <c r="B148" s="128" t="s">
        <v>464</v>
      </c>
      <c r="C148" s="134" t="s">
        <v>469</v>
      </c>
      <c r="D148" s="53" t="s">
        <v>421</v>
      </c>
      <c r="E148" s="53"/>
      <c r="F148" s="198"/>
      <c r="G148" s="116">
        <v>0.19700000000000001</v>
      </c>
      <c r="H148" s="115" t="s">
        <v>167</v>
      </c>
      <c r="I148" s="115" t="s">
        <v>240</v>
      </c>
      <c r="J148" s="188"/>
    </row>
    <row r="149" spans="1:19" ht="30" x14ac:dyDescent="0.25">
      <c r="A149" s="14" t="s">
        <v>138</v>
      </c>
      <c r="B149" s="128" t="s">
        <v>464</v>
      </c>
      <c r="C149" s="134" t="s">
        <v>469</v>
      </c>
      <c r="D149" s="53" t="s">
        <v>422</v>
      </c>
      <c r="E149" s="53"/>
      <c r="F149" s="198"/>
      <c r="G149" s="116">
        <v>0.19700000000000001</v>
      </c>
      <c r="H149" s="115" t="s">
        <v>167</v>
      </c>
      <c r="I149" s="115" t="s">
        <v>240</v>
      </c>
      <c r="J149" s="188"/>
    </row>
    <row r="150" spans="1:19" ht="30" x14ac:dyDescent="0.25">
      <c r="A150" s="14" t="s">
        <v>138</v>
      </c>
      <c r="B150" s="128" t="s">
        <v>464</v>
      </c>
      <c r="C150" s="134" t="s">
        <v>469</v>
      </c>
      <c r="D150" s="53" t="s">
        <v>423</v>
      </c>
      <c r="E150" s="53"/>
      <c r="F150" s="198"/>
      <c r="G150" s="116">
        <v>0.12614285714285714</v>
      </c>
      <c r="H150" s="115" t="s">
        <v>167</v>
      </c>
      <c r="I150" s="115" t="s">
        <v>240</v>
      </c>
      <c r="J150" s="188"/>
    </row>
    <row r="151" spans="1:19" ht="30" x14ac:dyDescent="0.25">
      <c r="A151" s="14" t="s">
        <v>138</v>
      </c>
      <c r="B151" s="128" t="s">
        <v>464</v>
      </c>
      <c r="C151" s="134" t="s">
        <v>469</v>
      </c>
      <c r="D151" s="53" t="s">
        <v>424</v>
      </c>
      <c r="E151" s="53"/>
      <c r="F151" s="198"/>
      <c r="G151" s="116">
        <v>0.12614285714285714</v>
      </c>
      <c r="H151" s="115" t="s">
        <v>167</v>
      </c>
      <c r="I151" s="115" t="s">
        <v>240</v>
      </c>
      <c r="J151" s="188"/>
    </row>
    <row r="152" spans="1:19" ht="30" x14ac:dyDescent="0.25">
      <c r="A152" s="14" t="s">
        <v>138</v>
      </c>
      <c r="B152" s="128" t="s">
        <v>464</v>
      </c>
      <c r="C152" s="134" t="s">
        <v>469</v>
      </c>
      <c r="D152" s="53" t="s">
        <v>425</v>
      </c>
      <c r="E152" s="53"/>
      <c r="F152" s="198"/>
      <c r="G152" s="116">
        <v>0.12614285714285714</v>
      </c>
      <c r="H152" s="115" t="s">
        <v>167</v>
      </c>
      <c r="I152" s="115" t="s">
        <v>240</v>
      </c>
      <c r="J152" s="188"/>
    </row>
    <row r="153" spans="1:19" ht="30" x14ac:dyDescent="0.25">
      <c r="A153" s="14" t="s">
        <v>138</v>
      </c>
      <c r="B153" s="128" t="s">
        <v>464</v>
      </c>
      <c r="C153" s="134" t="s">
        <v>469</v>
      </c>
      <c r="D153" s="53" t="s">
        <v>426</v>
      </c>
      <c r="E153" s="53"/>
      <c r="F153" s="198"/>
      <c r="G153" s="116">
        <v>0.12614285714285714</v>
      </c>
      <c r="H153" s="115" t="s">
        <v>167</v>
      </c>
      <c r="I153" s="115" t="s">
        <v>240</v>
      </c>
      <c r="J153" s="188"/>
    </row>
    <row r="154" spans="1:19" ht="30" x14ac:dyDescent="0.25">
      <c r="A154" s="14" t="s">
        <v>138</v>
      </c>
      <c r="B154" s="128" t="s">
        <v>464</v>
      </c>
      <c r="C154" s="134" t="s">
        <v>469</v>
      </c>
      <c r="D154" s="53" t="s">
        <v>427</v>
      </c>
      <c r="E154" s="53"/>
      <c r="F154" s="198"/>
      <c r="G154" s="116">
        <v>0.12614285714285714</v>
      </c>
      <c r="H154" s="115" t="s">
        <v>167</v>
      </c>
      <c r="I154" s="115" t="s">
        <v>240</v>
      </c>
      <c r="J154" s="188"/>
    </row>
    <row r="155" spans="1:19" s="48" customFormat="1" ht="111.95" customHeight="1" x14ac:dyDescent="0.25">
      <c r="A155" s="14" t="s">
        <v>314</v>
      </c>
      <c r="B155" s="128" t="s">
        <v>463</v>
      </c>
      <c r="C155" s="134" t="s">
        <v>469</v>
      </c>
      <c r="D155" s="3" t="s">
        <v>128</v>
      </c>
      <c r="E155" s="53"/>
      <c r="F155" s="194" t="s">
        <v>250</v>
      </c>
      <c r="G155" s="116">
        <v>0.25</v>
      </c>
      <c r="H155" s="180" t="s">
        <v>315</v>
      </c>
      <c r="I155" s="184" t="s">
        <v>240</v>
      </c>
      <c r="J155" s="180" t="s">
        <v>316</v>
      </c>
      <c r="K155" s="195">
        <v>55</v>
      </c>
      <c r="O155" s="49" t="s">
        <v>317</v>
      </c>
      <c r="P155" s="12"/>
      <c r="Q155" s="22"/>
      <c r="R155" s="22"/>
    </row>
    <row r="156" spans="1:19" s="48" customFormat="1" x14ac:dyDescent="0.25">
      <c r="A156" s="14" t="s">
        <v>78</v>
      </c>
      <c r="B156" s="128" t="s">
        <v>463</v>
      </c>
      <c r="C156" s="134" t="s">
        <v>469</v>
      </c>
      <c r="D156" s="3" t="s">
        <v>129</v>
      </c>
      <c r="E156" s="53"/>
      <c r="F156" s="194"/>
      <c r="G156" s="116">
        <v>0.19</v>
      </c>
      <c r="H156" s="180"/>
      <c r="I156" s="184"/>
      <c r="J156" s="180"/>
      <c r="K156" s="195"/>
      <c r="P156" s="12"/>
      <c r="Q156" s="22"/>
      <c r="R156" s="22"/>
      <c r="S156" s="49"/>
    </row>
    <row r="157" spans="1:19" s="48" customFormat="1" x14ac:dyDescent="0.25">
      <c r="A157" s="14" t="s">
        <v>78</v>
      </c>
      <c r="B157" s="128" t="s">
        <v>463</v>
      </c>
      <c r="C157" s="134" t="s">
        <v>469</v>
      </c>
      <c r="D157" s="3" t="s">
        <v>130</v>
      </c>
      <c r="E157" s="53"/>
      <c r="F157" s="194"/>
      <c r="G157" s="116">
        <v>0.26</v>
      </c>
      <c r="H157" s="180"/>
      <c r="I157" s="184"/>
      <c r="J157" s="180"/>
      <c r="K157" s="195"/>
      <c r="P157" s="12"/>
      <c r="Q157" s="22"/>
      <c r="R157" s="22"/>
      <c r="S157" s="49"/>
    </row>
    <row r="158" spans="1:19" s="48" customFormat="1" x14ac:dyDescent="0.25">
      <c r="A158" s="14" t="s">
        <v>78</v>
      </c>
      <c r="B158" s="128" t="s">
        <v>463</v>
      </c>
      <c r="C158" s="134" t="s">
        <v>469</v>
      </c>
      <c r="D158" s="3" t="s">
        <v>131</v>
      </c>
      <c r="E158" s="53"/>
      <c r="F158" s="194"/>
      <c r="G158" s="116">
        <v>0.24</v>
      </c>
      <c r="H158" s="180"/>
      <c r="I158" s="184"/>
      <c r="J158" s="180"/>
      <c r="K158" s="195"/>
      <c r="P158" s="12"/>
      <c r="Q158" s="22"/>
      <c r="R158" s="22"/>
      <c r="S158" s="49"/>
    </row>
    <row r="159" spans="1:19" s="48" customFormat="1" x14ac:dyDescent="0.25">
      <c r="A159" s="14" t="s">
        <v>78</v>
      </c>
      <c r="B159" s="128" t="s">
        <v>463</v>
      </c>
      <c r="C159" s="134" t="s">
        <v>469</v>
      </c>
      <c r="D159" s="3" t="s">
        <v>132</v>
      </c>
      <c r="E159" s="53"/>
      <c r="F159" s="194"/>
      <c r="G159" s="116">
        <v>0.22</v>
      </c>
      <c r="H159" s="180"/>
      <c r="I159" s="184"/>
      <c r="J159" s="180"/>
      <c r="K159" s="195"/>
      <c r="P159" s="12"/>
      <c r="Q159" s="22"/>
      <c r="R159" s="22"/>
      <c r="S159" s="49"/>
    </row>
    <row r="160" spans="1:19" s="48" customFormat="1" ht="57.6" customHeight="1" x14ac:dyDescent="0.25">
      <c r="A160" s="14" t="s">
        <v>318</v>
      </c>
      <c r="B160" s="128" t="s">
        <v>463</v>
      </c>
      <c r="C160" s="134" t="s">
        <v>469</v>
      </c>
      <c r="D160" s="3" t="s">
        <v>133</v>
      </c>
      <c r="E160" s="53"/>
      <c r="F160" s="194"/>
      <c r="G160" s="116">
        <v>0.12</v>
      </c>
      <c r="H160" s="180"/>
      <c r="I160" s="184"/>
      <c r="J160" s="180"/>
      <c r="K160" s="195"/>
      <c r="P160" s="12"/>
      <c r="Q160" s="22"/>
      <c r="R160" s="22"/>
      <c r="S160" s="49"/>
    </row>
    <row r="161" spans="1:19" s="48" customFormat="1" x14ac:dyDescent="0.25">
      <c r="A161" s="14" t="s">
        <v>78</v>
      </c>
      <c r="B161" s="128" t="s">
        <v>463</v>
      </c>
      <c r="C161" s="134" t="s">
        <v>469</v>
      </c>
      <c r="D161" s="3" t="s">
        <v>134</v>
      </c>
      <c r="E161" s="53"/>
      <c r="F161" s="194"/>
      <c r="G161" s="116">
        <v>0.09</v>
      </c>
      <c r="H161" s="180"/>
      <c r="I161" s="184"/>
      <c r="J161" s="180"/>
      <c r="K161" s="195"/>
      <c r="P161" s="12"/>
      <c r="Q161" s="22"/>
      <c r="R161" s="22"/>
      <c r="S161" s="49"/>
    </row>
    <row r="162" spans="1:19" s="48" customFormat="1" x14ac:dyDescent="0.25">
      <c r="A162" s="14" t="s">
        <v>78</v>
      </c>
      <c r="B162" s="128" t="s">
        <v>463</v>
      </c>
      <c r="C162" s="134" t="s">
        <v>469</v>
      </c>
      <c r="D162" s="3" t="s">
        <v>135</v>
      </c>
      <c r="E162" s="53"/>
      <c r="F162" s="194"/>
      <c r="G162" s="116">
        <v>0.12</v>
      </c>
      <c r="H162" s="180"/>
      <c r="I162" s="184"/>
      <c r="J162" s="180"/>
      <c r="K162" s="195"/>
      <c r="P162" s="12"/>
      <c r="Q162" s="22"/>
      <c r="R162" s="22"/>
      <c r="S162" s="49"/>
    </row>
    <row r="163" spans="1:19" s="48" customFormat="1" x14ac:dyDescent="0.25">
      <c r="A163" s="14" t="s">
        <v>78</v>
      </c>
      <c r="B163" s="128" t="s">
        <v>463</v>
      </c>
      <c r="C163" s="134" t="s">
        <v>469</v>
      </c>
      <c r="D163" s="3" t="s">
        <v>136</v>
      </c>
      <c r="E163" s="53"/>
      <c r="F163" s="194"/>
      <c r="G163" s="116">
        <v>0.09</v>
      </c>
      <c r="H163" s="180"/>
      <c r="I163" s="184"/>
      <c r="J163" s="180"/>
      <c r="K163" s="195"/>
      <c r="P163" s="12"/>
      <c r="Q163" s="22"/>
      <c r="R163" s="22"/>
      <c r="S163" s="49"/>
    </row>
    <row r="164" spans="1:19" s="48" customFormat="1" x14ac:dyDescent="0.25">
      <c r="A164" s="14" t="s">
        <v>78</v>
      </c>
      <c r="B164" s="128" t="s">
        <v>463</v>
      </c>
      <c r="C164" s="134" t="s">
        <v>469</v>
      </c>
      <c r="D164" s="3" t="s">
        <v>137</v>
      </c>
      <c r="E164" s="53"/>
      <c r="F164" s="194"/>
      <c r="G164" s="116">
        <v>0.12</v>
      </c>
      <c r="H164" s="180"/>
      <c r="I164" s="184"/>
      <c r="J164" s="180"/>
      <c r="K164" s="195"/>
      <c r="P164" s="12"/>
      <c r="Q164" s="22"/>
      <c r="R164" s="22"/>
      <c r="S164" s="49"/>
    </row>
    <row r="165" spans="1:19" s="59" customFormat="1" x14ac:dyDescent="0.25">
      <c r="A165" s="57" t="s">
        <v>187</v>
      </c>
      <c r="B165" s="129"/>
      <c r="C165" s="129"/>
      <c r="D165" s="56" t="s">
        <v>49</v>
      </c>
      <c r="E165" s="56"/>
      <c r="F165" s="1"/>
      <c r="G165" s="236"/>
      <c r="H165" s="250"/>
      <c r="I165" s="79"/>
      <c r="J165" s="79"/>
      <c r="K165" s="79"/>
      <c r="L165" s="16"/>
      <c r="M165" s="16"/>
      <c r="N165" s="16"/>
      <c r="O165" s="76"/>
      <c r="P165" s="61"/>
      <c r="Q165" s="62"/>
      <c r="R165" s="62"/>
      <c r="S165" s="63"/>
    </row>
    <row r="166" spans="1:19" s="48" customFormat="1" ht="43.15" customHeight="1" x14ac:dyDescent="0.25">
      <c r="A166" s="14" t="s">
        <v>319</v>
      </c>
      <c r="B166" s="128" t="s">
        <v>463</v>
      </c>
      <c r="C166" s="134" t="s">
        <v>469</v>
      </c>
      <c r="D166" s="3" t="s">
        <v>147</v>
      </c>
      <c r="E166" s="53"/>
      <c r="F166" s="3" t="s">
        <v>250</v>
      </c>
      <c r="G166" s="116">
        <v>0.12</v>
      </c>
      <c r="H166" s="179" t="s">
        <v>166</v>
      </c>
      <c r="I166" s="185" t="s">
        <v>240</v>
      </c>
      <c r="J166" s="11"/>
      <c r="K166" s="180">
        <v>11</v>
      </c>
      <c r="N166"/>
      <c r="O166" s="12"/>
      <c r="P166" s="22"/>
      <c r="Q166" s="22"/>
      <c r="R166" s="49"/>
    </row>
    <row r="167" spans="1:19" s="48" customFormat="1" x14ac:dyDescent="0.25">
      <c r="A167" s="14" t="s">
        <v>78</v>
      </c>
      <c r="B167" s="128" t="s">
        <v>463</v>
      </c>
      <c r="C167" s="134" t="s">
        <v>469</v>
      </c>
      <c r="D167" s="3" t="s">
        <v>148</v>
      </c>
      <c r="E167" s="53"/>
      <c r="F167" s="3" t="s">
        <v>250</v>
      </c>
      <c r="G167" s="116">
        <v>0.17</v>
      </c>
      <c r="H167" s="179"/>
      <c r="I167" s="179"/>
      <c r="J167" s="11"/>
      <c r="K167" s="180"/>
      <c r="N167"/>
      <c r="O167" s="12"/>
      <c r="P167" s="22"/>
      <c r="Q167" s="22"/>
      <c r="R167" s="49"/>
    </row>
    <row r="168" spans="1:19" s="48" customFormat="1" x14ac:dyDescent="0.25">
      <c r="A168" s="14" t="s">
        <v>78</v>
      </c>
      <c r="B168" s="128" t="s">
        <v>463</v>
      </c>
      <c r="C168" s="134" t="s">
        <v>469</v>
      </c>
      <c r="D168" s="3" t="s">
        <v>149</v>
      </c>
      <c r="E168" s="53"/>
      <c r="F168" s="3" t="s">
        <v>250</v>
      </c>
      <c r="G168" s="116">
        <v>0.17</v>
      </c>
      <c r="H168" s="179"/>
      <c r="I168" s="179"/>
      <c r="J168" s="11"/>
      <c r="K168" s="180"/>
      <c r="N168" s="45"/>
      <c r="O168" s="12"/>
      <c r="P168" s="22"/>
      <c r="Q168" s="22"/>
      <c r="R168" s="49"/>
    </row>
    <row r="169" spans="1:19" s="48" customFormat="1" x14ac:dyDescent="0.25">
      <c r="A169" s="14" t="s">
        <v>78</v>
      </c>
      <c r="B169" s="128" t="s">
        <v>463</v>
      </c>
      <c r="C169" s="134" t="s">
        <v>469</v>
      </c>
      <c r="D169" s="3" t="s">
        <v>150</v>
      </c>
      <c r="E169" s="53"/>
      <c r="F169" s="3" t="s">
        <v>250</v>
      </c>
      <c r="G169" s="116">
        <v>0.19</v>
      </c>
      <c r="H169" s="179"/>
      <c r="I169" s="179"/>
      <c r="J169" s="11"/>
      <c r="K169" s="180"/>
      <c r="N169" s="45"/>
      <c r="O169" s="12"/>
      <c r="P169" s="22"/>
      <c r="Q169" s="22"/>
      <c r="R169" s="49"/>
    </row>
    <row r="170" spans="1:19" s="48" customFormat="1" x14ac:dyDescent="0.25">
      <c r="A170" s="14" t="s">
        <v>78</v>
      </c>
      <c r="B170" s="128" t="s">
        <v>463</v>
      </c>
      <c r="C170" s="134" t="s">
        <v>469</v>
      </c>
      <c r="D170" s="3" t="s">
        <v>151</v>
      </c>
      <c r="E170" s="53"/>
      <c r="F170" s="3" t="s">
        <v>250</v>
      </c>
      <c r="G170" s="116">
        <v>0.16</v>
      </c>
      <c r="H170" s="179"/>
      <c r="I170" s="179"/>
      <c r="J170" s="11"/>
      <c r="K170" s="180"/>
      <c r="N170" s="44"/>
      <c r="O170" s="12"/>
      <c r="P170" s="22"/>
      <c r="Q170" s="22"/>
      <c r="R170" s="49"/>
    </row>
    <row r="171" spans="1:19" s="53" customFormat="1" ht="120" x14ac:dyDescent="0.25">
      <c r="A171" s="15" t="s">
        <v>430</v>
      </c>
      <c r="B171" s="128" t="s">
        <v>463</v>
      </c>
      <c r="C171" s="134" t="s">
        <v>469</v>
      </c>
      <c r="D171" s="3" t="s">
        <v>431</v>
      </c>
      <c r="F171" s="3" t="s">
        <v>250</v>
      </c>
      <c r="G171" s="116">
        <v>0.54</v>
      </c>
      <c r="H171" s="179"/>
      <c r="I171" s="179"/>
      <c r="J171" s="22"/>
      <c r="K171" s="189">
        <v>56</v>
      </c>
      <c r="L171" s="52"/>
    </row>
    <row r="172" spans="1:19" s="53" customFormat="1" x14ac:dyDescent="0.25">
      <c r="A172" s="15" t="s">
        <v>78</v>
      </c>
      <c r="B172" s="128" t="s">
        <v>463</v>
      </c>
      <c r="C172" s="134" t="s">
        <v>469</v>
      </c>
      <c r="D172" s="3" t="s">
        <v>432</v>
      </c>
      <c r="F172" s="3" t="s">
        <v>250</v>
      </c>
      <c r="G172" s="116">
        <v>0.65</v>
      </c>
      <c r="H172" s="179"/>
      <c r="I172" s="179"/>
      <c r="J172" s="22"/>
      <c r="K172" s="189"/>
      <c r="L172" s="52"/>
    </row>
    <row r="173" spans="1:19" s="53" customFormat="1" x14ac:dyDescent="0.25">
      <c r="A173" s="15" t="s">
        <v>78</v>
      </c>
      <c r="B173" s="128" t="s">
        <v>463</v>
      </c>
      <c r="C173" s="134" t="s">
        <v>469</v>
      </c>
      <c r="D173" s="3" t="s">
        <v>433</v>
      </c>
      <c r="F173" s="3" t="s">
        <v>250</v>
      </c>
      <c r="G173" s="116">
        <v>0.5</v>
      </c>
      <c r="H173" s="179"/>
      <c r="I173" s="179"/>
      <c r="J173" s="22"/>
      <c r="K173" s="189"/>
      <c r="L173" s="52"/>
    </row>
    <row r="174" spans="1:19" s="53" customFormat="1" x14ac:dyDescent="0.25">
      <c r="A174" s="15" t="s">
        <v>78</v>
      </c>
      <c r="B174" s="128" t="s">
        <v>463</v>
      </c>
      <c r="C174" s="134" t="s">
        <v>469</v>
      </c>
      <c r="D174" s="3" t="s">
        <v>434</v>
      </c>
      <c r="F174" s="3" t="s">
        <v>250</v>
      </c>
      <c r="G174" s="116">
        <v>0.49</v>
      </c>
      <c r="H174" s="179"/>
      <c r="I174" s="179"/>
      <c r="J174" s="22"/>
      <c r="K174" s="189"/>
      <c r="L174" s="52"/>
    </row>
    <row r="175" spans="1:19" s="53" customFormat="1" x14ac:dyDescent="0.25">
      <c r="A175" s="15" t="s">
        <v>78</v>
      </c>
      <c r="B175" s="128" t="s">
        <v>463</v>
      </c>
      <c r="C175" s="134" t="s">
        <v>469</v>
      </c>
      <c r="D175" s="3" t="s">
        <v>435</v>
      </c>
      <c r="F175" s="3" t="s">
        <v>250</v>
      </c>
      <c r="G175" s="116">
        <v>0.48</v>
      </c>
      <c r="H175" s="179"/>
      <c r="I175" s="179"/>
      <c r="J175" s="22"/>
      <c r="K175" s="189"/>
      <c r="L175" s="52"/>
    </row>
    <row r="176" spans="1:19" s="7" customFormat="1" ht="120" x14ac:dyDescent="0.25">
      <c r="A176" s="127" t="s">
        <v>455</v>
      </c>
      <c r="B176" s="130" t="s">
        <v>464</v>
      </c>
      <c r="C176" s="134" t="s">
        <v>469</v>
      </c>
      <c r="D176" s="113" t="s">
        <v>456</v>
      </c>
      <c r="E176" s="11"/>
      <c r="F176" s="11" t="s">
        <v>448</v>
      </c>
      <c r="G176" s="228">
        <v>3.04E-2</v>
      </c>
      <c r="H176" s="179"/>
      <c r="I176" s="179"/>
      <c r="J176" s="23"/>
      <c r="K176" s="189"/>
    </row>
    <row r="177" spans="1:12" s="7" customFormat="1" x14ac:dyDescent="0.25">
      <c r="A177" s="127" t="s">
        <v>78</v>
      </c>
      <c r="B177" s="130" t="s">
        <v>464</v>
      </c>
      <c r="C177" s="134" t="s">
        <v>469</v>
      </c>
      <c r="D177" s="113" t="s">
        <v>457</v>
      </c>
      <c r="E177" s="11"/>
      <c r="F177" s="11" t="s">
        <v>448</v>
      </c>
      <c r="G177" s="228">
        <v>3.04E-2</v>
      </c>
      <c r="H177" s="179"/>
      <c r="I177" s="179"/>
      <c r="J177" s="23"/>
      <c r="K177" s="189"/>
    </row>
    <row r="178" spans="1:12" s="7" customFormat="1" x14ac:dyDescent="0.25">
      <c r="A178" s="127" t="s">
        <v>78</v>
      </c>
      <c r="B178" s="130" t="s">
        <v>464</v>
      </c>
      <c r="C178" s="134" t="s">
        <v>469</v>
      </c>
      <c r="D178" s="113" t="s">
        <v>458</v>
      </c>
      <c r="E178" s="11"/>
      <c r="F178" s="11" t="s">
        <v>448</v>
      </c>
      <c r="G178" s="228">
        <v>3.04E-2</v>
      </c>
      <c r="H178" s="179"/>
      <c r="I178" s="179"/>
      <c r="J178" s="23"/>
      <c r="K178" s="189"/>
    </row>
    <row r="179" spans="1:12" s="7" customFormat="1" x14ac:dyDescent="0.25">
      <c r="A179" s="127" t="s">
        <v>78</v>
      </c>
      <c r="B179" s="130" t="s">
        <v>464</v>
      </c>
      <c r="C179" s="134" t="s">
        <v>469</v>
      </c>
      <c r="D179" s="113" t="s">
        <v>459</v>
      </c>
      <c r="E179" s="11"/>
      <c r="F179" s="11" t="s">
        <v>448</v>
      </c>
      <c r="G179" s="228">
        <v>3.04E-2</v>
      </c>
      <c r="H179" s="179"/>
      <c r="I179" s="179"/>
      <c r="J179" s="23"/>
      <c r="K179" s="189"/>
    </row>
    <row r="180" spans="1:12" s="7" customFormat="1" x14ac:dyDescent="0.25">
      <c r="A180" s="127" t="s">
        <v>78</v>
      </c>
      <c r="B180" s="130" t="s">
        <v>464</v>
      </c>
      <c r="C180" s="134" t="s">
        <v>469</v>
      </c>
      <c r="D180" s="113" t="s">
        <v>460</v>
      </c>
      <c r="E180" s="11"/>
      <c r="F180" s="11" t="s">
        <v>448</v>
      </c>
      <c r="G180" s="228">
        <v>3.04E-2</v>
      </c>
      <c r="H180" s="179"/>
      <c r="I180" s="179"/>
      <c r="J180" s="23"/>
      <c r="K180" s="189"/>
    </row>
    <row r="181" spans="1:12" s="7" customFormat="1" ht="43.5" customHeight="1" x14ac:dyDescent="0.25">
      <c r="A181" s="127" t="s">
        <v>449</v>
      </c>
      <c r="B181" s="130" t="s">
        <v>464</v>
      </c>
      <c r="C181" s="134" t="s">
        <v>469</v>
      </c>
      <c r="D181" s="113" t="s">
        <v>450</v>
      </c>
      <c r="E181" s="11"/>
      <c r="F181" s="11" t="s">
        <v>448</v>
      </c>
      <c r="G181" s="228">
        <v>6.2E-2</v>
      </c>
      <c r="H181" s="179"/>
      <c r="I181" s="179"/>
      <c r="J181" s="23"/>
      <c r="K181" s="189"/>
    </row>
    <row r="182" spans="1:12" s="7" customFormat="1" x14ac:dyDescent="0.25">
      <c r="A182" s="127" t="s">
        <v>78</v>
      </c>
      <c r="B182" s="130" t="s">
        <v>464</v>
      </c>
      <c r="C182" s="134" t="s">
        <v>469</v>
      </c>
      <c r="D182" s="113" t="s">
        <v>451</v>
      </c>
      <c r="F182" s="11" t="s">
        <v>448</v>
      </c>
      <c r="G182" s="228">
        <v>6.2E-2</v>
      </c>
      <c r="H182" s="179"/>
      <c r="I182" s="179"/>
      <c r="J182" s="23"/>
      <c r="K182" s="189"/>
    </row>
    <row r="183" spans="1:12" s="7" customFormat="1" x14ac:dyDescent="0.25">
      <c r="A183" s="127" t="s">
        <v>78</v>
      </c>
      <c r="B183" s="130" t="s">
        <v>464</v>
      </c>
      <c r="C183" s="134" t="s">
        <v>469</v>
      </c>
      <c r="D183" s="113" t="s">
        <v>452</v>
      </c>
      <c r="E183" s="11"/>
      <c r="F183" s="11" t="s">
        <v>448</v>
      </c>
      <c r="G183" s="228">
        <v>6.2E-2</v>
      </c>
      <c r="H183" s="179"/>
      <c r="I183" s="179"/>
      <c r="J183" s="23"/>
      <c r="K183" s="189"/>
    </row>
    <row r="184" spans="1:12" s="7" customFormat="1" x14ac:dyDescent="0.25">
      <c r="A184" s="127" t="s">
        <v>78</v>
      </c>
      <c r="B184" s="130" t="s">
        <v>464</v>
      </c>
      <c r="C184" s="134" t="s">
        <v>469</v>
      </c>
      <c r="D184" s="113" t="s">
        <v>453</v>
      </c>
      <c r="E184" s="11"/>
      <c r="F184" s="11" t="s">
        <v>448</v>
      </c>
      <c r="G184" s="228">
        <v>6.2E-2</v>
      </c>
      <c r="H184" s="179"/>
      <c r="I184" s="179"/>
      <c r="J184" s="23"/>
      <c r="K184" s="189"/>
    </row>
    <row r="185" spans="1:12" s="7" customFormat="1" x14ac:dyDescent="0.25">
      <c r="A185" s="127" t="s">
        <v>78</v>
      </c>
      <c r="B185" s="130" t="s">
        <v>464</v>
      </c>
      <c r="C185" s="134" t="s">
        <v>469</v>
      </c>
      <c r="D185" s="113" t="s">
        <v>454</v>
      </c>
      <c r="E185" s="11"/>
      <c r="F185" s="11" t="s">
        <v>448</v>
      </c>
      <c r="G185" s="228">
        <v>6.2E-2</v>
      </c>
      <c r="H185" s="179"/>
      <c r="I185" s="179"/>
      <c r="J185" s="23"/>
      <c r="K185" s="189"/>
    </row>
    <row r="186" spans="1:12" s="7" customFormat="1" ht="120" x14ac:dyDescent="0.25">
      <c r="A186" s="127" t="s">
        <v>436</v>
      </c>
      <c r="B186" s="130" t="s">
        <v>464</v>
      </c>
      <c r="C186" s="134" t="s">
        <v>469</v>
      </c>
      <c r="D186" s="113" t="s">
        <v>437</v>
      </c>
      <c r="F186" s="11" t="s">
        <v>448</v>
      </c>
      <c r="G186" s="221">
        <v>0.41299999999999998</v>
      </c>
      <c r="H186" s="179"/>
      <c r="I186" s="179"/>
      <c r="J186" s="23"/>
      <c r="K186" s="189"/>
    </row>
    <row r="187" spans="1:12" s="7" customFormat="1" x14ac:dyDescent="0.25">
      <c r="A187" s="127" t="s">
        <v>78</v>
      </c>
      <c r="B187" s="130" t="s">
        <v>464</v>
      </c>
      <c r="C187" s="134" t="s">
        <v>469</v>
      </c>
      <c r="D187" s="113" t="s">
        <v>438</v>
      </c>
      <c r="F187" s="11" t="s">
        <v>448</v>
      </c>
      <c r="G187" s="221">
        <v>0.41299999999999998</v>
      </c>
      <c r="H187" s="179"/>
      <c r="I187" s="179"/>
      <c r="J187" s="23"/>
      <c r="K187" s="189"/>
      <c r="L187" s="17"/>
    </row>
    <row r="188" spans="1:12" s="7" customFormat="1" x14ac:dyDescent="0.25">
      <c r="A188" s="127" t="s">
        <v>78</v>
      </c>
      <c r="B188" s="130" t="s">
        <v>464</v>
      </c>
      <c r="C188" s="134" t="s">
        <v>469</v>
      </c>
      <c r="D188" s="113" t="s">
        <v>439</v>
      </c>
      <c r="F188" s="11" t="s">
        <v>448</v>
      </c>
      <c r="G188" s="221">
        <v>0.41299999999999998</v>
      </c>
      <c r="H188" s="179"/>
      <c r="I188" s="179"/>
      <c r="J188" s="23"/>
      <c r="K188" s="189"/>
      <c r="L188" s="17"/>
    </row>
    <row r="189" spans="1:12" s="7" customFormat="1" x14ac:dyDescent="0.25">
      <c r="A189" s="127" t="s">
        <v>78</v>
      </c>
      <c r="B189" s="130" t="s">
        <v>464</v>
      </c>
      <c r="C189" s="134" t="s">
        <v>469</v>
      </c>
      <c r="D189" s="113" t="s">
        <v>440</v>
      </c>
      <c r="F189" s="11" t="s">
        <v>448</v>
      </c>
      <c r="G189" s="221">
        <v>0.41299999999999998</v>
      </c>
      <c r="H189" s="179"/>
      <c r="I189" s="179"/>
      <c r="J189" s="23"/>
      <c r="K189" s="189"/>
      <c r="L189" s="17"/>
    </row>
    <row r="190" spans="1:12" s="7" customFormat="1" x14ac:dyDescent="0.25">
      <c r="A190" s="127" t="s">
        <v>78</v>
      </c>
      <c r="B190" s="130" t="s">
        <v>464</v>
      </c>
      <c r="C190" s="134" t="s">
        <v>469</v>
      </c>
      <c r="D190" s="113" t="s">
        <v>441</v>
      </c>
      <c r="F190" s="11" t="s">
        <v>448</v>
      </c>
      <c r="G190" s="221">
        <v>0.41299999999999998</v>
      </c>
      <c r="H190" s="179"/>
      <c r="I190" s="179"/>
      <c r="J190" s="23"/>
      <c r="K190" s="189"/>
      <c r="L190" s="17"/>
    </row>
    <row r="191" spans="1:12" s="53" customFormat="1" ht="120" x14ac:dyDescent="0.25">
      <c r="A191" s="15" t="s">
        <v>442</v>
      </c>
      <c r="B191" s="135" t="s">
        <v>463</v>
      </c>
      <c r="C191" s="134" t="s">
        <v>469</v>
      </c>
      <c r="D191" s="3" t="s">
        <v>443</v>
      </c>
      <c r="F191" s="3" t="s">
        <v>250</v>
      </c>
      <c r="G191" s="147">
        <v>0.85</v>
      </c>
      <c r="H191" s="179"/>
      <c r="I191" s="179"/>
      <c r="J191" s="22"/>
      <c r="K191" s="189"/>
      <c r="L191" s="52"/>
    </row>
    <row r="192" spans="1:12" s="53" customFormat="1" x14ac:dyDescent="0.25">
      <c r="A192" s="15" t="s">
        <v>78</v>
      </c>
      <c r="B192" s="135" t="s">
        <v>463</v>
      </c>
      <c r="C192" s="134" t="s">
        <v>469</v>
      </c>
      <c r="D192" s="3" t="s">
        <v>444</v>
      </c>
      <c r="F192" s="3" t="s">
        <v>250</v>
      </c>
      <c r="G192" s="147">
        <v>0.73</v>
      </c>
      <c r="H192" s="179"/>
      <c r="I192" s="179"/>
      <c r="J192" s="22"/>
      <c r="K192" s="189"/>
      <c r="L192" s="52"/>
    </row>
    <row r="193" spans="1:16" s="53" customFormat="1" x14ac:dyDescent="0.25">
      <c r="A193" s="15" t="s">
        <v>78</v>
      </c>
      <c r="B193" s="135" t="s">
        <v>463</v>
      </c>
      <c r="C193" s="134" t="s">
        <v>469</v>
      </c>
      <c r="D193" s="3" t="s">
        <v>445</v>
      </c>
      <c r="F193" s="3" t="s">
        <v>250</v>
      </c>
      <c r="G193" s="147">
        <v>0.78</v>
      </c>
      <c r="H193" s="179"/>
      <c r="I193" s="179"/>
      <c r="J193" s="22"/>
      <c r="K193" s="189"/>
      <c r="L193" s="52"/>
    </row>
    <row r="194" spans="1:16" s="53" customFormat="1" x14ac:dyDescent="0.25">
      <c r="A194" s="15" t="s">
        <v>78</v>
      </c>
      <c r="B194" s="135" t="s">
        <v>463</v>
      </c>
      <c r="C194" s="134" t="s">
        <v>469</v>
      </c>
      <c r="D194" s="3" t="s">
        <v>446</v>
      </c>
      <c r="F194" s="3" t="s">
        <v>250</v>
      </c>
      <c r="G194" s="147">
        <v>0.76</v>
      </c>
      <c r="H194" s="179"/>
      <c r="I194" s="179"/>
      <c r="J194" s="22"/>
      <c r="K194" s="189"/>
      <c r="L194" s="52"/>
    </row>
    <row r="195" spans="1:16" s="53" customFormat="1" x14ac:dyDescent="0.25">
      <c r="A195" s="15" t="s">
        <v>78</v>
      </c>
      <c r="B195" s="135" t="s">
        <v>463</v>
      </c>
      <c r="C195" s="134" t="s">
        <v>469</v>
      </c>
      <c r="D195" s="3" t="s">
        <v>447</v>
      </c>
      <c r="F195" s="3" t="s">
        <v>250</v>
      </c>
      <c r="G195" s="147">
        <v>0.72</v>
      </c>
      <c r="H195" s="179"/>
      <c r="I195" s="179"/>
      <c r="J195" s="22"/>
      <c r="K195" s="189"/>
      <c r="L195" s="52"/>
    </row>
    <row r="196" spans="1:16" s="98" customFormat="1" ht="15" customHeight="1" x14ac:dyDescent="0.25">
      <c r="A196" s="80" t="s">
        <v>1</v>
      </c>
      <c r="B196" s="94"/>
      <c r="C196" s="94"/>
      <c r="D196" s="94"/>
      <c r="E196" s="94"/>
      <c r="F196" s="81"/>
      <c r="G196" s="237"/>
      <c r="H196" s="79"/>
      <c r="I196" s="76"/>
      <c r="J196" s="95"/>
      <c r="K196" s="76"/>
      <c r="L196" s="76"/>
      <c r="M196" s="79"/>
      <c r="N196" s="96"/>
      <c r="O196" s="96"/>
      <c r="P196" s="97"/>
    </row>
    <row r="197" spans="1:16" s="90" customFormat="1" ht="57.6" customHeight="1" x14ac:dyDescent="0.25">
      <c r="A197" s="31" t="s">
        <v>320</v>
      </c>
      <c r="B197" s="135" t="s">
        <v>463</v>
      </c>
      <c r="C197" s="134" t="s">
        <v>469</v>
      </c>
      <c r="D197" s="126" t="s">
        <v>58</v>
      </c>
      <c r="E197" s="92" t="s">
        <v>239</v>
      </c>
      <c r="F197" s="3" t="s">
        <v>250</v>
      </c>
      <c r="G197" s="238">
        <v>526</v>
      </c>
      <c r="H197" s="197" t="s">
        <v>164</v>
      </c>
      <c r="I197" s="186" t="s">
        <v>321</v>
      </c>
      <c r="K197" s="193">
        <v>49</v>
      </c>
      <c r="M197" s="99">
        <f>19.9*30.5</f>
        <v>606.94999999999993</v>
      </c>
      <c r="N197" s="99">
        <f>G197</f>
        <v>526</v>
      </c>
      <c r="O197" s="190" t="s">
        <v>394</v>
      </c>
    </row>
    <row r="198" spans="1:16" s="90" customFormat="1" x14ac:dyDescent="0.25">
      <c r="A198" s="31" t="s">
        <v>78</v>
      </c>
      <c r="B198" s="135" t="s">
        <v>463</v>
      </c>
      <c r="C198" s="134" t="s">
        <v>469</v>
      </c>
      <c r="D198" s="30" t="s">
        <v>59</v>
      </c>
      <c r="E198" s="92" t="s">
        <v>239</v>
      </c>
      <c r="F198" s="3" t="s">
        <v>250</v>
      </c>
      <c r="G198" s="238">
        <v>833</v>
      </c>
      <c r="H198" s="197"/>
      <c r="I198" s="186"/>
      <c r="K198" s="193"/>
      <c r="M198" s="100"/>
      <c r="N198" s="100"/>
      <c r="O198" s="191"/>
    </row>
    <row r="199" spans="1:16" s="90" customFormat="1" x14ac:dyDescent="0.25">
      <c r="A199" s="31" t="s">
        <v>78</v>
      </c>
      <c r="B199" s="135" t="s">
        <v>463</v>
      </c>
      <c r="C199" s="134" t="s">
        <v>469</v>
      </c>
      <c r="D199" s="30" t="s">
        <v>60</v>
      </c>
      <c r="E199" s="92" t="s">
        <v>239</v>
      </c>
      <c r="F199" s="3" t="s">
        <v>250</v>
      </c>
      <c r="G199" s="238">
        <v>833</v>
      </c>
      <c r="H199" s="197"/>
      <c r="I199" s="186"/>
      <c r="K199" s="193"/>
      <c r="M199" s="100"/>
      <c r="N199" s="100"/>
      <c r="O199" s="191"/>
    </row>
    <row r="200" spans="1:16" s="90" customFormat="1" x14ac:dyDescent="0.25">
      <c r="A200" s="31" t="s">
        <v>78</v>
      </c>
      <c r="B200" s="135" t="s">
        <v>463</v>
      </c>
      <c r="C200" s="134" t="s">
        <v>469</v>
      </c>
      <c r="D200" s="30" t="s">
        <v>61</v>
      </c>
      <c r="E200" s="92" t="s">
        <v>239</v>
      </c>
      <c r="F200" s="3" t="s">
        <v>250</v>
      </c>
      <c r="G200" s="238">
        <v>1009</v>
      </c>
      <c r="H200" s="197"/>
      <c r="I200" s="186"/>
      <c r="K200" s="193"/>
      <c r="M200" s="100"/>
      <c r="N200" s="100"/>
      <c r="O200" s="191"/>
    </row>
    <row r="201" spans="1:16" s="90" customFormat="1" x14ac:dyDescent="0.25">
      <c r="A201" s="33" t="s">
        <v>78</v>
      </c>
      <c r="B201" s="135" t="s">
        <v>463</v>
      </c>
      <c r="C201" s="134" t="s">
        <v>469</v>
      </c>
      <c r="D201" s="32" t="s">
        <v>76</v>
      </c>
      <c r="E201" s="93" t="s">
        <v>239</v>
      </c>
      <c r="F201" s="3" t="s">
        <v>250</v>
      </c>
      <c r="G201" s="239">
        <v>1579</v>
      </c>
      <c r="H201" s="197"/>
      <c r="I201" s="186"/>
      <c r="K201" s="193"/>
      <c r="M201" s="101"/>
      <c r="N201" s="101"/>
      <c r="O201" s="191"/>
    </row>
    <row r="202" spans="1:16" s="90" customFormat="1" x14ac:dyDescent="0.25">
      <c r="A202" s="29" t="s">
        <v>78</v>
      </c>
      <c r="B202" s="135" t="s">
        <v>463</v>
      </c>
      <c r="C202" s="134" t="s">
        <v>469</v>
      </c>
      <c r="D202" s="28" t="s">
        <v>62</v>
      </c>
      <c r="E202" s="92" t="s">
        <v>239</v>
      </c>
      <c r="F202" s="3" t="s">
        <v>250</v>
      </c>
      <c r="G202" s="240">
        <v>614</v>
      </c>
      <c r="H202" s="197"/>
      <c r="I202" s="186"/>
      <c r="K202" s="193"/>
      <c r="M202" s="99">
        <f>19.9*30.5</f>
        <v>606.94999999999993</v>
      </c>
      <c r="N202" s="99">
        <f>G202</f>
        <v>614</v>
      </c>
      <c r="O202" s="191"/>
    </row>
    <row r="203" spans="1:16" s="90" customFormat="1" x14ac:dyDescent="0.25">
      <c r="A203" s="31" t="s">
        <v>78</v>
      </c>
      <c r="B203" s="135" t="s">
        <v>463</v>
      </c>
      <c r="C203" s="134" t="s">
        <v>469</v>
      </c>
      <c r="D203" s="30" t="s">
        <v>63</v>
      </c>
      <c r="E203" s="92" t="s">
        <v>239</v>
      </c>
      <c r="F203" s="3" t="s">
        <v>250</v>
      </c>
      <c r="G203" s="238">
        <v>702</v>
      </c>
      <c r="H203" s="197"/>
      <c r="I203" s="186"/>
      <c r="K203" s="193"/>
      <c r="M203" s="100"/>
      <c r="N203" s="100"/>
      <c r="O203" s="191"/>
    </row>
    <row r="204" spans="1:16" s="90" customFormat="1" x14ac:dyDescent="0.25">
      <c r="A204" s="31" t="s">
        <v>78</v>
      </c>
      <c r="B204" s="135" t="s">
        <v>463</v>
      </c>
      <c r="C204" s="134" t="s">
        <v>469</v>
      </c>
      <c r="D204" s="30" t="s">
        <v>64</v>
      </c>
      <c r="E204" s="92" t="s">
        <v>239</v>
      </c>
      <c r="F204" s="3" t="s">
        <v>250</v>
      </c>
      <c r="G204" s="238">
        <v>1140</v>
      </c>
      <c r="H204" s="197"/>
      <c r="I204" s="186"/>
      <c r="K204" s="193"/>
      <c r="M204" s="100"/>
      <c r="N204" s="100"/>
      <c r="O204" s="191"/>
    </row>
    <row r="205" spans="1:16" s="90" customFormat="1" x14ac:dyDescent="0.25">
      <c r="A205" s="31" t="s">
        <v>78</v>
      </c>
      <c r="B205" s="135" t="s">
        <v>463</v>
      </c>
      <c r="C205" s="134" t="s">
        <v>469</v>
      </c>
      <c r="D205" s="30" t="s">
        <v>65</v>
      </c>
      <c r="E205" s="92" t="s">
        <v>239</v>
      </c>
      <c r="F205" s="3" t="s">
        <v>250</v>
      </c>
      <c r="G205" s="238">
        <v>1535</v>
      </c>
      <c r="H205" s="197"/>
      <c r="I205" s="186"/>
      <c r="K205" s="193"/>
      <c r="M205" s="100"/>
      <c r="N205" s="100"/>
      <c r="O205" s="191"/>
    </row>
    <row r="206" spans="1:16" s="90" customFormat="1" x14ac:dyDescent="0.25">
      <c r="A206" s="33" t="s">
        <v>78</v>
      </c>
      <c r="B206" s="135" t="s">
        <v>463</v>
      </c>
      <c r="C206" s="134" t="s">
        <v>469</v>
      </c>
      <c r="D206" s="32" t="s">
        <v>77</v>
      </c>
      <c r="E206" s="93" t="s">
        <v>239</v>
      </c>
      <c r="F206" s="3" t="s">
        <v>250</v>
      </c>
      <c r="G206" s="239">
        <v>1623</v>
      </c>
      <c r="H206" s="197"/>
      <c r="I206" s="186"/>
      <c r="K206" s="193"/>
      <c r="M206" s="101"/>
      <c r="N206" s="101"/>
      <c r="O206" s="191"/>
    </row>
    <row r="207" spans="1:16" s="90" customFormat="1" x14ac:dyDescent="0.25">
      <c r="A207" s="29" t="s">
        <v>78</v>
      </c>
      <c r="B207" s="135" t="s">
        <v>463</v>
      </c>
      <c r="C207" s="134" t="s">
        <v>469</v>
      </c>
      <c r="D207" s="28" t="s">
        <v>66</v>
      </c>
      <c r="E207" s="92" t="s">
        <v>239</v>
      </c>
      <c r="F207" s="3" t="s">
        <v>250</v>
      </c>
      <c r="G207" s="240">
        <v>301</v>
      </c>
      <c r="H207" s="197"/>
      <c r="I207" s="186"/>
      <c r="K207" s="193"/>
      <c r="M207" s="99">
        <f>7.7*30.5</f>
        <v>234.85</v>
      </c>
      <c r="N207" s="99">
        <f>G207</f>
        <v>301</v>
      </c>
      <c r="O207" s="191"/>
    </row>
    <row r="208" spans="1:16" s="90" customFormat="1" x14ac:dyDescent="0.25">
      <c r="A208" s="31" t="s">
        <v>78</v>
      </c>
      <c r="B208" s="135" t="s">
        <v>463</v>
      </c>
      <c r="C208" s="134" t="s">
        <v>469</v>
      </c>
      <c r="D208" s="30" t="s">
        <v>67</v>
      </c>
      <c r="E208" s="92" t="s">
        <v>239</v>
      </c>
      <c r="F208" s="3" t="s">
        <v>250</v>
      </c>
      <c r="G208" s="238">
        <v>301</v>
      </c>
      <c r="H208" s="197"/>
      <c r="I208" s="186"/>
      <c r="K208" s="193"/>
      <c r="M208" s="100"/>
      <c r="N208" s="100"/>
      <c r="O208" s="191"/>
    </row>
    <row r="209" spans="1:15" s="90" customFormat="1" x14ac:dyDescent="0.25">
      <c r="A209" s="31" t="s">
        <v>78</v>
      </c>
      <c r="B209" s="135" t="s">
        <v>463</v>
      </c>
      <c r="C209" s="134" t="s">
        <v>469</v>
      </c>
      <c r="D209" s="30" t="s">
        <v>68</v>
      </c>
      <c r="E209" s="92" t="s">
        <v>239</v>
      </c>
      <c r="F209" s="3" t="s">
        <v>250</v>
      </c>
      <c r="G209" s="238">
        <v>301</v>
      </c>
      <c r="H209" s="197"/>
      <c r="I209" s="186"/>
      <c r="K209" s="193"/>
      <c r="M209" s="100"/>
      <c r="N209" s="100"/>
      <c r="O209" s="191"/>
    </row>
    <row r="210" spans="1:15" s="90" customFormat="1" x14ac:dyDescent="0.25">
      <c r="A210" s="31" t="s">
        <v>78</v>
      </c>
      <c r="B210" s="135" t="s">
        <v>463</v>
      </c>
      <c r="C210" s="134" t="s">
        <v>469</v>
      </c>
      <c r="D210" s="30" t="s">
        <v>69</v>
      </c>
      <c r="E210" s="92" t="s">
        <v>239</v>
      </c>
      <c r="F210" s="3" t="s">
        <v>250</v>
      </c>
      <c r="G210" s="238">
        <v>301</v>
      </c>
      <c r="H210" s="197"/>
      <c r="I210" s="186"/>
      <c r="K210" s="193"/>
      <c r="M210" s="100"/>
      <c r="N210" s="100"/>
      <c r="O210" s="191"/>
    </row>
    <row r="211" spans="1:15" s="90" customFormat="1" x14ac:dyDescent="0.25">
      <c r="A211" s="33" t="s">
        <v>78</v>
      </c>
      <c r="B211" s="135" t="s">
        <v>463</v>
      </c>
      <c r="C211" s="134" t="s">
        <v>469</v>
      </c>
      <c r="D211" s="32" t="s">
        <v>70</v>
      </c>
      <c r="E211" s="93" t="s">
        <v>239</v>
      </c>
      <c r="F211" s="3" t="s">
        <v>250</v>
      </c>
      <c r="G211" s="239">
        <v>301</v>
      </c>
      <c r="H211" s="197"/>
      <c r="I211" s="186"/>
      <c r="K211" s="193"/>
      <c r="M211" s="101"/>
      <c r="N211" s="101"/>
      <c r="O211" s="191"/>
    </row>
    <row r="212" spans="1:15" s="90" customFormat="1" x14ac:dyDescent="0.25">
      <c r="A212" s="29" t="s">
        <v>78</v>
      </c>
      <c r="B212" s="135" t="s">
        <v>463</v>
      </c>
      <c r="C212" s="134" t="s">
        <v>469</v>
      </c>
      <c r="D212" s="28" t="s">
        <v>71</v>
      </c>
      <c r="E212" s="92" t="s">
        <v>239</v>
      </c>
      <c r="F212" s="3" t="s">
        <v>250</v>
      </c>
      <c r="G212" s="240">
        <v>1009</v>
      </c>
      <c r="H212" s="197"/>
      <c r="I212" s="186"/>
      <c r="K212" s="193"/>
      <c r="M212" s="99">
        <f>7.7*30.5</f>
        <v>234.85</v>
      </c>
      <c r="N212" s="99">
        <f>G212</f>
        <v>1009</v>
      </c>
      <c r="O212" s="191"/>
    </row>
    <row r="213" spans="1:15" s="90" customFormat="1" x14ac:dyDescent="0.25">
      <c r="A213" s="31" t="s">
        <v>78</v>
      </c>
      <c r="B213" s="135" t="s">
        <v>463</v>
      </c>
      <c r="C213" s="134" t="s">
        <v>469</v>
      </c>
      <c r="D213" s="30" t="s">
        <v>72</v>
      </c>
      <c r="E213" s="92" t="s">
        <v>239</v>
      </c>
      <c r="F213" s="3" t="s">
        <v>250</v>
      </c>
      <c r="G213" s="238">
        <v>1009</v>
      </c>
      <c r="H213" s="197"/>
      <c r="I213" s="186"/>
      <c r="K213" s="193"/>
      <c r="M213" s="100"/>
      <c r="N213" s="100"/>
      <c r="O213" s="191"/>
    </row>
    <row r="214" spans="1:15" s="90" customFormat="1" x14ac:dyDescent="0.25">
      <c r="A214" s="31" t="s">
        <v>78</v>
      </c>
      <c r="B214" s="135" t="s">
        <v>463</v>
      </c>
      <c r="C214" s="134" t="s">
        <v>469</v>
      </c>
      <c r="D214" s="30" t="s">
        <v>73</v>
      </c>
      <c r="E214" s="92" t="s">
        <v>239</v>
      </c>
      <c r="F214" s="3" t="s">
        <v>250</v>
      </c>
      <c r="G214" s="238">
        <v>1009</v>
      </c>
      <c r="H214" s="197"/>
      <c r="I214" s="186"/>
      <c r="K214" s="193"/>
      <c r="M214" s="100"/>
      <c r="N214" s="100"/>
      <c r="O214" s="191"/>
    </row>
    <row r="215" spans="1:15" s="90" customFormat="1" x14ac:dyDescent="0.25">
      <c r="A215" s="31" t="s">
        <v>78</v>
      </c>
      <c r="B215" s="135" t="s">
        <v>463</v>
      </c>
      <c r="C215" s="134" t="s">
        <v>469</v>
      </c>
      <c r="D215" s="30" t="s">
        <v>74</v>
      </c>
      <c r="E215" s="92" t="s">
        <v>239</v>
      </c>
      <c r="F215" s="3" t="s">
        <v>250</v>
      </c>
      <c r="G215" s="238">
        <v>1009</v>
      </c>
      <c r="H215" s="197"/>
      <c r="I215" s="186"/>
      <c r="K215" s="193"/>
      <c r="M215" s="100"/>
      <c r="N215" s="100"/>
      <c r="O215" s="191"/>
    </row>
    <row r="216" spans="1:15" s="91" customFormat="1" x14ac:dyDescent="0.25">
      <c r="A216" s="33" t="s">
        <v>78</v>
      </c>
      <c r="B216" s="135" t="s">
        <v>463</v>
      </c>
      <c r="C216" s="134" t="s">
        <v>469</v>
      </c>
      <c r="D216" s="32" t="s">
        <v>75</v>
      </c>
      <c r="E216" s="93" t="s">
        <v>239</v>
      </c>
      <c r="F216" s="3" t="s">
        <v>250</v>
      </c>
      <c r="G216" s="239">
        <v>1009</v>
      </c>
      <c r="H216" s="197"/>
      <c r="I216" s="186"/>
      <c r="K216" s="193"/>
      <c r="M216" s="101"/>
      <c r="N216" s="101"/>
      <c r="O216" s="192"/>
    </row>
    <row r="217" spans="1:15" s="75" customFormat="1" x14ac:dyDescent="0.25">
      <c r="A217" s="86" t="s">
        <v>218</v>
      </c>
      <c r="B217" s="131"/>
      <c r="C217" s="131"/>
      <c r="D217" s="82"/>
      <c r="E217" s="83"/>
      <c r="F217" s="83"/>
      <c r="G217" s="241"/>
      <c r="H217" s="85"/>
      <c r="I217" s="85"/>
      <c r="J217" s="82"/>
      <c r="K217" s="82"/>
    </row>
    <row r="218" spans="1:15" s="46" customFormat="1" ht="30" x14ac:dyDescent="0.25">
      <c r="A218" s="42" t="s">
        <v>218</v>
      </c>
      <c r="B218" s="136" t="s">
        <v>463</v>
      </c>
      <c r="C218" s="136" t="s">
        <v>467</v>
      </c>
      <c r="D218" s="42"/>
      <c r="E218" s="42"/>
      <c r="F218" s="43" t="s">
        <v>468</v>
      </c>
      <c r="G218" s="221">
        <v>69</v>
      </c>
      <c r="H218" s="36" t="s">
        <v>173</v>
      </c>
      <c r="I218" s="38" t="s">
        <v>462</v>
      </c>
      <c r="J218" s="46" t="s">
        <v>222</v>
      </c>
      <c r="O218" s="17" t="s">
        <v>244</v>
      </c>
    </row>
    <row r="219" spans="1:15" s="75" customFormat="1" x14ac:dyDescent="0.25">
      <c r="A219" s="87" t="s">
        <v>269</v>
      </c>
      <c r="B219" s="132"/>
      <c r="C219" s="132"/>
      <c r="D219" s="87"/>
      <c r="E219" s="82"/>
      <c r="F219" s="82"/>
      <c r="G219" s="242"/>
      <c r="H219" s="83"/>
      <c r="I219" s="83"/>
      <c r="J219" s="83"/>
      <c r="K219" s="83"/>
      <c r="L219" s="84"/>
      <c r="M219" s="85"/>
      <c r="N219" s="85"/>
      <c r="O219" s="82"/>
    </row>
    <row r="220" spans="1:15" s="48" customFormat="1" ht="28.9" customHeight="1" x14ac:dyDescent="0.25">
      <c r="A220" s="2" t="s">
        <v>48</v>
      </c>
      <c r="B220" s="136" t="s">
        <v>463</v>
      </c>
      <c r="C220" s="130" t="s">
        <v>269</v>
      </c>
      <c r="D220" s="2" t="s">
        <v>48</v>
      </c>
      <c r="E220" s="3"/>
      <c r="F220" s="3" t="s">
        <v>250</v>
      </c>
      <c r="G220" s="221">
        <v>1</v>
      </c>
      <c r="H220" s="179" t="s">
        <v>167</v>
      </c>
      <c r="I220" s="152" t="s">
        <v>240</v>
      </c>
      <c r="J220" s="180" t="s">
        <v>185</v>
      </c>
      <c r="K220" s="45"/>
      <c r="L220" s="187" t="s">
        <v>211</v>
      </c>
      <c r="M220" s="23"/>
      <c r="N220" s="23"/>
      <c r="O220" s="49"/>
    </row>
    <row r="221" spans="1:15" s="48" customFormat="1" ht="28.9" customHeight="1" x14ac:dyDescent="0.25">
      <c r="A221" s="14" t="s">
        <v>139</v>
      </c>
      <c r="B221" s="136" t="s">
        <v>463</v>
      </c>
      <c r="C221" s="130" t="s">
        <v>269</v>
      </c>
      <c r="D221" s="3" t="s">
        <v>140</v>
      </c>
      <c r="E221" s="3"/>
      <c r="F221" s="3" t="s">
        <v>250</v>
      </c>
      <c r="G221" s="221">
        <v>1</v>
      </c>
      <c r="H221" s="179"/>
      <c r="I221" s="152" t="s">
        <v>240</v>
      </c>
      <c r="J221" s="180"/>
      <c r="K221" s="45"/>
      <c r="L221" s="187"/>
      <c r="M221" s="23"/>
      <c r="N221" s="23"/>
      <c r="O221" s="49"/>
    </row>
    <row r="222" spans="1:15" s="119" customFormat="1" ht="15" customHeight="1" thickBot="1" x14ac:dyDescent="0.3">
      <c r="A222" s="118" t="s">
        <v>366</v>
      </c>
      <c r="B222" s="133"/>
      <c r="C222" s="133"/>
      <c r="D222" s="117"/>
      <c r="E222" s="118"/>
      <c r="F222" s="117"/>
      <c r="G222" s="243"/>
      <c r="H222" s="120"/>
      <c r="I222" s="123"/>
      <c r="J222" s="121"/>
      <c r="K222" s="122"/>
      <c r="L222" s="123"/>
      <c r="M222" s="124"/>
      <c r="N222" s="124"/>
      <c r="O222" s="124"/>
    </row>
    <row r="223" spans="1:15" s="53" customFormat="1" ht="30" x14ac:dyDescent="0.25">
      <c r="A223" s="35" t="s">
        <v>396</v>
      </c>
      <c r="B223" s="136" t="s">
        <v>464</v>
      </c>
      <c r="C223" s="130" t="s">
        <v>269</v>
      </c>
      <c r="D223" s="116" t="s">
        <v>367</v>
      </c>
      <c r="E223" s="176" t="s">
        <v>393</v>
      </c>
      <c r="F223" s="3" t="s">
        <v>508</v>
      </c>
      <c r="G223" s="116">
        <v>0.02</v>
      </c>
      <c r="H223" s="183" t="s">
        <v>167</v>
      </c>
      <c r="I223" s="184" t="s">
        <v>240</v>
      </c>
      <c r="J223" s="7"/>
      <c r="K223" s="184">
        <v>178</v>
      </c>
      <c r="O223" s="203" t="s">
        <v>395</v>
      </c>
    </row>
    <row r="224" spans="1:15" s="53" customFormat="1" ht="30" x14ac:dyDescent="0.25">
      <c r="A224" s="35" t="s">
        <v>396</v>
      </c>
      <c r="B224" s="136" t="s">
        <v>464</v>
      </c>
      <c r="C224" s="130" t="s">
        <v>269</v>
      </c>
      <c r="D224" s="116" t="s">
        <v>374</v>
      </c>
      <c r="E224" s="177"/>
      <c r="F224" s="3" t="s">
        <v>508</v>
      </c>
      <c r="G224" s="116">
        <v>0.02</v>
      </c>
      <c r="H224" s="183"/>
      <c r="I224" s="184"/>
      <c r="J224" s="7"/>
      <c r="K224" s="184"/>
      <c r="O224" s="198"/>
    </row>
    <row r="225" spans="1:15" s="53" customFormat="1" ht="30" x14ac:dyDescent="0.25">
      <c r="A225" s="35" t="s">
        <v>396</v>
      </c>
      <c r="B225" s="136" t="s">
        <v>464</v>
      </c>
      <c r="C225" s="130" t="s">
        <v>269</v>
      </c>
      <c r="D225" s="116" t="s">
        <v>375</v>
      </c>
      <c r="E225" s="177"/>
      <c r="F225" s="3" t="s">
        <v>508</v>
      </c>
      <c r="G225" s="116">
        <v>0.02</v>
      </c>
      <c r="H225" s="183"/>
      <c r="I225" s="184"/>
      <c r="J225" s="7"/>
      <c r="K225" s="184"/>
      <c r="O225" s="198"/>
    </row>
    <row r="226" spans="1:15" s="53" customFormat="1" ht="30" x14ac:dyDescent="0.25">
      <c r="A226" s="35" t="s">
        <v>396</v>
      </c>
      <c r="B226" s="136" t="s">
        <v>464</v>
      </c>
      <c r="C226" s="130" t="s">
        <v>269</v>
      </c>
      <c r="D226" s="116" t="s">
        <v>376</v>
      </c>
      <c r="E226" s="177"/>
      <c r="F226" s="3" t="s">
        <v>508</v>
      </c>
      <c r="G226" s="116">
        <v>0.02</v>
      </c>
      <c r="H226" s="183"/>
      <c r="I226" s="184"/>
      <c r="J226" s="7"/>
      <c r="K226" s="184"/>
      <c r="O226" s="198"/>
    </row>
    <row r="227" spans="1:15" s="53" customFormat="1" ht="30" x14ac:dyDescent="0.25">
      <c r="A227" s="35" t="s">
        <v>396</v>
      </c>
      <c r="B227" s="136" t="s">
        <v>464</v>
      </c>
      <c r="C227" s="130" t="s">
        <v>269</v>
      </c>
      <c r="D227" s="116" t="s">
        <v>377</v>
      </c>
      <c r="E227" s="177"/>
      <c r="F227" s="3" t="s">
        <v>508</v>
      </c>
      <c r="G227" s="116">
        <v>0.02</v>
      </c>
      <c r="H227" s="183"/>
      <c r="I227" s="184"/>
      <c r="J227" s="7"/>
      <c r="K227" s="184"/>
      <c r="O227" s="198"/>
    </row>
    <row r="228" spans="1:15" s="53" customFormat="1" ht="30" x14ac:dyDescent="0.25">
      <c r="A228" s="35" t="s">
        <v>396</v>
      </c>
      <c r="B228" s="136" t="s">
        <v>464</v>
      </c>
      <c r="C228" s="130" t="s">
        <v>269</v>
      </c>
      <c r="D228" s="116" t="s">
        <v>378</v>
      </c>
      <c r="E228" s="177"/>
      <c r="F228" s="3" t="s">
        <v>508</v>
      </c>
      <c r="G228" s="116">
        <v>0.02</v>
      </c>
      <c r="H228" s="183"/>
      <c r="I228" s="184"/>
      <c r="J228" s="7"/>
      <c r="K228" s="184"/>
      <c r="O228" s="198"/>
    </row>
    <row r="229" spans="1:15" s="53" customFormat="1" ht="30" x14ac:dyDescent="0.25">
      <c r="A229" s="35" t="s">
        <v>396</v>
      </c>
      <c r="B229" s="136" t="s">
        <v>464</v>
      </c>
      <c r="C229" s="130" t="s">
        <v>269</v>
      </c>
      <c r="D229" s="116" t="s">
        <v>379</v>
      </c>
      <c r="E229" s="177"/>
      <c r="F229" s="3" t="s">
        <v>508</v>
      </c>
      <c r="G229" s="116">
        <v>0.02</v>
      </c>
      <c r="H229" s="183"/>
      <c r="I229" s="184"/>
      <c r="J229" s="7"/>
      <c r="K229" s="184"/>
      <c r="O229" s="198"/>
    </row>
    <row r="230" spans="1:15" s="53" customFormat="1" ht="30" x14ac:dyDescent="0.25">
      <c r="A230" s="35" t="s">
        <v>396</v>
      </c>
      <c r="B230" s="136" t="s">
        <v>464</v>
      </c>
      <c r="C230" s="130" t="s">
        <v>269</v>
      </c>
      <c r="D230" s="116" t="s">
        <v>380</v>
      </c>
      <c r="E230" s="177"/>
      <c r="F230" s="3" t="s">
        <v>508</v>
      </c>
      <c r="G230" s="116">
        <v>0.02</v>
      </c>
      <c r="H230" s="183"/>
      <c r="I230" s="184"/>
      <c r="J230" s="7"/>
      <c r="K230" s="184"/>
      <c r="O230" s="198"/>
    </row>
    <row r="231" spans="1:15" s="53" customFormat="1" ht="30" x14ac:dyDescent="0.25">
      <c r="A231" s="35" t="s">
        <v>396</v>
      </c>
      <c r="B231" s="136" t="s">
        <v>464</v>
      </c>
      <c r="C231" s="130" t="s">
        <v>269</v>
      </c>
      <c r="D231" s="116" t="s">
        <v>381</v>
      </c>
      <c r="E231" s="177"/>
      <c r="F231" s="3" t="s">
        <v>508</v>
      </c>
      <c r="G231" s="116">
        <v>0.02</v>
      </c>
      <c r="H231" s="183"/>
      <c r="I231" s="184"/>
      <c r="J231" s="7"/>
      <c r="K231" s="184"/>
      <c r="O231" s="198"/>
    </row>
    <row r="232" spans="1:15" s="53" customFormat="1" ht="30" x14ac:dyDescent="0.25">
      <c r="A232" s="35" t="s">
        <v>396</v>
      </c>
      <c r="B232" s="136" t="s">
        <v>464</v>
      </c>
      <c r="C232" s="130" t="s">
        <v>269</v>
      </c>
      <c r="D232" s="116" t="s">
        <v>382</v>
      </c>
      <c r="E232" s="177"/>
      <c r="F232" s="3" t="s">
        <v>508</v>
      </c>
      <c r="G232" s="116">
        <v>0.02</v>
      </c>
      <c r="H232" s="183"/>
      <c r="I232" s="184"/>
      <c r="J232" s="7"/>
      <c r="K232" s="184"/>
      <c r="O232" s="198"/>
    </row>
    <row r="233" spans="1:15" s="53" customFormat="1" ht="30" x14ac:dyDescent="0.25">
      <c r="A233" s="35" t="s">
        <v>396</v>
      </c>
      <c r="B233" s="136" t="s">
        <v>464</v>
      </c>
      <c r="C233" s="130" t="s">
        <v>269</v>
      </c>
      <c r="D233" s="116" t="s">
        <v>383</v>
      </c>
      <c r="E233" s="177"/>
      <c r="F233" s="3" t="s">
        <v>508</v>
      </c>
      <c r="G233" s="116">
        <v>0.02</v>
      </c>
      <c r="H233" s="183"/>
      <c r="I233" s="184"/>
      <c r="J233" s="7"/>
      <c r="K233" s="184"/>
      <c r="O233" s="198"/>
    </row>
    <row r="234" spans="1:15" s="53" customFormat="1" ht="30" x14ac:dyDescent="0.25">
      <c r="A234" s="35" t="s">
        <v>396</v>
      </c>
      <c r="B234" s="136" t="s">
        <v>464</v>
      </c>
      <c r="C234" s="130" t="s">
        <v>269</v>
      </c>
      <c r="D234" s="116" t="s">
        <v>384</v>
      </c>
      <c r="E234" s="177"/>
      <c r="F234" s="3" t="s">
        <v>508</v>
      </c>
      <c r="G234" s="116">
        <v>0.02</v>
      </c>
      <c r="H234" s="183"/>
      <c r="I234" s="184"/>
      <c r="J234" s="7"/>
      <c r="K234" s="184"/>
      <c r="O234" s="198"/>
    </row>
    <row r="235" spans="1:15" s="53" customFormat="1" ht="30" x14ac:dyDescent="0.25">
      <c r="A235" s="35" t="s">
        <v>396</v>
      </c>
      <c r="B235" s="136" t="s">
        <v>464</v>
      </c>
      <c r="C235" s="130" t="s">
        <v>269</v>
      </c>
      <c r="D235" s="116" t="s">
        <v>385</v>
      </c>
      <c r="E235" s="177"/>
      <c r="F235" s="3" t="s">
        <v>508</v>
      </c>
      <c r="G235" s="116">
        <v>0.02</v>
      </c>
      <c r="H235" s="183"/>
      <c r="I235" s="184"/>
      <c r="J235" s="7"/>
      <c r="K235" s="184"/>
      <c r="O235" s="198"/>
    </row>
    <row r="236" spans="1:15" s="53" customFormat="1" ht="30" x14ac:dyDescent="0.25">
      <c r="A236" s="35" t="s">
        <v>396</v>
      </c>
      <c r="B236" s="136" t="s">
        <v>464</v>
      </c>
      <c r="C236" s="130" t="s">
        <v>269</v>
      </c>
      <c r="D236" s="116" t="s">
        <v>386</v>
      </c>
      <c r="E236" s="177"/>
      <c r="F236" s="3" t="s">
        <v>508</v>
      </c>
      <c r="G236" s="116">
        <v>0.02</v>
      </c>
      <c r="H236" s="183"/>
      <c r="I236" s="184"/>
      <c r="J236" s="7"/>
      <c r="K236" s="184"/>
      <c r="O236" s="198"/>
    </row>
    <row r="237" spans="1:15" s="53" customFormat="1" ht="30" x14ac:dyDescent="0.25">
      <c r="A237" s="35" t="s">
        <v>396</v>
      </c>
      <c r="B237" s="136" t="s">
        <v>464</v>
      </c>
      <c r="C237" s="130" t="s">
        <v>269</v>
      </c>
      <c r="D237" s="116" t="s">
        <v>387</v>
      </c>
      <c r="E237" s="177"/>
      <c r="F237" s="3" t="s">
        <v>508</v>
      </c>
      <c r="G237" s="116">
        <v>0.02</v>
      </c>
      <c r="H237" s="183"/>
      <c r="I237" s="184"/>
      <c r="J237" s="7"/>
      <c r="K237" s="184"/>
      <c r="O237" s="198"/>
    </row>
    <row r="238" spans="1:15" s="53" customFormat="1" ht="30" x14ac:dyDescent="0.25">
      <c r="A238" s="35" t="s">
        <v>396</v>
      </c>
      <c r="B238" s="136" t="s">
        <v>464</v>
      </c>
      <c r="C238" s="130" t="s">
        <v>269</v>
      </c>
      <c r="D238" s="116" t="s">
        <v>388</v>
      </c>
      <c r="E238" s="177"/>
      <c r="F238" s="3" t="s">
        <v>508</v>
      </c>
      <c r="G238" s="116">
        <v>0.02</v>
      </c>
      <c r="H238" s="183"/>
      <c r="I238" s="184"/>
      <c r="J238" s="7"/>
      <c r="K238" s="184"/>
      <c r="O238" s="198"/>
    </row>
    <row r="239" spans="1:15" s="53" customFormat="1" ht="30" x14ac:dyDescent="0.25">
      <c r="A239" s="35" t="s">
        <v>396</v>
      </c>
      <c r="B239" s="136" t="s">
        <v>464</v>
      </c>
      <c r="C239" s="130" t="s">
        <v>269</v>
      </c>
      <c r="D239" s="116" t="s">
        <v>389</v>
      </c>
      <c r="E239" s="177"/>
      <c r="F239" s="3" t="s">
        <v>508</v>
      </c>
      <c r="G239" s="116">
        <v>0.02</v>
      </c>
      <c r="H239" s="183"/>
      <c r="I239" s="184"/>
      <c r="J239" s="7"/>
      <c r="K239" s="184"/>
      <c r="O239" s="198"/>
    </row>
    <row r="240" spans="1:15" s="53" customFormat="1" ht="30" x14ac:dyDescent="0.25">
      <c r="A240" s="35" t="s">
        <v>396</v>
      </c>
      <c r="B240" s="136" t="s">
        <v>464</v>
      </c>
      <c r="C240" s="130" t="s">
        <v>269</v>
      </c>
      <c r="D240" s="116" t="s">
        <v>390</v>
      </c>
      <c r="E240" s="177"/>
      <c r="F240" s="3" t="s">
        <v>508</v>
      </c>
      <c r="G240" s="116">
        <v>0.02</v>
      </c>
      <c r="H240" s="183"/>
      <c r="I240" s="184"/>
      <c r="J240" s="7"/>
      <c r="K240" s="184"/>
      <c r="O240" s="198"/>
    </row>
    <row r="241" spans="1:15" s="53" customFormat="1" ht="30" x14ac:dyDescent="0.25">
      <c r="A241" s="35" t="s">
        <v>396</v>
      </c>
      <c r="B241" s="136" t="s">
        <v>464</v>
      </c>
      <c r="C241" s="130" t="s">
        <v>269</v>
      </c>
      <c r="D241" s="116" t="s">
        <v>391</v>
      </c>
      <c r="E241" s="177"/>
      <c r="F241" s="3" t="s">
        <v>508</v>
      </c>
      <c r="G241" s="116">
        <v>0.02</v>
      </c>
      <c r="H241" s="183"/>
      <c r="I241" s="184"/>
      <c r="J241" s="7"/>
      <c r="K241" s="184"/>
      <c r="O241" s="198"/>
    </row>
    <row r="242" spans="1:15" s="53" customFormat="1" ht="30.75" thickBot="1" x14ac:dyDescent="0.3">
      <c r="A242" s="35" t="s">
        <v>396</v>
      </c>
      <c r="B242" s="136" t="s">
        <v>464</v>
      </c>
      <c r="C242" s="130" t="s">
        <v>269</v>
      </c>
      <c r="D242" s="116" t="s">
        <v>392</v>
      </c>
      <c r="E242" s="178"/>
      <c r="F242" s="3" t="s">
        <v>508</v>
      </c>
      <c r="G242" s="116">
        <v>0.02</v>
      </c>
      <c r="H242" s="183"/>
      <c r="I242" s="184"/>
      <c r="J242" s="7"/>
      <c r="K242" s="184"/>
      <c r="O242" s="198"/>
    </row>
  </sheetData>
  <mergeCells count="67">
    <mergeCell ref="H9:H14"/>
    <mergeCell ref="J9:J14"/>
    <mergeCell ref="K9:K14"/>
    <mergeCell ref="F128:F136"/>
    <mergeCell ref="H88:H91"/>
    <mergeCell ref="J88:J91"/>
    <mergeCell ref="H123:H126"/>
    <mergeCell ref="J123:J126"/>
    <mergeCell ref="K123:K126"/>
    <mergeCell ref="H96:H115"/>
    <mergeCell ref="J96:J115"/>
    <mergeCell ref="K96:K115"/>
    <mergeCell ref="F58:F62"/>
    <mergeCell ref="F48:F57"/>
    <mergeCell ref="M48:M67"/>
    <mergeCell ref="H71:H86"/>
    <mergeCell ref="N48:N67"/>
    <mergeCell ref="J71:J86"/>
    <mergeCell ref="O71:O86"/>
    <mergeCell ref="O58:O62"/>
    <mergeCell ref="F63:F67"/>
    <mergeCell ref="H197:H216"/>
    <mergeCell ref="O96:O115"/>
    <mergeCell ref="H117:H121"/>
    <mergeCell ref="J117:J121"/>
    <mergeCell ref="K117:K121"/>
    <mergeCell ref="O117:O118"/>
    <mergeCell ref="L96:L115"/>
    <mergeCell ref="M96:M115"/>
    <mergeCell ref="N96:N115"/>
    <mergeCell ref="O88:O91"/>
    <mergeCell ref="H48:H67"/>
    <mergeCell ref="J48:J67"/>
    <mergeCell ref="K48:K67"/>
    <mergeCell ref="F145:F154"/>
    <mergeCell ref="J145:J154"/>
    <mergeCell ref="F155:F164"/>
    <mergeCell ref="K166:K170"/>
    <mergeCell ref="H155:H164"/>
    <mergeCell ref="J155:J164"/>
    <mergeCell ref="K155:K164"/>
    <mergeCell ref="H166:H195"/>
    <mergeCell ref="J220:J221"/>
    <mergeCell ref="L220:L221"/>
    <mergeCell ref="K223:K242"/>
    <mergeCell ref="O223:O242"/>
    <mergeCell ref="K171:K195"/>
    <mergeCell ref="O197:O216"/>
    <mergeCell ref="K197:K216"/>
    <mergeCell ref="H220:H221"/>
    <mergeCell ref="H223:H242"/>
    <mergeCell ref="I223:I242"/>
    <mergeCell ref="I155:I164"/>
    <mergeCell ref="I166:I195"/>
    <mergeCell ref="I197:I216"/>
    <mergeCell ref="H17:H22"/>
    <mergeCell ref="I17:I22"/>
    <mergeCell ref="O17:O22"/>
    <mergeCell ref="N17:N22"/>
    <mergeCell ref="M17:M22"/>
    <mergeCell ref="K17:K22"/>
    <mergeCell ref="J17:J22"/>
    <mergeCell ref="E48:E69"/>
    <mergeCell ref="E26:E47"/>
    <mergeCell ref="E9:E14"/>
    <mergeCell ref="E3:E7"/>
    <mergeCell ref="E223:E24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C066-3AF5-44B8-A881-845A742313C5}">
  <dimension ref="A1:R39"/>
  <sheetViews>
    <sheetView topLeftCell="E1" zoomScaleNormal="100" workbookViewId="0">
      <pane ySplit="1" topLeftCell="A14" activePane="bottomLeft" state="frozen"/>
      <selection pane="bottomLeft" activeCell="J16" sqref="J16"/>
    </sheetView>
  </sheetViews>
  <sheetFormatPr defaultRowHeight="15" customHeight="1" x14ac:dyDescent="0.25"/>
  <cols>
    <col min="1" max="1" width="25.7109375" customWidth="1"/>
    <col min="2" max="3" width="25.7109375" style="53" customWidth="1"/>
    <col min="4" max="4" width="25.7109375" customWidth="1"/>
    <col min="5" max="5" width="25.7109375" style="53" customWidth="1"/>
    <col min="6" max="6" width="25.7109375" customWidth="1"/>
    <col min="7" max="9" width="25.7109375" style="53" customWidth="1"/>
    <col min="10" max="10" width="67.7109375" style="154" customWidth="1"/>
    <col min="11" max="11" width="25.7109375" customWidth="1"/>
    <col min="12" max="12" width="25.7109375" style="53" customWidth="1"/>
    <col min="13" max="18" width="25.7109375" customWidth="1"/>
  </cols>
  <sheetData>
    <row r="1" spans="1:18" s="46" customFormat="1" ht="15" customHeight="1" thickBot="1" x14ac:dyDescent="0.3">
      <c r="A1" s="64" t="s">
        <v>0</v>
      </c>
      <c r="B1" s="65" t="s">
        <v>472</v>
      </c>
      <c r="C1" s="65" t="s">
        <v>428</v>
      </c>
      <c r="D1" s="65" t="s">
        <v>368</v>
      </c>
      <c r="E1" s="65" t="s">
        <v>255</v>
      </c>
      <c r="F1" s="65" t="s">
        <v>238</v>
      </c>
      <c r="G1" s="66" t="s">
        <v>53</v>
      </c>
      <c r="H1" s="66" t="s">
        <v>54</v>
      </c>
      <c r="I1" s="66" t="s">
        <v>55</v>
      </c>
      <c r="J1" s="157" t="s">
        <v>178</v>
      </c>
      <c r="K1" s="67" t="s">
        <v>179</v>
      </c>
      <c r="L1" s="67" t="s">
        <v>360</v>
      </c>
      <c r="M1" s="67" t="s">
        <v>257</v>
      </c>
      <c r="N1" s="67" t="s">
        <v>181</v>
      </c>
      <c r="O1" s="68" t="s">
        <v>172</v>
      </c>
      <c r="P1" s="69" t="s">
        <v>204</v>
      </c>
      <c r="Q1" s="69" t="s">
        <v>205</v>
      </c>
      <c r="R1" s="65" t="s">
        <v>165</v>
      </c>
    </row>
    <row r="2" spans="1:18" s="48" customFormat="1" ht="15" customHeight="1" x14ac:dyDescent="0.25">
      <c r="A2" s="56" t="s">
        <v>252</v>
      </c>
      <c r="B2" s="1"/>
      <c r="C2" s="1"/>
      <c r="D2" s="1"/>
      <c r="E2" s="1"/>
      <c r="F2" s="1"/>
      <c r="G2" s="1"/>
      <c r="H2" s="1"/>
      <c r="I2" s="1"/>
      <c r="J2" s="112"/>
      <c r="K2" s="16"/>
      <c r="L2" s="16"/>
      <c r="M2" s="16"/>
      <c r="N2" s="16"/>
      <c r="O2" s="16"/>
      <c r="P2" s="16"/>
      <c r="Q2" s="16"/>
      <c r="R2" s="16"/>
    </row>
    <row r="3" spans="1:18" s="7" customFormat="1" ht="15" customHeight="1" x14ac:dyDescent="0.25">
      <c r="A3" s="88" t="s">
        <v>266</v>
      </c>
      <c r="B3" s="88" t="s">
        <v>463</v>
      </c>
      <c r="C3" s="88"/>
      <c r="D3" s="88" t="s">
        <v>265</v>
      </c>
      <c r="E3" s="88"/>
      <c r="F3" s="88" t="s">
        <v>250</v>
      </c>
      <c r="G3" s="88"/>
      <c r="H3" s="88"/>
      <c r="I3" s="88"/>
      <c r="J3" s="158">
        <f>40-18</f>
        <v>22</v>
      </c>
      <c r="K3" s="139" t="s">
        <v>167</v>
      </c>
      <c r="L3" s="7" t="s">
        <v>267</v>
      </c>
      <c r="O3" s="7">
        <v>71</v>
      </c>
      <c r="R3" s="88" t="s">
        <v>473</v>
      </c>
    </row>
    <row r="4" spans="1:18" s="7" customFormat="1" ht="15" customHeight="1" x14ac:dyDescent="0.25">
      <c r="A4" s="15" t="s">
        <v>477</v>
      </c>
      <c r="B4" s="88"/>
      <c r="C4" s="88"/>
      <c r="D4" s="88" t="s">
        <v>478</v>
      </c>
      <c r="E4" s="88"/>
      <c r="F4" s="88"/>
      <c r="G4" s="88"/>
      <c r="H4" s="88"/>
      <c r="I4" s="88"/>
      <c r="J4" s="158">
        <v>52</v>
      </c>
      <c r="K4" s="139" t="s">
        <v>167</v>
      </c>
      <c r="O4" s="115"/>
      <c r="P4" s="115"/>
      <c r="Q4" s="22"/>
      <c r="R4" s="35"/>
    </row>
    <row r="5" spans="1:18" s="108" customFormat="1" ht="15" customHeight="1" x14ac:dyDescent="0.25">
      <c r="A5" s="107" t="s">
        <v>474</v>
      </c>
      <c r="B5" s="161" t="s">
        <v>464</v>
      </c>
      <c r="C5" s="161" t="s">
        <v>489</v>
      </c>
      <c r="D5" s="161" t="s">
        <v>475</v>
      </c>
      <c r="E5" s="161"/>
      <c r="F5" s="161" t="s">
        <v>270</v>
      </c>
      <c r="G5" s="161"/>
      <c r="H5" s="161"/>
      <c r="I5" s="161"/>
      <c r="J5" s="162" t="s">
        <v>479</v>
      </c>
      <c r="K5" s="163" t="s">
        <v>167</v>
      </c>
      <c r="L5" s="163" t="s">
        <v>239</v>
      </c>
      <c r="M5" s="164" t="s">
        <v>476</v>
      </c>
    </row>
    <row r="6" spans="1:18" s="108" customFormat="1" ht="15" customHeight="1" x14ac:dyDescent="0.25">
      <c r="A6" s="107" t="s">
        <v>474</v>
      </c>
      <c r="B6" s="161" t="s">
        <v>464</v>
      </c>
      <c r="C6" s="161" t="s">
        <v>469</v>
      </c>
      <c r="D6" s="161" t="s">
        <v>201</v>
      </c>
      <c r="F6" s="161" t="s">
        <v>270</v>
      </c>
      <c r="G6" s="161"/>
      <c r="H6" s="161"/>
      <c r="I6" s="161"/>
      <c r="J6" s="162">
        <f>1/4</f>
        <v>0.25</v>
      </c>
      <c r="K6" s="208"/>
      <c r="L6" s="163" t="s">
        <v>239</v>
      </c>
      <c r="M6" s="164" t="s">
        <v>476</v>
      </c>
      <c r="N6" s="180"/>
      <c r="O6" s="211" t="s">
        <v>214</v>
      </c>
      <c r="P6" s="212"/>
      <c r="Q6" s="212"/>
      <c r="R6" s="207" t="s">
        <v>213</v>
      </c>
    </row>
    <row r="7" spans="1:18" s="108" customFormat="1" ht="15" customHeight="1" x14ac:dyDescent="0.25">
      <c r="A7" s="107" t="s">
        <v>474</v>
      </c>
      <c r="B7" s="161" t="s">
        <v>464</v>
      </c>
      <c r="C7" s="161" t="s">
        <v>469</v>
      </c>
      <c r="D7" s="108" t="s">
        <v>200</v>
      </c>
      <c r="F7" s="161" t="s">
        <v>270</v>
      </c>
      <c r="G7" s="161"/>
      <c r="H7" s="161"/>
      <c r="I7" s="161"/>
      <c r="J7" s="162">
        <f>1/4</f>
        <v>0.25</v>
      </c>
      <c r="K7" s="208"/>
      <c r="L7" s="163" t="s">
        <v>239</v>
      </c>
      <c r="M7" s="164" t="s">
        <v>476</v>
      </c>
      <c r="N7" s="180"/>
      <c r="O7" s="211"/>
      <c r="P7" s="212"/>
      <c r="Q7" s="212"/>
      <c r="R7" s="207"/>
    </row>
    <row r="8" spans="1:18" s="108" customFormat="1" ht="15" customHeight="1" x14ac:dyDescent="0.25">
      <c r="A8" s="107" t="s">
        <v>474</v>
      </c>
      <c r="B8" s="161" t="s">
        <v>464</v>
      </c>
      <c r="C8" s="161" t="s">
        <v>469</v>
      </c>
      <c r="D8" s="108" t="s">
        <v>199</v>
      </c>
      <c r="F8" s="161" t="s">
        <v>270</v>
      </c>
      <c r="G8" s="161"/>
      <c r="H8" s="161"/>
      <c r="I8" s="161"/>
      <c r="J8" s="162">
        <f>1/4</f>
        <v>0.25</v>
      </c>
      <c r="K8" s="208"/>
      <c r="L8" s="163" t="s">
        <v>239</v>
      </c>
      <c r="M8" s="164" t="s">
        <v>476</v>
      </c>
      <c r="N8" s="180"/>
      <c r="O8" s="211"/>
      <c r="P8" s="212"/>
      <c r="Q8" s="212"/>
      <c r="R8" s="207"/>
    </row>
    <row r="9" spans="1:18" s="108" customFormat="1" ht="15" customHeight="1" x14ac:dyDescent="0.25">
      <c r="A9" s="107" t="s">
        <v>474</v>
      </c>
      <c r="B9" s="161" t="s">
        <v>464</v>
      </c>
      <c r="C9" s="161" t="s">
        <v>469</v>
      </c>
      <c r="D9" s="108" t="s">
        <v>198</v>
      </c>
      <c r="F9" s="161" t="s">
        <v>270</v>
      </c>
      <c r="G9" s="161"/>
      <c r="H9" s="161"/>
      <c r="I9" s="161"/>
      <c r="J9" s="162">
        <f>1/4</f>
        <v>0.25</v>
      </c>
      <c r="K9" s="208"/>
      <c r="L9" s="163" t="s">
        <v>239</v>
      </c>
      <c r="M9" s="164" t="s">
        <v>476</v>
      </c>
      <c r="N9" s="180"/>
      <c r="O9" s="211"/>
      <c r="P9" s="212"/>
      <c r="Q9" s="212"/>
      <c r="R9" s="207"/>
    </row>
    <row r="10" spans="1:18" s="52" customFormat="1" ht="15" customHeight="1" x14ac:dyDescent="0.25">
      <c r="A10" s="15" t="s">
        <v>202</v>
      </c>
      <c r="B10" s="27" t="s">
        <v>464</v>
      </c>
      <c r="C10" s="161" t="s">
        <v>469</v>
      </c>
      <c r="D10" s="35" t="s">
        <v>480</v>
      </c>
      <c r="F10" s="27" t="s">
        <v>270</v>
      </c>
      <c r="G10" s="27"/>
      <c r="H10" s="27"/>
      <c r="I10" s="27"/>
      <c r="J10" s="159">
        <v>0.3</v>
      </c>
      <c r="K10" s="208"/>
      <c r="L10" s="139" t="s">
        <v>239</v>
      </c>
      <c r="M10" s="164"/>
      <c r="N10" s="180"/>
      <c r="O10" s="114"/>
      <c r="P10" s="140"/>
      <c r="Q10" s="140"/>
      <c r="R10" s="35" t="s">
        <v>481</v>
      </c>
    </row>
    <row r="11" spans="1:18" s="52" customFormat="1" ht="15" customHeight="1" x14ac:dyDescent="0.25">
      <c r="A11" s="15" t="s">
        <v>202</v>
      </c>
      <c r="B11" s="27" t="s">
        <v>464</v>
      </c>
      <c r="C11" s="161" t="s">
        <v>469</v>
      </c>
      <c r="D11" s="35" t="s">
        <v>483</v>
      </c>
      <c r="F11" s="27" t="s">
        <v>270</v>
      </c>
      <c r="G11" s="27"/>
      <c r="H11" s="27"/>
      <c r="I11" s="27"/>
      <c r="J11" s="159">
        <v>0.06</v>
      </c>
      <c r="K11" s="208"/>
      <c r="L11" s="139" t="s">
        <v>239</v>
      </c>
      <c r="M11" s="164"/>
      <c r="N11" s="180"/>
      <c r="O11" s="114"/>
      <c r="P11" s="140"/>
      <c r="Q11" s="140"/>
      <c r="R11" s="35" t="s">
        <v>482</v>
      </c>
    </row>
    <row r="12" spans="1:18" s="52" customFormat="1" ht="15" customHeight="1" x14ac:dyDescent="0.25">
      <c r="A12" s="15" t="s">
        <v>202</v>
      </c>
      <c r="B12" s="35" t="s">
        <v>492</v>
      </c>
      <c r="C12" s="161" t="s">
        <v>469</v>
      </c>
      <c r="D12" s="35" t="s">
        <v>484</v>
      </c>
      <c r="F12" s="21" t="s">
        <v>491</v>
      </c>
      <c r="G12" s="27"/>
      <c r="H12" s="27"/>
      <c r="I12" s="27"/>
      <c r="J12" s="159">
        <v>5.0000000000000001E-3</v>
      </c>
      <c r="K12" s="208"/>
      <c r="L12" s="139" t="s">
        <v>239</v>
      </c>
      <c r="M12" s="164"/>
      <c r="N12" s="180"/>
      <c r="O12" s="114"/>
      <c r="P12" s="140"/>
      <c r="Q12" s="140"/>
      <c r="R12" s="35" t="s">
        <v>490</v>
      </c>
    </row>
    <row r="13" spans="1:18" s="49" customFormat="1" ht="15" customHeight="1" x14ac:dyDescent="0.25">
      <c r="A13" s="15" t="s">
        <v>202</v>
      </c>
      <c r="B13" s="27" t="s">
        <v>464</v>
      </c>
      <c r="C13" s="161" t="s">
        <v>469</v>
      </c>
      <c r="D13" s="49" t="s">
        <v>197</v>
      </c>
      <c r="E13" s="52"/>
      <c r="F13" s="27" t="s">
        <v>270</v>
      </c>
      <c r="G13" s="27"/>
      <c r="H13" s="27"/>
      <c r="I13" s="27"/>
      <c r="J13" s="159" t="s">
        <v>485</v>
      </c>
      <c r="K13" s="208"/>
      <c r="L13" s="70" t="s">
        <v>239</v>
      </c>
      <c r="M13" s="164"/>
      <c r="N13" s="180"/>
      <c r="O13" s="214" t="s">
        <v>237</v>
      </c>
      <c r="P13" s="34"/>
      <c r="Q13" s="34"/>
      <c r="R13" s="35" t="s">
        <v>212</v>
      </c>
    </row>
    <row r="14" spans="1:18" s="49" customFormat="1" ht="15" customHeight="1" x14ac:dyDescent="0.25">
      <c r="A14" s="15" t="s">
        <v>202</v>
      </c>
      <c r="B14" s="27" t="s">
        <v>464</v>
      </c>
      <c r="C14" s="161" t="s">
        <v>469</v>
      </c>
      <c r="D14" s="35" t="s">
        <v>196</v>
      </c>
      <c r="E14" s="52"/>
      <c r="F14" s="27" t="s">
        <v>270</v>
      </c>
      <c r="G14" s="27"/>
      <c r="H14" s="27"/>
      <c r="I14" s="27"/>
      <c r="J14" s="159" t="s">
        <v>487</v>
      </c>
      <c r="K14" s="208"/>
      <c r="L14" s="70" t="s">
        <v>239</v>
      </c>
      <c r="M14" s="164"/>
      <c r="N14" s="180"/>
      <c r="O14" s="214"/>
      <c r="P14" s="34"/>
      <c r="Q14" s="34"/>
      <c r="R14" s="35" t="s">
        <v>361</v>
      </c>
    </row>
    <row r="15" spans="1:18" s="49" customFormat="1" ht="15" customHeight="1" x14ac:dyDescent="0.25">
      <c r="A15" s="15" t="s">
        <v>202</v>
      </c>
      <c r="B15" s="27" t="s">
        <v>464</v>
      </c>
      <c r="C15" s="161" t="s">
        <v>469</v>
      </c>
      <c r="D15" s="49" t="s">
        <v>195</v>
      </c>
      <c r="E15" s="52"/>
      <c r="F15" s="27" t="s">
        <v>270</v>
      </c>
      <c r="G15" s="27"/>
      <c r="H15" s="27"/>
      <c r="I15" s="27"/>
      <c r="J15" s="159" t="s">
        <v>486</v>
      </c>
      <c r="K15" s="208"/>
      <c r="L15" s="70" t="s">
        <v>239</v>
      </c>
      <c r="M15" s="164"/>
      <c r="N15" s="180"/>
      <c r="O15" s="214"/>
      <c r="P15" s="34"/>
      <c r="Q15" s="34"/>
      <c r="R15" s="49">
        <f>(0.813*7.1)+(0.104*2.2)+(0.084*0.1)</f>
        <v>6.0094999999999992</v>
      </c>
    </row>
    <row r="16" spans="1:18" s="49" customFormat="1" ht="15" customHeight="1" x14ac:dyDescent="0.25">
      <c r="A16" s="15" t="s">
        <v>202</v>
      </c>
      <c r="B16" s="27" t="s">
        <v>464</v>
      </c>
      <c r="C16" s="161" t="s">
        <v>469</v>
      </c>
      <c r="D16" s="49" t="s">
        <v>194</v>
      </c>
      <c r="E16" s="52"/>
      <c r="F16" s="27" t="s">
        <v>270</v>
      </c>
      <c r="G16" s="27"/>
      <c r="H16" s="27"/>
      <c r="I16" s="27"/>
      <c r="J16" s="159" t="s">
        <v>488</v>
      </c>
      <c r="K16" s="208"/>
      <c r="L16" s="70" t="s">
        <v>239</v>
      </c>
      <c r="M16" s="164"/>
      <c r="N16" s="180"/>
      <c r="O16" s="214"/>
      <c r="P16" s="34"/>
      <c r="Q16" s="34"/>
      <c r="R16" s="35" t="s">
        <v>362</v>
      </c>
    </row>
    <row r="17" spans="1:18" s="48" customFormat="1" ht="15" customHeight="1" x14ac:dyDescent="0.25">
      <c r="A17" s="56" t="s">
        <v>253</v>
      </c>
      <c r="B17" s="1"/>
      <c r="C17" s="1"/>
      <c r="D17" s="1"/>
      <c r="E17" s="1"/>
      <c r="F17" s="1"/>
      <c r="G17" s="1"/>
      <c r="H17" s="1"/>
      <c r="I17" s="1"/>
      <c r="J17" s="112"/>
      <c r="K17" s="16"/>
      <c r="L17" s="16"/>
      <c r="M17" s="16"/>
      <c r="N17" s="16"/>
      <c r="O17" s="16"/>
      <c r="P17" s="16"/>
      <c r="Q17" s="16"/>
      <c r="R17" s="16"/>
    </row>
    <row r="18" spans="1:18" s="53" customFormat="1" ht="15" customHeight="1" x14ac:dyDescent="0.25">
      <c r="A18" s="56"/>
      <c r="B18" s="1"/>
      <c r="C18" s="1"/>
      <c r="D18" s="1"/>
      <c r="E18" s="1"/>
      <c r="F18" s="1"/>
      <c r="G18" s="1"/>
      <c r="H18" s="1"/>
      <c r="I18" s="1"/>
      <c r="J18" s="112"/>
      <c r="K18" s="16"/>
      <c r="L18" s="16"/>
      <c r="M18" s="16"/>
      <c r="N18" s="16"/>
      <c r="O18" s="16"/>
      <c r="P18" s="16"/>
      <c r="Q18" s="16"/>
      <c r="R18" s="16"/>
    </row>
    <row r="19" spans="1:18" s="48" customFormat="1" ht="15" customHeight="1" x14ac:dyDescent="0.25">
      <c r="A19" s="15" t="s">
        <v>249</v>
      </c>
      <c r="B19" s="52"/>
      <c r="C19" s="52"/>
      <c r="D19" s="52" t="s">
        <v>193</v>
      </c>
      <c r="E19" s="52"/>
      <c r="F19" s="52"/>
      <c r="G19" s="52"/>
      <c r="H19" s="52"/>
      <c r="I19" s="52"/>
      <c r="J19" s="159">
        <f>(((1-0.304)*0.114*(((0.0082*1.09)+(0.0031*1.09)) /2)*(2.5/52)) + 0.304*0.114*(((0.0082*1.09)+(0.0031*1.09))/2)*(2.5/52))/2</f>
        <v>1.6876658653846158E-5</v>
      </c>
      <c r="K19" s="180" t="s">
        <v>363</v>
      </c>
      <c r="L19" s="58" t="s">
        <v>239</v>
      </c>
      <c r="M19" s="215" t="s">
        <v>223</v>
      </c>
      <c r="N19" s="180">
        <v>69</v>
      </c>
      <c r="O19" s="214" t="s">
        <v>173</v>
      </c>
      <c r="P19" s="213"/>
      <c r="Q19" s="213"/>
      <c r="R19" s="203" t="s">
        <v>364</v>
      </c>
    </row>
    <row r="20" spans="1:18" s="48" customFormat="1" ht="15" customHeight="1" x14ac:dyDescent="0.25">
      <c r="A20" s="15" t="s">
        <v>249</v>
      </c>
      <c r="B20" s="52"/>
      <c r="C20" s="52"/>
      <c r="D20" s="52" t="s">
        <v>192</v>
      </c>
      <c r="E20" s="52"/>
      <c r="F20" s="52"/>
      <c r="G20" s="52"/>
      <c r="H20" s="52"/>
      <c r="I20" s="52"/>
      <c r="J20" s="160" t="s">
        <v>365</v>
      </c>
      <c r="K20" s="180"/>
      <c r="L20" s="58" t="s">
        <v>239</v>
      </c>
      <c r="M20" s="215"/>
      <c r="N20" s="180"/>
      <c r="O20" s="214"/>
      <c r="P20" s="213"/>
      <c r="Q20" s="213"/>
      <c r="R20" s="203"/>
    </row>
    <row r="21" spans="1:18" s="48" customFormat="1" ht="15" customHeight="1" x14ac:dyDescent="0.25">
      <c r="A21" s="15" t="s">
        <v>249</v>
      </c>
      <c r="B21" s="52"/>
      <c r="C21" s="52"/>
      <c r="D21" s="52" t="s">
        <v>191</v>
      </c>
      <c r="E21" s="52"/>
      <c r="F21" s="52"/>
      <c r="G21" s="52"/>
      <c r="H21" s="52"/>
      <c r="I21" s="52"/>
      <c r="J21" s="159" t="s">
        <v>506</v>
      </c>
      <c r="K21" s="180"/>
      <c r="L21" s="58" t="s">
        <v>239</v>
      </c>
      <c r="M21" s="215"/>
      <c r="N21" s="180"/>
      <c r="O21" s="214"/>
      <c r="P21" s="213"/>
      <c r="Q21" s="213"/>
      <c r="R21" s="203"/>
    </row>
    <row r="22" spans="1:18" s="48" customFormat="1" ht="15" customHeight="1" x14ac:dyDescent="0.25">
      <c r="A22" s="15" t="s">
        <v>249</v>
      </c>
      <c r="B22" s="52"/>
      <c r="C22" s="52"/>
      <c r="D22" s="52" t="s">
        <v>190</v>
      </c>
      <c r="E22" s="52"/>
      <c r="F22" s="52"/>
      <c r="G22" s="52"/>
      <c r="H22" s="52"/>
      <c r="I22" s="52"/>
      <c r="J22" s="159"/>
      <c r="K22" s="180"/>
      <c r="L22" s="58" t="s">
        <v>239</v>
      </c>
      <c r="M22" s="215"/>
      <c r="N22" s="180"/>
      <c r="O22" s="214"/>
      <c r="P22" s="213"/>
      <c r="Q22" s="213"/>
      <c r="R22" s="203"/>
    </row>
    <row r="23" spans="1:18" s="48" customFormat="1" ht="15" customHeight="1" x14ac:dyDescent="0.25">
      <c r="A23" s="15" t="s">
        <v>249</v>
      </c>
      <c r="B23" s="52"/>
      <c r="C23" s="52"/>
      <c r="D23" s="52" t="s">
        <v>189</v>
      </c>
      <c r="E23" s="52"/>
      <c r="F23" s="52"/>
      <c r="G23" s="52"/>
      <c r="H23" s="52"/>
      <c r="I23" s="52"/>
      <c r="J23" s="159"/>
      <c r="K23" s="180"/>
      <c r="L23" s="58" t="s">
        <v>239</v>
      </c>
      <c r="M23" s="215"/>
      <c r="N23" s="180"/>
      <c r="O23" s="214"/>
      <c r="P23" s="213"/>
      <c r="Q23" s="213"/>
      <c r="R23" s="203"/>
    </row>
    <row r="24" spans="1:18" s="7" customFormat="1" ht="15" customHeight="1" x14ac:dyDescent="0.25">
      <c r="A24" s="7" t="s">
        <v>258</v>
      </c>
      <c r="F24" s="7" t="s">
        <v>250</v>
      </c>
      <c r="J24" s="158">
        <f>1-0.304</f>
        <v>0.69599999999999995</v>
      </c>
      <c r="N24" s="7">
        <v>177</v>
      </c>
    </row>
    <row r="25" spans="1:18" s="7" customFormat="1" ht="15" customHeight="1" x14ac:dyDescent="0.25">
      <c r="A25" s="127" t="s">
        <v>259</v>
      </c>
      <c r="B25" s="88" t="s">
        <v>463</v>
      </c>
      <c r="D25" s="7" t="s">
        <v>505</v>
      </c>
      <c r="F25" s="7" t="s">
        <v>250</v>
      </c>
      <c r="J25" s="158">
        <v>0.30399999999999999</v>
      </c>
      <c r="N25" s="7">
        <v>177</v>
      </c>
    </row>
    <row r="26" spans="1:18" s="7" customFormat="1" ht="15" customHeight="1" x14ac:dyDescent="0.25">
      <c r="A26" s="127" t="s">
        <v>260</v>
      </c>
      <c r="J26" s="158"/>
      <c r="N26" s="7">
        <v>177</v>
      </c>
    </row>
    <row r="27" spans="1:18" s="7" customFormat="1" ht="15" customHeight="1" x14ac:dyDescent="0.25">
      <c r="A27" s="7" t="s">
        <v>504</v>
      </c>
      <c r="D27" s="88" t="s">
        <v>493</v>
      </c>
      <c r="J27" s="158">
        <v>0.4</v>
      </c>
      <c r="N27" s="7">
        <v>177</v>
      </c>
    </row>
    <row r="28" spans="1:18" s="7" customFormat="1" ht="15" customHeight="1" x14ac:dyDescent="0.25">
      <c r="A28" s="7" t="s">
        <v>261</v>
      </c>
      <c r="J28" s="217" t="s">
        <v>262</v>
      </c>
    </row>
    <row r="29" spans="1:18" s="7" customFormat="1" ht="15" customHeight="1" x14ac:dyDescent="0.25">
      <c r="A29" s="7" t="s">
        <v>263</v>
      </c>
      <c r="J29" s="217" t="s">
        <v>264</v>
      </c>
      <c r="N29" s="7">
        <v>177</v>
      </c>
    </row>
    <row r="30" spans="1:18" s="7" customFormat="1" ht="15" customHeight="1" x14ac:dyDescent="0.25">
      <c r="A30" s="127" t="s">
        <v>260</v>
      </c>
      <c r="J30" s="158"/>
    </row>
    <row r="31" spans="1:18" s="7" customFormat="1" ht="15" customHeight="1" x14ac:dyDescent="0.25">
      <c r="A31" s="88" t="s">
        <v>495</v>
      </c>
      <c r="D31" s="88" t="s">
        <v>496</v>
      </c>
      <c r="F31" s="88" t="s">
        <v>494</v>
      </c>
      <c r="J31" s="7">
        <v>0.114</v>
      </c>
    </row>
    <row r="32" spans="1:18" s="7" customFormat="1" ht="15" customHeight="1" x14ac:dyDescent="0.25">
      <c r="A32" s="88" t="s">
        <v>497</v>
      </c>
      <c r="D32" s="7" t="s">
        <v>500</v>
      </c>
      <c r="F32" s="218" t="s">
        <v>498</v>
      </c>
      <c r="J32" s="88">
        <v>8.2109000000000001E-3</v>
      </c>
      <c r="N32" s="7">
        <v>177</v>
      </c>
    </row>
    <row r="33" spans="1:14" s="7" customFormat="1" ht="15" customHeight="1" x14ac:dyDescent="0.25">
      <c r="A33" s="88" t="s">
        <v>499</v>
      </c>
      <c r="D33" s="7" t="s">
        <v>501</v>
      </c>
      <c r="F33" s="218" t="s">
        <v>498</v>
      </c>
      <c r="J33" s="158">
        <v>3.1110899999999999E-3</v>
      </c>
      <c r="N33" s="7">
        <v>177</v>
      </c>
    </row>
    <row r="34" spans="1:14" s="7" customFormat="1" ht="15" customHeight="1" x14ac:dyDescent="0.25">
      <c r="A34" s="7" t="s">
        <v>502</v>
      </c>
      <c r="D34" s="7" t="s">
        <v>503</v>
      </c>
      <c r="J34" s="158">
        <v>1.2</v>
      </c>
      <c r="N34" s="7">
        <v>69</v>
      </c>
    </row>
    <row r="35" spans="1:14" s="7" customFormat="1" ht="15" customHeight="1" x14ac:dyDescent="0.25">
      <c r="J35" s="158"/>
    </row>
    <row r="36" spans="1:14" s="7" customFormat="1" ht="15" customHeight="1" x14ac:dyDescent="0.25">
      <c r="J36" s="158"/>
    </row>
    <row r="37" spans="1:14" s="7" customFormat="1" ht="15" customHeight="1" x14ac:dyDescent="0.25">
      <c r="J37" s="158"/>
    </row>
    <row r="38" spans="1:14" s="7" customFormat="1" ht="15" customHeight="1" x14ac:dyDescent="0.25">
      <c r="J38" s="158"/>
    </row>
    <row r="39" spans="1:14" s="7" customFormat="1" ht="15" customHeight="1" x14ac:dyDescent="0.25">
      <c r="J39" s="158"/>
    </row>
  </sheetData>
  <mergeCells count="14">
    <mergeCell ref="K6:K16"/>
    <mergeCell ref="N6:N16"/>
    <mergeCell ref="O13:O16"/>
    <mergeCell ref="K19:K23"/>
    <mergeCell ref="M19:M23"/>
    <mergeCell ref="N19:N23"/>
    <mergeCell ref="O19:O23"/>
    <mergeCell ref="O6:O9"/>
    <mergeCell ref="P6:P9"/>
    <mergeCell ref="Q6:Q9"/>
    <mergeCell ref="R6:R9"/>
    <mergeCell ref="Q19:Q23"/>
    <mergeCell ref="R19:R23"/>
    <mergeCell ref="P19:P2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FOI_still_working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McKenney, Jennie</dc:creator>
  <cp:lastModifiedBy>Sara Khan</cp:lastModifiedBy>
  <dcterms:created xsi:type="dcterms:W3CDTF">2017-01-24T17:06:26Z</dcterms:created>
  <dcterms:modified xsi:type="dcterms:W3CDTF">2019-06-10T23:50:00Z</dcterms:modified>
</cp:coreProperties>
</file>