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ARTnet RADAR Mean Degree Comparison\ARTnet-RADAR\Analysis\ARTnet\"/>
    </mc:Choice>
  </mc:AlternateContent>
  <xr:revisionPtr revIDLastSave="0" documentId="13_ncr:1_{EC596A7A-B296-4E25-8DDD-D077246B217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1" sheetId="1" r:id="rId1"/>
    <sheet name="T1v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2" l="1"/>
  <c r="X44" i="2"/>
  <c r="X43" i="2"/>
  <c r="X42" i="2"/>
  <c r="X41" i="2"/>
  <c r="X39" i="2"/>
  <c r="X38" i="2"/>
  <c r="X37" i="2"/>
  <c r="X36" i="2"/>
  <c r="X34" i="2"/>
  <c r="X33" i="2"/>
  <c r="X32" i="2"/>
  <c r="X30" i="2"/>
  <c r="X28" i="2"/>
  <c r="X27" i="2"/>
  <c r="X26" i="2"/>
  <c r="X24" i="2"/>
  <c r="X16" i="2"/>
  <c r="X15" i="2"/>
  <c r="X13" i="2"/>
  <c r="X12" i="2"/>
  <c r="X11" i="2"/>
  <c r="X9" i="2"/>
  <c r="X8" i="2"/>
  <c r="X7" i="2"/>
  <c r="V45" i="2"/>
  <c r="V44" i="2"/>
  <c r="V43" i="2"/>
  <c r="V42" i="2"/>
  <c r="V41" i="2"/>
  <c r="V39" i="2"/>
  <c r="V38" i="2"/>
  <c r="V37" i="2"/>
  <c r="V36" i="2"/>
  <c r="V34" i="2"/>
  <c r="V32" i="2"/>
  <c r="V33" i="2"/>
  <c r="V30" i="2"/>
  <c r="V28" i="2"/>
  <c r="V27" i="2"/>
  <c r="V26" i="2"/>
  <c r="V24" i="2"/>
  <c r="V15" i="2"/>
  <c r="V16" i="2"/>
  <c r="V13" i="2"/>
  <c r="V12" i="2"/>
  <c r="V11" i="2"/>
  <c r="V9" i="2"/>
  <c r="V8" i="2"/>
  <c r="V7" i="2"/>
  <c r="S45" i="2"/>
  <c r="S44" i="2"/>
  <c r="S43" i="2"/>
  <c r="S42" i="2"/>
  <c r="S41" i="2"/>
  <c r="S39" i="2"/>
  <c r="S38" i="2"/>
  <c r="S37" i="2"/>
  <c r="S36" i="2"/>
  <c r="S34" i="2"/>
  <c r="S33" i="2"/>
  <c r="S32" i="2"/>
  <c r="S30" i="2"/>
  <c r="S28" i="2"/>
  <c r="S27" i="2"/>
  <c r="S26" i="2"/>
  <c r="S24" i="2"/>
  <c r="S16" i="2"/>
  <c r="S15" i="2"/>
  <c r="S13" i="2"/>
  <c r="S12" i="2"/>
  <c r="S11" i="2"/>
  <c r="S9" i="2"/>
  <c r="S8" i="2"/>
  <c r="S7" i="2"/>
  <c r="X5" i="2"/>
  <c r="V5" i="2"/>
  <c r="S5" i="2"/>
  <c r="P50" i="2"/>
  <c r="P49" i="2"/>
  <c r="P48" i="2"/>
  <c r="P47" i="2"/>
  <c r="P34" i="2"/>
  <c r="P33" i="2"/>
  <c r="P32" i="2"/>
  <c r="P30" i="2"/>
  <c r="P28" i="2"/>
  <c r="P27" i="2"/>
  <c r="P26" i="2"/>
  <c r="P24" i="2"/>
  <c r="P22" i="2"/>
  <c r="P20" i="2"/>
  <c r="P19" i="2"/>
  <c r="P18" i="2"/>
  <c r="P16" i="2"/>
  <c r="P15" i="2"/>
  <c r="P13" i="2"/>
  <c r="P12" i="2"/>
  <c r="P11" i="2"/>
  <c r="P9" i="2"/>
  <c r="P8" i="2"/>
  <c r="P7" i="2"/>
  <c r="N50" i="2"/>
  <c r="N49" i="2"/>
  <c r="N48" i="2"/>
  <c r="N47" i="2"/>
  <c r="N34" i="2"/>
  <c r="N33" i="2"/>
  <c r="N32" i="2"/>
  <c r="N30" i="2"/>
  <c r="N28" i="2"/>
  <c r="N27" i="2"/>
  <c r="N26" i="2"/>
  <c r="N24" i="2"/>
  <c r="N22" i="2"/>
  <c r="N20" i="2"/>
  <c r="N19" i="2"/>
  <c r="N18" i="2"/>
  <c r="N16" i="2"/>
  <c r="N15" i="2"/>
  <c r="N13" i="2"/>
  <c r="N12" i="2"/>
  <c r="N11" i="2"/>
  <c r="N9" i="2"/>
  <c r="N8" i="2"/>
  <c r="N7" i="2"/>
  <c r="K50" i="2"/>
  <c r="K49" i="2"/>
  <c r="K48" i="2"/>
  <c r="K47" i="2"/>
  <c r="K34" i="2"/>
  <c r="K33" i="2"/>
  <c r="K32" i="2"/>
  <c r="K30" i="2"/>
  <c r="K28" i="2"/>
  <c r="K27" i="2"/>
  <c r="K26" i="2"/>
  <c r="K24" i="2"/>
  <c r="K22" i="2"/>
  <c r="K20" i="2"/>
  <c r="K19" i="2"/>
  <c r="K18" i="2"/>
  <c r="K16" i="2"/>
  <c r="K15" i="2"/>
  <c r="K13" i="2"/>
  <c r="K12" i="2"/>
  <c r="K11" i="2"/>
  <c r="K9" i="2"/>
  <c r="K8" i="2"/>
  <c r="K7" i="2"/>
  <c r="P5" i="2"/>
  <c r="N5" i="2"/>
  <c r="K5" i="2"/>
  <c r="H50" i="2"/>
  <c r="H49" i="2"/>
  <c r="H48" i="2"/>
  <c r="H47" i="2"/>
  <c r="H34" i="2"/>
  <c r="H33" i="2"/>
  <c r="H32" i="2"/>
  <c r="H30" i="2"/>
  <c r="H28" i="2"/>
  <c r="H27" i="2"/>
  <c r="H26" i="2"/>
  <c r="H24" i="2"/>
  <c r="H22" i="2"/>
  <c r="H21" i="2"/>
  <c r="H20" i="2"/>
  <c r="H19" i="2"/>
  <c r="H18" i="2"/>
  <c r="H16" i="2"/>
  <c r="H15" i="2"/>
  <c r="H13" i="2"/>
  <c r="H12" i="2"/>
  <c r="H11" i="2"/>
  <c r="H9" i="2"/>
  <c r="H8" i="2"/>
  <c r="H7" i="2"/>
  <c r="H5" i="2"/>
  <c r="F50" i="2"/>
  <c r="F49" i="2"/>
  <c r="F48" i="2"/>
  <c r="F47" i="2"/>
  <c r="F34" i="2"/>
  <c r="F33" i="2"/>
  <c r="F32" i="2"/>
  <c r="F30" i="2"/>
  <c r="F28" i="2"/>
  <c r="F27" i="2"/>
  <c r="F26" i="2"/>
  <c r="F24" i="2"/>
  <c r="F22" i="2"/>
  <c r="F21" i="2"/>
  <c r="F20" i="2"/>
  <c r="F19" i="2"/>
  <c r="F18" i="2"/>
  <c r="F16" i="2"/>
  <c r="F15" i="2"/>
  <c r="F13" i="2"/>
  <c r="F12" i="2"/>
  <c r="F11" i="2"/>
  <c r="F9" i="2"/>
  <c r="F8" i="2"/>
  <c r="F7" i="2"/>
  <c r="F5" i="2"/>
  <c r="C50" i="2"/>
  <c r="C49" i="2"/>
  <c r="C48" i="2"/>
  <c r="C47" i="2"/>
  <c r="C34" i="2"/>
  <c r="C33" i="2"/>
  <c r="C32" i="2"/>
  <c r="C30" i="2"/>
  <c r="C28" i="2"/>
  <c r="C27" i="2"/>
  <c r="C26" i="2"/>
  <c r="C24" i="2"/>
  <c r="C22" i="2"/>
  <c r="C21" i="2"/>
  <c r="C20" i="2"/>
  <c r="C19" i="2"/>
  <c r="C18" i="2"/>
  <c r="C16" i="2"/>
  <c r="C15" i="2"/>
  <c r="C13" i="2"/>
  <c r="C12" i="2"/>
  <c r="C11" i="2"/>
  <c r="C9" i="2"/>
  <c r="C8" i="2"/>
  <c r="C7" i="2"/>
  <c r="C5" i="2"/>
  <c r="M20" i="2"/>
  <c r="M19" i="2"/>
  <c r="M18" i="2"/>
  <c r="E21" i="2"/>
  <c r="E20" i="2"/>
  <c r="E19" i="2"/>
  <c r="E18" i="2"/>
  <c r="U16" i="2"/>
  <c r="U15" i="2"/>
  <c r="M16" i="2"/>
  <c r="M15" i="2"/>
  <c r="E16" i="2"/>
  <c r="E15" i="2"/>
  <c r="U13" i="2"/>
  <c r="U12" i="2"/>
  <c r="U11" i="2"/>
  <c r="M13" i="2"/>
  <c r="M12" i="2"/>
  <c r="M11" i="2"/>
  <c r="U9" i="2"/>
  <c r="U8" i="2"/>
  <c r="U7" i="2"/>
  <c r="M9" i="2"/>
  <c r="M8" i="2"/>
  <c r="M7" i="2"/>
  <c r="E9" i="2"/>
  <c r="E8" i="2"/>
  <c r="E7" i="2"/>
  <c r="E13" i="2" l="1"/>
  <c r="E12" i="2"/>
  <c r="E11" i="2"/>
  <c r="U5" i="2" l="1"/>
  <c r="M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Van Meter</author>
  </authors>
  <commentList>
    <comment ref="D3" authorId="0" shapeId="0" xr:uid="{50EBFDC2-B051-4D66-8175-1F8DBBDB0D70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E3" authorId="0" shapeId="0" xr:uid="{18B8D2C4-8170-4AF0-B2A8-D24CADF41A9F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L3" authorId="0" shapeId="0" xr:uid="{82442BC2-03C2-4EBA-89E4-BB23B616A625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M3" authorId="0" shapeId="0" xr:uid="{0F216157-501B-4235-8E57-648BCBA7F49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T3" authorId="0" shapeId="0" xr:uid="{9EE88911-0BF5-41ED-A64A-7C5F2E395B3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U3" authorId="0" shapeId="0" xr:uid="{DFFCB76E-4B4B-40E0-9B27-51856910B4E9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J5" authorId="0" shapeId="0" xr:uid="{3AEE97DF-87EF-450B-9C08-93BC0F6513B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out$casl$md.casl</t>
        </r>
      </text>
    </comment>
    <comment ref="J7" authorId="0" shapeId="0" xr:uid="{9E847944-3F53-4531-89AD-BBD9E56F889B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age groups</t>
        </r>
      </text>
    </comment>
    <comment ref="E11" authorId="0" shapeId="0" xr:uid="{E5F783A2-F26E-4DFA-8A02-7967C98B5D11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J11" authorId="0" shapeId="0" xr:uid="{9EC75740-435E-4DFF-AD6D-F900AC468C0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race</t>
        </r>
      </text>
    </comment>
    <comment ref="M11" authorId="0" shapeId="0" xr:uid="{A8ECEDBF-E541-442D-B812-F3079A5155F0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U11" authorId="0" shapeId="0" xr:uid="{19BC02D7-4A60-4840-B391-E5799AE4B037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J15" authorId="0" shapeId="0" xr:uid="{FAFBDE53-4785-4BC4-B518-F92DD0BA00D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diagnosis status</t>
        </r>
      </text>
    </comment>
    <comment ref="B18" authorId="0" shapeId="0" xr:uid="{8936DBF5-DBB8-4205-8D91-4A79409A5C99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out$main$nf.deg.casl</t>
        </r>
      </text>
    </comment>
    <comment ref="J18" authorId="0" shapeId="0" xr:uid="{82F751F3-7B0D-4DD4-BC78-0553263953A6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out$casl$nf.deg.main</t>
        </r>
      </text>
    </comment>
    <comment ref="J22" authorId="0" shapeId="0" xr:uid="{9CDEEFC2-5517-4949-B430-4BFA9CF51F4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out$casl$concurrent</t>
        </r>
      </text>
    </comment>
    <comment ref="J24" authorId="0" shapeId="0" xr:uid="{DD22C88E-E335-42A9-B38E-A9942F8C7A4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out$casl$nm.age.grp_diffF</t>
        </r>
      </text>
    </comment>
    <comment ref="R26" authorId="0" shapeId="0" xr:uid="{AACBC661-CF0E-49E2-86EA-B2D111E75D2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out$inst$nm.age.grp</t>
        </r>
      </text>
    </comment>
    <comment ref="R30" authorId="0" shapeId="0" xr:uid="{95091133-B49A-4C79-8444-DD2E2DC78C02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out$inst$nm.race_diffF</t>
        </r>
      </text>
    </comment>
    <comment ref="R32" authorId="0" shapeId="0" xr:uid="{A4E920F7-9105-4EC9-9B1B-66A069D171A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out$inst$nm.race</t>
        </r>
      </text>
    </comment>
    <comment ref="R39" authorId="0" shapeId="0" xr:uid="{85649896-69D2-446F-B912-EA58E2DFE0E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out$inst$nf.deg.tot</t>
        </r>
      </text>
    </comment>
    <comment ref="R41" authorId="0" shapeId="0" xr:uid="{08A2BF65-7B01-420C-9C9D-C995F8E7D4A7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out$inst$nf.risk.grp</t>
        </r>
      </text>
    </comment>
    <comment ref="B47" authorId="0" shapeId="0" xr:uid="{55B5EB2D-1E8B-45AC-9C2F-8F4676398ABA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durs.main.all$mean.dur.adj</t>
        </r>
      </text>
    </comment>
    <comment ref="J47" authorId="0" shapeId="0" xr:uid="{4C4FF74D-816E-48FA-8F9A-249E27DE3923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durs.casl.all$mean.dur.adj</t>
        </r>
      </text>
    </comment>
  </commentList>
</comments>
</file>

<file path=xl/sharedStrings.xml><?xml version="1.0" encoding="utf-8"?>
<sst xmlns="http://schemas.openxmlformats.org/spreadsheetml/2006/main" count="238" uniqueCount="85">
  <si>
    <t>San Francisco</t>
  </si>
  <si>
    <t>15-24</t>
  </si>
  <si>
    <t>25-34</t>
  </si>
  <si>
    <t>35-44</t>
  </si>
  <si>
    <t>45-54</t>
  </si>
  <si>
    <t>55-64</t>
  </si>
  <si>
    <t>Atlanta</t>
  </si>
  <si>
    <t>Main Partnerships</t>
  </si>
  <si>
    <t>Casual Partnerships</t>
  </si>
  <si>
    <t>One-Off Partnerships</t>
  </si>
  <si>
    <t>Parameter</t>
  </si>
  <si>
    <t>Mean degree</t>
  </si>
  <si>
    <t>Mean degree by age</t>
  </si>
  <si>
    <t>Mean degree by race</t>
  </si>
  <si>
    <t>NA</t>
  </si>
  <si>
    <t>Mean degree for      2 partners</t>
  </si>
  <si>
    <t>Different age partner</t>
  </si>
  <si>
    <t>Same age partner: 15-24</t>
  </si>
  <si>
    <t>Same age partner: 25-34</t>
  </si>
  <si>
    <t>Same age partner: 35-44</t>
  </si>
  <si>
    <t>Same age partner: 45-54</t>
  </si>
  <si>
    <t>Same age partner: 55-64</t>
  </si>
  <si>
    <t>Chicago</t>
  </si>
  <si>
    <t>Weekly partner rates by total degree</t>
  </si>
  <si>
    <t>Bottom 20%</t>
  </si>
  <si>
    <t>20 - 40%</t>
  </si>
  <si>
    <t>40 - 60%</t>
  </si>
  <si>
    <t>60 - 80%</t>
  </si>
  <si>
    <t>Top 20%</t>
  </si>
  <si>
    <t>Weekly partner rates by total degree by quintile</t>
  </si>
  <si>
    <t>Table 1. Network Parameters for MSM in Chicago, San Francisco, and Atlanta</t>
  </si>
  <si>
    <r>
      <t>Age Mixing</t>
    </r>
    <r>
      <rPr>
        <vertAlign val="superscript"/>
        <sz val="10"/>
        <color theme="1"/>
        <rFont val="Arial"/>
        <family val="2"/>
      </rPr>
      <t>1</t>
    </r>
  </si>
  <si>
    <r>
      <t>Race Mixing</t>
    </r>
    <r>
      <rPr>
        <vertAlign val="superscript"/>
        <sz val="10"/>
        <color theme="1"/>
        <rFont val="Arial"/>
        <family val="2"/>
      </rPr>
      <t>2</t>
    </r>
  </si>
  <si>
    <r>
      <t>Black</t>
    </r>
    <r>
      <rPr>
        <vertAlign val="superscript"/>
        <sz val="10"/>
        <color theme="1"/>
        <rFont val="Arial"/>
        <family val="2"/>
      </rPr>
      <t>3</t>
    </r>
  </si>
  <si>
    <r>
      <t>White</t>
    </r>
    <r>
      <rPr>
        <vertAlign val="superscript"/>
        <sz val="10"/>
        <color theme="1"/>
        <rFont val="Arial"/>
        <family val="2"/>
      </rPr>
      <t>4</t>
    </r>
  </si>
  <si>
    <r>
      <t>Cross partnership-type degree</t>
    </r>
    <r>
      <rPr>
        <vertAlign val="superscript"/>
        <sz val="10"/>
        <color theme="1"/>
        <rFont val="Arial"/>
        <family val="2"/>
      </rPr>
      <t>5</t>
    </r>
  </si>
  <si>
    <r>
      <t>Median Duration (weeks)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</si>
  <si>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Proportion of partnerships that are within the same age category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</si>
  <si>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Proportion of partnerships that are within the same race category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</si>
  <si>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Includes Hispanic and black non-Hispanic race/ethnicity categories</t>
    </r>
  </si>
  <si>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Includes non-Hispanic white and other race/ethnicity categories</t>
    </r>
  </si>
  <si>
    <r>
      <rPr>
        <vertAlign val="super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For main partners this is the mean degree by total number of casual partners; for casual partners this is the mean degree by total number of main partners</t>
    </r>
  </si>
  <si>
    <r>
      <t>6</t>
    </r>
    <r>
      <rPr>
        <sz val="10"/>
        <color theme="1"/>
        <rFont val="Arial"/>
        <family val="2"/>
      </rPr>
      <t xml:space="preserve"> Weekly partner rates by total degree for low risk group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</si>
  <si>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The top row is the median duration of partnerships that cross age groups; the remaining rows are the median durations for partnerships where each partner is in the same age group</t>
    </r>
  </si>
  <si>
    <t>Overall</t>
  </si>
  <si>
    <t>Black</t>
  </si>
  <si>
    <t>Hispanic</t>
  </si>
  <si>
    <t>White</t>
  </si>
  <si>
    <t>Mean Degree</t>
  </si>
  <si>
    <t>Race Mixing</t>
  </si>
  <si>
    <t>Age Mixing</t>
  </si>
  <si>
    <t>By Race</t>
  </si>
  <si>
    <t>By Cross Partnership Degree</t>
  </si>
  <si>
    <t>Within Race</t>
  </si>
  <si>
    <t>20–40%</t>
  </si>
  <si>
    <t>40–60%</t>
  </si>
  <si>
    <t>0–20%</t>
  </si>
  <si>
    <t>60–80%</t>
  </si>
  <si>
    <t>Proportion Concurrent</t>
  </si>
  <si>
    <t>One-Time Partner Rates by
    Main+Casual Degree</t>
  </si>
  <si>
    <t>One-Off Partner Rates by 
    Risk Quintile</t>
  </si>
  <si>
    <t>Mean Duration (Weeks)</t>
  </si>
  <si>
    <t>Same age partner: 16–18</t>
  </si>
  <si>
    <t>Same age partner: 19–24</t>
  </si>
  <si>
    <t>Same age partner: 25–29</t>
  </si>
  <si>
    <t>16–18</t>
  </si>
  <si>
    <t>19–24</t>
  </si>
  <si>
    <t>25–29</t>
  </si>
  <si>
    <t>-</t>
  </si>
  <si>
    <t>3+</t>
  </si>
  <si>
    <t>Within Age Group</t>
  </si>
  <si>
    <t>By Age Group</t>
  </si>
  <si>
    <t>80–100%</t>
  </si>
  <si>
    <t>Main Partnership</t>
  </si>
  <si>
    <r>
      <rPr>
        <b/>
        <sz val="10"/>
        <color theme="1"/>
        <rFont val="Arial"/>
        <family val="2"/>
      </rPr>
      <t>Table 1.</t>
    </r>
    <r>
      <rPr>
        <sz val="10"/>
        <color theme="1"/>
        <rFont val="Arial"/>
        <family val="2"/>
      </rPr>
      <t xml:space="preserve"> Network Parameters By Partnership Type for Young MSM (Aged 16–29) in Chicago</t>
    </r>
  </si>
  <si>
    <t>By Diagnosed HIV Status</t>
  </si>
  <si>
    <t>Negative</t>
  </si>
  <si>
    <t>Positive</t>
  </si>
  <si>
    <t>Output - 
from ARTnet Workflow</t>
  </si>
  <si>
    <t>Discrepancies-
ARTnet Workflow and 3-month offset</t>
  </si>
  <si>
    <t>Discrepancies-
ARTnet-RADAR Script and ARTnet Workflow</t>
  </si>
  <si>
    <t>ARTnet Workflow Netparams</t>
  </si>
  <si>
    <t>Discrepancies-
ARTnet-RADAR Script and 
3-month offset</t>
  </si>
  <si>
    <t>ARTnet-RADAR Script Netparams</t>
  </si>
  <si>
    <t>ARTnet-RADAR 
3-month offset Script
Netparams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</si>
</sst>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1" fillId="0" borderId="0" xfId="0" applyNumberFormat="1" applyFont="1" applyAlignment="1">
      <alignment vertical="center"/>
    </xf>
    <xf numFmtId="0" fontId="2" fillId="0" borderId="0" xfId="0" applyFont="1" applyBorder="1"/>
    <xf numFmtId="0" fontId="2" fillId="0" borderId="0" xfId="0" applyFont="1"/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Fill="1"/>
    <xf numFmtId="0" fontId="2" fillId="0" borderId="0" xfId="0" applyFont="1" applyFill="1" applyAlignment="1">
      <alignment horizontal="left" wrapText="1"/>
    </xf>
    <xf numFmtId="2" fontId="2" fillId="0" borderId="0" xfId="0" applyNumberFormat="1" applyFont="1" applyFill="1" applyAlignment="1">
      <alignment horizontal="left"/>
    </xf>
    <xf numFmtId="0" fontId="2" fillId="0" borderId="2" xfId="0" applyFont="1" applyBorder="1" applyAlignment="1">
      <alignment horizontal="right" wrapText="1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2" fontId="9" fillId="0" borderId="0" xfId="0" applyNumberFormat="1" applyFont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 indent="1"/>
    </xf>
    <xf numFmtId="164" fontId="9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2" fontId="8" fillId="2" borderId="0" xfId="0" applyNumberFormat="1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" fontId="8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2" fontId="9" fillId="0" borderId="0" xfId="0" applyNumberFormat="1" applyFont="1" applyFill="1" applyAlignment="1">
      <alignment horizontal="left" vertical="center" wrapText="1"/>
    </xf>
    <xf numFmtId="165" fontId="9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2" fontId="9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2" fontId="15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65" fontId="9" fillId="0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65054"/>
      <color rgb="FFF98B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1112981</xdr:colOff>
      <xdr:row>38</xdr:row>
      <xdr:rowOff>38774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zoomScale="110" zoomScaleNormal="110" workbookViewId="0">
      <selection activeCell="P30" sqref="P30"/>
    </sheetView>
  </sheetViews>
  <sheetFormatPr defaultColWidth="11" defaultRowHeight="12.5" x14ac:dyDescent="0.25"/>
  <cols>
    <col min="1" max="1" width="36.6640625" style="25" customWidth="1"/>
    <col min="2" max="2" width="11.6640625" style="3" customWidth="1"/>
    <col min="3" max="3" width="12.33203125" style="3" bestFit="1" customWidth="1"/>
    <col min="4" max="5" width="11" style="3"/>
    <col min="6" max="6" width="12.33203125" style="3" bestFit="1" customWidth="1"/>
    <col min="7" max="8" width="11" style="3"/>
    <col min="9" max="9" width="12.33203125" style="3" bestFit="1" customWidth="1"/>
    <col min="10" max="16384" width="11" style="3"/>
  </cols>
  <sheetData>
    <row r="1" spans="1:10" s="2" customFormat="1" x14ac:dyDescent="0.25">
      <c r="A1" s="62" t="s">
        <v>30</v>
      </c>
      <c r="B1" s="62"/>
      <c r="C1" s="62"/>
      <c r="D1" s="62"/>
      <c r="E1" s="62"/>
      <c r="F1" s="63"/>
      <c r="G1" s="63"/>
      <c r="H1" s="63"/>
      <c r="I1" s="63"/>
      <c r="J1" s="63"/>
    </row>
    <row r="2" spans="1:10" x14ac:dyDescent="0.25">
      <c r="A2" s="64"/>
      <c r="B2" s="64"/>
      <c r="C2" s="64"/>
      <c r="D2" s="64"/>
      <c r="E2" s="64"/>
      <c r="F2" s="65"/>
      <c r="G2" s="65"/>
      <c r="H2" s="65"/>
      <c r="I2" s="65"/>
      <c r="J2" s="65"/>
    </row>
    <row r="3" spans="1:10" ht="13" x14ac:dyDescent="0.25">
      <c r="A3" s="4"/>
      <c r="B3" s="66" t="s">
        <v>7</v>
      </c>
      <c r="C3" s="66"/>
      <c r="D3" s="66"/>
      <c r="E3" s="66" t="s">
        <v>8</v>
      </c>
      <c r="F3" s="66"/>
      <c r="G3" s="66"/>
      <c r="H3" s="66" t="s">
        <v>9</v>
      </c>
      <c r="I3" s="66"/>
      <c r="J3" s="66"/>
    </row>
    <row r="4" spans="1:10" ht="13" x14ac:dyDescent="0.3">
      <c r="A4" s="5" t="s">
        <v>10</v>
      </c>
      <c r="B4" s="6" t="s">
        <v>22</v>
      </c>
      <c r="C4" s="6" t="s">
        <v>0</v>
      </c>
      <c r="D4" s="6" t="s">
        <v>6</v>
      </c>
      <c r="E4" s="6" t="s">
        <v>22</v>
      </c>
      <c r="F4" s="6" t="s">
        <v>0</v>
      </c>
      <c r="G4" s="6" t="s">
        <v>6</v>
      </c>
      <c r="H4" s="6" t="s">
        <v>22</v>
      </c>
      <c r="I4" s="6" t="s">
        <v>0</v>
      </c>
      <c r="J4" s="6" t="s">
        <v>6</v>
      </c>
    </row>
    <row r="5" spans="1:10" x14ac:dyDescent="0.25">
      <c r="A5" s="7" t="s">
        <v>11</v>
      </c>
      <c r="B5" s="1">
        <v>0.39900000000000002</v>
      </c>
      <c r="C5" s="8">
        <v>0.46</v>
      </c>
      <c r="D5" s="8">
        <v>0.38</v>
      </c>
      <c r="E5" s="1">
        <v>0.71</v>
      </c>
      <c r="F5" s="8">
        <v>0.84</v>
      </c>
      <c r="G5" s="8">
        <v>0.55000000000000004</v>
      </c>
      <c r="H5" s="8">
        <v>0.127</v>
      </c>
      <c r="I5" s="8">
        <v>0.19</v>
      </c>
      <c r="J5" s="8">
        <v>7.0000000000000007E-2</v>
      </c>
    </row>
    <row r="6" spans="1:10" ht="14.5" x14ac:dyDescent="0.25">
      <c r="A6" s="7" t="s">
        <v>31</v>
      </c>
      <c r="B6" s="9"/>
      <c r="C6" s="8"/>
      <c r="D6" s="8"/>
      <c r="E6" s="8"/>
      <c r="F6" s="8"/>
      <c r="G6" s="8"/>
      <c r="H6" s="8"/>
      <c r="I6" s="8"/>
      <c r="J6" s="8"/>
    </row>
    <row r="7" spans="1:10" x14ac:dyDescent="0.25">
      <c r="A7" s="10" t="s">
        <v>1</v>
      </c>
      <c r="B7" s="11">
        <v>0.75</v>
      </c>
      <c r="C7" s="8">
        <v>0.74</v>
      </c>
      <c r="D7" s="8">
        <v>0.74</v>
      </c>
      <c r="E7" s="8">
        <v>0.61699999999999999</v>
      </c>
      <c r="F7" s="8">
        <v>0.59</v>
      </c>
      <c r="G7" s="8">
        <v>0.53</v>
      </c>
      <c r="H7" s="8">
        <v>0.54900000000000004</v>
      </c>
      <c r="I7" s="8">
        <v>0.59</v>
      </c>
      <c r="J7" s="8">
        <v>0.56000000000000005</v>
      </c>
    </row>
    <row r="8" spans="1:10" x14ac:dyDescent="0.25">
      <c r="A8" s="10" t="s">
        <v>2</v>
      </c>
      <c r="B8" s="11">
        <v>0.64200000000000002</v>
      </c>
      <c r="C8" s="8">
        <v>0.64</v>
      </c>
      <c r="D8" s="8">
        <v>0.65</v>
      </c>
      <c r="E8" s="8">
        <v>0.49399999999999999</v>
      </c>
      <c r="F8" s="8">
        <v>0.47</v>
      </c>
      <c r="G8" s="8">
        <v>0.42</v>
      </c>
      <c r="H8" s="8">
        <v>0.438</v>
      </c>
      <c r="I8" s="8">
        <v>0.47</v>
      </c>
      <c r="J8" s="8">
        <v>0.44</v>
      </c>
    </row>
    <row r="9" spans="1:10" x14ac:dyDescent="0.25">
      <c r="A9" s="10" t="s">
        <v>3</v>
      </c>
      <c r="B9" s="11">
        <v>0.51600000000000001</v>
      </c>
      <c r="C9" s="8">
        <v>0.53</v>
      </c>
      <c r="D9" s="8">
        <v>0.54</v>
      </c>
      <c r="E9" s="8">
        <v>0.373</v>
      </c>
      <c r="F9" s="8">
        <v>0.36</v>
      </c>
      <c r="G9" s="8">
        <v>0.31</v>
      </c>
      <c r="H9" s="8">
        <v>0.33300000000000002</v>
      </c>
      <c r="I9" s="8">
        <v>0.35</v>
      </c>
      <c r="J9" s="8">
        <v>0.32</v>
      </c>
    </row>
    <row r="10" spans="1:10" x14ac:dyDescent="0.25">
      <c r="A10" s="10" t="s">
        <v>4</v>
      </c>
      <c r="B10" s="11">
        <v>0.38900000000000001</v>
      </c>
      <c r="C10" s="8">
        <v>0.42</v>
      </c>
      <c r="D10" s="8">
        <v>0.43</v>
      </c>
      <c r="E10" s="8">
        <v>0.26500000000000001</v>
      </c>
      <c r="F10" s="8">
        <v>0.26</v>
      </c>
      <c r="G10" s="8">
        <v>0.22</v>
      </c>
      <c r="H10" s="8">
        <v>0.24299999999999999</v>
      </c>
      <c r="I10" s="8">
        <v>0.24</v>
      </c>
      <c r="J10" s="8">
        <v>0.22</v>
      </c>
    </row>
    <row r="11" spans="1:10" x14ac:dyDescent="0.25">
      <c r="A11" s="10" t="s">
        <v>5</v>
      </c>
      <c r="B11" s="11">
        <v>0.27500000000000002</v>
      </c>
      <c r="C11" s="8">
        <v>0.31</v>
      </c>
      <c r="D11" s="8">
        <v>0.32</v>
      </c>
      <c r="E11" s="8">
        <v>0.18</v>
      </c>
      <c r="F11" s="8">
        <v>0.19</v>
      </c>
      <c r="G11" s="8">
        <v>0.15</v>
      </c>
      <c r="H11" s="8">
        <v>0.17</v>
      </c>
      <c r="I11" s="8">
        <v>0.16</v>
      </c>
      <c r="J11" s="8">
        <v>0.15</v>
      </c>
    </row>
    <row r="12" spans="1:10" x14ac:dyDescent="0.25">
      <c r="A12" s="7" t="s">
        <v>12</v>
      </c>
      <c r="B12" s="9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10" t="s">
        <v>1</v>
      </c>
      <c r="B13" s="11">
        <v>0.379</v>
      </c>
      <c r="C13" s="8">
        <v>0.46</v>
      </c>
      <c r="D13" s="8">
        <v>0.37</v>
      </c>
      <c r="E13" s="8">
        <v>0.375</v>
      </c>
      <c r="F13" s="8">
        <v>0.49</v>
      </c>
      <c r="G13" s="8">
        <v>0.34</v>
      </c>
      <c r="H13" s="8">
        <v>7.6999999999999999E-2</v>
      </c>
      <c r="I13" s="8">
        <v>0.13</v>
      </c>
      <c r="J13" s="8">
        <v>0.05</v>
      </c>
    </row>
    <row r="14" spans="1:10" x14ac:dyDescent="0.25">
      <c r="A14" s="10" t="s">
        <v>2</v>
      </c>
      <c r="B14" s="11">
        <v>0.47499999999999998</v>
      </c>
      <c r="C14" s="8">
        <v>0.56000000000000005</v>
      </c>
      <c r="D14" s="8">
        <v>0.44</v>
      </c>
      <c r="E14" s="8">
        <v>0.60899999999999999</v>
      </c>
      <c r="F14" s="8">
        <v>0.71</v>
      </c>
      <c r="G14" s="8">
        <v>0.5</v>
      </c>
      <c r="H14" s="8">
        <v>0.123</v>
      </c>
      <c r="I14" s="8">
        <v>0.19</v>
      </c>
      <c r="J14" s="8">
        <v>0.08</v>
      </c>
    </row>
    <row r="15" spans="1:10" x14ac:dyDescent="0.25">
      <c r="A15" s="10" t="s">
        <v>3</v>
      </c>
      <c r="B15" s="11">
        <v>0.45400000000000001</v>
      </c>
      <c r="C15" s="8">
        <v>0.53</v>
      </c>
      <c r="D15" s="8">
        <v>0.42</v>
      </c>
      <c r="E15" s="8">
        <v>0.78400000000000003</v>
      </c>
      <c r="F15" s="8">
        <v>0.87</v>
      </c>
      <c r="G15" s="8">
        <v>0.61</v>
      </c>
      <c r="H15" s="8">
        <v>0.14699999999999999</v>
      </c>
      <c r="I15" s="8">
        <v>0.21</v>
      </c>
      <c r="J15" s="8">
        <v>0.09</v>
      </c>
    </row>
    <row r="16" spans="1:10" x14ac:dyDescent="0.25">
      <c r="A16" s="10" t="s">
        <v>4</v>
      </c>
      <c r="B16" s="11">
        <v>0.378</v>
      </c>
      <c r="C16" s="8">
        <v>0.44</v>
      </c>
      <c r="D16" s="8">
        <v>0.35</v>
      </c>
      <c r="E16" s="8">
        <v>0.89700000000000002</v>
      </c>
      <c r="F16" s="8">
        <v>0.97</v>
      </c>
      <c r="G16" s="8">
        <v>0.68</v>
      </c>
      <c r="H16" s="8">
        <v>0.15160000000000001</v>
      </c>
      <c r="I16" s="8">
        <v>0.21</v>
      </c>
      <c r="J16" s="8">
        <v>0.08</v>
      </c>
    </row>
    <row r="17" spans="1:10" x14ac:dyDescent="0.25">
      <c r="A17" s="10" t="s">
        <v>5</v>
      </c>
      <c r="B17" s="11">
        <v>0.28799999999999998</v>
      </c>
      <c r="C17" s="8">
        <v>0.34</v>
      </c>
      <c r="D17" s="8">
        <v>0.27</v>
      </c>
      <c r="E17" s="8">
        <v>0.95099999999999996</v>
      </c>
      <c r="F17" s="8">
        <v>1.04</v>
      </c>
      <c r="G17" s="8">
        <v>0.72</v>
      </c>
      <c r="H17" s="8">
        <v>0.14269999999999999</v>
      </c>
      <c r="I17" s="8">
        <v>0.18</v>
      </c>
      <c r="J17" s="8">
        <v>7.0000000000000007E-2</v>
      </c>
    </row>
    <row r="18" spans="1:10" x14ac:dyDescent="0.25">
      <c r="A18" s="10"/>
      <c r="B18" s="11"/>
      <c r="C18" s="8"/>
      <c r="D18" s="8"/>
      <c r="E18" s="8"/>
      <c r="F18" s="8"/>
      <c r="G18" s="8"/>
      <c r="H18" s="8"/>
      <c r="I18" s="8"/>
      <c r="J18" s="8"/>
    </row>
    <row r="19" spans="1:10" ht="14.5" x14ac:dyDescent="0.25">
      <c r="A19" s="7" t="s">
        <v>32</v>
      </c>
      <c r="B19" s="11">
        <v>0.59799999999999998</v>
      </c>
      <c r="C19" s="8">
        <v>0.77</v>
      </c>
      <c r="D19" s="8">
        <v>0.78</v>
      </c>
      <c r="E19" s="8">
        <v>0.627</v>
      </c>
      <c r="F19" s="8">
        <v>0.72</v>
      </c>
      <c r="G19" s="8">
        <v>0.61</v>
      </c>
      <c r="H19" s="8">
        <v>0.623</v>
      </c>
      <c r="I19" s="8">
        <v>0.64</v>
      </c>
      <c r="J19" s="8">
        <v>0.67</v>
      </c>
    </row>
    <row r="20" spans="1:10" x14ac:dyDescent="0.25">
      <c r="A20" s="7" t="s">
        <v>13</v>
      </c>
      <c r="B20" s="9"/>
      <c r="C20" s="8"/>
      <c r="D20" s="8"/>
      <c r="E20" s="8"/>
      <c r="F20" s="8"/>
      <c r="G20" s="8"/>
      <c r="H20" s="8"/>
      <c r="I20" s="8"/>
      <c r="J20" s="8"/>
    </row>
    <row r="21" spans="1:10" ht="14.5" x14ac:dyDescent="0.25">
      <c r="A21" s="10" t="s">
        <v>33</v>
      </c>
      <c r="B21" s="11">
        <v>0.371</v>
      </c>
      <c r="C21" s="8">
        <v>0.48</v>
      </c>
      <c r="D21" s="8">
        <v>0.4</v>
      </c>
      <c r="E21" s="8">
        <v>0.73599999999999999</v>
      </c>
      <c r="F21" s="8">
        <v>0.82</v>
      </c>
      <c r="G21" s="8">
        <v>0.53</v>
      </c>
      <c r="H21" s="8">
        <v>0.11600000000000001</v>
      </c>
      <c r="I21" s="8">
        <v>0.16</v>
      </c>
      <c r="J21" s="8">
        <v>0.06</v>
      </c>
    </row>
    <row r="22" spans="1:10" ht="14.5" x14ac:dyDescent="0.25">
      <c r="A22" s="10" t="s">
        <v>34</v>
      </c>
      <c r="B22" s="11">
        <v>0.40600000000000003</v>
      </c>
      <c r="C22" s="8">
        <v>0.46</v>
      </c>
      <c r="D22" s="8">
        <v>0.38</v>
      </c>
      <c r="E22" s="8">
        <v>0.70399999999999996</v>
      </c>
      <c r="F22" s="8">
        <v>0.84</v>
      </c>
      <c r="G22" s="8">
        <v>0.55000000000000004</v>
      </c>
      <c r="H22" s="8">
        <v>0.13</v>
      </c>
      <c r="I22" s="8">
        <v>0.19</v>
      </c>
      <c r="J22" s="8">
        <v>0.08</v>
      </c>
    </row>
    <row r="23" spans="1:10" ht="14.5" x14ac:dyDescent="0.25">
      <c r="A23" s="7" t="s">
        <v>35</v>
      </c>
      <c r="B23" s="12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10">
        <v>0</v>
      </c>
      <c r="B24" s="11">
        <v>0.45700000000000002</v>
      </c>
      <c r="C24" s="8">
        <v>0.54</v>
      </c>
      <c r="D24" s="8">
        <v>0.65</v>
      </c>
      <c r="E24" s="8">
        <v>0.82899999999999996</v>
      </c>
      <c r="F24" s="8">
        <v>0.99</v>
      </c>
      <c r="G24" s="8">
        <v>0.63</v>
      </c>
      <c r="H24" s="11" t="s">
        <v>14</v>
      </c>
      <c r="I24" s="11" t="s">
        <v>14</v>
      </c>
      <c r="J24" s="11" t="s">
        <v>14</v>
      </c>
    </row>
    <row r="25" spans="1:10" x14ac:dyDescent="0.25">
      <c r="A25" s="10">
        <v>1</v>
      </c>
      <c r="B25" s="11">
        <v>0.36599999999999999</v>
      </c>
      <c r="C25" s="8">
        <v>0.44</v>
      </c>
      <c r="D25" s="8">
        <v>0.2</v>
      </c>
      <c r="E25" s="8">
        <v>0.52800000000000002</v>
      </c>
      <c r="F25" s="8">
        <v>0.65</v>
      </c>
      <c r="G25" s="8">
        <v>0.37</v>
      </c>
      <c r="H25" s="11" t="s">
        <v>14</v>
      </c>
      <c r="I25" s="11" t="s">
        <v>14</v>
      </c>
      <c r="J25" s="11" t="s">
        <v>14</v>
      </c>
    </row>
    <row r="26" spans="1:10" x14ac:dyDescent="0.25">
      <c r="A26" s="10">
        <v>2</v>
      </c>
      <c r="B26" s="11">
        <v>0.29299999999999998</v>
      </c>
      <c r="C26" s="8">
        <v>0.35</v>
      </c>
      <c r="D26" s="8">
        <v>0.1</v>
      </c>
      <c r="E26" s="8">
        <v>0.33600000000000002</v>
      </c>
      <c r="F26" s="8">
        <v>0.42</v>
      </c>
      <c r="G26" s="13">
        <v>0.01</v>
      </c>
      <c r="H26" s="11" t="s">
        <v>14</v>
      </c>
      <c r="I26" s="11" t="s">
        <v>14</v>
      </c>
      <c r="J26" s="11" t="s">
        <v>14</v>
      </c>
    </row>
    <row r="27" spans="1:10" x14ac:dyDescent="0.25">
      <c r="A27" s="10">
        <v>3</v>
      </c>
      <c r="B27" s="11">
        <v>0.253</v>
      </c>
      <c r="C27" s="8">
        <v>0.28999999999999998</v>
      </c>
      <c r="D27" s="8">
        <v>0.05</v>
      </c>
      <c r="E27" s="11" t="s">
        <v>14</v>
      </c>
      <c r="F27" s="11" t="s">
        <v>14</v>
      </c>
      <c r="G27" s="11" t="s">
        <v>14</v>
      </c>
      <c r="H27" s="11" t="s">
        <v>14</v>
      </c>
      <c r="I27" s="11" t="s">
        <v>14</v>
      </c>
      <c r="J27" s="11" t="s">
        <v>14</v>
      </c>
    </row>
    <row r="28" spans="1:10" x14ac:dyDescent="0.25">
      <c r="A28" s="7" t="s">
        <v>23</v>
      </c>
      <c r="B28" s="11"/>
      <c r="C28" s="8"/>
      <c r="D28" s="8"/>
      <c r="E28" s="11"/>
      <c r="F28" s="11"/>
      <c r="G28" s="11"/>
      <c r="H28" s="11"/>
      <c r="I28" s="11"/>
      <c r="J28" s="11"/>
    </row>
    <row r="29" spans="1:10" x14ac:dyDescent="0.25">
      <c r="A29" s="10">
        <v>0</v>
      </c>
      <c r="B29" s="11" t="s">
        <v>14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>
        <v>4.8500000000000001E-2</v>
      </c>
      <c r="I29" s="8">
        <v>6.5100000000000005E-2</v>
      </c>
      <c r="J29" s="8">
        <v>3.4599999999999999E-2</v>
      </c>
    </row>
    <row r="30" spans="1:10" x14ac:dyDescent="0.25">
      <c r="A30" s="10">
        <v>1</v>
      </c>
      <c r="B30" s="11" t="s">
        <v>14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>
        <v>9.4100000000000003E-2</v>
      </c>
      <c r="I30" s="8">
        <v>0.1255</v>
      </c>
      <c r="J30" s="8">
        <v>6.7299999999999999E-2</v>
      </c>
    </row>
    <row r="31" spans="1:10" x14ac:dyDescent="0.25">
      <c r="A31" s="10">
        <v>2</v>
      </c>
      <c r="B31" s="11" t="s">
        <v>14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>
        <v>0.18229999999999999</v>
      </c>
      <c r="I31" s="8">
        <v>0.24179999999999999</v>
      </c>
      <c r="J31" s="8">
        <v>0.13059999999999999</v>
      </c>
    </row>
    <row r="32" spans="1:10" x14ac:dyDescent="0.25">
      <c r="A32" s="10">
        <v>3</v>
      </c>
      <c r="B32" s="11" t="s">
        <v>14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>
        <v>0.3533</v>
      </c>
      <c r="I32" s="8">
        <v>0.46589999999999998</v>
      </c>
      <c r="J32" s="8">
        <v>0.25359999999999999</v>
      </c>
    </row>
    <row r="33" spans="1:10" x14ac:dyDescent="0.25">
      <c r="A33" s="7" t="s">
        <v>29</v>
      </c>
      <c r="B33" s="12"/>
      <c r="C33" s="8"/>
      <c r="D33" s="8"/>
      <c r="E33" s="8"/>
      <c r="F33" s="11"/>
      <c r="G33" s="8"/>
      <c r="H33" s="8"/>
      <c r="J33" s="8"/>
    </row>
    <row r="34" spans="1:10" x14ac:dyDescent="0.25">
      <c r="A34" s="10" t="s">
        <v>24</v>
      </c>
      <c r="B34" s="11" t="s">
        <v>14</v>
      </c>
      <c r="C34" s="11" t="s">
        <v>14</v>
      </c>
      <c r="D34" s="11" t="s">
        <v>14</v>
      </c>
      <c r="E34" s="11" t="s">
        <v>14</v>
      </c>
      <c r="F34" s="11" t="s">
        <v>14</v>
      </c>
      <c r="G34" s="11" t="s">
        <v>14</v>
      </c>
      <c r="H34" s="11">
        <v>0</v>
      </c>
      <c r="I34" s="11">
        <v>0</v>
      </c>
      <c r="J34" s="11">
        <v>0</v>
      </c>
    </row>
    <row r="35" spans="1:10" x14ac:dyDescent="0.25">
      <c r="A35" s="10" t="s">
        <v>25</v>
      </c>
      <c r="B35" s="11" t="s">
        <v>14</v>
      </c>
      <c r="C35" s="11" t="s">
        <v>14</v>
      </c>
      <c r="D35" s="11" t="s">
        <v>14</v>
      </c>
      <c r="E35" s="11" t="s">
        <v>14</v>
      </c>
      <c r="F35" s="11" t="s">
        <v>14</v>
      </c>
      <c r="G35" s="11" t="s">
        <v>14</v>
      </c>
      <c r="H35" s="11">
        <v>0</v>
      </c>
      <c r="I35" s="11">
        <v>0</v>
      </c>
      <c r="J35" s="11">
        <v>0</v>
      </c>
    </row>
    <row r="36" spans="1:10" x14ac:dyDescent="0.25">
      <c r="A36" s="10" t="s">
        <v>26</v>
      </c>
      <c r="B36" s="11" t="s">
        <v>14</v>
      </c>
      <c r="C36" s="11" t="s">
        <v>14</v>
      </c>
      <c r="D36" s="11" t="s">
        <v>14</v>
      </c>
      <c r="E36" s="11" t="s">
        <v>14</v>
      </c>
      <c r="F36" s="11" t="s">
        <v>14</v>
      </c>
      <c r="G36" s="11" t="s">
        <v>14</v>
      </c>
      <c r="H36" s="11">
        <v>1.95E-2</v>
      </c>
      <c r="I36" s="11">
        <v>2.9700000000000001E-2</v>
      </c>
      <c r="J36" s="11">
        <v>1.17E-2</v>
      </c>
    </row>
    <row r="37" spans="1:10" x14ac:dyDescent="0.25">
      <c r="A37" s="10" t="s">
        <v>27</v>
      </c>
      <c r="B37" s="1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>
        <v>7.1199999999999999E-2</v>
      </c>
      <c r="I37" s="11">
        <v>0.1085</v>
      </c>
      <c r="J37" s="11">
        <v>4.2700000000000002E-2</v>
      </c>
    </row>
    <row r="38" spans="1:10" x14ac:dyDescent="0.25">
      <c r="A38" s="10" t="s">
        <v>28</v>
      </c>
      <c r="B38" s="11" t="s">
        <v>14</v>
      </c>
      <c r="C38" s="11" t="s">
        <v>14</v>
      </c>
      <c r="D38" s="11" t="s">
        <v>14</v>
      </c>
      <c r="E38" s="11" t="s">
        <v>14</v>
      </c>
      <c r="F38" s="11" t="s">
        <v>14</v>
      </c>
      <c r="G38" s="11" t="s">
        <v>14</v>
      </c>
      <c r="H38" s="11">
        <v>0.54300000000000004</v>
      </c>
      <c r="I38" s="8">
        <v>0.82720000000000005</v>
      </c>
      <c r="J38" s="8">
        <v>0.32579999999999998</v>
      </c>
    </row>
    <row r="39" spans="1:10" x14ac:dyDescent="0.25">
      <c r="A39" s="7" t="s">
        <v>15</v>
      </c>
      <c r="B39" s="11">
        <v>1.6400000000000001E-2</v>
      </c>
      <c r="C39" s="8">
        <v>0.04</v>
      </c>
      <c r="D39" s="13">
        <v>0.01</v>
      </c>
      <c r="E39" s="13">
        <v>0.20200000000000001</v>
      </c>
      <c r="F39" s="8">
        <v>0.24</v>
      </c>
      <c r="G39" s="8">
        <v>0.15</v>
      </c>
      <c r="H39" s="11" t="s">
        <v>14</v>
      </c>
      <c r="I39" s="11" t="s">
        <v>14</v>
      </c>
      <c r="J39" s="11" t="s">
        <v>14</v>
      </c>
    </row>
    <row r="40" spans="1:10" ht="14.5" x14ac:dyDescent="0.25">
      <c r="A40" s="14" t="s">
        <v>36</v>
      </c>
      <c r="B40" s="15"/>
      <c r="C40" s="8"/>
      <c r="D40" s="8"/>
      <c r="E40" s="8"/>
      <c r="F40" s="8"/>
      <c r="G40" s="8"/>
      <c r="H40" s="8"/>
      <c r="I40" s="11"/>
      <c r="J40" s="8"/>
    </row>
    <row r="41" spans="1:10" x14ac:dyDescent="0.25">
      <c r="A41" s="10" t="s">
        <v>16</v>
      </c>
      <c r="B41" s="11">
        <v>151</v>
      </c>
      <c r="C41" s="8">
        <v>135.29</v>
      </c>
      <c r="D41" s="8">
        <v>149.41</v>
      </c>
      <c r="E41" s="8">
        <v>75.5</v>
      </c>
      <c r="F41" s="8">
        <v>59.97</v>
      </c>
      <c r="G41" s="8">
        <v>51.92</v>
      </c>
      <c r="H41" s="11" t="s">
        <v>14</v>
      </c>
      <c r="I41" s="11" t="s">
        <v>14</v>
      </c>
      <c r="J41" s="11" t="s">
        <v>14</v>
      </c>
    </row>
    <row r="42" spans="1:10" x14ac:dyDescent="0.25">
      <c r="A42" s="10" t="s">
        <v>17</v>
      </c>
      <c r="B42" s="11">
        <v>49</v>
      </c>
      <c r="C42" s="8">
        <v>53.22</v>
      </c>
      <c r="D42" s="8">
        <v>58.78</v>
      </c>
      <c r="E42" s="8">
        <v>34.6</v>
      </c>
      <c r="F42" s="8">
        <v>27.56</v>
      </c>
      <c r="G42" s="8">
        <v>23.86</v>
      </c>
      <c r="H42" s="11" t="s">
        <v>14</v>
      </c>
      <c r="I42" s="11" t="s">
        <v>14</v>
      </c>
      <c r="J42" s="11" t="s">
        <v>14</v>
      </c>
    </row>
    <row r="43" spans="1:10" x14ac:dyDescent="0.25">
      <c r="A43" s="10" t="s">
        <v>18</v>
      </c>
      <c r="B43" s="11">
        <v>172</v>
      </c>
      <c r="C43" s="8">
        <v>141.4</v>
      </c>
      <c r="D43" s="8">
        <v>156.16</v>
      </c>
      <c r="E43" s="8">
        <v>50.1</v>
      </c>
      <c r="F43" s="8">
        <v>36.43</v>
      </c>
      <c r="G43" s="8">
        <v>31.54</v>
      </c>
      <c r="H43" s="11" t="s">
        <v>14</v>
      </c>
      <c r="I43" s="11" t="s">
        <v>14</v>
      </c>
      <c r="J43" s="11" t="s">
        <v>14</v>
      </c>
    </row>
    <row r="44" spans="1:10" x14ac:dyDescent="0.25">
      <c r="A44" s="10" t="s">
        <v>19</v>
      </c>
      <c r="B44" s="11">
        <v>364</v>
      </c>
      <c r="C44" s="8">
        <v>245.77</v>
      </c>
      <c r="D44" s="8">
        <v>271.43</v>
      </c>
      <c r="E44" s="8">
        <v>79.400000000000006</v>
      </c>
      <c r="F44" s="8">
        <v>96.34</v>
      </c>
      <c r="G44" s="8">
        <v>83.41</v>
      </c>
      <c r="H44" s="11" t="s">
        <v>14</v>
      </c>
      <c r="I44" s="11" t="s">
        <v>14</v>
      </c>
      <c r="J44" s="11" t="s">
        <v>14</v>
      </c>
    </row>
    <row r="45" spans="1:10" x14ac:dyDescent="0.25">
      <c r="A45" s="10" t="s">
        <v>20</v>
      </c>
      <c r="B45" s="11">
        <v>440</v>
      </c>
      <c r="C45" s="8">
        <v>512.79999999999995</v>
      </c>
      <c r="D45" s="8">
        <v>566.34</v>
      </c>
      <c r="E45" s="8">
        <v>112.7</v>
      </c>
      <c r="F45" s="8">
        <v>105.98</v>
      </c>
      <c r="G45" s="8">
        <v>91.76</v>
      </c>
      <c r="H45" s="11" t="s">
        <v>14</v>
      </c>
      <c r="I45" s="11" t="s">
        <v>14</v>
      </c>
      <c r="J45" s="11" t="s">
        <v>14</v>
      </c>
    </row>
    <row r="46" spans="1:10" ht="13" thickBot="1" x14ac:dyDescent="0.3">
      <c r="A46" s="16" t="s">
        <v>21</v>
      </c>
      <c r="B46" s="17">
        <v>806</v>
      </c>
      <c r="C46" s="18">
        <v>384.48</v>
      </c>
      <c r="D46" s="18">
        <v>424.62</v>
      </c>
      <c r="E46" s="18">
        <v>105.3</v>
      </c>
      <c r="F46" s="18">
        <v>80.64</v>
      </c>
      <c r="G46" s="18">
        <v>69.819999999999993</v>
      </c>
      <c r="H46" s="17" t="s">
        <v>14</v>
      </c>
      <c r="I46" s="17" t="s">
        <v>14</v>
      </c>
      <c r="J46" s="17" t="s">
        <v>14</v>
      </c>
    </row>
    <row r="47" spans="1:10" ht="15" thickTop="1" x14ac:dyDescent="0.25">
      <c r="A47" s="19" t="s">
        <v>37</v>
      </c>
      <c r="B47" s="19"/>
    </row>
    <row r="48" spans="1:10" ht="14.5" x14ac:dyDescent="0.25">
      <c r="A48" s="20" t="s">
        <v>38</v>
      </c>
      <c r="B48" s="20"/>
    </row>
    <row r="49" spans="1:3" ht="14.5" x14ac:dyDescent="0.25">
      <c r="A49" s="20" t="s">
        <v>39</v>
      </c>
      <c r="B49" s="20"/>
      <c r="C49" s="20"/>
    </row>
    <row r="50" spans="1:3" ht="14.5" x14ac:dyDescent="0.25">
      <c r="A50" s="20" t="s">
        <v>40</v>
      </c>
      <c r="B50" s="20"/>
      <c r="C50" s="20"/>
    </row>
    <row r="51" spans="1:3" ht="14.5" x14ac:dyDescent="0.25">
      <c r="A51" s="20" t="s">
        <v>41</v>
      </c>
      <c r="B51" s="20"/>
      <c r="C51" s="20"/>
    </row>
    <row r="52" spans="1:3" ht="14.5" x14ac:dyDescent="0.25">
      <c r="A52" s="21" t="s">
        <v>42</v>
      </c>
      <c r="B52" s="22"/>
    </row>
    <row r="53" spans="1:3" ht="14.5" x14ac:dyDescent="0.25">
      <c r="A53" s="20" t="s">
        <v>43</v>
      </c>
      <c r="B53" s="20"/>
    </row>
    <row r="55" spans="1:3" s="24" customFormat="1" x14ac:dyDescent="0.25">
      <c r="A55" s="23"/>
    </row>
    <row r="57" spans="1:3" s="24" customFormat="1" x14ac:dyDescent="0.25">
      <c r="A57" s="23"/>
    </row>
  </sheetData>
  <mergeCells count="4">
    <mergeCell ref="A1:J2"/>
    <mergeCell ref="B3:D3"/>
    <mergeCell ref="E3:G3"/>
    <mergeCell ref="H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3D5-FBDA-9342-8890-DEB7B7EC6DF8}">
  <dimension ref="A1:X61"/>
  <sheetViews>
    <sheetView tabSelected="1" zoomScaleNormal="100" workbookViewId="0">
      <selection sqref="A1:W1"/>
    </sheetView>
  </sheetViews>
  <sheetFormatPr defaultColWidth="11" defaultRowHeight="12.5" x14ac:dyDescent="0.35"/>
  <cols>
    <col min="1" max="1" width="23.6640625" style="26" bestFit="1" customWidth="1"/>
    <col min="2" max="2" width="14.83203125" style="30" customWidth="1"/>
    <col min="3" max="3" width="16.9140625" style="28" customWidth="1"/>
    <col min="4" max="4" width="14.58203125" style="28" hidden="1" customWidth="1"/>
    <col min="5" max="5" width="17" style="30" customWidth="1"/>
    <col min="6" max="6" width="14.83203125" style="28" customWidth="1"/>
    <col min="7" max="7" width="14.83203125" style="30" customWidth="1"/>
    <col min="8" max="8" width="19.58203125" style="28" customWidth="1"/>
    <col min="9" max="9" width="1.83203125" style="28" customWidth="1"/>
    <col min="10" max="10" width="14.83203125" style="30" customWidth="1"/>
    <col min="11" max="11" width="17.08203125" style="28" customWidth="1"/>
    <col min="12" max="12" width="17" style="28" hidden="1" customWidth="1"/>
    <col min="13" max="13" width="17" style="30" customWidth="1"/>
    <col min="14" max="14" width="14.83203125" style="28" customWidth="1"/>
    <col min="15" max="15" width="14.83203125" style="30" customWidth="1"/>
    <col min="16" max="16" width="19.33203125" style="28" customWidth="1"/>
    <col min="17" max="17" width="1.5" style="28" customWidth="1"/>
    <col min="18" max="18" width="14.83203125" style="30" customWidth="1"/>
    <col min="19" max="19" width="16.75" style="28" customWidth="1"/>
    <col min="20" max="20" width="17" style="28" hidden="1" customWidth="1"/>
    <col min="21" max="21" width="17" style="30" customWidth="1"/>
    <col min="22" max="22" width="16.25" style="28" customWidth="1"/>
    <col min="23" max="23" width="15.25" style="30" bestFit="1" customWidth="1"/>
    <col min="24" max="24" width="19.33203125" style="28" customWidth="1"/>
    <col min="25" max="16384" width="11" style="28"/>
  </cols>
  <sheetData>
    <row r="1" spans="1:24" s="29" customFormat="1" ht="32" customHeight="1" x14ac:dyDescent="0.35">
      <c r="A1" s="64" t="s">
        <v>74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1"/>
    </row>
    <row r="2" spans="1:24" ht="27" customHeight="1" x14ac:dyDescent="0.35">
      <c r="A2" s="67" t="s">
        <v>10</v>
      </c>
      <c r="B2" s="70" t="s">
        <v>73</v>
      </c>
      <c r="C2" s="31"/>
      <c r="D2" s="31"/>
      <c r="E2" s="70"/>
      <c r="F2" s="55"/>
      <c r="G2" s="77"/>
      <c r="H2" s="55"/>
      <c r="I2" s="31"/>
      <c r="J2" s="70" t="s">
        <v>8</v>
      </c>
      <c r="K2" s="31"/>
      <c r="L2" s="31"/>
      <c r="M2" s="70"/>
      <c r="N2" s="55"/>
      <c r="O2" s="77"/>
      <c r="P2" s="55"/>
      <c r="Q2" s="31"/>
      <c r="R2" s="70" t="s">
        <v>9</v>
      </c>
      <c r="S2" s="31"/>
      <c r="T2" s="31"/>
      <c r="U2" s="70"/>
      <c r="V2" s="54"/>
      <c r="W2" s="75"/>
      <c r="X2" s="54"/>
    </row>
    <row r="3" spans="1:24" ht="46" customHeight="1" x14ac:dyDescent="0.35">
      <c r="A3" s="68"/>
      <c r="B3" s="71" t="s">
        <v>83</v>
      </c>
      <c r="C3" s="58" t="s">
        <v>80</v>
      </c>
      <c r="D3" s="58" t="s">
        <v>78</v>
      </c>
      <c r="E3" s="71" t="s">
        <v>81</v>
      </c>
      <c r="F3" s="58" t="s">
        <v>79</v>
      </c>
      <c r="G3" s="71" t="s">
        <v>84</v>
      </c>
      <c r="H3" s="58" t="s">
        <v>82</v>
      </c>
      <c r="I3" s="32"/>
      <c r="J3" s="71" t="s">
        <v>83</v>
      </c>
      <c r="K3" s="58" t="s">
        <v>80</v>
      </c>
      <c r="L3" s="58" t="s">
        <v>78</v>
      </c>
      <c r="M3" s="71" t="s">
        <v>81</v>
      </c>
      <c r="N3" s="58" t="s">
        <v>79</v>
      </c>
      <c r="O3" s="71" t="s">
        <v>84</v>
      </c>
      <c r="P3" s="58" t="s">
        <v>82</v>
      </c>
      <c r="Q3" s="32"/>
      <c r="R3" s="71" t="s">
        <v>83</v>
      </c>
      <c r="S3" s="58" t="s">
        <v>80</v>
      </c>
      <c r="T3" s="58" t="s">
        <v>78</v>
      </c>
      <c r="U3" s="71" t="s">
        <v>81</v>
      </c>
      <c r="V3" s="58" t="s">
        <v>79</v>
      </c>
      <c r="W3" s="71" t="s">
        <v>84</v>
      </c>
      <c r="X3" s="58" t="s">
        <v>82</v>
      </c>
    </row>
    <row r="4" spans="1:24" ht="19" customHeight="1" x14ac:dyDescent="0.35">
      <c r="A4" s="33" t="s">
        <v>48</v>
      </c>
      <c r="B4" s="52"/>
      <c r="C4" s="34"/>
      <c r="D4" s="52"/>
      <c r="E4" s="52"/>
      <c r="F4" s="34"/>
      <c r="G4" s="52"/>
      <c r="H4" s="34"/>
      <c r="I4" s="35"/>
      <c r="J4" s="52"/>
      <c r="K4" s="52"/>
      <c r="L4" s="52"/>
      <c r="M4" s="52"/>
      <c r="N4" s="34"/>
      <c r="O4" s="52"/>
      <c r="P4" s="52"/>
      <c r="Q4" s="35"/>
      <c r="R4" s="39"/>
      <c r="S4" s="35"/>
      <c r="T4" s="39"/>
      <c r="U4" s="39"/>
    </row>
    <row r="5" spans="1:24" ht="19" customHeight="1" x14ac:dyDescent="0.35">
      <c r="A5" s="36" t="s">
        <v>44</v>
      </c>
      <c r="B5" s="52">
        <v>0.45</v>
      </c>
      <c r="C5" s="52">
        <f>ABS(B5-E5)</f>
        <v>0</v>
      </c>
      <c r="D5" s="50">
        <v>198.01769999999999</v>
      </c>
      <c r="E5" s="52">
        <v>0.45</v>
      </c>
      <c r="F5" s="52">
        <f>ABS(E5-G5)</f>
        <v>0</v>
      </c>
      <c r="G5" s="52">
        <v>0.45</v>
      </c>
      <c r="H5" s="52">
        <f>ABS(B5-G5)</f>
        <v>0</v>
      </c>
      <c r="I5" s="35"/>
      <c r="J5" s="52">
        <v>0.34</v>
      </c>
      <c r="K5" s="52">
        <f>ABS(J5-M5)</f>
        <v>1.0868600000000006E-2</v>
      </c>
      <c r="L5" s="50">
        <v>175.43430000000001</v>
      </c>
      <c r="M5" s="52">
        <f>2*L5/1000</f>
        <v>0.35086860000000003</v>
      </c>
      <c r="N5" s="52">
        <f>ABS(M5-O5)</f>
        <v>8.6860000000005266E-4</v>
      </c>
      <c r="O5" s="52">
        <v>0.35</v>
      </c>
      <c r="P5" s="52">
        <f>ABS(J5-O5)</f>
        <v>9.9999999999999534E-3</v>
      </c>
      <c r="Q5" s="35"/>
      <c r="R5" s="53">
        <v>5.5E-2</v>
      </c>
      <c r="S5" s="52">
        <f>ABS(R5-U5)</f>
        <v>3.3616000000000201E-4</v>
      </c>
      <c r="T5" s="50">
        <v>27.33192</v>
      </c>
      <c r="U5" s="60">
        <f>2*T5/1000</f>
        <v>5.4663839999999998E-2</v>
      </c>
      <c r="V5" s="52">
        <f>ABS(U5-W5)</f>
        <v>3.3616000000000201E-4</v>
      </c>
      <c r="W5" s="30">
        <v>5.5E-2</v>
      </c>
      <c r="X5" s="52">
        <f>ABS(R5-W5)</f>
        <v>0</v>
      </c>
    </row>
    <row r="6" spans="1:24" ht="19" customHeight="1" x14ac:dyDescent="0.35">
      <c r="A6" s="36" t="s">
        <v>71</v>
      </c>
      <c r="B6" s="52"/>
      <c r="C6" s="52"/>
      <c r="D6" s="52"/>
      <c r="E6" s="52"/>
      <c r="F6" s="52"/>
      <c r="G6" s="52"/>
      <c r="H6" s="52"/>
      <c r="I6" s="35"/>
      <c r="J6" s="52"/>
      <c r="K6" s="52"/>
      <c r="L6" s="52"/>
      <c r="M6" s="52"/>
      <c r="N6" s="52"/>
      <c r="O6" s="52"/>
      <c r="P6" s="52"/>
      <c r="Q6" s="35"/>
      <c r="R6" s="53"/>
      <c r="S6" s="53"/>
      <c r="T6" s="53"/>
      <c r="U6" s="53"/>
      <c r="X6" s="30"/>
    </row>
    <row r="7" spans="1:24" ht="19" customHeight="1" x14ac:dyDescent="0.35">
      <c r="A7" s="37" t="s">
        <v>65</v>
      </c>
      <c r="B7" s="52">
        <v>0.28000000000000003</v>
      </c>
      <c r="C7" s="52">
        <f>ABS(B7-E7)</f>
        <v>1.0869540540540568E-2</v>
      </c>
      <c r="D7" s="69">
        <v>9.957827</v>
      </c>
      <c r="E7" s="52">
        <f>D7/37</f>
        <v>0.26913045945945946</v>
      </c>
      <c r="F7" s="52">
        <f>ABS(E7-G7)</f>
        <v>9.1304594594594501E-3</v>
      </c>
      <c r="G7" s="52">
        <v>0.26</v>
      </c>
      <c r="H7" s="52">
        <f>ABS(B7-G7)</f>
        <v>2.0000000000000018E-2</v>
      </c>
      <c r="I7" s="35"/>
      <c r="J7" s="52">
        <v>0.26</v>
      </c>
      <c r="K7" s="52">
        <f>ABS(J7-M7)</f>
        <v>3.9848108108108127E-3</v>
      </c>
      <c r="L7" s="69">
        <v>9.7674380000000003</v>
      </c>
      <c r="M7" s="52">
        <f>L7/37</f>
        <v>0.26398481081081082</v>
      </c>
      <c r="N7" s="52">
        <f>ABS(M7-O7)</f>
        <v>3.3984810810810812E-2</v>
      </c>
      <c r="O7" s="52">
        <v>0.23</v>
      </c>
      <c r="P7" s="52">
        <f>ABS(J7-O7)</f>
        <v>0.03</v>
      </c>
      <c r="Q7" s="35"/>
      <c r="R7" s="53">
        <v>3.5999999999999997E-2</v>
      </c>
      <c r="S7" s="52">
        <f>ABS(R7-U7)</f>
        <v>2.5933513513513515E-3</v>
      </c>
      <c r="T7" s="69">
        <v>1.236046</v>
      </c>
      <c r="U7" s="60">
        <f>T7/37</f>
        <v>3.3406648648648646E-2</v>
      </c>
      <c r="V7" s="52">
        <f>ABS(U7-W7)</f>
        <v>2.5933513513513515E-3</v>
      </c>
      <c r="W7" s="30">
        <v>3.5999999999999997E-2</v>
      </c>
      <c r="X7" s="52">
        <f>ABS(R7-W7)</f>
        <v>0</v>
      </c>
    </row>
    <row r="8" spans="1:24" ht="19" customHeight="1" x14ac:dyDescent="0.35">
      <c r="A8" s="37" t="s">
        <v>66</v>
      </c>
      <c r="B8" s="52">
        <v>0.45</v>
      </c>
      <c r="C8" s="52">
        <f>ABS(B8-E8)</f>
        <v>9.6249075630251979E-3</v>
      </c>
      <c r="D8" s="69">
        <v>52.404636000000004</v>
      </c>
      <c r="E8" s="52">
        <f>D8/119</f>
        <v>0.44037509243697481</v>
      </c>
      <c r="F8" s="52">
        <f>ABS(E8-G8)</f>
        <v>9.6249075630251979E-3</v>
      </c>
      <c r="G8" s="52">
        <v>0.45</v>
      </c>
      <c r="H8" s="52">
        <f>ABS(B8-G8)</f>
        <v>0</v>
      </c>
      <c r="I8" s="35"/>
      <c r="J8" s="52">
        <v>0.33</v>
      </c>
      <c r="K8" s="52">
        <f>ABS(J8-M8)</f>
        <v>7.568907563026972E-5</v>
      </c>
      <c r="L8" s="69">
        <v>39.260992999999999</v>
      </c>
      <c r="M8" s="52">
        <f>L8/119</f>
        <v>0.32992431092436975</v>
      </c>
      <c r="N8" s="52">
        <f>ABS(M8-O8)</f>
        <v>1.0075689075630279E-2</v>
      </c>
      <c r="O8" s="52">
        <v>0.34</v>
      </c>
      <c r="P8" s="52">
        <f>ABS(J8-O8)</f>
        <v>1.0000000000000009E-2</v>
      </c>
      <c r="Q8" s="35"/>
      <c r="R8" s="53">
        <v>5.8000000000000003E-2</v>
      </c>
      <c r="S8" s="52">
        <f>ABS(R8-U8)</f>
        <v>9.9083193277310633E-4</v>
      </c>
      <c r="T8" s="69">
        <v>7.0199090000000002</v>
      </c>
      <c r="U8" s="60">
        <f>T8/119</f>
        <v>5.8990831932773109E-2</v>
      </c>
      <c r="V8" s="52">
        <f>ABS(U8-W8)</f>
        <v>9.9083193277310633E-4</v>
      </c>
      <c r="W8" s="30">
        <v>5.8000000000000003E-2</v>
      </c>
      <c r="X8" s="52">
        <f>ABS(R8-W8)</f>
        <v>0</v>
      </c>
    </row>
    <row r="9" spans="1:24" ht="19" customHeight="1" x14ac:dyDescent="0.35">
      <c r="A9" s="37" t="s">
        <v>67</v>
      </c>
      <c r="B9" s="52">
        <v>0.51</v>
      </c>
      <c r="C9" s="52">
        <f>ABS(B9-E9)</f>
        <v>1.5037747967479698E-2</v>
      </c>
      <c r="D9" s="69">
        <v>60.880356999999997</v>
      </c>
      <c r="E9" s="52">
        <f>D9/123</f>
        <v>0.49496225203252031</v>
      </c>
      <c r="F9" s="52">
        <f>ABS(E9-G9)</f>
        <v>2.5037747967479707E-2</v>
      </c>
      <c r="G9" s="52">
        <v>0.52</v>
      </c>
      <c r="H9" s="52">
        <f>ABS(B9-G9)</f>
        <v>1.0000000000000009E-2</v>
      </c>
      <c r="I9" s="35"/>
      <c r="J9" s="52">
        <v>0.38</v>
      </c>
      <c r="K9" s="52">
        <f>ABS(J9-M9)</f>
        <v>5.0757073170731304E-3</v>
      </c>
      <c r="L9" s="69">
        <v>47.364311999999998</v>
      </c>
      <c r="M9" s="52">
        <f>L9/123</f>
        <v>0.38507570731707313</v>
      </c>
      <c r="N9" s="52">
        <f>ABS(M9-O9)</f>
        <v>3.492429268292685E-2</v>
      </c>
      <c r="O9" s="52">
        <v>0.42</v>
      </c>
      <c r="P9" s="52">
        <f>ABS(J9-O9)</f>
        <v>3.999999999999998E-2</v>
      </c>
      <c r="Q9" s="35"/>
      <c r="R9" s="53">
        <v>0.06</v>
      </c>
      <c r="S9" s="52">
        <f>ABS(R9-U9)</f>
        <v>1.7259105691056903E-3</v>
      </c>
      <c r="T9" s="69">
        <v>7.5922869999999998</v>
      </c>
      <c r="U9" s="60">
        <f>T9/123</f>
        <v>6.1725910569105688E-2</v>
      </c>
      <c r="V9" s="52">
        <f>ABS(U9-W9)</f>
        <v>1.7259105691056903E-3</v>
      </c>
      <c r="W9" s="30">
        <v>0.06</v>
      </c>
      <c r="X9" s="52">
        <f>ABS(R9-W9)</f>
        <v>0</v>
      </c>
    </row>
    <row r="10" spans="1:24" ht="19" customHeight="1" x14ac:dyDescent="0.35">
      <c r="A10" s="36" t="s">
        <v>51</v>
      </c>
      <c r="B10" s="52"/>
      <c r="C10" s="52"/>
      <c r="D10" s="52"/>
      <c r="E10" s="52"/>
      <c r="F10" s="52"/>
      <c r="G10" s="52"/>
      <c r="H10" s="52"/>
      <c r="I10" s="35"/>
      <c r="J10" s="52"/>
      <c r="K10" s="52"/>
      <c r="L10" s="52"/>
      <c r="M10" s="52"/>
      <c r="N10" s="52"/>
      <c r="O10" s="52"/>
      <c r="P10" s="52"/>
      <c r="Q10" s="35"/>
      <c r="R10" s="53"/>
      <c r="S10" s="53"/>
      <c r="T10" s="53"/>
      <c r="U10" s="53"/>
      <c r="X10" s="30"/>
    </row>
    <row r="11" spans="1:24" ht="19" customHeight="1" x14ac:dyDescent="0.35">
      <c r="A11" s="37" t="s">
        <v>45</v>
      </c>
      <c r="B11" s="52">
        <v>0.28000000000000003</v>
      </c>
      <c r="C11" s="52">
        <f>ABS(B11-E11)</f>
        <v>4.134657534246633E-3</v>
      </c>
      <c r="D11" s="69">
        <v>80.552679999999995</v>
      </c>
      <c r="E11" s="52">
        <f>D11/292</f>
        <v>0.27586534246575339</v>
      </c>
      <c r="F11" s="52">
        <f>ABS(E11-G11)</f>
        <v>5.8653424657533759E-3</v>
      </c>
      <c r="G11" s="52">
        <v>0.27</v>
      </c>
      <c r="H11" s="52">
        <f>ABS(B11-G11)</f>
        <v>1.0000000000000009E-2</v>
      </c>
      <c r="I11" s="35"/>
      <c r="J11" s="52">
        <v>0.37</v>
      </c>
      <c r="K11" s="52">
        <f>ABS(J11-M11)</f>
        <v>1.7979452054794898E-4</v>
      </c>
      <c r="L11" s="69">
        <v>108.0925</v>
      </c>
      <c r="M11" s="52">
        <f>L11/292</f>
        <v>0.37017979452054794</v>
      </c>
      <c r="N11" s="52">
        <f>ABS(M11-O11)</f>
        <v>9.9820205479452029E-2</v>
      </c>
      <c r="O11" s="52">
        <v>0.47</v>
      </c>
      <c r="P11" s="52">
        <f>ABS(J11-O11)</f>
        <v>9.9999999999999978E-2</v>
      </c>
      <c r="Q11" s="35"/>
      <c r="R11" s="53">
        <v>5.6000000000000001E-2</v>
      </c>
      <c r="S11" s="52">
        <f>ABS(R11-U11)</f>
        <v>4.4082191780822622E-4</v>
      </c>
      <c r="T11" s="69">
        <v>16.223279999999999</v>
      </c>
      <c r="U11" s="60">
        <f>T11/292</f>
        <v>5.5559178082191775E-2</v>
      </c>
      <c r="V11" s="52">
        <f>ABS(U11-W11)</f>
        <v>4.4082191780822622E-4</v>
      </c>
      <c r="W11" s="30">
        <v>5.6000000000000001E-2</v>
      </c>
      <c r="X11" s="52">
        <f>ABS(R11-W11)</f>
        <v>0</v>
      </c>
    </row>
    <row r="12" spans="1:24" ht="19" customHeight="1" x14ac:dyDescent="0.35">
      <c r="A12" s="37" t="s">
        <v>46</v>
      </c>
      <c r="B12" s="52">
        <v>0.41</v>
      </c>
      <c r="C12" s="52">
        <f>ABS(B12-E12)</f>
        <v>4.6224827586207051E-3</v>
      </c>
      <c r="D12" s="69">
        <v>120.24052</v>
      </c>
      <c r="E12" s="52">
        <f>D12/290</f>
        <v>0.41462248275862068</v>
      </c>
      <c r="F12" s="52">
        <f>ABS(E12-G12)</f>
        <v>5.3775172413793038E-3</v>
      </c>
      <c r="G12" s="52">
        <v>0.42</v>
      </c>
      <c r="H12" s="52">
        <f>ABS(B12-G12)</f>
        <v>1.0000000000000009E-2</v>
      </c>
      <c r="I12" s="35"/>
      <c r="J12" s="52">
        <v>0.36</v>
      </c>
      <c r="K12" s="52">
        <f>ABS(J12-M12)</f>
        <v>3.951379310344838E-3</v>
      </c>
      <c r="L12" s="69">
        <v>105.5459</v>
      </c>
      <c r="M12" s="52">
        <f>L12/290</f>
        <v>0.36395137931034482</v>
      </c>
      <c r="N12" s="52">
        <f>ABS(M12-O12)</f>
        <v>1.604862068965518E-2</v>
      </c>
      <c r="O12" s="52">
        <v>0.38</v>
      </c>
      <c r="P12" s="52">
        <f>ABS(J12-O12)</f>
        <v>2.0000000000000018E-2</v>
      </c>
      <c r="Q12" s="35"/>
      <c r="R12" s="53">
        <v>5.0999999999999997E-2</v>
      </c>
      <c r="S12" s="52">
        <f>ABS(R12-U12)</f>
        <v>2.9548275862068679E-4</v>
      </c>
      <c r="T12" s="69">
        <v>14.70431</v>
      </c>
      <c r="U12" s="60">
        <f>T12/290</f>
        <v>5.070451724137931E-2</v>
      </c>
      <c r="V12" s="52">
        <f>ABS(U12-W12)</f>
        <v>2.9548275862068679E-4</v>
      </c>
      <c r="W12" s="30">
        <v>5.0999999999999997E-2</v>
      </c>
      <c r="X12" s="52">
        <f>ABS(R12-W12)</f>
        <v>0</v>
      </c>
    </row>
    <row r="13" spans="1:24" ht="19" customHeight="1" x14ac:dyDescent="0.35">
      <c r="A13" s="37" t="s">
        <v>47</v>
      </c>
      <c r="B13" s="52">
        <v>0.47</v>
      </c>
      <c r="C13" s="52">
        <f>ABS(B13-E13)</f>
        <v>2.913468899521543E-3</v>
      </c>
      <c r="D13" s="69">
        <v>195.24216999999999</v>
      </c>
      <c r="E13" s="52">
        <f>D13/418</f>
        <v>0.46708653110047843</v>
      </c>
      <c r="F13" s="52">
        <f>ABS(E13-G13)</f>
        <v>7.0865311004784104E-3</v>
      </c>
      <c r="G13" s="52">
        <v>0.46</v>
      </c>
      <c r="H13" s="52">
        <f>ABS(B13-G13)</f>
        <v>9.9999999999999534E-3</v>
      </c>
      <c r="I13" s="35"/>
      <c r="J13" s="52">
        <v>0.33</v>
      </c>
      <c r="K13" s="52">
        <f>ABS(J13-M13)</f>
        <v>1.6980861244019207E-3</v>
      </c>
      <c r="L13" s="69">
        <v>137.2302</v>
      </c>
      <c r="M13" s="52">
        <f>L13/418</f>
        <v>0.32830191387559809</v>
      </c>
      <c r="N13" s="52">
        <f>ABS(M13-O13)</f>
        <v>1.169808612440193E-2</v>
      </c>
      <c r="O13" s="52">
        <v>0.34</v>
      </c>
      <c r="P13" s="52">
        <f>ABS(J13-O13)</f>
        <v>1.0000000000000009E-2</v>
      </c>
      <c r="Q13" s="35"/>
      <c r="R13" s="53">
        <v>5.6000000000000001E-2</v>
      </c>
      <c r="S13" s="52">
        <f>ABS(R13-U13)</f>
        <v>7.8528708133970837E-4</v>
      </c>
      <c r="T13" s="69">
        <v>23.736249999999998</v>
      </c>
      <c r="U13" s="60">
        <f>T13/418</f>
        <v>5.678528708133971E-2</v>
      </c>
      <c r="V13" s="52">
        <f>ABS(U13-W13)</f>
        <v>2.1471291866029252E-4</v>
      </c>
      <c r="W13" s="30">
        <v>5.7000000000000002E-2</v>
      </c>
      <c r="X13" s="52">
        <f>ABS(R13-W13)</f>
        <v>1.0000000000000009E-3</v>
      </c>
    </row>
    <row r="14" spans="1:24" ht="19" customHeight="1" x14ac:dyDescent="0.35">
      <c r="A14" s="36" t="s">
        <v>75</v>
      </c>
      <c r="B14" s="52"/>
      <c r="C14" s="52"/>
      <c r="D14" s="52"/>
      <c r="E14" s="52"/>
      <c r="F14" s="52"/>
      <c r="G14" s="52"/>
      <c r="H14" s="52"/>
      <c r="I14" s="35"/>
      <c r="J14" s="52"/>
      <c r="K14" s="52"/>
      <c r="L14" s="52"/>
      <c r="M14" s="52"/>
      <c r="N14" s="52"/>
      <c r="O14" s="52"/>
      <c r="P14" s="52"/>
      <c r="Q14" s="35"/>
      <c r="R14" s="53"/>
      <c r="S14" s="53"/>
      <c r="T14" s="53"/>
      <c r="U14" s="53"/>
      <c r="X14" s="30"/>
    </row>
    <row r="15" spans="1:24" ht="19" customHeight="1" x14ac:dyDescent="0.35">
      <c r="A15" s="37" t="s">
        <v>76</v>
      </c>
      <c r="B15" s="52">
        <v>0.44</v>
      </c>
      <c r="C15" s="52">
        <f>ABS(B15-E15)</f>
        <v>2.0358520900321531E-3</v>
      </c>
      <c r="D15" s="69">
        <v>274.94630000000001</v>
      </c>
      <c r="E15" s="52">
        <f>D15/622</f>
        <v>0.44203585209003216</v>
      </c>
      <c r="F15" s="52">
        <f>ABS(E15-G15)</f>
        <v>2.0358520900321531E-3</v>
      </c>
      <c r="G15" s="52">
        <v>0.44</v>
      </c>
      <c r="H15" s="52">
        <f>ABS(B15-G15)</f>
        <v>0</v>
      </c>
      <c r="I15" s="35"/>
      <c r="J15" s="52">
        <v>0.34</v>
      </c>
      <c r="K15" s="52">
        <f>ABS(J15-M15)</f>
        <v>4.8782958199357074E-3</v>
      </c>
      <c r="L15" s="69">
        <v>208.44569999999999</v>
      </c>
      <c r="M15" s="52">
        <f>L15/622</f>
        <v>0.33512170418006432</v>
      </c>
      <c r="N15" s="52">
        <f>ABS(M15-O15)</f>
        <v>1.4878295819935661E-2</v>
      </c>
      <c r="O15" s="52">
        <v>0.35</v>
      </c>
      <c r="P15" s="52">
        <f>ABS(J15-O15)</f>
        <v>9.9999999999999534E-3</v>
      </c>
      <c r="Q15" s="35"/>
      <c r="R15" s="53">
        <v>5.1999999999999998E-2</v>
      </c>
      <c r="S15" s="52">
        <f>ABS(R15-U15)</f>
        <v>5.5803858520900307E-4</v>
      </c>
      <c r="T15" s="69">
        <v>32.691099999999999</v>
      </c>
      <c r="U15" s="60">
        <f>T15/622</f>
        <v>5.2558038585209001E-2</v>
      </c>
      <c r="V15" s="52">
        <f>ABS(U15-W15)</f>
        <v>4.4196141479099782E-4</v>
      </c>
      <c r="W15" s="30">
        <v>5.2999999999999999E-2</v>
      </c>
      <c r="X15" s="52">
        <f>ABS(R15-W15)</f>
        <v>1.0000000000000009E-3</v>
      </c>
    </row>
    <row r="16" spans="1:24" ht="19" customHeight="1" x14ac:dyDescent="0.35">
      <c r="A16" s="37" t="s">
        <v>77</v>
      </c>
      <c r="B16" s="52">
        <v>0.57999999999999996</v>
      </c>
      <c r="C16" s="52">
        <f>ABS(B16-E16)</f>
        <v>4.1288359788359541E-3</v>
      </c>
      <c r="D16" s="69">
        <v>217.67930000000001</v>
      </c>
      <c r="E16" s="52">
        <f>D16/378</f>
        <v>0.57587116402116401</v>
      </c>
      <c r="F16" s="52">
        <f>ABS(E16-G16)</f>
        <v>5.5871164021163988E-2</v>
      </c>
      <c r="G16" s="52">
        <v>0.52</v>
      </c>
      <c r="H16" s="52">
        <f>ABS(B16-G16)</f>
        <v>5.9999999999999942E-2</v>
      </c>
      <c r="I16" s="35"/>
      <c r="J16" s="52">
        <v>0.44</v>
      </c>
      <c r="K16" s="52">
        <f>ABS(J16-M16)</f>
        <v>3.6682539682539872E-3</v>
      </c>
      <c r="L16" s="69">
        <v>167.70660000000001</v>
      </c>
      <c r="M16" s="52">
        <f>L16/378</f>
        <v>0.44366825396825399</v>
      </c>
      <c r="N16" s="52">
        <f>ABS(M16-O16)</f>
        <v>3.6331746031745993E-2</v>
      </c>
      <c r="O16" s="52">
        <v>0.48</v>
      </c>
      <c r="P16" s="52">
        <f>ABS(J16-O16)</f>
        <v>3.999999999999998E-2</v>
      </c>
      <c r="Q16" s="35"/>
      <c r="R16" s="53">
        <v>0.14199999999999999</v>
      </c>
      <c r="S16" s="52">
        <f>ABS(R16-U16)</f>
        <v>4.9888888888888205E-4</v>
      </c>
      <c r="T16" s="69">
        <v>53.864579999999997</v>
      </c>
      <c r="U16" s="60">
        <f>T16/378</f>
        <v>0.14249888888888887</v>
      </c>
      <c r="V16" s="52">
        <f>ABS(U16-W16)</f>
        <v>4.9888888888888205E-4</v>
      </c>
      <c r="W16" s="30">
        <v>0.14199999999999999</v>
      </c>
      <c r="X16" s="52">
        <f>ABS(R16-W16)</f>
        <v>0</v>
      </c>
    </row>
    <row r="17" spans="1:24" ht="19" customHeight="1" x14ac:dyDescent="0.35">
      <c r="A17" s="36" t="s">
        <v>52</v>
      </c>
      <c r="B17" s="56"/>
      <c r="C17" s="56"/>
      <c r="D17" s="56"/>
      <c r="E17" s="56"/>
      <c r="F17" s="38"/>
      <c r="G17" s="56"/>
      <c r="H17" s="56"/>
      <c r="I17" s="35"/>
      <c r="J17" s="39"/>
      <c r="K17" s="39"/>
      <c r="L17" s="39"/>
      <c r="M17" s="39"/>
      <c r="N17" s="39"/>
      <c r="O17" s="39"/>
      <c r="P17" s="39"/>
      <c r="Q17" s="35"/>
      <c r="R17" s="53"/>
      <c r="S17" s="53"/>
      <c r="T17" s="53"/>
      <c r="U17" s="53"/>
      <c r="X17" s="30"/>
    </row>
    <row r="18" spans="1:24" ht="19" customHeight="1" x14ac:dyDescent="0.35">
      <c r="A18" s="37">
        <v>0</v>
      </c>
      <c r="B18" s="39">
        <v>0.51</v>
      </c>
      <c r="C18" s="52">
        <f>ABS(B18-E18)</f>
        <v>1.5747662517289207E-3</v>
      </c>
      <c r="D18" s="69">
        <v>369.86855600000001</v>
      </c>
      <c r="E18" s="39">
        <f>D18/723</f>
        <v>0.51157476625172893</v>
      </c>
      <c r="F18" s="52">
        <f>ABS(E18-G18)</f>
        <v>1.5747662517289207E-3</v>
      </c>
      <c r="G18" s="39">
        <v>0.51</v>
      </c>
      <c r="H18" s="52">
        <f>ABS(B18-G18)</f>
        <v>0</v>
      </c>
      <c r="I18" s="35"/>
      <c r="J18" s="39">
        <v>0.46</v>
      </c>
      <c r="K18" s="52">
        <f>ABS(J18-M18)</f>
        <v>1.4914762741646825E-4</v>
      </c>
      <c r="L18" s="69">
        <v>261.82486499999999</v>
      </c>
      <c r="M18" s="39">
        <f>L18/569</f>
        <v>0.46014914762741649</v>
      </c>
      <c r="N18" s="52">
        <f>ABS(M18-O18)</f>
        <v>1.4914762741646825E-4</v>
      </c>
      <c r="O18" s="30">
        <v>0.46</v>
      </c>
      <c r="P18" s="52">
        <f>ABS(J18-O18)</f>
        <v>0</v>
      </c>
      <c r="Q18" s="35"/>
      <c r="R18" s="53" t="s">
        <v>68</v>
      </c>
      <c r="S18" s="53"/>
      <c r="T18" s="53"/>
      <c r="U18" s="53"/>
      <c r="X18" s="30"/>
    </row>
    <row r="19" spans="1:24" ht="19" customHeight="1" x14ac:dyDescent="0.35">
      <c r="A19" s="37">
        <v>1</v>
      </c>
      <c r="B19" s="39">
        <v>0.3</v>
      </c>
      <c r="C19" s="52">
        <f>ABS(B19-E19)</f>
        <v>1.1154545454544751E-4</v>
      </c>
      <c r="D19" s="69">
        <v>69.274232999999995</v>
      </c>
      <c r="E19" s="39">
        <f>D19/231</f>
        <v>0.29988845454545454</v>
      </c>
      <c r="F19" s="52">
        <f>ABS(E19-G19)</f>
        <v>2.0111545454545465E-2</v>
      </c>
      <c r="G19" s="39">
        <v>0.32</v>
      </c>
      <c r="H19" s="52">
        <f>ABS(B19-G19)</f>
        <v>2.0000000000000018E-2</v>
      </c>
      <c r="I19" s="35"/>
      <c r="J19" s="39">
        <v>0.18</v>
      </c>
      <c r="K19" s="52">
        <f>ABS(J19-M19)</f>
        <v>1.5643870192307563E-3</v>
      </c>
      <c r="L19" s="69">
        <v>75.530784999999995</v>
      </c>
      <c r="M19" s="39">
        <f>L19/416</f>
        <v>0.18156438701923075</v>
      </c>
      <c r="N19" s="52">
        <f>ABS(M19-O19)</f>
        <v>2.8435612980769243E-2</v>
      </c>
      <c r="O19" s="30">
        <v>0.21</v>
      </c>
      <c r="P19" s="52">
        <f>ABS(J19-O19)</f>
        <v>0.03</v>
      </c>
      <c r="Q19" s="35"/>
      <c r="R19" s="53" t="s">
        <v>68</v>
      </c>
      <c r="S19" s="53"/>
      <c r="T19" s="53"/>
      <c r="U19" s="53"/>
      <c r="X19" s="30"/>
    </row>
    <row r="20" spans="1:24" ht="19" customHeight="1" x14ac:dyDescent="0.35">
      <c r="A20" s="37">
        <v>2</v>
      </c>
      <c r="B20" s="39">
        <v>0.18</v>
      </c>
      <c r="C20" s="52">
        <f>ABS(B20-E20)</f>
        <v>5.1443548387096749E-3</v>
      </c>
      <c r="D20" s="69">
        <v>5.4205249999999996</v>
      </c>
      <c r="E20" s="39">
        <f>D20/31</f>
        <v>0.17485564516129032</v>
      </c>
      <c r="F20" s="52">
        <f>ABS(E20-G20)</f>
        <v>2.5144354838709693E-2</v>
      </c>
      <c r="G20" s="39">
        <v>0.2</v>
      </c>
      <c r="H20" s="52">
        <f>ABS(B20-G20)</f>
        <v>2.0000000000000018E-2</v>
      </c>
      <c r="I20" s="35"/>
      <c r="J20" s="39">
        <v>7.0000000000000007E-2</v>
      </c>
      <c r="K20" s="52">
        <f>ABS(J20-M20)</f>
        <v>3.7258666666666607E-3</v>
      </c>
      <c r="L20" s="69">
        <v>1.105888</v>
      </c>
      <c r="M20" s="39">
        <f>L20/15</f>
        <v>7.3725866666666667E-2</v>
      </c>
      <c r="N20" s="52">
        <f>ABS(M20-O20)</f>
        <v>1.6274133333333329E-2</v>
      </c>
      <c r="O20" s="30">
        <v>0.09</v>
      </c>
      <c r="P20" s="52">
        <f>ABS(J20-O20)</f>
        <v>1.999999999999999E-2</v>
      </c>
      <c r="Q20" s="39"/>
      <c r="R20" s="53" t="s">
        <v>68</v>
      </c>
      <c r="S20" s="53"/>
      <c r="T20" s="53"/>
      <c r="U20" s="53"/>
      <c r="X20" s="30"/>
    </row>
    <row r="21" spans="1:24" ht="19" customHeight="1" x14ac:dyDescent="0.35">
      <c r="A21" s="37">
        <v>3</v>
      </c>
      <c r="B21" s="39">
        <v>0.1</v>
      </c>
      <c r="C21" s="52">
        <f>ABS(B21-E21)</f>
        <v>6.0354666666666695E-3</v>
      </c>
      <c r="D21" s="69">
        <v>1.5905320000000001</v>
      </c>
      <c r="E21" s="39">
        <f>D21/15</f>
        <v>0.10603546666666668</v>
      </c>
      <c r="F21" s="52">
        <f>ABS(E21-G21)</f>
        <v>1.396453333333332E-2</v>
      </c>
      <c r="G21" s="39">
        <v>0.12</v>
      </c>
      <c r="H21" s="52">
        <f>ABS(B21-G21)</f>
        <v>1.999999999999999E-2</v>
      </c>
      <c r="I21" s="35"/>
      <c r="J21" s="39" t="s">
        <v>68</v>
      </c>
      <c r="K21" s="39"/>
      <c r="L21" s="39"/>
      <c r="M21" s="39"/>
      <c r="N21" s="30"/>
      <c r="P21" s="30"/>
      <c r="Q21" s="35"/>
      <c r="R21" s="53" t="s">
        <v>68</v>
      </c>
      <c r="S21" s="53"/>
      <c r="T21" s="53"/>
      <c r="U21" s="53"/>
      <c r="X21" s="30"/>
    </row>
    <row r="22" spans="1:24" ht="19" customHeight="1" x14ac:dyDescent="0.35">
      <c r="A22" s="33" t="s">
        <v>58</v>
      </c>
      <c r="B22" s="53">
        <v>1.4999999999999999E-2</v>
      </c>
      <c r="C22" s="52">
        <f>ABS(B22-E22)</f>
        <v>0</v>
      </c>
      <c r="D22" s="59"/>
      <c r="E22" s="53">
        <v>1.4999999999999999E-2</v>
      </c>
      <c r="F22" s="52">
        <f>ABS(E22-G22)</f>
        <v>1.6E-2</v>
      </c>
      <c r="G22" s="53">
        <v>3.1E-2</v>
      </c>
      <c r="H22" s="52">
        <f>ABS(B22-G22)</f>
        <v>1.6E-2</v>
      </c>
      <c r="I22" s="39"/>
      <c r="J22" s="53">
        <v>4.5999999999999999E-2</v>
      </c>
      <c r="K22" s="52">
        <f>ABS(J22-M22)</f>
        <v>0</v>
      </c>
      <c r="L22" s="59"/>
      <c r="M22" s="53">
        <v>4.5999999999999999E-2</v>
      </c>
      <c r="N22" s="52">
        <f>ABS(M22-O22)</f>
        <v>3.1E-2</v>
      </c>
      <c r="O22" s="53">
        <v>1.4999999999999999E-2</v>
      </c>
      <c r="P22" s="52">
        <f>ABS(J22-O22)</f>
        <v>3.1E-2</v>
      </c>
      <c r="Q22" s="47"/>
      <c r="R22" s="53" t="s">
        <v>68</v>
      </c>
      <c r="S22" s="53"/>
      <c r="T22" s="53"/>
      <c r="U22" s="53"/>
      <c r="X22" s="30"/>
    </row>
    <row r="23" spans="1:24" ht="19" customHeight="1" x14ac:dyDescent="0.35">
      <c r="A23" s="33" t="s">
        <v>50</v>
      </c>
      <c r="B23" s="39"/>
      <c r="C23" s="39"/>
      <c r="D23" s="39"/>
      <c r="E23" s="39"/>
      <c r="F23" s="35"/>
      <c r="G23" s="39"/>
      <c r="H23" s="39"/>
      <c r="I23" s="35"/>
      <c r="J23" s="39"/>
      <c r="K23" s="39"/>
      <c r="L23" s="39"/>
      <c r="M23" s="39"/>
      <c r="N23" s="35"/>
      <c r="O23" s="39"/>
      <c r="P23" s="39"/>
      <c r="Q23" s="35"/>
      <c r="R23" s="39"/>
      <c r="S23" s="39"/>
      <c r="T23" s="39"/>
      <c r="U23" s="39"/>
      <c r="X23" s="30"/>
    </row>
    <row r="24" spans="1:24" ht="19" customHeight="1" x14ac:dyDescent="0.35">
      <c r="A24" s="36" t="s">
        <v>44</v>
      </c>
      <c r="B24" s="39">
        <v>0.47</v>
      </c>
      <c r="C24" s="52">
        <f>ABS(B24-E24)</f>
        <v>0.47</v>
      </c>
      <c r="D24" s="39"/>
      <c r="E24" s="39"/>
      <c r="F24" s="52">
        <f>ABS(E24-G24)</f>
        <v>0.47</v>
      </c>
      <c r="G24" s="39">
        <v>0.47</v>
      </c>
      <c r="H24" s="52">
        <f>ABS(B24-G24)</f>
        <v>0</v>
      </c>
      <c r="I24" s="35"/>
      <c r="J24" s="39">
        <v>0.34</v>
      </c>
      <c r="K24" s="52">
        <f>ABS(J24-M24)</f>
        <v>0.34</v>
      </c>
      <c r="L24" s="39"/>
      <c r="M24" s="39"/>
      <c r="N24" s="52">
        <f>ABS(M24-O24)</f>
        <v>0.38</v>
      </c>
      <c r="O24" s="30">
        <v>0.38</v>
      </c>
      <c r="P24" s="52">
        <f>ABS(J24-O24)</f>
        <v>3.999999999999998E-2</v>
      </c>
      <c r="Q24" s="35"/>
      <c r="R24" s="39">
        <v>0.4</v>
      </c>
      <c r="S24" s="52">
        <f>ABS(R24-U24)</f>
        <v>0.4</v>
      </c>
      <c r="T24" s="39"/>
      <c r="U24" s="39"/>
      <c r="V24" s="52">
        <f>ABS(U24-W24)</f>
        <v>0.39</v>
      </c>
      <c r="W24" s="30">
        <v>0.39</v>
      </c>
      <c r="X24" s="52">
        <f>ABS(R24-W24)</f>
        <v>1.0000000000000009E-2</v>
      </c>
    </row>
    <row r="25" spans="1:24" ht="19" customHeight="1" x14ac:dyDescent="0.35">
      <c r="A25" s="36" t="s">
        <v>70</v>
      </c>
      <c r="B25" s="39"/>
      <c r="C25" s="39"/>
      <c r="D25" s="39"/>
      <c r="E25" s="39"/>
      <c r="F25" s="35"/>
      <c r="G25" s="39"/>
      <c r="H25" s="39"/>
      <c r="I25" s="35"/>
      <c r="J25" s="39"/>
      <c r="K25" s="39"/>
      <c r="L25" s="39"/>
      <c r="M25" s="39"/>
      <c r="N25" s="35"/>
      <c r="P25" s="30"/>
      <c r="Q25" s="35"/>
      <c r="R25" s="39"/>
      <c r="S25" s="39"/>
      <c r="T25" s="39"/>
      <c r="U25" s="39"/>
      <c r="X25" s="30"/>
    </row>
    <row r="26" spans="1:24" ht="19" customHeight="1" x14ac:dyDescent="0.35">
      <c r="A26" s="37" t="s">
        <v>65</v>
      </c>
      <c r="B26" s="39">
        <v>0.61</v>
      </c>
      <c r="C26" s="52">
        <f>ABS(B26-E26)</f>
        <v>5.9799999999999964E-2</v>
      </c>
      <c r="D26" s="39"/>
      <c r="E26" s="39">
        <v>0.66979999999999995</v>
      </c>
      <c r="F26" s="52">
        <f>ABS(E26-G26)</f>
        <v>5.9799999999999964E-2</v>
      </c>
      <c r="G26" s="39">
        <v>0.61</v>
      </c>
      <c r="H26" s="52">
        <f>ABS(B26-G26)</f>
        <v>0</v>
      </c>
      <c r="I26" s="35"/>
      <c r="J26" s="39">
        <v>0.43</v>
      </c>
      <c r="K26" s="52">
        <f>ABS(J26-M26)</f>
        <v>6.6257999999999984E-2</v>
      </c>
      <c r="L26" s="39"/>
      <c r="M26" s="39">
        <v>0.49625799999999998</v>
      </c>
      <c r="N26" s="52">
        <f>ABS(M26-O26)</f>
        <v>3.6257999999999957E-2</v>
      </c>
      <c r="O26" s="30">
        <v>0.46</v>
      </c>
      <c r="P26" s="52">
        <f>ABS(J26-O26)</f>
        <v>3.0000000000000027E-2</v>
      </c>
      <c r="Q26" s="35"/>
      <c r="R26" s="39">
        <v>0.43</v>
      </c>
      <c r="S26" s="52">
        <f>ABS(R26-U26)</f>
        <v>1.5000000000000013E-2</v>
      </c>
      <c r="T26" s="39"/>
      <c r="U26" s="39">
        <v>0.44500000000000001</v>
      </c>
      <c r="V26" s="52">
        <f>ABS(U26-W26)</f>
        <v>2.5000000000000022E-2</v>
      </c>
      <c r="W26" s="30">
        <v>0.42</v>
      </c>
      <c r="X26" s="52">
        <f>ABS(R26-W26)</f>
        <v>1.0000000000000009E-2</v>
      </c>
    </row>
    <row r="27" spans="1:24" ht="19" customHeight="1" x14ac:dyDescent="0.35">
      <c r="A27" s="37" t="s">
        <v>66</v>
      </c>
      <c r="B27" s="39">
        <v>0.51</v>
      </c>
      <c r="C27" s="52">
        <f>ABS(B27-E27)</f>
        <v>0.20050000000000001</v>
      </c>
      <c r="D27" s="39"/>
      <c r="E27" s="39">
        <v>0.71050000000000002</v>
      </c>
      <c r="F27" s="52">
        <f>ABS(E27-G27)</f>
        <v>0.21050000000000002</v>
      </c>
      <c r="G27" s="30">
        <v>0.5</v>
      </c>
      <c r="H27" s="52">
        <f>ABS(B27-G27)</f>
        <v>1.0000000000000009E-2</v>
      </c>
      <c r="I27" s="35"/>
      <c r="J27" s="39">
        <v>0.36</v>
      </c>
      <c r="K27" s="52">
        <f>ABS(J27-M27)</f>
        <v>0.19540000000000002</v>
      </c>
      <c r="L27" s="39"/>
      <c r="M27" s="39">
        <v>0.5554</v>
      </c>
      <c r="N27" s="52">
        <f>ABS(M27-O27)</f>
        <v>0.15539999999999998</v>
      </c>
      <c r="O27" s="30">
        <v>0.4</v>
      </c>
      <c r="P27" s="52">
        <f>ABS(J27-O27)</f>
        <v>4.0000000000000036E-2</v>
      </c>
      <c r="Q27" s="35"/>
      <c r="R27" s="39">
        <v>0.4</v>
      </c>
      <c r="S27" s="52">
        <f>ABS(R27-U27)</f>
        <v>0.17299999999999993</v>
      </c>
      <c r="T27" s="39"/>
      <c r="U27" s="39">
        <v>0.57299999999999995</v>
      </c>
      <c r="V27" s="52">
        <f>ABS(U27-W27)</f>
        <v>0.18299999999999994</v>
      </c>
      <c r="W27" s="30">
        <v>0.39</v>
      </c>
      <c r="X27" s="52">
        <f>ABS(R27-W27)</f>
        <v>1.0000000000000009E-2</v>
      </c>
    </row>
    <row r="28" spans="1:24" ht="19" customHeight="1" x14ac:dyDescent="0.35">
      <c r="A28" s="37" t="s">
        <v>67</v>
      </c>
      <c r="B28" s="39">
        <v>0.4</v>
      </c>
      <c r="C28" s="52">
        <f>ABS(B28-E28)</f>
        <v>0.34809999999999997</v>
      </c>
      <c r="D28" s="39"/>
      <c r="E28" s="39">
        <v>0.74809999999999999</v>
      </c>
      <c r="F28" s="52">
        <f>ABS(E28-G28)</f>
        <v>0.34809999999999997</v>
      </c>
      <c r="G28" s="30">
        <v>0.4</v>
      </c>
      <c r="H28" s="52">
        <f>ABS(B28-G28)</f>
        <v>0</v>
      </c>
      <c r="I28" s="35"/>
      <c r="J28" s="39">
        <v>0.31</v>
      </c>
      <c r="K28" s="52">
        <f>ABS(J28-M28)</f>
        <v>0.30301300000000003</v>
      </c>
      <c r="L28" s="39"/>
      <c r="M28" s="39">
        <v>0.61301300000000003</v>
      </c>
      <c r="N28" s="52">
        <f>ABS(M28-O28)</f>
        <v>0.27301300000000001</v>
      </c>
      <c r="O28" s="30">
        <v>0.34</v>
      </c>
      <c r="P28" s="52">
        <f>ABS(J28-O28)</f>
        <v>3.0000000000000027E-2</v>
      </c>
      <c r="Q28" s="35"/>
      <c r="R28" s="39">
        <v>0.38</v>
      </c>
      <c r="S28" s="52">
        <f>ABS(R28-U28)</f>
        <v>0.31099999999999994</v>
      </c>
      <c r="T28" s="39"/>
      <c r="U28" s="39">
        <v>0.69099999999999995</v>
      </c>
      <c r="V28" s="52">
        <f>ABS(U28-W28)</f>
        <v>0.32099999999999995</v>
      </c>
      <c r="W28" s="30">
        <v>0.37</v>
      </c>
      <c r="X28" s="52">
        <f>ABS(R28-W28)</f>
        <v>1.0000000000000009E-2</v>
      </c>
    </row>
    <row r="29" spans="1:24" ht="19" customHeight="1" x14ac:dyDescent="0.35">
      <c r="A29" s="33" t="s">
        <v>49</v>
      </c>
      <c r="B29" s="39"/>
      <c r="C29" s="39"/>
      <c r="D29" s="39"/>
      <c r="E29" s="39"/>
      <c r="F29" s="35"/>
      <c r="H29" s="30"/>
      <c r="I29" s="35"/>
      <c r="J29" s="39"/>
      <c r="K29" s="39"/>
      <c r="L29" s="39"/>
      <c r="M29" s="39"/>
      <c r="N29" s="35"/>
      <c r="O29" s="39"/>
      <c r="P29" s="39"/>
      <c r="Q29" s="35"/>
      <c r="R29" s="39"/>
      <c r="S29" s="39"/>
      <c r="T29" s="39"/>
      <c r="U29" s="39"/>
      <c r="X29" s="30"/>
    </row>
    <row r="30" spans="1:24" ht="19" customHeight="1" x14ac:dyDescent="0.35">
      <c r="A30" s="36" t="s">
        <v>44</v>
      </c>
      <c r="B30" s="39">
        <v>0.51</v>
      </c>
      <c r="C30" s="52">
        <f>ABS(B30-E30)</f>
        <v>0</v>
      </c>
      <c r="E30" s="39">
        <v>0.51</v>
      </c>
      <c r="F30" s="52">
        <f>ABS(E30-G30)</f>
        <v>0</v>
      </c>
      <c r="G30" s="30">
        <v>0.51</v>
      </c>
      <c r="H30" s="52">
        <f>ABS(B30-G30)</f>
        <v>0</v>
      </c>
      <c r="I30" s="35"/>
      <c r="J30" s="39">
        <v>0.56999999999999995</v>
      </c>
      <c r="K30" s="52">
        <f>ABS(J30-M30)</f>
        <v>0</v>
      </c>
      <c r="L30" s="39"/>
      <c r="M30" s="39">
        <v>0.56999999999999995</v>
      </c>
      <c r="N30" s="52">
        <f>ABS(M30-O30)</f>
        <v>1.9999999999999907E-2</v>
      </c>
      <c r="O30" s="39">
        <v>0.55000000000000004</v>
      </c>
      <c r="P30" s="52">
        <f>ABS(J30-O30)</f>
        <v>1.9999999999999907E-2</v>
      </c>
      <c r="Q30" s="35"/>
      <c r="R30" s="39">
        <v>0.66</v>
      </c>
      <c r="S30" s="52">
        <f>ABS(R30-U30)</f>
        <v>1.0000000000000009E-2</v>
      </c>
      <c r="T30" s="39"/>
      <c r="U30" s="39">
        <v>0.65</v>
      </c>
      <c r="V30" s="52">
        <f>ABS(U30-W30)</f>
        <v>0</v>
      </c>
      <c r="W30" s="30">
        <v>0.65</v>
      </c>
      <c r="X30" s="52">
        <f>ABS(R30-W30)</f>
        <v>1.0000000000000009E-2</v>
      </c>
    </row>
    <row r="31" spans="1:24" ht="19" customHeight="1" x14ac:dyDescent="0.35">
      <c r="A31" s="36" t="s">
        <v>53</v>
      </c>
      <c r="B31" s="39"/>
      <c r="C31" s="39"/>
      <c r="D31" s="39"/>
      <c r="E31" s="39"/>
      <c r="F31" s="35"/>
      <c r="H31" s="30"/>
      <c r="I31" s="35"/>
      <c r="J31" s="39"/>
      <c r="K31" s="39"/>
      <c r="L31" s="39"/>
      <c r="M31" s="39"/>
      <c r="N31" s="35"/>
      <c r="O31" s="39"/>
      <c r="P31" s="39"/>
      <c r="Q31" s="35"/>
      <c r="R31" s="39"/>
      <c r="S31" s="39"/>
      <c r="T31" s="39"/>
      <c r="U31" s="39"/>
      <c r="X31" s="30"/>
    </row>
    <row r="32" spans="1:24" ht="19" customHeight="1" x14ac:dyDescent="0.35">
      <c r="A32" s="37" t="s">
        <v>45</v>
      </c>
      <c r="B32" s="39">
        <v>0.23</v>
      </c>
      <c r="C32" s="52">
        <f>ABS(B32-E32)</f>
        <v>4.0000000000000036E-3</v>
      </c>
      <c r="D32" s="59"/>
      <c r="E32" s="39">
        <v>0.22600000000000001</v>
      </c>
      <c r="F32" s="52">
        <f>ABS(E32-G32)</f>
        <v>4.4000000000000011E-2</v>
      </c>
      <c r="G32" s="30">
        <v>0.27</v>
      </c>
      <c r="H32" s="52">
        <f>ABS(B32-G32)</f>
        <v>4.0000000000000008E-2</v>
      </c>
      <c r="I32" s="35"/>
      <c r="J32" s="39">
        <v>0.42</v>
      </c>
      <c r="K32" s="52">
        <f>ABS(J32-M32)</f>
        <v>3.2999999999999696E-3</v>
      </c>
      <c r="L32" s="59"/>
      <c r="M32" s="39">
        <v>0.41670000000000001</v>
      </c>
      <c r="N32" s="52">
        <f>ABS(M32-O32)</f>
        <v>5.3299999999999959E-2</v>
      </c>
      <c r="O32" s="30">
        <v>0.47</v>
      </c>
      <c r="P32" s="52">
        <f>ABS(J32-O32)</f>
        <v>4.9999999999999989E-2</v>
      </c>
      <c r="Q32" s="35"/>
      <c r="R32" s="39">
        <v>0.41</v>
      </c>
      <c r="S32" s="52">
        <f>ABS(R32-U32)</f>
        <v>2.4999999999999967E-2</v>
      </c>
      <c r="U32" s="74">
        <v>0.38500000000000001</v>
      </c>
      <c r="V32" s="52">
        <f>ABS(U32-W32)</f>
        <v>2.4999999999999967E-2</v>
      </c>
      <c r="W32" s="30">
        <v>0.41</v>
      </c>
      <c r="X32" s="52">
        <f>ABS(R32-W32)</f>
        <v>0</v>
      </c>
    </row>
    <row r="33" spans="1:24" ht="19" customHeight="1" x14ac:dyDescent="0.35">
      <c r="A33" s="37" t="s">
        <v>46</v>
      </c>
      <c r="B33" s="39">
        <v>0.28999999999999998</v>
      </c>
      <c r="C33" s="52">
        <f>ABS(B33-E33)</f>
        <v>1.8000000000000238E-3</v>
      </c>
      <c r="D33" s="59"/>
      <c r="E33" s="39">
        <v>0.2918</v>
      </c>
      <c r="F33" s="52">
        <f>ABS(E33-G33)</f>
        <v>0.12819999999999998</v>
      </c>
      <c r="G33" s="30">
        <v>0.42</v>
      </c>
      <c r="H33" s="52">
        <f>ABS(B33-G33)</f>
        <v>0.13</v>
      </c>
      <c r="I33" s="35"/>
      <c r="J33" s="39">
        <v>0.32</v>
      </c>
      <c r="K33" s="52">
        <f>ABS(J33-M33)</f>
        <v>1.2000000000000344E-3</v>
      </c>
      <c r="L33" s="59"/>
      <c r="M33" s="39">
        <v>0.31879999999999997</v>
      </c>
      <c r="N33" s="52">
        <f>ABS(M33-O33)</f>
        <v>6.1200000000000032E-2</v>
      </c>
      <c r="O33" s="30">
        <v>0.38</v>
      </c>
      <c r="P33" s="52">
        <f>ABS(J33-O33)</f>
        <v>0.06</v>
      </c>
      <c r="Q33" s="35"/>
      <c r="R33" s="39">
        <v>0.35</v>
      </c>
      <c r="S33" s="52">
        <f>ABS(R33-U33)</f>
        <v>1.319999999999999E-2</v>
      </c>
      <c r="U33" s="74">
        <v>0.33679999999999999</v>
      </c>
      <c r="V33" s="52">
        <f>ABS(U33-W33)</f>
        <v>1.6799999999999982E-2</v>
      </c>
      <c r="W33" s="30">
        <v>0.32</v>
      </c>
      <c r="X33" s="52">
        <f>ABS(R33-W33)</f>
        <v>2.9999999999999971E-2</v>
      </c>
    </row>
    <row r="34" spans="1:24" ht="19" customHeight="1" x14ac:dyDescent="0.35">
      <c r="A34" s="37" t="s">
        <v>47</v>
      </c>
      <c r="B34" s="39">
        <v>0.64</v>
      </c>
      <c r="C34" s="52">
        <f>ABS(B34-E34)</f>
        <v>9.099999999999997E-3</v>
      </c>
      <c r="D34" s="59"/>
      <c r="E34" s="39">
        <v>0.64910000000000001</v>
      </c>
      <c r="F34" s="52">
        <f>ABS(E34-G34)</f>
        <v>0.18909999999999999</v>
      </c>
      <c r="G34" s="30">
        <v>0.46</v>
      </c>
      <c r="H34" s="52">
        <f>ABS(B34-G34)</f>
        <v>0.18</v>
      </c>
      <c r="I34" s="35"/>
      <c r="J34" s="39">
        <v>0.67</v>
      </c>
      <c r="K34" s="52">
        <f>ABS(J34-M34)</f>
        <v>6.5999999999999392E-3</v>
      </c>
      <c r="L34" s="59"/>
      <c r="M34" s="39">
        <v>0.67659999999999998</v>
      </c>
      <c r="N34" s="52">
        <f>ABS(M34-O34)</f>
        <v>0.33659999999999995</v>
      </c>
      <c r="O34" s="30">
        <v>0.34</v>
      </c>
      <c r="P34" s="52">
        <f>ABS(J34-O34)</f>
        <v>0.33</v>
      </c>
      <c r="Q34" s="35"/>
      <c r="R34" s="39">
        <v>0.71</v>
      </c>
      <c r="S34" s="52">
        <f>ABS(R34-U34)</f>
        <v>1.4399999999999968E-2</v>
      </c>
      <c r="U34" s="74">
        <v>0.6956</v>
      </c>
      <c r="V34" s="52">
        <f>ABS(U34-W34)</f>
        <v>4.3999999999999595E-3</v>
      </c>
      <c r="W34" s="30">
        <v>0.7</v>
      </c>
      <c r="X34" s="52">
        <f>ABS(R34-W34)</f>
        <v>1.0000000000000009E-2</v>
      </c>
    </row>
    <row r="35" spans="1:24" ht="34" customHeight="1" x14ac:dyDescent="0.35">
      <c r="A35" s="33" t="s">
        <v>59</v>
      </c>
      <c r="B35" s="39"/>
      <c r="C35" s="39"/>
      <c r="D35" s="39"/>
      <c r="E35" s="39"/>
      <c r="F35" s="35"/>
      <c r="G35" s="39"/>
      <c r="H35" s="39"/>
      <c r="I35" s="35"/>
      <c r="J35" s="39"/>
      <c r="K35" s="39"/>
      <c r="L35" s="39"/>
      <c r="M35" s="39"/>
      <c r="N35" s="35"/>
      <c r="O35" s="39"/>
      <c r="P35" s="39"/>
      <c r="Q35" s="35"/>
      <c r="R35" s="39"/>
      <c r="S35" s="39"/>
      <c r="T35" s="39"/>
      <c r="U35" s="39"/>
      <c r="X35" s="30"/>
    </row>
    <row r="36" spans="1:24" ht="19" customHeight="1" x14ac:dyDescent="0.35">
      <c r="A36" s="40">
        <v>0</v>
      </c>
      <c r="B36" s="39" t="s">
        <v>68</v>
      </c>
      <c r="C36" s="39"/>
      <c r="D36" s="39"/>
      <c r="E36" s="39"/>
      <c r="F36" s="35"/>
      <c r="G36" s="39"/>
      <c r="H36" s="39"/>
      <c r="I36" s="35"/>
      <c r="J36" s="39" t="s">
        <v>68</v>
      </c>
      <c r="K36" s="39"/>
      <c r="L36" s="39"/>
      <c r="M36" s="39"/>
      <c r="N36" s="35"/>
      <c r="O36" s="39"/>
      <c r="P36" s="39"/>
      <c r="Q36" s="35"/>
      <c r="R36" s="53">
        <v>4.1000000000000002E-2</v>
      </c>
      <c r="S36" s="52">
        <f>ABS(R36-U36)</f>
        <v>2.6999999999999941E-4</v>
      </c>
      <c r="T36" s="59"/>
      <c r="U36" s="53">
        <v>4.0730000000000002E-2</v>
      </c>
      <c r="V36" s="52">
        <f>ABS(U36-W36)</f>
        <v>5.2699999999999969E-3</v>
      </c>
      <c r="W36" s="30">
        <v>4.5999999999999999E-2</v>
      </c>
      <c r="X36" s="52">
        <f>ABS(R36-W36)</f>
        <v>4.9999999999999975E-3</v>
      </c>
    </row>
    <row r="37" spans="1:24" ht="19" customHeight="1" x14ac:dyDescent="0.35">
      <c r="A37" s="40">
        <v>1</v>
      </c>
      <c r="B37" s="39" t="s">
        <v>68</v>
      </c>
      <c r="C37" s="39"/>
      <c r="D37" s="39"/>
      <c r="E37" s="39"/>
      <c r="F37" s="35"/>
      <c r="G37" s="39"/>
      <c r="H37" s="39"/>
      <c r="I37" s="35"/>
      <c r="J37" s="39" t="s">
        <v>68</v>
      </c>
      <c r="K37" s="39"/>
      <c r="L37" s="39"/>
      <c r="M37" s="39"/>
      <c r="N37" s="35"/>
      <c r="O37" s="39"/>
      <c r="P37" s="39"/>
      <c r="Q37" s="35"/>
      <c r="R37" s="53">
        <v>4.2000000000000003E-2</v>
      </c>
      <c r="S37" s="52">
        <f>ABS(R37-U37)</f>
        <v>3.0000000000000165E-4</v>
      </c>
      <c r="T37" s="59"/>
      <c r="U37" s="53">
        <v>4.1700000000000001E-2</v>
      </c>
      <c r="V37" s="52">
        <f>ABS(U37-W37)</f>
        <v>6.9999999999999923E-4</v>
      </c>
      <c r="W37" s="30">
        <v>4.1000000000000002E-2</v>
      </c>
      <c r="X37" s="52">
        <f>ABS(R37-W37)</f>
        <v>1.0000000000000009E-3</v>
      </c>
    </row>
    <row r="38" spans="1:24" ht="19" customHeight="1" x14ac:dyDescent="0.35">
      <c r="A38" s="40">
        <v>2</v>
      </c>
      <c r="B38" s="39" t="s">
        <v>68</v>
      </c>
      <c r="C38" s="39"/>
      <c r="D38" s="39"/>
      <c r="E38" s="39"/>
      <c r="F38" s="35"/>
      <c r="G38" s="39"/>
      <c r="H38" s="39"/>
      <c r="I38" s="35"/>
      <c r="J38" s="39" t="s">
        <v>68</v>
      </c>
      <c r="K38" s="39"/>
      <c r="L38" s="39"/>
      <c r="M38" s="39"/>
      <c r="N38" s="35"/>
      <c r="O38" s="39"/>
      <c r="P38" s="39"/>
      <c r="Q38" s="35"/>
      <c r="R38" s="53">
        <v>0.10199999999999999</v>
      </c>
      <c r="S38" s="52">
        <f>ABS(R38-U38)</f>
        <v>2.9999999999999472E-4</v>
      </c>
      <c r="T38" s="59"/>
      <c r="U38" s="53">
        <v>0.1017</v>
      </c>
      <c r="V38" s="52">
        <f>ABS(U38-W38)</f>
        <v>1.2700000000000003E-2</v>
      </c>
      <c r="W38" s="30">
        <v>8.8999999999999996E-2</v>
      </c>
      <c r="X38" s="52">
        <f>ABS(R38-W38)</f>
        <v>1.2999999999999998E-2</v>
      </c>
    </row>
    <row r="39" spans="1:24" ht="19" customHeight="1" x14ac:dyDescent="0.35">
      <c r="A39" s="40" t="s">
        <v>69</v>
      </c>
      <c r="B39" s="39" t="s">
        <v>68</v>
      </c>
      <c r="C39" s="39"/>
      <c r="D39" s="39"/>
      <c r="E39" s="39"/>
      <c r="F39" s="35"/>
      <c r="G39" s="39"/>
      <c r="H39" s="39"/>
      <c r="I39" s="35"/>
      <c r="J39" s="39" t="s">
        <v>68</v>
      </c>
      <c r="K39" s="39"/>
      <c r="L39" s="39"/>
      <c r="M39" s="39"/>
      <c r="N39" s="35"/>
      <c r="O39" s="39"/>
      <c r="P39" s="39"/>
      <c r="Q39" s="35"/>
      <c r="R39" s="53">
        <v>0.28499999999999998</v>
      </c>
      <c r="S39" s="52">
        <f>ABS(R39-U39)</f>
        <v>4.1600000000002746E-4</v>
      </c>
      <c r="T39" s="59"/>
      <c r="U39" s="53">
        <v>0.285416</v>
      </c>
      <c r="V39" s="52">
        <f>ABS(U39-W39)</f>
        <v>5.9415999999999997E-2</v>
      </c>
      <c r="W39" s="30">
        <v>0.22600000000000001</v>
      </c>
      <c r="X39" s="52">
        <f>ABS(R39-W39)</f>
        <v>5.8999999999999969E-2</v>
      </c>
    </row>
    <row r="40" spans="1:24" ht="33" customHeight="1" x14ac:dyDescent="0.35">
      <c r="A40" s="33" t="s">
        <v>60</v>
      </c>
      <c r="B40" s="56"/>
      <c r="C40" s="56"/>
      <c r="D40" s="56"/>
      <c r="E40" s="56"/>
      <c r="F40" s="38"/>
      <c r="G40" s="56"/>
      <c r="H40" s="38"/>
      <c r="I40" s="35"/>
      <c r="J40" s="39"/>
      <c r="K40" s="39"/>
      <c r="L40" s="39"/>
      <c r="M40" s="39"/>
      <c r="N40" s="35"/>
      <c r="O40" s="39"/>
      <c r="P40" s="39"/>
      <c r="Q40" s="35"/>
      <c r="R40" s="39"/>
      <c r="S40" s="39"/>
      <c r="T40" s="39"/>
      <c r="U40" s="39"/>
      <c r="X40" s="30"/>
    </row>
    <row r="41" spans="1:24" ht="19" customHeight="1" x14ac:dyDescent="0.35">
      <c r="A41" s="40" t="s">
        <v>56</v>
      </c>
      <c r="B41" s="39" t="s">
        <v>68</v>
      </c>
      <c r="C41" s="39"/>
      <c r="D41" s="39"/>
      <c r="E41" s="39"/>
      <c r="F41" s="35"/>
      <c r="G41" s="39"/>
      <c r="H41" s="35"/>
      <c r="I41" s="35"/>
      <c r="J41" s="39" t="s">
        <v>68</v>
      </c>
      <c r="K41" s="39"/>
      <c r="L41" s="39"/>
      <c r="M41" s="39"/>
      <c r="N41" s="35"/>
      <c r="O41" s="39"/>
      <c r="P41" s="39"/>
      <c r="Q41" s="35"/>
      <c r="R41" s="53">
        <v>0</v>
      </c>
      <c r="S41" s="52">
        <f>ABS(R41-U41)</f>
        <v>0</v>
      </c>
      <c r="T41" s="59"/>
      <c r="U41" s="53">
        <v>0</v>
      </c>
      <c r="V41" s="52">
        <f>ABS(U41-W41)</f>
        <v>0</v>
      </c>
      <c r="W41" s="30">
        <v>0</v>
      </c>
      <c r="X41" s="52">
        <f>ABS(R41-W41)</f>
        <v>0</v>
      </c>
    </row>
    <row r="42" spans="1:24" ht="19" customHeight="1" x14ac:dyDescent="0.35">
      <c r="A42" s="40" t="s">
        <v>54</v>
      </c>
      <c r="B42" s="39" t="s">
        <v>68</v>
      </c>
      <c r="C42" s="39"/>
      <c r="D42" s="39"/>
      <c r="E42" s="39"/>
      <c r="F42" s="35"/>
      <c r="G42" s="39"/>
      <c r="H42" s="35"/>
      <c r="I42" s="35"/>
      <c r="J42" s="39" t="s">
        <v>68</v>
      </c>
      <c r="K42" s="39"/>
      <c r="L42" s="39"/>
      <c r="M42" s="39"/>
      <c r="N42" s="35"/>
      <c r="O42" s="39"/>
      <c r="P42" s="39"/>
      <c r="Q42" s="35"/>
      <c r="R42" s="53">
        <v>0</v>
      </c>
      <c r="S42" s="52">
        <f>ABS(R42-U42)</f>
        <v>0</v>
      </c>
      <c r="T42" s="59"/>
      <c r="U42" s="53">
        <v>0</v>
      </c>
      <c r="V42" s="52">
        <f>ABS(U42-W42)</f>
        <v>0</v>
      </c>
      <c r="W42" s="30">
        <v>0</v>
      </c>
      <c r="X42" s="52">
        <f>ABS(R42-W42)</f>
        <v>0</v>
      </c>
    </row>
    <row r="43" spans="1:24" ht="19" customHeight="1" x14ac:dyDescent="0.35">
      <c r="A43" s="40" t="s">
        <v>55</v>
      </c>
      <c r="B43" s="39" t="s">
        <v>68</v>
      </c>
      <c r="C43" s="39"/>
      <c r="D43" s="39"/>
      <c r="E43" s="39"/>
      <c r="F43" s="35"/>
      <c r="G43" s="39"/>
      <c r="H43" s="35"/>
      <c r="I43" s="35"/>
      <c r="J43" s="39" t="s">
        <v>68</v>
      </c>
      <c r="K43" s="39"/>
      <c r="L43" s="39"/>
      <c r="M43" s="39"/>
      <c r="N43" s="35"/>
      <c r="O43" s="39"/>
      <c r="P43" s="39"/>
      <c r="Q43" s="35"/>
      <c r="R43" s="53">
        <v>1.4E-2</v>
      </c>
      <c r="S43" s="52">
        <f>ABS(R43-U43)</f>
        <v>2.9999999999999992E-4</v>
      </c>
      <c r="T43" s="59"/>
      <c r="U43" s="53">
        <v>1.37E-2</v>
      </c>
      <c r="V43" s="52">
        <f>ABS(U43-W43)</f>
        <v>2.9999999999999992E-4</v>
      </c>
      <c r="W43" s="30">
        <v>1.4E-2</v>
      </c>
      <c r="X43" s="52">
        <f>ABS(R43-W43)</f>
        <v>0</v>
      </c>
    </row>
    <row r="44" spans="1:24" ht="19" customHeight="1" x14ac:dyDescent="0.35">
      <c r="A44" s="40" t="s">
        <v>57</v>
      </c>
      <c r="B44" s="39" t="s">
        <v>68</v>
      </c>
      <c r="C44" s="39"/>
      <c r="D44" s="39"/>
      <c r="E44" s="39"/>
      <c r="F44" s="35"/>
      <c r="G44" s="39"/>
      <c r="H44" s="35"/>
      <c r="I44" s="35"/>
      <c r="J44" s="39" t="s">
        <v>68</v>
      </c>
      <c r="K44" s="39"/>
      <c r="L44" s="39"/>
      <c r="M44" s="39"/>
      <c r="N44" s="35"/>
      <c r="O44" s="39"/>
      <c r="P44" s="39"/>
      <c r="Q44" s="35"/>
      <c r="R44" s="53">
        <v>3.6999999999999998E-2</v>
      </c>
      <c r="S44" s="52">
        <f>ABS(R44-U44)</f>
        <v>5.0000000000000044E-4</v>
      </c>
      <c r="T44" s="59"/>
      <c r="U44" s="53">
        <v>3.6499999999999998E-2</v>
      </c>
      <c r="V44" s="52">
        <f>ABS(U44-W44)</f>
        <v>5.0000000000000044E-4</v>
      </c>
      <c r="W44" s="30">
        <v>3.6999999999999998E-2</v>
      </c>
      <c r="X44" s="52">
        <f>ABS(R44-W44)</f>
        <v>0</v>
      </c>
    </row>
    <row r="45" spans="1:24" ht="19" customHeight="1" x14ac:dyDescent="0.35">
      <c r="A45" s="40" t="s">
        <v>72</v>
      </c>
      <c r="B45" s="39" t="s">
        <v>68</v>
      </c>
      <c r="C45" s="39"/>
      <c r="D45" s="39"/>
      <c r="E45" s="39"/>
      <c r="F45" s="35"/>
      <c r="G45" s="39"/>
      <c r="H45" s="35"/>
      <c r="I45" s="35"/>
      <c r="J45" s="39" t="s">
        <v>68</v>
      </c>
      <c r="K45" s="39"/>
      <c r="L45" s="39"/>
      <c r="M45" s="39"/>
      <c r="N45" s="35"/>
      <c r="O45" s="39"/>
      <c r="P45" s="39"/>
      <c r="Q45" s="35"/>
      <c r="R45" s="53">
        <v>0.22500000000000001</v>
      </c>
      <c r="S45" s="52">
        <f>ABS(R45-U45)</f>
        <v>3.2999999999999696E-4</v>
      </c>
      <c r="T45" s="59"/>
      <c r="U45" s="53">
        <v>0.22467000000000001</v>
      </c>
      <c r="V45" s="52">
        <f>ABS(U45-W45)</f>
        <v>3.2999999999999696E-4</v>
      </c>
      <c r="W45" s="30">
        <v>0.22500000000000001</v>
      </c>
      <c r="X45" s="52">
        <f>ABS(R45-W45)</f>
        <v>0</v>
      </c>
    </row>
    <row r="46" spans="1:24" ht="19" customHeight="1" x14ac:dyDescent="0.35">
      <c r="A46" s="45" t="s">
        <v>61</v>
      </c>
      <c r="B46" s="39"/>
      <c r="C46" s="39"/>
      <c r="D46" s="39"/>
      <c r="E46" s="39"/>
      <c r="F46" s="39"/>
      <c r="G46" s="39"/>
      <c r="H46" s="39"/>
      <c r="I46" s="35"/>
      <c r="J46" s="39"/>
      <c r="K46" s="39"/>
      <c r="L46" s="39"/>
      <c r="M46" s="39"/>
      <c r="N46" s="35"/>
      <c r="O46" s="39"/>
      <c r="P46" s="39"/>
      <c r="Q46" s="35"/>
      <c r="R46" s="39"/>
      <c r="S46" s="39"/>
      <c r="T46" s="39"/>
      <c r="U46" s="39"/>
      <c r="X46" s="30"/>
    </row>
    <row r="47" spans="1:24" ht="19" customHeight="1" x14ac:dyDescent="0.35">
      <c r="A47" s="40" t="s">
        <v>16</v>
      </c>
      <c r="B47" s="57">
        <v>122</v>
      </c>
      <c r="C47" s="52">
        <f>ABS(B47-E47)</f>
        <v>15.030000000000001</v>
      </c>
      <c r="D47" s="57"/>
      <c r="E47" s="39">
        <v>106.97</v>
      </c>
      <c r="F47" s="52">
        <f>ABS(E47-G47)</f>
        <v>36.72999999999999</v>
      </c>
      <c r="G47" s="30">
        <v>143.69999999999999</v>
      </c>
      <c r="H47" s="52">
        <f>ABS(B47-G47)</f>
        <v>21.699999999999989</v>
      </c>
      <c r="I47" s="35"/>
      <c r="J47" s="57">
        <v>52.4</v>
      </c>
      <c r="K47" s="52">
        <f>ABS(J47-M47)</f>
        <v>6.9499999999999957</v>
      </c>
      <c r="L47" s="57"/>
      <c r="M47" s="39">
        <v>45.45</v>
      </c>
      <c r="N47" s="52">
        <f>ABS(M47-O47)</f>
        <v>21.849999999999994</v>
      </c>
      <c r="O47" s="30">
        <v>67.3</v>
      </c>
      <c r="P47" s="52">
        <f>ABS(J47-O47)</f>
        <v>14.899999999999999</v>
      </c>
      <c r="Q47" s="35"/>
      <c r="R47" s="39" t="s">
        <v>68</v>
      </c>
      <c r="S47" s="39"/>
      <c r="T47" s="39"/>
      <c r="U47" s="39"/>
      <c r="X47" s="30"/>
    </row>
    <row r="48" spans="1:24" ht="19" customHeight="1" x14ac:dyDescent="0.35">
      <c r="A48" s="40" t="s">
        <v>62</v>
      </c>
      <c r="B48" s="57">
        <v>35.799999999999997</v>
      </c>
      <c r="C48" s="52">
        <f>ABS(B48-E48)</f>
        <v>7.1700000000000017</v>
      </c>
      <c r="D48" s="57"/>
      <c r="E48" s="39">
        <v>42.97</v>
      </c>
      <c r="F48" s="52">
        <f>ABS(E48-G48)</f>
        <v>11.530000000000001</v>
      </c>
      <c r="G48" s="30">
        <v>54.5</v>
      </c>
      <c r="H48" s="52">
        <f>ABS(B48-G48)</f>
        <v>18.700000000000003</v>
      </c>
      <c r="I48" s="35"/>
      <c r="J48" s="57">
        <v>23.1</v>
      </c>
      <c r="K48" s="52">
        <f>ABS(J48-M48)</f>
        <v>8.2900000000000009</v>
      </c>
      <c r="L48" s="57"/>
      <c r="M48" s="39">
        <v>14.81</v>
      </c>
      <c r="N48" s="52">
        <f>ABS(M48-O48)</f>
        <v>29.79</v>
      </c>
      <c r="O48" s="30">
        <v>44.6</v>
      </c>
      <c r="P48" s="52">
        <f>ABS(J48-O48)</f>
        <v>21.5</v>
      </c>
      <c r="Q48" s="35"/>
      <c r="R48" s="39" t="s">
        <v>68</v>
      </c>
      <c r="S48" s="39"/>
      <c r="T48" s="39"/>
      <c r="U48" s="39"/>
      <c r="X48" s="30"/>
    </row>
    <row r="49" spans="1:24" ht="19" customHeight="1" x14ac:dyDescent="0.35">
      <c r="A49" s="40" t="s">
        <v>63</v>
      </c>
      <c r="B49" s="57">
        <v>88.4</v>
      </c>
      <c r="C49" s="52">
        <f>ABS(B49-E49)</f>
        <v>4.3699999999999903</v>
      </c>
      <c r="D49" s="48"/>
      <c r="E49" s="39">
        <v>92.77</v>
      </c>
      <c r="F49" s="52">
        <f>ABS(E49-G49)</f>
        <v>4.3699999999999903</v>
      </c>
      <c r="G49" s="30">
        <v>88.4</v>
      </c>
      <c r="H49" s="52">
        <f>ABS(B49-G49)</f>
        <v>0</v>
      </c>
      <c r="I49" s="35"/>
      <c r="J49" s="57">
        <v>49.7</v>
      </c>
      <c r="K49" s="52">
        <f>ABS(J49-M49)</f>
        <v>0.72999999999999687</v>
      </c>
      <c r="L49" s="57"/>
      <c r="M49" s="39">
        <v>50.43</v>
      </c>
      <c r="N49" s="52">
        <f>ABS(M49-O49)</f>
        <v>25.869999999999997</v>
      </c>
      <c r="O49" s="30">
        <v>76.3</v>
      </c>
      <c r="P49" s="52">
        <f>ABS(J49-O49)</f>
        <v>26.599999999999994</v>
      </c>
      <c r="Q49" s="35"/>
      <c r="R49" s="39" t="s">
        <v>68</v>
      </c>
      <c r="S49" s="35"/>
      <c r="T49" s="39"/>
      <c r="U49" s="39"/>
    </row>
    <row r="50" spans="1:24" ht="19" customHeight="1" thickBot="1" x14ac:dyDescent="0.4">
      <c r="A50" s="46" t="s">
        <v>64</v>
      </c>
      <c r="B50" s="78">
        <v>256.60000000000002</v>
      </c>
      <c r="C50" s="52">
        <f>ABS(B50-E50)</f>
        <v>75.510000000000019</v>
      </c>
      <c r="D50" s="49"/>
      <c r="E50" s="72">
        <v>181.09</v>
      </c>
      <c r="F50" s="52">
        <f>ABS(E50-G50)</f>
        <v>7.6099999999999852</v>
      </c>
      <c r="G50" s="76">
        <v>188.7</v>
      </c>
      <c r="H50" s="52">
        <f>ABS(B50-G50)</f>
        <v>67.900000000000034</v>
      </c>
      <c r="I50" s="42"/>
      <c r="J50" s="78">
        <v>59.1</v>
      </c>
      <c r="K50" s="52">
        <f>ABS(J50-M50)</f>
        <v>2.0500000000000043</v>
      </c>
      <c r="L50" s="49"/>
      <c r="M50" s="72">
        <v>57.05</v>
      </c>
      <c r="N50" s="52">
        <f>ABS(M50-O50)</f>
        <v>24.549999999999997</v>
      </c>
      <c r="O50" s="76">
        <v>81.599999999999994</v>
      </c>
      <c r="P50" s="52">
        <f>ABS(J50-O50)</f>
        <v>22.499999999999993</v>
      </c>
      <c r="Q50" s="42"/>
      <c r="R50" s="72" t="s">
        <v>68</v>
      </c>
      <c r="S50" s="42"/>
      <c r="T50" s="42"/>
      <c r="U50" s="72"/>
      <c r="V50" s="51"/>
      <c r="W50" s="76"/>
      <c r="X50" s="51"/>
    </row>
    <row r="51" spans="1:24" ht="13" thickTop="1" x14ac:dyDescent="0.35">
      <c r="A51" s="41"/>
      <c r="B51" s="73"/>
      <c r="C51" s="41"/>
      <c r="D51" s="41"/>
      <c r="E51" s="73"/>
      <c r="F51" s="41"/>
      <c r="G51" s="73"/>
      <c r="H51" s="41"/>
      <c r="I51" s="41"/>
      <c r="J51" s="73"/>
      <c r="K51" s="41"/>
      <c r="L51" s="41"/>
      <c r="M51" s="73"/>
      <c r="N51" s="41"/>
      <c r="O51" s="73"/>
      <c r="P51" s="41"/>
      <c r="Q51" s="41"/>
      <c r="R51" s="73"/>
      <c r="S51" s="41"/>
      <c r="T51" s="41"/>
      <c r="U51" s="73"/>
    </row>
    <row r="52" spans="1:24" x14ac:dyDescent="0.35">
      <c r="A52" s="43"/>
      <c r="B52" s="43"/>
      <c r="C52" s="43"/>
      <c r="D52" s="43"/>
      <c r="E52" s="43"/>
      <c r="F52" s="43"/>
      <c r="G52" s="43"/>
      <c r="H52" s="43"/>
      <c r="I52" s="41"/>
      <c r="J52" s="73"/>
      <c r="K52" s="41"/>
      <c r="L52" s="41"/>
      <c r="M52" s="73"/>
      <c r="N52" s="41"/>
      <c r="O52" s="73"/>
      <c r="P52" s="41"/>
      <c r="Q52" s="41"/>
      <c r="R52" s="73"/>
      <c r="S52" s="41"/>
      <c r="T52" s="41"/>
      <c r="U52" s="73"/>
    </row>
    <row r="53" spans="1:24" x14ac:dyDescent="0.35">
      <c r="A53" s="43"/>
      <c r="B53" s="43"/>
      <c r="C53" s="43"/>
      <c r="D53" s="43"/>
      <c r="E53" s="43"/>
      <c r="F53" s="43"/>
      <c r="G53" s="43"/>
      <c r="H53" s="43"/>
      <c r="I53" s="41"/>
      <c r="J53" s="73"/>
      <c r="K53" s="41"/>
      <c r="L53" s="41"/>
      <c r="M53" s="73"/>
      <c r="N53" s="41"/>
      <c r="O53" s="73"/>
      <c r="P53" s="41"/>
      <c r="Q53" s="41"/>
      <c r="R53" s="73"/>
      <c r="S53" s="41"/>
      <c r="T53" s="41"/>
      <c r="U53" s="73"/>
    </row>
    <row r="54" spans="1:24" x14ac:dyDescent="0.35">
      <c r="A54" s="43"/>
      <c r="B54" s="43"/>
      <c r="C54" s="43"/>
      <c r="D54" s="43"/>
      <c r="E54" s="43"/>
      <c r="F54" s="43"/>
      <c r="G54" s="43"/>
      <c r="H54" s="43"/>
      <c r="I54" s="41"/>
      <c r="J54" s="73"/>
      <c r="K54" s="41"/>
      <c r="L54" s="41"/>
      <c r="M54" s="73"/>
      <c r="N54" s="41"/>
      <c r="O54" s="73"/>
      <c r="P54" s="41"/>
      <c r="Q54" s="41"/>
      <c r="R54" s="73"/>
      <c r="S54" s="41"/>
      <c r="T54" s="41"/>
      <c r="U54" s="73"/>
    </row>
    <row r="55" spans="1:24" x14ac:dyDescent="0.35">
      <c r="A55" s="43"/>
      <c r="B55" s="43"/>
      <c r="C55" s="43"/>
      <c r="D55" s="43"/>
      <c r="E55" s="43"/>
      <c r="F55" s="43"/>
      <c r="G55" s="43"/>
      <c r="H55" s="43"/>
      <c r="I55" s="41"/>
      <c r="J55" s="73"/>
      <c r="K55" s="41"/>
      <c r="L55" s="41"/>
      <c r="M55" s="73"/>
      <c r="N55" s="41"/>
      <c r="O55" s="73"/>
      <c r="P55" s="41"/>
      <c r="Q55" s="41"/>
      <c r="R55" s="73"/>
      <c r="S55" s="41"/>
      <c r="T55" s="41"/>
      <c r="U55" s="73"/>
    </row>
    <row r="56" spans="1:24" ht="13.5" x14ac:dyDescent="0.35">
      <c r="A56" s="44"/>
      <c r="B56" s="44"/>
      <c r="C56" s="44"/>
      <c r="D56" s="44"/>
      <c r="E56" s="44"/>
      <c r="F56" s="44"/>
      <c r="G56" s="44"/>
      <c r="H56" s="44"/>
      <c r="I56" s="41"/>
      <c r="J56" s="73"/>
      <c r="K56" s="41"/>
      <c r="L56" s="41"/>
      <c r="M56" s="73"/>
      <c r="N56" s="41"/>
      <c r="O56" s="73"/>
      <c r="P56" s="41"/>
      <c r="Q56" s="41"/>
      <c r="R56" s="73"/>
      <c r="S56" s="41"/>
      <c r="T56" s="41"/>
      <c r="U56" s="73"/>
    </row>
    <row r="57" spans="1:24" x14ac:dyDescent="0.35">
      <c r="A57" s="43"/>
      <c r="B57" s="43"/>
      <c r="C57" s="43"/>
      <c r="D57" s="43"/>
      <c r="E57" s="43"/>
      <c r="F57" s="43"/>
      <c r="G57" s="43"/>
      <c r="H57" s="43"/>
      <c r="I57" s="41"/>
      <c r="J57" s="73"/>
      <c r="K57" s="41"/>
      <c r="L57" s="41"/>
      <c r="M57" s="73"/>
      <c r="N57" s="41"/>
      <c r="O57" s="73"/>
      <c r="P57" s="41"/>
      <c r="Q57" s="41"/>
      <c r="R57" s="73"/>
      <c r="S57" s="41"/>
      <c r="T57" s="41"/>
      <c r="U57" s="73"/>
    </row>
    <row r="59" spans="1:24" s="30" customFormat="1" x14ac:dyDescent="0.35">
      <c r="A59" s="27"/>
    </row>
    <row r="61" spans="1:24" s="30" customFormat="1" x14ac:dyDescent="0.35">
      <c r="A61" s="27"/>
    </row>
  </sheetData>
  <mergeCells count="2">
    <mergeCell ref="A2:A3"/>
    <mergeCell ref="A1:W1"/>
  </mergeCells>
  <conditionalFormatting sqref="C5:C34">
    <cfRule type="colorScale" priority="9">
      <colorScale>
        <cfvo type="min"/>
        <cfvo type="max"/>
        <color theme="9" tint="-0.249977111117893"/>
        <color rgb="FFF65054"/>
      </colorScale>
    </cfRule>
  </conditionalFormatting>
  <conditionalFormatting sqref="F5:F34">
    <cfRule type="colorScale" priority="8">
      <colorScale>
        <cfvo type="min"/>
        <cfvo type="max"/>
        <color theme="9" tint="-0.249977111117893"/>
        <color rgb="FFF65054"/>
      </colorScale>
    </cfRule>
  </conditionalFormatting>
  <conditionalFormatting sqref="H5:H34">
    <cfRule type="colorScale" priority="7">
      <colorScale>
        <cfvo type="min"/>
        <cfvo type="max"/>
        <color theme="9" tint="-0.249977111117893"/>
        <color rgb="FFFF0000"/>
      </colorScale>
    </cfRule>
  </conditionalFormatting>
  <conditionalFormatting sqref="K5:K34">
    <cfRule type="colorScale" priority="6">
      <colorScale>
        <cfvo type="min"/>
        <cfvo type="max"/>
        <color theme="9" tint="-0.249977111117893"/>
        <color rgb="FFFF0000"/>
      </colorScale>
    </cfRule>
  </conditionalFormatting>
  <conditionalFormatting sqref="N5:N34">
    <cfRule type="colorScale" priority="5">
      <colorScale>
        <cfvo type="min"/>
        <cfvo type="max"/>
        <color theme="9" tint="-0.249977111117893"/>
        <color rgb="FFFF0000"/>
      </colorScale>
    </cfRule>
  </conditionalFormatting>
  <conditionalFormatting sqref="P5:P34">
    <cfRule type="colorScale" priority="4">
      <colorScale>
        <cfvo type="min"/>
        <cfvo type="max"/>
        <color theme="9" tint="-0.249977111117893"/>
        <color rgb="FFFF0000"/>
      </colorScale>
    </cfRule>
  </conditionalFormatting>
  <conditionalFormatting sqref="S5:S34">
    <cfRule type="colorScale" priority="3">
      <colorScale>
        <cfvo type="min"/>
        <cfvo type="max"/>
        <color theme="9" tint="-0.249977111117893"/>
        <color rgb="FFFF0000"/>
      </colorScale>
    </cfRule>
  </conditionalFormatting>
  <conditionalFormatting sqref="V5:V34">
    <cfRule type="colorScale" priority="2">
      <colorScale>
        <cfvo type="min"/>
        <cfvo type="max"/>
        <color theme="9" tint="-0.249977111117893"/>
        <color rgb="FFFF0000"/>
      </colorScale>
    </cfRule>
  </conditionalFormatting>
  <conditionalFormatting sqref="X5:X34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Emeli</dc:creator>
  <cp:lastModifiedBy>Connor Van Meter</cp:lastModifiedBy>
  <dcterms:created xsi:type="dcterms:W3CDTF">2019-02-21T20:04:37Z</dcterms:created>
  <dcterms:modified xsi:type="dcterms:W3CDTF">2020-01-09T20:01:09Z</dcterms:modified>
</cp:coreProperties>
</file>