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sjennes/Dropbox/Projects/Uong/analysis/"/>
    </mc:Choice>
  </mc:AlternateContent>
  <xr:revisionPtr revIDLastSave="0" documentId="13_ncr:1_{65105048-51CE-2143-8ABE-C8D5C6A4ED5A}" xr6:coauthVersionLast="36" xr6:coauthVersionMax="36" xr10:uidLastSave="{00000000-0000-0000-0000-000000000000}"/>
  <bookViews>
    <workbookView xWindow="28400" yWindow="11100" windowWidth="26440" windowHeight="19740" activeTab="4" xr2:uid="{B8AB432C-ECC6-9043-843B-5AA4D83D3BB5}"/>
  </bookViews>
  <sheets>
    <sheet name="T1" sheetId="1" r:id="rId1"/>
    <sheet name="T2" sheetId="2" r:id="rId2"/>
    <sheet name="T3" sheetId="3" r:id="rId3"/>
    <sheet name="T4" sheetId="4" r:id="rId4"/>
    <sheet name="ST1" sheetId="5" r:id="rId5"/>
  </sheets>
  <definedNames>
    <definedName name="_Toc511857457" localSheetId="0">'T1'!$A$1</definedName>
    <definedName name="_Toc511857458" localSheetId="1">'T2'!$A$1</definedName>
    <definedName name="_Toc511857459" localSheetId="2">'T3'!$A$1</definedName>
    <definedName name="_Toc511857460" localSheetId="3">'T4'!$A$1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2" l="1"/>
  <c r="G10" i="2"/>
  <c r="G7" i="2"/>
  <c r="G4" i="2"/>
  <c r="F13" i="2" l="1"/>
  <c r="F10" i="2"/>
  <c r="F7" i="2"/>
  <c r="F4" i="2"/>
  <c r="E13" i="2"/>
  <c r="E10" i="2"/>
  <c r="E7" i="2"/>
  <c r="E4" i="2"/>
</calcChain>
</file>

<file path=xl/sharedStrings.xml><?xml version="1.0" encoding="utf-8"?>
<sst xmlns="http://schemas.openxmlformats.org/spreadsheetml/2006/main" count="315" uniqueCount="223">
  <si>
    <t>Baseline Sample</t>
  </si>
  <si>
    <t>Enrolled Cohort</t>
  </si>
  <si>
    <t>Analytic Subset</t>
  </si>
  <si>
    <t>Characteristic</t>
  </si>
  <si>
    <t>n</t>
  </si>
  <si>
    <t>%</t>
  </si>
  <si>
    <t>Individual-Level</t>
  </si>
  <si>
    <t>N = 803</t>
  </si>
  <si>
    <t>N = 560</t>
  </si>
  <si>
    <t>N = 469</t>
  </si>
  <si>
    <t>Age</t>
  </si>
  <si>
    <t>18-19</t>
  </si>
  <si>
    <t>20-24</t>
  </si>
  <si>
    <t>25-29</t>
  </si>
  <si>
    <t>30-39</t>
  </si>
  <si>
    <t>40 or greater</t>
  </si>
  <si>
    <t>Race</t>
  </si>
  <si>
    <t>Black/African American</t>
  </si>
  <si>
    <t>White/Caucasian</t>
  </si>
  <si>
    <t>Sexual Partners in Past 6 Months</t>
  </si>
  <si>
    <t>Total Partners (Mean ± SD, Median)</t>
  </si>
  <si>
    <t>5.54 ± 8.40, 4</t>
  </si>
  <si>
    <t>5.66 ± 8.29, 3.5</t>
  </si>
  <si>
    <t>5.77 ± 8.58, 5</t>
  </si>
  <si>
    <t>Unprotected Partners (Mean ± SD, Median)</t>
  </si>
  <si>
    <t>2.41 ± 4.61, 1</t>
  </si>
  <si>
    <t>1.85 ± 3.42, 1</t>
  </si>
  <si>
    <t>1.80 ± 3.52, 1</t>
  </si>
  <si>
    <t>HIV Status</t>
  </si>
  <si>
    <t>Positive</t>
  </si>
  <si>
    <t>Negative</t>
  </si>
  <si>
    <t>Partner-Level</t>
  </si>
  <si>
    <t>N = 1758</t>
  </si>
  <si>
    <t>N = 1397</t>
  </si>
  <si>
    <t>Ongoing Partnership Reported at Baseline</t>
  </si>
  <si>
    <t>Yes</t>
  </si>
  <si>
    <t>No</t>
  </si>
  <si>
    <t>Don't know</t>
  </si>
  <si>
    <t>Repeated Partnership at 6-Month Follow-up</t>
  </si>
  <si>
    <t>Type of Partner</t>
  </si>
  <si>
    <t>More than once, main</t>
  </si>
  <si>
    <t>More than once, casual</t>
  </si>
  <si>
    <t>Race-mixing</t>
  </si>
  <si>
    <t>Black-Black</t>
  </si>
  <si>
    <t>Black-White</t>
  </si>
  <si>
    <t>White-White</t>
  </si>
  <si>
    <t>Age-mixing</t>
  </si>
  <si>
    <t>Absolute Difference in Age</t>
  </si>
  <si>
    <t>Perceived Concordant HIV Status</t>
  </si>
  <si>
    <t>Concordant</t>
  </si>
  <si>
    <t>Discordant</t>
  </si>
  <si>
    <t>Oral or Anal Sex with Partner in Past 6 Months</t>
  </si>
  <si>
    <t>Total Frequency</t>
  </si>
  <si>
    <t>12.58 ± 18.38, 4</t>
  </si>
  <si>
    <t>12.73 ± 18.48, 4</t>
  </si>
  <si>
    <t>Outside Partnership Agreement</t>
  </si>
  <si>
    <t>No Agreement</t>
  </si>
  <si>
    <t>No Sex with Outside Partners</t>
  </si>
  <si>
    <t>Sex with Outside Partners with Conditions</t>
  </si>
  <si>
    <t>Sex with Outside Partners without Conditions</t>
  </si>
  <si>
    <t>Partnership Type</t>
  </si>
  <si>
    <t>Baseline Ongoing</t>
  </si>
  <si>
    <t>Main (N = 253)</t>
  </si>
  <si>
    <t>73 (57.5%)</t>
  </si>
  <si>
    <t>54 (42.5%)</t>
  </si>
  <si>
    <t>11 (13.8%)</t>
  </si>
  <si>
    <t>69 (86.3%)</t>
  </si>
  <si>
    <t>Unknown</t>
  </si>
  <si>
    <t>18 (39.1%)</t>
  </si>
  <si>
    <t>28 (60.9%)</t>
  </si>
  <si>
    <t>Casual (N = 494)</t>
  </si>
  <si>
    <t>92 (42.4%)</t>
  </si>
  <si>
    <t>125 (57.6%)</t>
  </si>
  <si>
    <t>9 (8.7%)</t>
  </si>
  <si>
    <t>94 (91.3%)</t>
  </si>
  <si>
    <t>29 (16.7%)</t>
  </si>
  <si>
    <t>145 (83.3%)</t>
  </si>
  <si>
    <t>One-Time (N = 650)</t>
  </si>
  <si>
    <t>29 (18.6%)</t>
  </si>
  <si>
    <t>127 (81.4%)</t>
  </si>
  <si>
    <t>21 (8.1%)</t>
  </si>
  <si>
    <t>239 (91.9%)</t>
  </si>
  <si>
    <t>32 (13.7%)</t>
  </si>
  <si>
    <t>202 (86.3%)</t>
  </si>
  <si>
    <t>Overall (N = 1397)</t>
  </si>
  <si>
    <t>194 (38.80%)</t>
  </si>
  <si>
    <t>306 (61.20%)</t>
  </si>
  <si>
    <t>41 (9.26%)</t>
  </si>
  <si>
    <t>402 (90.74%)</t>
  </si>
  <si>
    <t>79 (17.40%)</t>
  </si>
  <si>
    <t>375 (82.60%)</t>
  </si>
  <si>
    <t>Partnership Type (Coefficient, 95% CI)*</t>
  </si>
  <si>
    <t>Main or Casual (n = 405)</t>
  </si>
  <si>
    <t>Main (n = 220)</t>
  </si>
  <si>
    <t>Casual (n = 299)</t>
  </si>
  <si>
    <t>Don't Know = No**</t>
  </si>
  <si>
    <t>Unstratified Model</t>
  </si>
  <si>
    <t>Intercept</t>
  </si>
  <si>
    <t>-1.04 (-1.24, -0.85)</t>
  </si>
  <si>
    <t>-1.28 (-1.65, -0.94)</t>
  </si>
  <si>
    <t>-1.35 (-1.60, -1.11)</t>
  </si>
  <si>
    <t>Baseline Mean Degree</t>
  </si>
  <si>
    <t>0.48 (0.34, 0.56)</t>
  </si>
  <si>
    <t>0.75 (0.38, 1.13)</t>
  </si>
  <si>
    <t>0.52 (0.38, 0.65)</t>
  </si>
  <si>
    <t>Stratified Model</t>
  </si>
  <si>
    <t>-1.33 (-1.90, -0.75)</t>
  </si>
  <si>
    <t>-1.73 (-2.63, -0.84)</t>
  </si>
  <si>
    <t>-1.74 (-2.52, 0.97)</t>
  </si>
  <si>
    <t>0.46 (0.34, 0.57)</t>
  </si>
  <si>
    <t>0.79 (0.41, 1.19)</t>
  </si>
  <si>
    <t>0.53 (0.39, 0.67)</t>
  </si>
  <si>
    <t>Age (Per 5 years)</t>
  </si>
  <si>
    <t>0 (-0.10, 0.10)</t>
  </si>
  <si>
    <t>0.03 (-0.13, 0.18)</t>
  </si>
  <si>
    <t>0.03 (-0.11, 0.16)</t>
  </si>
  <si>
    <t>Black</t>
  </si>
  <si>
    <t>ref</t>
  </si>
  <si>
    <t>White</t>
  </si>
  <si>
    <t>0.41 (0.13, 0.70)</t>
  </si>
  <si>
    <t>0.42 (0, 0.86)</t>
  </si>
  <si>
    <t>0.34 (-0.04, 0.73)</t>
  </si>
  <si>
    <t>Don't Know = Missing**</t>
  </si>
  <si>
    <t>-1.20 (-1.49, -0.93)</t>
  </si>
  <si>
    <t>-1.55 (-2.05, -1.08)</t>
  </si>
  <si>
    <t>-1.49 (-1.87, -1.13)</t>
  </si>
  <si>
    <t>0.48 (0.34, 0.61)</t>
  </si>
  <si>
    <t>0.97 (0.51, 1.44)</t>
  </si>
  <si>
    <t>0.56 (0.38, 0.72)</t>
  </si>
  <si>
    <t>-1.45 (-2.19, -0.71)</t>
  </si>
  <si>
    <t>-1.97 (-3.01, -0.94)</t>
  </si>
  <si>
    <t>-1.74 (-2.77, -0.71)</t>
  </si>
  <si>
    <t>0.48 (0.34, 0.63)</t>
  </si>
  <si>
    <t>1.05 (0.57, 1.55)</t>
  </si>
  <si>
    <t>0.57 (0.39, 0.74)</t>
  </si>
  <si>
    <t>-0.01 (-0.14, 0.12)</t>
  </si>
  <si>
    <t>0 (-0.18, 0.17)</t>
  </si>
  <si>
    <t>0.01 (-0.18, 0.18)</t>
  </si>
  <si>
    <t>0.46 (0.08, 0.85)</t>
  </si>
  <si>
    <t>0.56 (0.08, 1.06)</t>
  </si>
  <si>
    <t>0.31 (-0.19, 0.84)</t>
  </si>
  <si>
    <t>* Poisson regression models were fitted with the mean degree of individuals at 6-month follow-up as the outcome and baseline mean degree as an exposure. Only individuals in main and casual relationships were modeled.</t>
  </si>
  <si>
    <t>** Responses for unknown baseline degree were coded as No and Missing when fitting these models.</t>
  </si>
  <si>
    <t>Partnership Type (Odds Ratio, 95% CI)*</t>
  </si>
  <si>
    <t>All (n = 1397)</t>
  </si>
  <si>
    <t>Main (n = 253)</t>
  </si>
  <si>
    <t>Casual (n = 494)</t>
  </si>
  <si>
    <t>Age Difference (Per 5 years)</t>
  </si>
  <si>
    <t>0.91 (0.81, 1.02)</t>
  </si>
  <si>
    <t>0.91 (0.72, 1.15)</t>
  </si>
  <si>
    <t>0.90 (0.79, 1.04)</t>
  </si>
  <si>
    <t>1.10 (0.50, 2.41)</t>
  </si>
  <si>
    <t>2.23 (0.43, 11.50)</t>
  </si>
  <si>
    <t>0.94 (0.37, 2.38)</t>
  </si>
  <si>
    <t>1.41 (0.96, 2.07)</t>
  </si>
  <si>
    <t>2.42 (1.26, 4.66)</t>
  </si>
  <si>
    <t>0.99 (0.61, 1.61)</t>
  </si>
  <si>
    <t>0.82 (0.55, 1.21)</t>
  </si>
  <si>
    <t>1.10 (0.54, 2.26)</t>
  </si>
  <si>
    <t>0.73 (0.45, 1.19)</t>
  </si>
  <si>
    <t>Oral or Anal Sex with Partner in Past 6 Months (Per 5 acts)</t>
  </si>
  <si>
    <t>1.00 (0.95, 1.06)</t>
  </si>
  <si>
    <t>1.05 (0.97, 1.13)</t>
  </si>
  <si>
    <t>0.92 (0.84, 1.00)</t>
  </si>
  <si>
    <t>1.85 (1.06, 3.21)</t>
  </si>
  <si>
    <t>1.88 (0.90, 3.94)</t>
  </si>
  <si>
    <t>0.91 (0.15, 5.59)</t>
  </si>
  <si>
    <t>0.58 (0.28, 1.20)</t>
  </si>
  <si>
    <t>0.37 (0.12, 1.18)</t>
  </si>
  <si>
    <t>0.79 (0.28, 2.23)</t>
  </si>
  <si>
    <t>1.15 (0.59, 2.23)</t>
  </si>
  <si>
    <t>0.98 (0.40, 2.40)</t>
  </si>
  <si>
    <t>1.03 (0.29, 3.68)</t>
  </si>
  <si>
    <t>0.87 (0.76, 0.99)</t>
  </si>
  <si>
    <t>0.88 (0.69, 1.12)</t>
  </si>
  <si>
    <t>0.86 (0.73, 0.97)</t>
  </si>
  <si>
    <t>1.11 (0.45, 2.77)</t>
  </si>
  <si>
    <t>3.82 (0.54, 26.79)</t>
  </si>
  <si>
    <t>0.89 (0.31, 2.56)</t>
  </si>
  <si>
    <t>1.54 (0.99, 2.40)</t>
  </si>
  <si>
    <t>2.31 (1.11, 4.81)</t>
  </si>
  <si>
    <t>1.12 (0.63, 1.98)</t>
  </si>
  <si>
    <t>0.83 (0.52, 1.31)</t>
  </si>
  <si>
    <t>1.03 (0.46, 2.30)</t>
  </si>
  <si>
    <t>0.73 (0.42, 1.28)</t>
  </si>
  <si>
    <t>1.06 (0.99, 1.12)</t>
  </si>
  <si>
    <t>1.14 (1.04, 1.25)</t>
  </si>
  <si>
    <t>0.95 (0.87, 1.04)</t>
  </si>
  <si>
    <t>2.59 (1.40, 4.80)</t>
  </si>
  <si>
    <t>2.04 (0.86, 4.79)</t>
  </si>
  <si>
    <t>1.37 (0.21, 9.10)</t>
  </si>
  <si>
    <t>0.75 (0.32, 1.73)</t>
  </si>
  <si>
    <t>0.39 (0.11, 1.31)</t>
  </si>
  <si>
    <t>1.01 (0.26, 3.94)</t>
  </si>
  <si>
    <t>1.47 (0.73, 2.97)</t>
  </si>
  <si>
    <t>0.89 (0.32, 2.46)</t>
  </si>
  <si>
    <t>1.46 (0.41, 5.22)</t>
  </si>
  <si>
    <t>* Logistic regression models were fitted with agreement of degree reported at baseline and 6-month follow-up as the outcome. Sandwich variance estimators were used to calculate confidence intervals to account for correlation within individuals. Frequency of oral or anal sex and outside partnership agreement were excluded for one-time partnerships due to missingness.</t>
  </si>
  <si>
    <r>
      <t>Table 1</t>
    </r>
    <r>
      <rPr>
        <sz val="9"/>
        <color theme="1"/>
        <rFont val="Arial"/>
        <family val="2"/>
      </rPr>
      <t>.</t>
    </r>
    <r>
      <rPr>
        <b/>
        <sz val="9"/>
        <color theme="1"/>
        <rFont val="Arial"/>
        <family val="2"/>
      </rPr>
      <t xml:space="preserve"> </t>
    </r>
    <r>
      <rPr>
        <sz val="9"/>
        <color theme="1"/>
        <rFont val="Arial"/>
        <family val="2"/>
      </rPr>
      <t>Individual-Level and Partnership-Level Characteristics of Baseline Sample, Enrolled Cohort, and Analytic Subset</t>
    </r>
  </si>
  <si>
    <t>One-Time</t>
  </si>
  <si>
    <t>Everyone at baseline includes everyone who met the initial behavioral criteria completed the baseline survey. Those enrolled in the cohort includes only HIV-negative men. The final analytic subset includes only men with same-sex partnerships, no missingness in report of baseline and 6-month degree and no unknown responses for 6-month degree.</t>
  </si>
  <si>
    <r>
      <t>Table 3</t>
    </r>
    <r>
      <rPr>
        <sz val="9"/>
        <color theme="1"/>
        <rFont val="Arial"/>
        <family val="2"/>
      </rPr>
      <t>.</t>
    </r>
    <r>
      <rPr>
        <b/>
        <sz val="9"/>
        <color theme="1"/>
        <rFont val="Arial"/>
        <family val="2"/>
      </rPr>
      <t xml:space="preserve"> </t>
    </r>
    <r>
      <rPr>
        <sz val="9"/>
        <color theme="1"/>
        <rFont val="Arial"/>
        <family val="2"/>
      </rPr>
      <t>Individual-Level Poisson Regression Models of Degree at Baseline and Follow-Up</t>
    </r>
  </si>
  <si>
    <r>
      <t>Table 4</t>
    </r>
    <r>
      <rPr>
        <sz val="9"/>
        <color theme="1"/>
        <rFont val="Arial"/>
        <family val="2"/>
      </rPr>
      <t>.</t>
    </r>
    <r>
      <rPr>
        <b/>
        <sz val="9"/>
        <color theme="1"/>
        <rFont val="Arial"/>
        <family val="2"/>
      </rPr>
      <t xml:space="preserve"> </t>
    </r>
    <r>
      <rPr>
        <sz val="9"/>
        <color theme="1"/>
        <rFont val="Arial"/>
        <family val="2"/>
      </rPr>
      <t>Partner-Level Logistic Regression Models of Concurrency Agreement at Baseline versus 6-Months</t>
    </r>
  </si>
  <si>
    <t>Confirmed Ongoing</t>
  </si>
  <si>
    <t>Baseline Accuracy</t>
  </si>
  <si>
    <t>Unknown = No</t>
  </si>
  <si>
    <t>Unknown = 
No</t>
  </si>
  <si>
    <t>Unknown = 
Missing</t>
  </si>
  <si>
    <t>Negative Predictive Value</t>
  </si>
  <si>
    <r>
      <t>Table 2</t>
    </r>
    <r>
      <rPr>
        <sz val="9"/>
        <color theme="1"/>
        <rFont val="Arial"/>
        <family val="2"/>
      </rPr>
      <t>.</t>
    </r>
    <r>
      <rPr>
        <b/>
        <sz val="9"/>
        <color theme="1"/>
        <rFont val="Arial"/>
        <family val="2"/>
      </rPr>
      <t xml:space="preserve"> </t>
    </r>
    <r>
      <rPr>
        <sz val="9"/>
        <color theme="1"/>
        <rFont val="Arial"/>
        <family val="2"/>
      </rPr>
      <t>Accuracy of Baseline Reported Ongoing Status Through Confirmed Ongoing Status at 6-Month Follow-Up</t>
    </r>
  </si>
  <si>
    <t>Baseline Degree</t>
  </si>
  <si>
    <t>Confirmed Degree</t>
  </si>
  <si>
    <r>
      <t xml:space="preserve">Supplemental Table 1. </t>
    </r>
    <r>
      <rPr>
        <sz val="9"/>
        <color theme="1"/>
        <rFont val="ArialMT"/>
      </rPr>
      <t>Distribution of Study Participants by Baseline and Confirmed Degree, by Partnership History, in a Study of Black and White Men Who Have Sex with Men, Atlanta, 2010–2014.</t>
    </r>
  </si>
  <si>
    <r>
      <t>Main or Casual (n = 405)</t>
    </r>
    <r>
      <rPr>
        <b/>
        <vertAlign val="superscript"/>
        <sz val="9"/>
        <color theme="1"/>
        <rFont val="ArialMT"/>
      </rPr>
      <t>1</t>
    </r>
  </si>
  <si>
    <r>
      <t>Any Main (n = 220)</t>
    </r>
    <r>
      <rPr>
        <b/>
        <vertAlign val="superscript"/>
        <sz val="9"/>
        <color theme="1"/>
        <rFont val="ArialMT"/>
      </rPr>
      <t>2</t>
    </r>
  </si>
  <si>
    <r>
      <t>Any Casual (n = 299)</t>
    </r>
    <r>
      <rPr>
        <b/>
        <vertAlign val="superscript"/>
        <sz val="9"/>
        <color theme="1"/>
        <rFont val="ArialMT"/>
      </rPr>
      <t>3</t>
    </r>
  </si>
  <si>
    <r>
      <t>Unknown = No</t>
    </r>
    <r>
      <rPr>
        <i/>
        <vertAlign val="superscript"/>
        <sz val="9"/>
        <color theme="1"/>
        <rFont val="ArialMT"/>
      </rPr>
      <t>4</t>
    </r>
  </si>
  <si>
    <r>
      <t>Unknown = Missing</t>
    </r>
    <r>
      <rPr>
        <i/>
        <vertAlign val="superscript"/>
        <sz val="9"/>
        <color theme="1"/>
        <rFont val="ArialMT"/>
      </rPr>
      <t>5</t>
    </r>
  </si>
  <si>
    <r>
      <rPr>
        <vertAlign val="superscript"/>
        <sz val="9"/>
        <color theme="1"/>
        <rFont val="ArialMT"/>
      </rPr>
      <t>1</t>
    </r>
    <r>
      <rPr>
        <sz val="9"/>
        <color theme="1"/>
        <rFont val="ArialMT"/>
        <family val="2"/>
      </rPr>
      <t xml:space="preserve"> Study participants who had any main or any casual partnerships in the 6 months prior to the baseline survey; degree is the sum of main and casual partnerships that were ongoing</t>
    </r>
  </si>
  <si>
    <r>
      <rPr>
        <vertAlign val="superscript"/>
        <sz val="9"/>
        <color theme="1"/>
        <rFont val="ArialMT"/>
      </rPr>
      <t>2</t>
    </r>
    <r>
      <rPr>
        <sz val="9"/>
        <color theme="1"/>
        <rFont val="ArialMT"/>
        <family val="2"/>
      </rPr>
      <t xml:space="preserve"> Study participants who had any main partnerships in the 6 months prior to the baseline survey; degree is the sum of main partnerships that were ongoing</t>
    </r>
  </si>
  <si>
    <r>
      <rPr>
        <vertAlign val="superscript"/>
        <sz val="9"/>
        <color theme="1"/>
        <rFont val="ArialMT"/>
      </rPr>
      <t>3</t>
    </r>
    <r>
      <rPr>
        <sz val="9"/>
        <color theme="1"/>
        <rFont val="ArialMT"/>
        <family val="2"/>
      </rPr>
      <t xml:space="preserve"> Study participants who had any casual partnerships in the 6 months prior to the baseline survey; degree is the sum of casual partnerships that were ongoing</t>
    </r>
  </si>
  <si>
    <r>
      <rPr>
        <vertAlign val="superscript"/>
        <sz val="9"/>
        <color theme="1"/>
        <rFont val="ArialMT"/>
      </rPr>
      <t>4</t>
    </r>
    <r>
      <rPr>
        <sz val="9"/>
        <color theme="1"/>
        <rFont val="ArialMT"/>
        <family val="2"/>
      </rPr>
      <t xml:space="preserve"> Responses for unknown baseline degree were coded as not ongoing. </t>
    </r>
  </si>
  <si>
    <r>
      <rPr>
        <vertAlign val="superscript"/>
        <sz val="9"/>
        <color theme="1"/>
        <rFont val="ArialMT"/>
      </rPr>
      <t>5</t>
    </r>
    <r>
      <rPr>
        <sz val="9"/>
        <color theme="1"/>
        <rFont val="ArialMT"/>
        <family val="2"/>
      </rPr>
      <t xml:space="preserve"> Responses for unknown baseline degree were coded as missing and observations dropped from the model.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</si>
</sst>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15">
    <font>
      <sz val="10"/>
      <color theme="1"/>
      <name val="ArialMT"/>
      <family val="2"/>
    </font>
    <font>
      <b/>
      <sz val="9"/>
      <color rgb="FF000000"/>
      <name val="Arial"/>
      <family val="2"/>
    </font>
    <font>
      <sz val="9"/>
      <color rgb="FF000000"/>
      <name val="Arial"/>
      <family val="2"/>
    </font>
    <font>
      <sz val="9"/>
      <color theme="1"/>
      <name val="Arial"/>
      <family val="2"/>
    </font>
    <font>
      <i/>
      <sz val="9"/>
      <color rgb="FF000000"/>
      <name val="Arial"/>
      <family val="2"/>
    </font>
    <font>
      <b/>
      <i/>
      <sz val="9"/>
      <color rgb="FF000000"/>
      <name val="Arial"/>
      <family val="2"/>
    </font>
    <font>
      <b/>
      <sz val="9"/>
      <color theme="1"/>
      <name val="Arial"/>
      <family val="2"/>
    </font>
    <font>
      <sz val="9"/>
      <color theme="1"/>
      <name val="ArialMT"/>
      <family val="2"/>
    </font>
    <font>
      <sz val="9"/>
      <color theme="1"/>
      <name val="Calibri"/>
      <family val="2"/>
    </font>
    <font>
      <b/>
      <sz val="9"/>
      <color theme="1"/>
      <name val="ArialMT"/>
    </font>
    <font>
      <i/>
      <sz val="9"/>
      <color theme="1"/>
      <name val="ArialMT"/>
    </font>
    <font>
      <sz val="9"/>
      <color theme="1"/>
      <name val="ArialMT"/>
    </font>
    <font>
      <b/>
      <vertAlign val="superscript"/>
      <sz val="9"/>
      <color theme="1"/>
      <name val="ArialMT"/>
    </font>
    <font>
      <i/>
      <vertAlign val="superscript"/>
      <sz val="9"/>
      <color theme="1"/>
      <name val="ArialMT"/>
    </font>
    <font>
      <vertAlign val="superscript"/>
      <sz val="9"/>
      <color theme="1"/>
      <name val="ArialMT"/>
    </font>
  </fonts>
  <fills count="3">
    <fill>
      <patternFill patternType="none"/>
    </fill>
    <fill>
      <patternFill patternType="gray125"/>
    </fill>
    <fill>
      <patternFill patternType="solid">
        <fgColor rgb="FFD9D9D9"/>
        <bgColor indexed="64"/>
      </patternFill>
    </fill>
  </fills>
  <borders count="9">
    <border>
      <left/>
      <right/>
      <top/>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top style="thin">
        <color indexed="64"/>
      </top>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s>
  <cellStyleXfs count="1">
    <xf numFmtId="0" fontId="0" fillId="0" borderId="0"/>
  </cellStyleXfs>
  <cellXfs count="93">
    <xf numFmtId="0" fontId="0" fillId="0" borderId="0" xfId="0"/>
    <xf numFmtId="0" fontId="1" fillId="0" borderId="0" xfId="0" applyFont="1" applyAlignment="1">
      <alignment vertical="center"/>
    </xf>
    <xf numFmtId="0" fontId="1" fillId="0" borderId="3" xfId="0" applyFont="1" applyBorder="1" applyAlignment="1">
      <alignment vertical="center"/>
    </xf>
    <xf numFmtId="0" fontId="2" fillId="0" borderId="0" xfId="0" applyFont="1" applyAlignment="1">
      <alignment vertical="center" wrapText="1"/>
    </xf>
    <xf numFmtId="0" fontId="2" fillId="0" borderId="0" xfId="0" applyFont="1" applyAlignment="1">
      <alignment vertical="center"/>
    </xf>
    <xf numFmtId="0" fontId="2" fillId="0" borderId="3" xfId="0" applyFont="1" applyBorder="1" applyAlignment="1">
      <alignment vertical="center"/>
    </xf>
    <xf numFmtId="0" fontId="2" fillId="0" borderId="1" xfId="0" applyFont="1" applyBorder="1" applyAlignment="1">
      <alignment vertical="center"/>
    </xf>
    <xf numFmtId="0" fontId="4" fillId="0" borderId="3" xfId="0" applyFont="1" applyBorder="1" applyAlignment="1">
      <alignment vertical="center"/>
    </xf>
    <xf numFmtId="0" fontId="5" fillId="0" borderId="0" xfId="0" applyFont="1" applyAlignment="1">
      <alignment vertical="center"/>
    </xf>
    <xf numFmtId="0" fontId="2" fillId="0" borderId="0" xfId="0" applyFont="1" applyAlignment="1">
      <alignment horizontal="left" vertical="center" indent="1"/>
    </xf>
    <xf numFmtId="0" fontId="7" fillId="0" borderId="0" xfId="0" applyFont="1" applyAlignment="1">
      <alignment horizontal="left" vertical="center"/>
    </xf>
    <xf numFmtId="0" fontId="1" fillId="0" borderId="1" xfId="0" applyFont="1" applyBorder="1" applyAlignment="1">
      <alignment horizontal="left" vertical="center" wrapText="1"/>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4" fillId="2" borderId="3" xfId="0" applyFont="1" applyFill="1" applyBorder="1" applyAlignment="1">
      <alignment horizontal="left" vertical="center" wrapText="1"/>
    </xf>
    <xf numFmtId="0" fontId="4" fillId="2" borderId="3" xfId="0" applyFont="1" applyFill="1" applyBorder="1" applyAlignment="1">
      <alignment horizontal="left" vertical="center"/>
    </xf>
    <xf numFmtId="0" fontId="1" fillId="0" borderId="0" xfId="0" applyFont="1" applyAlignment="1">
      <alignment horizontal="left" vertical="center" wrapText="1"/>
    </xf>
    <xf numFmtId="0" fontId="8" fillId="0" borderId="0" xfId="0" applyFont="1" applyAlignment="1">
      <alignment horizontal="left" vertical="center"/>
    </xf>
    <xf numFmtId="0" fontId="2" fillId="0" borderId="0" xfId="0" applyFont="1" applyAlignment="1">
      <alignment horizontal="left" vertical="center" wrapText="1" indent="1"/>
    </xf>
    <xf numFmtId="0" fontId="2" fillId="0" borderId="0" xfId="0" applyFont="1" applyAlignment="1">
      <alignment horizontal="left" vertical="center"/>
    </xf>
    <xf numFmtId="0" fontId="1" fillId="0" borderId="0" xfId="0" applyFont="1" applyAlignment="1">
      <alignment horizontal="left" vertical="center"/>
    </xf>
    <xf numFmtId="0" fontId="3" fillId="0" borderId="0" xfId="0" applyFont="1" applyAlignment="1">
      <alignment horizontal="left" vertical="center"/>
    </xf>
    <xf numFmtId="0" fontId="2" fillId="0" borderId="0" xfId="0" applyFont="1" applyAlignment="1">
      <alignment horizontal="left" vertical="center" wrapText="1"/>
    </xf>
    <xf numFmtId="0" fontId="2" fillId="0" borderId="3" xfId="0" applyFont="1" applyBorder="1" applyAlignment="1">
      <alignment horizontal="left" vertical="center" wrapText="1" indent="1"/>
    </xf>
    <xf numFmtId="0" fontId="2" fillId="0" borderId="3" xfId="0" applyFont="1" applyBorder="1" applyAlignment="1">
      <alignment horizontal="left" vertical="center"/>
    </xf>
    <xf numFmtId="0" fontId="8" fillId="0" borderId="3" xfId="0" applyFont="1" applyBorder="1" applyAlignment="1">
      <alignment horizontal="left" vertical="center"/>
    </xf>
    <xf numFmtId="0" fontId="2" fillId="0" borderId="3" xfId="0" applyFont="1" applyBorder="1" applyAlignment="1">
      <alignment horizontal="left" vertical="center" wrapText="1"/>
    </xf>
    <xf numFmtId="0" fontId="7" fillId="0" borderId="0" xfId="0" applyFont="1"/>
    <xf numFmtId="0" fontId="7" fillId="0" borderId="0" xfId="0" applyFont="1" applyAlignment="1">
      <alignment vertical="center"/>
    </xf>
    <xf numFmtId="0" fontId="8" fillId="0" borderId="0" xfId="0" applyFont="1" applyAlignment="1">
      <alignment vertical="center"/>
    </xf>
    <xf numFmtId="0" fontId="1" fillId="0" borderId="0" xfId="0" applyFont="1" applyAlignment="1">
      <alignment vertical="center" wrapText="1"/>
    </xf>
    <xf numFmtId="0" fontId="2" fillId="0" borderId="3" xfId="0" applyFont="1" applyBorder="1" applyAlignment="1">
      <alignment vertical="center" wrapText="1"/>
    </xf>
    <xf numFmtId="0" fontId="7" fillId="0" borderId="0" xfId="0" applyFont="1" applyBorder="1" applyAlignment="1">
      <alignment horizontal="left" vertical="center"/>
    </xf>
    <xf numFmtId="0" fontId="7" fillId="0" borderId="0" xfId="0" applyFont="1" applyBorder="1"/>
    <xf numFmtId="0" fontId="7" fillId="0" borderId="0" xfId="0" applyFont="1" applyBorder="1" applyAlignment="1">
      <alignment wrapText="1"/>
    </xf>
    <xf numFmtId="0" fontId="2" fillId="0" borderId="0" xfId="0" applyFont="1" applyBorder="1" applyAlignment="1">
      <alignment horizontal="left" vertical="center"/>
    </xf>
    <xf numFmtId="164" fontId="7" fillId="0" borderId="0" xfId="0" applyNumberFormat="1" applyFont="1" applyBorder="1" applyAlignment="1">
      <alignment horizontal="left" vertical="center"/>
    </xf>
    <xf numFmtId="164" fontId="7" fillId="0" borderId="0" xfId="0" applyNumberFormat="1" applyFont="1" applyBorder="1" applyAlignment="1">
      <alignment horizontal="left" vertical="center" wrapText="1"/>
    </xf>
    <xf numFmtId="165" fontId="7" fillId="0" borderId="0" xfId="0" applyNumberFormat="1" applyFont="1" applyBorder="1"/>
    <xf numFmtId="0" fontId="7" fillId="0" borderId="0" xfId="0" applyFont="1" applyBorder="1" applyAlignment="1">
      <alignment horizontal="left" vertical="center" wrapText="1"/>
    </xf>
    <xf numFmtId="0" fontId="4" fillId="0" borderId="0" xfId="0" applyFont="1" applyBorder="1" applyAlignment="1">
      <alignment horizontal="left" vertical="center" wrapText="1"/>
    </xf>
    <xf numFmtId="0" fontId="9" fillId="0" borderId="4" xfId="0" applyFont="1" applyBorder="1" applyAlignment="1">
      <alignment horizontal="left" vertical="center"/>
    </xf>
    <xf numFmtId="0" fontId="4" fillId="0" borderId="5" xfId="0" applyFont="1" applyBorder="1" applyAlignment="1">
      <alignment horizontal="left" vertical="center" wrapText="1"/>
    </xf>
    <xf numFmtId="0" fontId="2" fillId="0" borderId="5" xfId="0" applyFont="1" applyBorder="1" applyAlignment="1">
      <alignment horizontal="left" vertical="center"/>
    </xf>
    <xf numFmtId="0" fontId="7" fillId="0" borderId="5" xfId="0" applyFont="1" applyBorder="1" applyAlignment="1">
      <alignment horizontal="left" vertical="center"/>
    </xf>
    <xf numFmtId="0" fontId="7" fillId="0" borderId="5" xfId="0" applyFont="1" applyBorder="1" applyAlignment="1">
      <alignment horizontal="left" vertical="center" wrapText="1"/>
    </xf>
    <xf numFmtId="0" fontId="3" fillId="0" borderId="0" xfId="0" applyFont="1" applyBorder="1" applyAlignment="1">
      <alignment vertical="center" wrapText="1"/>
    </xf>
    <xf numFmtId="0" fontId="4" fillId="0" borderId="6" xfId="0" applyFont="1" applyBorder="1" applyAlignment="1">
      <alignment horizontal="left" vertical="center"/>
    </xf>
    <xf numFmtId="0" fontId="10" fillId="0" borderId="6" xfId="0" applyFont="1" applyBorder="1" applyAlignment="1">
      <alignment horizontal="left" vertical="center" wrapText="1"/>
    </xf>
    <xf numFmtId="0" fontId="4" fillId="0" borderId="4" xfId="0" applyFont="1" applyBorder="1" applyAlignment="1">
      <alignment horizontal="left" vertical="center" wrapText="1"/>
    </xf>
    <xf numFmtId="0" fontId="2" fillId="0" borderId="4" xfId="0" applyFont="1" applyBorder="1" applyAlignment="1">
      <alignment horizontal="left" vertical="center"/>
    </xf>
    <xf numFmtId="164" fontId="7" fillId="0" borderId="4" xfId="0" applyNumberFormat="1" applyFont="1" applyBorder="1" applyAlignment="1">
      <alignment horizontal="left" vertical="center"/>
    </xf>
    <xf numFmtId="164" fontId="7" fillId="0" borderId="4" xfId="0" applyNumberFormat="1" applyFont="1" applyBorder="1" applyAlignment="1">
      <alignment horizontal="left" vertical="center" wrapText="1"/>
    </xf>
    <xf numFmtId="0" fontId="4" fillId="0" borderId="7" xfId="0" applyFont="1" applyBorder="1" applyAlignment="1">
      <alignment horizontal="left" vertical="center" wrapText="1"/>
    </xf>
    <xf numFmtId="0" fontId="2" fillId="0" borderId="7" xfId="0" applyFont="1" applyBorder="1" applyAlignment="1">
      <alignment horizontal="left" vertical="center"/>
    </xf>
    <xf numFmtId="164" fontId="7" fillId="0" borderId="7" xfId="0" applyNumberFormat="1" applyFont="1" applyBorder="1" applyAlignment="1">
      <alignment horizontal="left" vertical="center"/>
    </xf>
    <xf numFmtId="164" fontId="7" fillId="0" borderId="7" xfId="0" applyNumberFormat="1" applyFont="1" applyBorder="1" applyAlignment="1">
      <alignment horizontal="left" vertical="center" wrapText="1"/>
    </xf>
    <xf numFmtId="0" fontId="9" fillId="0" borderId="4" xfId="0" applyFont="1" applyBorder="1" applyAlignment="1">
      <alignment vertical="center" wrapText="1"/>
    </xf>
    <xf numFmtId="0" fontId="7" fillId="0" borderId="4" xfId="0" applyFont="1" applyBorder="1" applyAlignment="1">
      <alignment horizontal="left" vertical="center"/>
    </xf>
    <xf numFmtId="0" fontId="7" fillId="0" borderId="7" xfId="0" applyFont="1" applyBorder="1" applyAlignment="1">
      <alignment horizontal="left" vertical="center"/>
    </xf>
    <xf numFmtId="166" fontId="7" fillId="0" borderId="0" xfId="0" applyNumberFormat="1" applyFont="1" applyBorder="1" applyAlignment="1">
      <alignment horizontal="left" vertical="center"/>
    </xf>
    <xf numFmtId="0" fontId="9" fillId="0" borderId="0" xfId="0" applyFont="1" applyBorder="1" applyAlignment="1">
      <alignment horizontal="left" vertical="center"/>
    </xf>
    <xf numFmtId="166" fontId="7" fillId="0" borderId="5" xfId="0" applyNumberFormat="1" applyFont="1" applyBorder="1" applyAlignment="1">
      <alignment horizontal="left" vertical="center"/>
    </xf>
    <xf numFmtId="0" fontId="10" fillId="0" borderId="0" xfId="0" applyFont="1" applyBorder="1" applyAlignment="1">
      <alignment horizontal="left" vertical="center" indent="1"/>
    </xf>
    <xf numFmtId="0" fontId="7" fillId="0" borderId="0" xfId="0" applyFont="1" applyBorder="1" applyAlignment="1">
      <alignment horizontal="left" vertical="center" indent="2"/>
    </xf>
    <xf numFmtId="0" fontId="7" fillId="0" borderId="5" xfId="0" applyFont="1" applyBorder="1" applyAlignment="1">
      <alignment horizontal="left" vertical="center" indent="2"/>
    </xf>
    <xf numFmtId="0" fontId="1" fillId="0" borderId="2" xfId="0" applyFont="1" applyBorder="1" applyAlignment="1">
      <alignment horizontal="left" vertical="center" wrapText="1"/>
    </xf>
    <xf numFmtId="0" fontId="3" fillId="0" borderId="1" xfId="0" applyFont="1" applyBorder="1" applyAlignment="1">
      <alignment horizontal="left" vertical="center" wrapText="1"/>
    </xf>
    <xf numFmtId="0" fontId="6" fillId="0" borderId="3" xfId="0" applyFont="1" applyBorder="1" applyAlignment="1">
      <alignment horizontal="left" vertical="center"/>
    </xf>
    <xf numFmtId="0" fontId="9" fillId="0" borderId="4" xfId="0" applyFont="1" applyBorder="1" applyAlignment="1">
      <alignment horizontal="left" vertical="center"/>
    </xf>
    <xf numFmtId="0" fontId="6" fillId="0" borderId="0" xfId="0" applyFont="1" applyBorder="1" applyAlignment="1">
      <alignment horizontal="left" vertical="center"/>
    </xf>
    <xf numFmtId="0" fontId="2" fillId="0" borderId="0" xfId="0" applyFont="1" applyBorder="1" applyAlignment="1">
      <alignment horizontal="left" vertical="top" wrapText="1"/>
    </xf>
    <xf numFmtId="0" fontId="2" fillId="0" borderId="5" xfId="0" applyFont="1" applyBorder="1" applyAlignment="1">
      <alignment horizontal="left" vertical="top" wrapText="1"/>
    </xf>
    <xf numFmtId="0" fontId="1" fillId="0" borderId="4" xfId="0" applyFont="1" applyBorder="1" applyAlignment="1">
      <alignment horizontal="left" vertical="center"/>
    </xf>
    <xf numFmtId="0" fontId="1" fillId="0" borderId="7" xfId="0" applyFont="1" applyBorder="1" applyAlignment="1">
      <alignment horizontal="left" vertical="center"/>
    </xf>
    <xf numFmtId="0" fontId="1" fillId="0" borderId="4" xfId="0" applyFont="1" applyBorder="1" applyAlignment="1">
      <alignment horizontal="left" vertical="center" wrapText="1"/>
    </xf>
    <xf numFmtId="0" fontId="1" fillId="0" borderId="7" xfId="0" applyFont="1" applyBorder="1" applyAlignment="1">
      <alignment horizontal="left" vertical="center" wrapText="1"/>
    </xf>
    <xf numFmtId="0" fontId="2" fillId="0" borderId="4" xfId="0" applyFont="1" applyBorder="1" applyAlignment="1">
      <alignment horizontal="left" vertical="top" wrapText="1"/>
    </xf>
    <xf numFmtId="0" fontId="2" fillId="0" borderId="7" xfId="0" applyFont="1" applyBorder="1" applyAlignment="1">
      <alignment horizontal="left" vertical="top" wrapText="1"/>
    </xf>
    <xf numFmtId="0" fontId="3" fillId="0" borderId="0" xfId="0" applyFont="1" applyAlignment="1">
      <alignment horizontal="left" vertical="center" wrapText="1"/>
    </xf>
    <xf numFmtId="0" fontId="1" fillId="0" borderId="2" xfId="0" applyFont="1" applyBorder="1" applyAlignment="1">
      <alignment vertical="center"/>
    </xf>
    <xf numFmtId="0" fontId="1" fillId="2" borderId="2" xfId="0" applyFont="1" applyFill="1" applyBorder="1" applyAlignment="1">
      <alignment vertical="center"/>
    </xf>
    <xf numFmtId="0" fontId="6" fillId="0" borderId="3" xfId="0" applyFont="1" applyBorder="1" applyAlignment="1">
      <alignment vertical="center" wrapText="1"/>
    </xf>
    <xf numFmtId="0" fontId="6" fillId="0" borderId="3" xfId="0" applyFont="1" applyBorder="1" applyAlignment="1">
      <alignment horizontal="left" vertical="center" wrapText="1"/>
    </xf>
    <xf numFmtId="0" fontId="9" fillId="0" borderId="7" xfId="0" applyFont="1" applyBorder="1" applyAlignment="1">
      <alignment horizontal="left" vertical="center" wrapText="1"/>
    </xf>
    <xf numFmtId="0" fontId="11" fillId="0" borderId="7" xfId="0" applyFont="1" applyBorder="1" applyAlignment="1">
      <alignment horizontal="left" vertical="center" wrapText="1"/>
    </xf>
    <xf numFmtId="0" fontId="9" fillId="0" borderId="4" xfId="0" applyFont="1" applyBorder="1" applyAlignment="1">
      <alignment vertical="center" wrapText="1"/>
    </xf>
    <xf numFmtId="0" fontId="7" fillId="0" borderId="8" xfId="0" applyFont="1" applyBorder="1" applyAlignment="1">
      <alignment horizontal="left" vertical="center" wrapText="1"/>
    </xf>
    <xf numFmtId="0" fontId="11" fillId="0" borderId="8" xfId="0" applyFont="1" applyBorder="1" applyAlignment="1">
      <alignment horizontal="left" vertical="center" wrapText="1"/>
    </xf>
    <xf numFmtId="0" fontId="11" fillId="0" borderId="0" xfId="0" applyFont="1" applyAlignment="1">
      <alignment horizontal="left" vertical="center" wrapText="1"/>
    </xf>
    <xf numFmtId="0" fontId="7" fillId="0" borderId="0" xfId="0" applyFont="1" applyAlignment="1">
      <alignment horizontal="left" vertical="center" wrapText="1"/>
    </xf>
    <xf numFmtId="0" fontId="11" fillId="0" borderId="0" xfId="0" applyFont="1" applyAlignment="1">
      <alignment horizontal="left" vertical="center"/>
    </xf>
    <xf numFmtId="0" fontId="7"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A7037-98E4-3747-A2B2-5CDD60085E96}">
  <dimension ref="A1:I48"/>
  <sheetViews>
    <sheetView zoomScale="130" zoomScaleNormal="130" workbookViewId="0">
      <selection activeCell="M14" sqref="M14"/>
    </sheetView>
  </sheetViews>
  <sheetFormatPr baseColWidth="10" defaultRowHeight="12"/>
  <cols>
    <col min="1" max="1" width="22.6640625" style="10" customWidth="1"/>
    <col min="2" max="3" width="10.83203125" style="10"/>
    <col min="4" max="4" width="2.83203125" style="10" customWidth="1"/>
    <col min="5" max="6" width="10.83203125" style="10"/>
    <col min="7" max="7" width="3" style="10" customWidth="1"/>
    <col min="8" max="16384" width="10.83203125" style="10"/>
  </cols>
  <sheetData>
    <row r="1" spans="1:9" ht="27" customHeight="1" thickBot="1">
      <c r="A1" s="68" t="s">
        <v>198</v>
      </c>
      <c r="B1" s="68"/>
      <c r="C1" s="68"/>
      <c r="D1" s="68"/>
      <c r="E1" s="68"/>
      <c r="F1" s="68"/>
      <c r="G1" s="68"/>
      <c r="H1" s="68"/>
      <c r="I1" s="68"/>
    </row>
    <row r="2" spans="1:9" ht="13" thickBot="1">
      <c r="A2" s="11"/>
      <c r="B2" s="66" t="s">
        <v>0</v>
      </c>
      <c r="C2" s="66"/>
      <c r="D2" s="11"/>
      <c r="E2" s="66" t="s">
        <v>1</v>
      </c>
      <c r="F2" s="66"/>
      <c r="G2" s="11"/>
      <c r="H2" s="66" t="s">
        <v>2</v>
      </c>
      <c r="I2" s="66"/>
    </row>
    <row r="3" spans="1:9" ht="14" thickBot="1">
      <c r="A3" s="12" t="s">
        <v>3</v>
      </c>
      <c r="B3" s="13" t="s">
        <v>4</v>
      </c>
      <c r="C3" s="13" t="s">
        <v>5</v>
      </c>
      <c r="D3" s="13"/>
      <c r="E3" s="13" t="s">
        <v>4</v>
      </c>
      <c r="F3" s="13" t="s">
        <v>5</v>
      </c>
      <c r="G3" s="13"/>
      <c r="H3" s="13" t="s">
        <v>4</v>
      </c>
      <c r="I3" s="13" t="s">
        <v>5</v>
      </c>
    </row>
    <row r="4" spans="1:9" ht="14" thickBot="1">
      <c r="A4" s="14" t="s">
        <v>6</v>
      </c>
      <c r="B4" s="15"/>
      <c r="C4" s="15" t="s">
        <v>7</v>
      </c>
      <c r="D4" s="15"/>
      <c r="E4" s="15"/>
      <c r="F4" s="15" t="s">
        <v>8</v>
      </c>
      <c r="G4" s="15"/>
      <c r="H4" s="15"/>
      <c r="I4" s="15" t="s">
        <v>9</v>
      </c>
    </row>
    <row r="5" spans="1:9" ht="13">
      <c r="A5" s="16" t="s">
        <v>10</v>
      </c>
      <c r="B5" s="17"/>
      <c r="C5" s="17"/>
      <c r="D5" s="17"/>
      <c r="E5" s="17"/>
      <c r="F5" s="17"/>
      <c r="G5" s="17"/>
      <c r="H5" s="17"/>
      <c r="I5" s="17"/>
    </row>
    <row r="6" spans="1:9" ht="13">
      <c r="A6" s="18" t="s">
        <v>11</v>
      </c>
      <c r="B6" s="19">
        <v>43</v>
      </c>
      <c r="C6" s="19">
        <v>5.35</v>
      </c>
      <c r="D6" s="17"/>
      <c r="E6" s="19">
        <v>40</v>
      </c>
      <c r="F6" s="19">
        <v>7.14</v>
      </c>
      <c r="G6" s="17"/>
      <c r="H6" s="19">
        <v>32</v>
      </c>
      <c r="I6" s="19">
        <v>6.82</v>
      </c>
    </row>
    <row r="7" spans="1:9" ht="13">
      <c r="A7" s="18" t="s">
        <v>12</v>
      </c>
      <c r="B7" s="19">
        <v>247</v>
      </c>
      <c r="C7" s="19">
        <v>30.76</v>
      </c>
      <c r="D7" s="17"/>
      <c r="E7" s="19">
        <v>189</v>
      </c>
      <c r="F7" s="19">
        <v>33.75</v>
      </c>
      <c r="G7" s="17"/>
      <c r="H7" s="19">
        <v>150</v>
      </c>
      <c r="I7" s="19">
        <v>31.98</v>
      </c>
    </row>
    <row r="8" spans="1:9" ht="13">
      <c r="A8" s="18" t="s">
        <v>13</v>
      </c>
      <c r="B8" s="19">
        <v>242</v>
      </c>
      <c r="C8" s="19">
        <v>30.14</v>
      </c>
      <c r="D8" s="17"/>
      <c r="E8" s="19">
        <v>165</v>
      </c>
      <c r="F8" s="19">
        <v>29.46</v>
      </c>
      <c r="G8" s="17"/>
      <c r="H8" s="19">
        <v>140</v>
      </c>
      <c r="I8" s="19">
        <v>29.85</v>
      </c>
    </row>
    <row r="9" spans="1:9" ht="13">
      <c r="A9" s="18" t="s">
        <v>14</v>
      </c>
      <c r="B9" s="19">
        <v>246</v>
      </c>
      <c r="C9" s="19">
        <v>30.64</v>
      </c>
      <c r="D9" s="17"/>
      <c r="E9" s="19">
        <v>152</v>
      </c>
      <c r="F9" s="19">
        <v>27.14</v>
      </c>
      <c r="G9" s="17"/>
      <c r="H9" s="19">
        <v>135</v>
      </c>
      <c r="I9" s="19">
        <v>28.78</v>
      </c>
    </row>
    <row r="10" spans="1:9" ht="13">
      <c r="A10" s="18" t="s">
        <v>15</v>
      </c>
      <c r="B10" s="19">
        <v>25</v>
      </c>
      <c r="C10" s="19">
        <v>3.11</v>
      </c>
      <c r="D10" s="17"/>
      <c r="E10" s="19">
        <v>14</v>
      </c>
      <c r="F10" s="19">
        <v>2.5</v>
      </c>
      <c r="G10" s="17"/>
      <c r="H10" s="19">
        <v>12</v>
      </c>
      <c r="I10" s="19">
        <v>2.56</v>
      </c>
    </row>
    <row r="11" spans="1:9" ht="13">
      <c r="A11" s="16" t="s">
        <v>16</v>
      </c>
      <c r="B11" s="17"/>
      <c r="C11" s="17"/>
      <c r="D11" s="17"/>
      <c r="E11" s="17"/>
      <c r="F11" s="17"/>
      <c r="G11" s="17"/>
      <c r="H11" s="17"/>
      <c r="I11" s="17"/>
    </row>
    <row r="12" spans="1:9" ht="13">
      <c r="A12" s="18" t="s">
        <v>17</v>
      </c>
      <c r="B12" s="19">
        <v>454</v>
      </c>
      <c r="C12" s="19">
        <v>56.54</v>
      </c>
      <c r="D12" s="17"/>
      <c r="E12" s="19">
        <v>257</v>
      </c>
      <c r="F12" s="19">
        <v>45.89</v>
      </c>
      <c r="G12" s="17"/>
      <c r="H12" s="19">
        <v>205</v>
      </c>
      <c r="I12" s="19">
        <v>43.71</v>
      </c>
    </row>
    <row r="13" spans="1:9" ht="13">
      <c r="A13" s="18" t="s">
        <v>18</v>
      </c>
      <c r="B13" s="19">
        <v>349</v>
      </c>
      <c r="C13" s="19">
        <v>43.46</v>
      </c>
      <c r="D13" s="17"/>
      <c r="E13" s="19">
        <v>303</v>
      </c>
      <c r="F13" s="19">
        <v>54.11</v>
      </c>
      <c r="G13" s="17"/>
      <c r="H13" s="19">
        <v>264</v>
      </c>
      <c r="I13" s="19">
        <v>56.29</v>
      </c>
    </row>
    <row r="14" spans="1:9" ht="26">
      <c r="A14" s="16" t="s">
        <v>19</v>
      </c>
      <c r="B14" s="20"/>
      <c r="C14" s="19"/>
      <c r="D14" s="19"/>
      <c r="E14" s="21"/>
      <c r="F14" s="19"/>
      <c r="G14" s="19"/>
      <c r="H14" s="21"/>
      <c r="I14" s="19"/>
    </row>
    <row r="15" spans="1:9" ht="26">
      <c r="A15" s="22" t="s">
        <v>20</v>
      </c>
      <c r="B15" s="17"/>
      <c r="C15" s="19" t="s">
        <v>21</v>
      </c>
      <c r="D15" s="17"/>
      <c r="E15" s="17"/>
      <c r="F15" s="19" t="s">
        <v>22</v>
      </c>
      <c r="G15" s="17"/>
      <c r="H15" s="17"/>
      <c r="I15" s="19" t="s">
        <v>23</v>
      </c>
    </row>
    <row r="16" spans="1:9" ht="26">
      <c r="A16" s="22" t="s">
        <v>24</v>
      </c>
      <c r="B16" s="17"/>
      <c r="C16" s="19" t="s">
        <v>25</v>
      </c>
      <c r="D16" s="17"/>
      <c r="E16" s="17"/>
      <c r="F16" s="19" t="s">
        <v>26</v>
      </c>
      <c r="G16" s="17"/>
      <c r="H16" s="17"/>
      <c r="I16" s="19" t="s">
        <v>27</v>
      </c>
    </row>
    <row r="17" spans="1:9" ht="13">
      <c r="A17" s="16" t="s">
        <v>28</v>
      </c>
      <c r="B17" s="17"/>
      <c r="C17" s="17"/>
      <c r="D17" s="17"/>
      <c r="E17" s="17"/>
      <c r="F17" s="17"/>
      <c r="G17" s="17"/>
      <c r="H17" s="17"/>
      <c r="I17" s="17"/>
    </row>
    <row r="18" spans="1:9" ht="13">
      <c r="A18" s="18" t="s">
        <v>29</v>
      </c>
      <c r="B18" s="19">
        <v>243</v>
      </c>
      <c r="C18" s="19">
        <v>30.26</v>
      </c>
      <c r="D18" s="17"/>
      <c r="E18" s="17"/>
      <c r="F18" s="17"/>
      <c r="G18" s="17"/>
      <c r="H18" s="17"/>
      <c r="I18" s="17"/>
    </row>
    <row r="19" spans="1:9" ht="14" thickBot="1">
      <c r="A19" s="23" t="s">
        <v>30</v>
      </c>
      <c r="B19" s="24">
        <v>560</v>
      </c>
      <c r="C19" s="24">
        <v>69.739999999999995</v>
      </c>
      <c r="D19" s="25"/>
      <c r="E19" s="25"/>
      <c r="F19" s="25"/>
      <c r="G19" s="25"/>
      <c r="H19" s="25"/>
      <c r="I19" s="25"/>
    </row>
    <row r="20" spans="1:9" ht="14" thickBot="1">
      <c r="A20" s="14" t="s">
        <v>31</v>
      </c>
      <c r="B20" s="15"/>
      <c r="C20" s="15"/>
      <c r="D20" s="15"/>
      <c r="E20" s="15" t="s">
        <v>32</v>
      </c>
      <c r="F20" s="15"/>
      <c r="G20" s="15"/>
      <c r="H20" s="15" t="s">
        <v>33</v>
      </c>
      <c r="I20" s="15"/>
    </row>
    <row r="21" spans="1:9" ht="26">
      <c r="A21" s="16" t="s">
        <v>34</v>
      </c>
      <c r="B21" s="17"/>
      <c r="C21" s="17"/>
      <c r="D21" s="17"/>
      <c r="E21" s="17"/>
      <c r="F21" s="17"/>
      <c r="G21" s="17"/>
      <c r="H21" s="17"/>
      <c r="I21" s="17"/>
    </row>
    <row r="22" spans="1:9" ht="13">
      <c r="A22" s="18" t="s">
        <v>35</v>
      </c>
      <c r="B22" s="17"/>
      <c r="C22" s="17"/>
      <c r="D22" s="17"/>
      <c r="E22" s="19">
        <v>526</v>
      </c>
      <c r="F22" s="19">
        <v>35.14</v>
      </c>
      <c r="G22" s="17"/>
      <c r="H22" s="19">
        <v>500</v>
      </c>
      <c r="I22" s="19">
        <v>35.79</v>
      </c>
    </row>
    <row r="23" spans="1:9" ht="13">
      <c r="A23" s="18" t="s">
        <v>36</v>
      </c>
      <c r="B23" s="17"/>
      <c r="C23" s="17"/>
      <c r="D23" s="17"/>
      <c r="E23" s="19">
        <v>482</v>
      </c>
      <c r="F23" s="19">
        <v>32.200000000000003</v>
      </c>
      <c r="G23" s="17"/>
      <c r="H23" s="19">
        <v>443</v>
      </c>
      <c r="I23" s="19">
        <v>31.71</v>
      </c>
    </row>
    <row r="24" spans="1:9" ht="13">
      <c r="A24" s="18" t="s">
        <v>37</v>
      </c>
      <c r="B24" s="17"/>
      <c r="C24" s="17"/>
      <c r="D24" s="17"/>
      <c r="E24" s="19">
        <v>489</v>
      </c>
      <c r="F24" s="19">
        <v>32.67</v>
      </c>
      <c r="G24" s="17"/>
      <c r="H24" s="19">
        <v>454</v>
      </c>
      <c r="I24" s="19">
        <v>32.5</v>
      </c>
    </row>
    <row r="25" spans="1:9" ht="26">
      <c r="A25" s="16" t="s">
        <v>38</v>
      </c>
      <c r="B25" s="17"/>
      <c r="C25" s="17"/>
      <c r="D25" s="17"/>
      <c r="E25" s="19">
        <v>1497</v>
      </c>
      <c r="F25" s="19">
        <v>261</v>
      </c>
      <c r="G25" s="17"/>
      <c r="H25" s="17"/>
      <c r="I25" s="17"/>
    </row>
    <row r="26" spans="1:9" ht="13">
      <c r="A26" s="18" t="s">
        <v>35</v>
      </c>
      <c r="B26" s="17"/>
      <c r="C26" s="17"/>
      <c r="D26" s="17"/>
      <c r="E26" s="19">
        <v>325</v>
      </c>
      <c r="F26" s="19">
        <v>19.829999999999998</v>
      </c>
      <c r="G26" s="17"/>
      <c r="H26" s="19">
        <v>314</v>
      </c>
      <c r="I26" s="19">
        <v>22.48</v>
      </c>
    </row>
    <row r="27" spans="1:9" ht="13">
      <c r="A27" s="18" t="s">
        <v>36</v>
      </c>
      <c r="B27" s="17"/>
      <c r="C27" s="17"/>
      <c r="D27" s="17"/>
      <c r="E27" s="19">
        <v>1314</v>
      </c>
      <c r="F27" s="19">
        <v>80.17</v>
      </c>
      <c r="G27" s="17"/>
      <c r="H27" s="19">
        <v>1083</v>
      </c>
      <c r="I27" s="19">
        <v>77.52</v>
      </c>
    </row>
    <row r="28" spans="1:9" ht="13">
      <c r="A28" s="16" t="s">
        <v>39</v>
      </c>
      <c r="B28" s="17"/>
      <c r="C28" s="17"/>
      <c r="D28" s="17"/>
      <c r="E28" s="17"/>
      <c r="F28" s="17"/>
      <c r="G28" s="17"/>
      <c r="H28" s="17"/>
      <c r="I28" s="17"/>
    </row>
    <row r="29" spans="1:9" ht="13">
      <c r="A29" s="18" t="s">
        <v>40</v>
      </c>
      <c r="B29" s="17"/>
      <c r="C29" s="17"/>
      <c r="D29" s="17"/>
      <c r="E29" s="19">
        <v>267</v>
      </c>
      <c r="F29" s="19">
        <v>15.3</v>
      </c>
      <c r="G29" s="17"/>
      <c r="H29" s="19">
        <v>253</v>
      </c>
      <c r="I29" s="19">
        <v>18.11</v>
      </c>
    </row>
    <row r="30" spans="1:9" ht="13">
      <c r="A30" s="18" t="s">
        <v>41</v>
      </c>
      <c r="B30" s="17"/>
      <c r="C30" s="17"/>
      <c r="D30" s="17"/>
      <c r="E30" s="19">
        <v>533</v>
      </c>
      <c r="F30" s="19">
        <v>30.54</v>
      </c>
      <c r="G30" s="17"/>
      <c r="H30" s="19">
        <v>494</v>
      </c>
      <c r="I30" s="19">
        <v>35.36</v>
      </c>
    </row>
    <row r="31" spans="1:9" ht="13">
      <c r="A31" s="18" t="s">
        <v>199</v>
      </c>
      <c r="B31" s="17"/>
      <c r="C31" s="17"/>
      <c r="D31" s="17"/>
      <c r="E31" s="19">
        <v>945</v>
      </c>
      <c r="F31" s="19">
        <v>54.15</v>
      </c>
      <c r="G31" s="17"/>
      <c r="H31" s="19">
        <v>650</v>
      </c>
      <c r="I31" s="19">
        <v>46.53</v>
      </c>
    </row>
    <row r="32" spans="1:9" ht="13">
      <c r="A32" s="16" t="s">
        <v>42</v>
      </c>
      <c r="B32" s="17"/>
      <c r="C32" s="17"/>
      <c r="D32" s="17"/>
      <c r="E32" s="17"/>
      <c r="F32" s="17"/>
      <c r="G32" s="17"/>
      <c r="H32" s="17"/>
      <c r="I32" s="17"/>
    </row>
    <row r="33" spans="1:9" ht="13">
      <c r="A33" s="18" t="s">
        <v>43</v>
      </c>
      <c r="B33" s="17"/>
      <c r="C33" s="17"/>
      <c r="D33" s="17"/>
      <c r="E33" s="19">
        <v>557</v>
      </c>
      <c r="F33" s="19">
        <v>39.619999999999997</v>
      </c>
      <c r="G33" s="17"/>
      <c r="H33" s="19">
        <v>449</v>
      </c>
      <c r="I33" s="19">
        <v>39.04</v>
      </c>
    </row>
    <row r="34" spans="1:9" ht="13">
      <c r="A34" s="18" t="s">
        <v>44</v>
      </c>
      <c r="B34" s="17"/>
      <c r="C34" s="17"/>
      <c r="D34" s="17"/>
      <c r="E34" s="19">
        <v>95</v>
      </c>
      <c r="F34" s="19">
        <v>6.76</v>
      </c>
      <c r="G34" s="17"/>
      <c r="H34" s="19">
        <v>73</v>
      </c>
      <c r="I34" s="19">
        <v>6.35</v>
      </c>
    </row>
    <row r="35" spans="1:9" ht="13">
      <c r="A35" s="18" t="s">
        <v>45</v>
      </c>
      <c r="B35" s="17"/>
      <c r="C35" s="17"/>
      <c r="D35" s="17"/>
      <c r="E35" s="19">
        <v>754</v>
      </c>
      <c r="F35" s="19">
        <v>53.63</v>
      </c>
      <c r="G35" s="17"/>
      <c r="H35" s="19">
        <v>628</v>
      </c>
      <c r="I35" s="19">
        <v>54.61</v>
      </c>
    </row>
    <row r="36" spans="1:9" ht="13">
      <c r="A36" s="16" t="s">
        <v>46</v>
      </c>
      <c r="B36" s="17"/>
      <c r="C36" s="17"/>
      <c r="D36" s="17"/>
      <c r="E36" s="17"/>
      <c r="F36" s="17"/>
      <c r="G36" s="17"/>
      <c r="H36" s="17"/>
      <c r="I36" s="17"/>
    </row>
    <row r="37" spans="1:9" ht="13">
      <c r="A37" s="18" t="s">
        <v>47</v>
      </c>
      <c r="B37" s="17"/>
      <c r="C37" s="17"/>
      <c r="D37" s="17"/>
      <c r="E37" s="19">
        <v>8.1</v>
      </c>
      <c r="F37" s="19">
        <v>1.91</v>
      </c>
      <c r="G37" s="17"/>
      <c r="H37" s="19">
        <v>8.09</v>
      </c>
      <c r="I37" s="19">
        <v>1.69</v>
      </c>
    </row>
    <row r="38" spans="1:9" ht="26">
      <c r="A38" s="16" t="s">
        <v>48</v>
      </c>
      <c r="B38" s="17"/>
      <c r="C38" s="17"/>
      <c r="D38" s="17"/>
      <c r="E38" s="17"/>
      <c r="F38" s="17"/>
      <c r="G38" s="17"/>
      <c r="H38" s="17"/>
      <c r="I38" s="17"/>
    </row>
    <row r="39" spans="1:9" ht="13">
      <c r="A39" s="18" t="s">
        <v>49</v>
      </c>
      <c r="B39" s="17"/>
      <c r="C39" s="17"/>
      <c r="D39" s="17"/>
      <c r="E39" s="19">
        <v>965</v>
      </c>
      <c r="F39" s="19">
        <v>57.89</v>
      </c>
      <c r="G39" s="17"/>
      <c r="H39" s="19">
        <v>814</v>
      </c>
      <c r="I39" s="19">
        <v>60.57</v>
      </c>
    </row>
    <row r="40" spans="1:9" ht="13">
      <c r="A40" s="18" t="s">
        <v>50</v>
      </c>
      <c r="B40" s="17"/>
      <c r="C40" s="17"/>
      <c r="D40" s="17"/>
      <c r="E40" s="19">
        <v>702</v>
      </c>
      <c r="F40" s="19">
        <v>42.11</v>
      </c>
      <c r="G40" s="17"/>
      <c r="H40" s="19">
        <v>530</v>
      </c>
      <c r="I40" s="19">
        <v>39.43</v>
      </c>
    </row>
    <row r="41" spans="1:9" ht="26">
      <c r="A41" s="16" t="s">
        <v>51</v>
      </c>
      <c r="B41" s="20"/>
      <c r="C41" s="21"/>
      <c r="D41" s="21"/>
      <c r="E41" s="21"/>
      <c r="F41" s="19"/>
      <c r="G41" s="19"/>
      <c r="H41" s="21"/>
      <c r="I41" s="19"/>
    </row>
    <row r="42" spans="1:9" ht="13">
      <c r="A42" s="22" t="s">
        <v>52</v>
      </c>
      <c r="B42" s="17"/>
      <c r="C42" s="17"/>
      <c r="D42" s="17"/>
      <c r="E42" s="17"/>
      <c r="F42" s="19" t="s">
        <v>53</v>
      </c>
      <c r="G42" s="17"/>
      <c r="H42" s="17"/>
      <c r="I42" s="19" t="s">
        <v>54</v>
      </c>
    </row>
    <row r="43" spans="1:9" ht="26">
      <c r="A43" s="16" t="s">
        <v>55</v>
      </c>
      <c r="B43" s="17"/>
      <c r="C43" s="17"/>
      <c r="D43" s="17"/>
      <c r="E43" s="17"/>
      <c r="F43" s="17"/>
      <c r="G43" s="17"/>
      <c r="H43" s="17"/>
      <c r="I43" s="17"/>
    </row>
    <row r="44" spans="1:9" ht="13">
      <c r="A44" s="22" t="s">
        <v>56</v>
      </c>
      <c r="B44" s="17"/>
      <c r="C44" s="17"/>
      <c r="D44" s="17"/>
      <c r="E44" s="19">
        <v>565</v>
      </c>
      <c r="F44" s="19">
        <v>71.61</v>
      </c>
      <c r="G44" s="17"/>
      <c r="H44" s="19">
        <v>527</v>
      </c>
      <c r="I44" s="19">
        <v>71.599999999999994</v>
      </c>
    </row>
    <row r="45" spans="1:9" ht="13">
      <c r="A45" s="22" t="s">
        <v>57</v>
      </c>
      <c r="B45" s="17"/>
      <c r="C45" s="17"/>
      <c r="D45" s="17"/>
      <c r="E45" s="19">
        <v>112</v>
      </c>
      <c r="F45" s="19">
        <v>14.2</v>
      </c>
      <c r="G45" s="17"/>
      <c r="H45" s="19">
        <v>103</v>
      </c>
      <c r="I45" s="19">
        <v>13.99</v>
      </c>
    </row>
    <row r="46" spans="1:9" ht="26">
      <c r="A46" s="22" t="s">
        <v>58</v>
      </c>
      <c r="B46" s="17"/>
      <c r="C46" s="17"/>
      <c r="D46" s="17"/>
      <c r="E46" s="19">
        <v>43</v>
      </c>
      <c r="F46" s="19">
        <v>5.45</v>
      </c>
      <c r="G46" s="17"/>
      <c r="H46" s="19">
        <v>40</v>
      </c>
      <c r="I46" s="19">
        <v>5.43</v>
      </c>
    </row>
    <row r="47" spans="1:9" ht="27" thickBot="1">
      <c r="A47" s="26" t="s">
        <v>59</v>
      </c>
      <c r="B47" s="25"/>
      <c r="C47" s="25"/>
      <c r="D47" s="25"/>
      <c r="E47" s="24">
        <v>69</v>
      </c>
      <c r="F47" s="24">
        <v>8.75</v>
      </c>
      <c r="G47" s="25"/>
      <c r="H47" s="24">
        <v>66</v>
      </c>
      <c r="I47" s="24">
        <v>8.9700000000000006</v>
      </c>
    </row>
    <row r="48" spans="1:9" ht="44" customHeight="1">
      <c r="A48" s="67" t="s">
        <v>200</v>
      </c>
      <c r="B48" s="67"/>
      <c r="C48" s="67"/>
      <c r="D48" s="67"/>
      <c r="E48" s="67"/>
      <c r="F48" s="67"/>
      <c r="G48" s="67"/>
      <c r="H48" s="67"/>
      <c r="I48" s="67"/>
    </row>
  </sheetData>
  <mergeCells count="5">
    <mergeCell ref="B2:C2"/>
    <mergeCell ref="E2:F2"/>
    <mergeCell ref="H2:I2"/>
    <mergeCell ref="A48:I48"/>
    <mergeCell ref="A1:I1"/>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47EC0-6119-314A-8C12-A9F9135704BA}">
  <dimension ref="A1:L16"/>
  <sheetViews>
    <sheetView zoomScale="130" zoomScaleNormal="130" workbookViewId="0">
      <selection activeCell="E3" sqref="E3"/>
    </sheetView>
  </sheetViews>
  <sheetFormatPr baseColWidth="10" defaultRowHeight="12"/>
  <cols>
    <col min="1" max="1" width="15" style="33" customWidth="1"/>
    <col min="2" max="2" width="11" style="34" customWidth="1"/>
    <col min="3" max="3" width="15" style="33" customWidth="1"/>
    <col min="4" max="4" width="12.1640625" style="33" customWidth="1"/>
    <col min="5" max="6" width="10.83203125" style="33"/>
    <col min="7" max="7" width="12.5" style="34" customWidth="1"/>
    <col min="8" max="16384" width="10.83203125" style="33"/>
  </cols>
  <sheetData>
    <row r="1" spans="1:12" ht="27" customHeight="1">
      <c r="A1" s="70" t="s">
        <v>209</v>
      </c>
      <c r="B1" s="70"/>
      <c r="C1" s="70"/>
      <c r="D1" s="70"/>
      <c r="E1" s="70"/>
      <c r="F1" s="70"/>
      <c r="G1" s="70"/>
    </row>
    <row r="2" spans="1:12" ht="34" customHeight="1">
      <c r="A2" s="73" t="s">
        <v>60</v>
      </c>
      <c r="B2" s="75" t="s">
        <v>61</v>
      </c>
      <c r="C2" s="73" t="s">
        <v>203</v>
      </c>
      <c r="D2" s="73"/>
      <c r="E2" s="69" t="s">
        <v>204</v>
      </c>
      <c r="F2" s="69"/>
      <c r="G2" s="57" t="s">
        <v>208</v>
      </c>
    </row>
    <row r="3" spans="1:12" ht="31" customHeight="1">
      <c r="A3" s="74"/>
      <c r="B3" s="76"/>
      <c r="C3" s="47" t="s">
        <v>35</v>
      </c>
      <c r="D3" s="47" t="s">
        <v>36</v>
      </c>
      <c r="E3" s="48" t="s">
        <v>206</v>
      </c>
      <c r="F3" s="48" t="s">
        <v>207</v>
      </c>
      <c r="G3" s="48" t="s">
        <v>205</v>
      </c>
    </row>
    <row r="4" spans="1:12" ht="22" customHeight="1">
      <c r="A4" s="71" t="s">
        <v>62</v>
      </c>
      <c r="B4" s="40" t="s">
        <v>35</v>
      </c>
      <c r="C4" s="35" t="s">
        <v>63</v>
      </c>
      <c r="D4" s="35" t="s">
        <v>64</v>
      </c>
      <c r="E4" s="36">
        <f>(73+69)/(73+69+54+11)</f>
        <v>0.68599033816425126</v>
      </c>
      <c r="F4" s="36">
        <f>(73+69+28)/(73+69+28+11+18+54)</f>
        <v>0.67193675889328064</v>
      </c>
      <c r="G4" s="37">
        <f>(69+28)/(69+28+11+18)</f>
        <v>0.76984126984126988</v>
      </c>
      <c r="H4" s="38"/>
      <c r="I4" s="38"/>
      <c r="K4" s="38"/>
      <c r="L4" s="38"/>
    </row>
    <row r="5" spans="1:12" ht="22" customHeight="1">
      <c r="A5" s="71"/>
      <c r="B5" s="40" t="s">
        <v>36</v>
      </c>
      <c r="C5" s="35" t="s">
        <v>65</v>
      </c>
      <c r="D5" s="35" t="s">
        <v>66</v>
      </c>
      <c r="E5" s="36"/>
      <c r="F5" s="36"/>
      <c r="G5" s="37"/>
      <c r="H5" s="38"/>
      <c r="I5" s="38"/>
      <c r="K5" s="38"/>
      <c r="L5" s="38"/>
    </row>
    <row r="6" spans="1:12" ht="22" customHeight="1">
      <c r="A6" s="71"/>
      <c r="B6" s="40" t="s">
        <v>67</v>
      </c>
      <c r="C6" s="35" t="s">
        <v>68</v>
      </c>
      <c r="D6" s="35" t="s">
        <v>69</v>
      </c>
      <c r="E6" s="36"/>
      <c r="F6" s="36"/>
      <c r="G6" s="37"/>
      <c r="H6" s="38"/>
      <c r="I6" s="38"/>
      <c r="K6" s="38"/>
      <c r="L6" s="38"/>
    </row>
    <row r="7" spans="1:12" ht="22" customHeight="1">
      <c r="A7" s="77" t="s">
        <v>70</v>
      </c>
      <c r="B7" s="49" t="s">
        <v>35</v>
      </c>
      <c r="C7" s="50" t="s">
        <v>71</v>
      </c>
      <c r="D7" s="50" t="s">
        <v>72</v>
      </c>
      <c r="E7" s="51">
        <f>(92+94)/(92+94+125+9)</f>
        <v>0.58125000000000004</v>
      </c>
      <c r="F7" s="51">
        <f>(92+94+145)/(92+9+29+125+94+145)</f>
        <v>0.67004048582995956</v>
      </c>
      <c r="G7" s="52">
        <f>(94+145)/(94+145+9+29)</f>
        <v>0.86281588447653434</v>
      </c>
      <c r="H7" s="38"/>
      <c r="I7" s="38"/>
      <c r="K7" s="38"/>
      <c r="L7" s="38"/>
    </row>
    <row r="8" spans="1:12" ht="22" customHeight="1">
      <c r="A8" s="71"/>
      <c r="B8" s="40" t="s">
        <v>36</v>
      </c>
      <c r="C8" s="35" t="s">
        <v>73</v>
      </c>
      <c r="D8" s="35" t="s">
        <v>74</v>
      </c>
      <c r="E8" s="36"/>
      <c r="F8" s="36"/>
      <c r="G8" s="37"/>
      <c r="H8" s="38"/>
      <c r="I8" s="38"/>
      <c r="K8" s="38"/>
      <c r="L8" s="38"/>
    </row>
    <row r="9" spans="1:12" ht="22" customHeight="1">
      <c r="A9" s="78"/>
      <c r="B9" s="53" t="s">
        <v>67</v>
      </c>
      <c r="C9" s="54" t="s">
        <v>75</v>
      </c>
      <c r="D9" s="54" t="s">
        <v>76</v>
      </c>
      <c r="E9" s="55"/>
      <c r="F9" s="55"/>
      <c r="G9" s="56"/>
      <c r="H9" s="38"/>
      <c r="I9" s="38"/>
      <c r="K9" s="38"/>
      <c r="L9" s="38"/>
    </row>
    <row r="10" spans="1:12" ht="22" customHeight="1">
      <c r="A10" s="77" t="s">
        <v>77</v>
      </c>
      <c r="B10" s="49" t="s">
        <v>35</v>
      </c>
      <c r="C10" s="50" t="s">
        <v>78</v>
      </c>
      <c r="D10" s="50" t="s">
        <v>79</v>
      </c>
      <c r="E10" s="51">
        <f>(29+239)/(29+239+21+127)</f>
        <v>0.64423076923076927</v>
      </c>
      <c r="F10" s="51">
        <f>(29+239+202)/(29+21+32+127+239+202)</f>
        <v>0.72307692307692306</v>
      </c>
      <c r="G10" s="52">
        <f>(239+202)/(239+202+21+32)</f>
        <v>0.89271255060728749</v>
      </c>
      <c r="H10" s="38"/>
      <c r="I10" s="38"/>
      <c r="K10" s="38"/>
      <c r="L10" s="38"/>
    </row>
    <row r="11" spans="1:12" ht="22" customHeight="1">
      <c r="A11" s="71"/>
      <c r="B11" s="40" t="s">
        <v>36</v>
      </c>
      <c r="C11" s="35" t="s">
        <v>80</v>
      </c>
      <c r="D11" s="35" t="s">
        <v>81</v>
      </c>
      <c r="E11" s="36"/>
      <c r="F11" s="36"/>
      <c r="G11" s="37"/>
      <c r="H11" s="38"/>
      <c r="I11" s="38"/>
      <c r="K11" s="38"/>
      <c r="L11" s="38"/>
    </row>
    <row r="12" spans="1:12" ht="22" customHeight="1">
      <c r="A12" s="78"/>
      <c r="B12" s="53" t="s">
        <v>67</v>
      </c>
      <c r="C12" s="54" t="s">
        <v>82</v>
      </c>
      <c r="D12" s="54" t="s">
        <v>83</v>
      </c>
      <c r="E12" s="55"/>
      <c r="F12" s="55"/>
      <c r="G12" s="56"/>
      <c r="H12" s="38"/>
      <c r="I12" s="38"/>
      <c r="K12" s="38"/>
      <c r="L12" s="38"/>
    </row>
    <row r="13" spans="1:12" ht="22" customHeight="1">
      <c r="A13" s="71" t="s">
        <v>84</v>
      </c>
      <c r="B13" s="40" t="s">
        <v>35</v>
      </c>
      <c r="C13" s="35" t="s">
        <v>85</v>
      </c>
      <c r="D13" s="35" t="s">
        <v>86</v>
      </c>
      <c r="E13" s="36">
        <f>(194+402)/(194+402+41+306)</f>
        <v>0.6320254506892895</v>
      </c>
      <c r="F13" s="36">
        <f>(194+402+375)/(194+41+79+306+402+375)</f>
        <v>0.69506084466714391</v>
      </c>
      <c r="G13" s="37">
        <f>(402+375)/(402+375+41+79)</f>
        <v>0.86622073578595316</v>
      </c>
      <c r="H13" s="38"/>
      <c r="I13" s="38"/>
      <c r="K13" s="38"/>
      <c r="L13" s="38"/>
    </row>
    <row r="14" spans="1:12" ht="22" customHeight="1">
      <c r="A14" s="71"/>
      <c r="B14" s="40" t="s">
        <v>36</v>
      </c>
      <c r="C14" s="35" t="s">
        <v>87</v>
      </c>
      <c r="D14" s="35" t="s">
        <v>88</v>
      </c>
      <c r="E14" s="32"/>
      <c r="F14" s="32"/>
      <c r="G14" s="39"/>
    </row>
    <row r="15" spans="1:12" ht="22" customHeight="1" thickBot="1">
      <c r="A15" s="72"/>
      <c r="B15" s="42" t="s">
        <v>67</v>
      </c>
      <c r="C15" s="43" t="s">
        <v>89</v>
      </c>
      <c r="D15" s="43" t="s">
        <v>90</v>
      </c>
      <c r="E15" s="44"/>
      <c r="F15" s="44"/>
      <c r="G15" s="45"/>
    </row>
    <row r="16" spans="1:12" ht="21" customHeight="1" thickTop="1">
      <c r="A16" s="46"/>
      <c r="B16" s="46"/>
      <c r="C16" s="46"/>
      <c r="D16" s="46"/>
    </row>
  </sheetData>
  <mergeCells count="9">
    <mergeCell ref="E2:F2"/>
    <mergeCell ref="A1:G1"/>
    <mergeCell ref="A13:A15"/>
    <mergeCell ref="A2:A3"/>
    <mergeCell ref="B2:B3"/>
    <mergeCell ref="C2:D2"/>
    <mergeCell ref="A4:A6"/>
    <mergeCell ref="A7:A9"/>
    <mergeCell ref="A10:A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FA969-843F-BE4D-BC5A-1C6C06EB0D43}">
  <dimension ref="A1:D27"/>
  <sheetViews>
    <sheetView zoomScale="130" zoomScaleNormal="130" workbookViewId="0">
      <selection activeCell="H8" sqref="H8"/>
    </sheetView>
  </sheetViews>
  <sheetFormatPr baseColWidth="10" defaultRowHeight="12"/>
  <cols>
    <col min="1" max="1" width="19.6640625" style="28" customWidth="1"/>
    <col min="2" max="4" width="17.33203125" style="28" customWidth="1"/>
    <col min="5" max="16384" width="10.83203125" style="28"/>
  </cols>
  <sheetData>
    <row r="1" spans="1:4" ht="27" customHeight="1" thickBot="1">
      <c r="A1" s="82" t="s">
        <v>201</v>
      </c>
      <c r="B1" s="82"/>
      <c r="C1" s="82"/>
      <c r="D1" s="82"/>
    </row>
    <row r="2" spans="1:4" ht="13" thickBot="1">
      <c r="A2" s="6"/>
      <c r="B2" s="80" t="s">
        <v>91</v>
      </c>
      <c r="C2" s="80"/>
      <c r="D2" s="80"/>
    </row>
    <row r="3" spans="1:4" ht="13" thickBot="1">
      <c r="A3" s="5"/>
      <c r="B3" s="7" t="s">
        <v>92</v>
      </c>
      <c r="C3" s="7" t="s">
        <v>93</v>
      </c>
      <c r="D3" s="7" t="s">
        <v>94</v>
      </c>
    </row>
    <row r="4" spans="1:4" ht="13" thickBot="1">
      <c r="A4" s="81" t="s">
        <v>95</v>
      </c>
      <c r="B4" s="81"/>
      <c r="C4" s="81"/>
      <c r="D4" s="81"/>
    </row>
    <row r="5" spans="1:4">
      <c r="A5" s="8" t="s">
        <v>96</v>
      </c>
      <c r="B5" s="29"/>
      <c r="C5" s="29"/>
      <c r="D5" s="29"/>
    </row>
    <row r="6" spans="1:4">
      <c r="A6" s="4" t="s">
        <v>97</v>
      </c>
      <c r="B6" s="4" t="s">
        <v>98</v>
      </c>
      <c r="C6" s="4" t="s">
        <v>99</v>
      </c>
      <c r="D6" s="4" t="s">
        <v>100</v>
      </c>
    </row>
    <row r="7" spans="1:4">
      <c r="A7" s="4" t="s">
        <v>101</v>
      </c>
      <c r="B7" s="4" t="s">
        <v>102</v>
      </c>
      <c r="C7" s="4" t="s">
        <v>103</v>
      </c>
      <c r="D7" s="4" t="s">
        <v>104</v>
      </c>
    </row>
    <row r="8" spans="1:4">
      <c r="A8" s="8" t="s">
        <v>105</v>
      </c>
      <c r="B8" s="29"/>
      <c r="C8" s="29"/>
      <c r="D8" s="29"/>
    </row>
    <row r="9" spans="1:4">
      <c r="A9" s="4" t="s">
        <v>97</v>
      </c>
      <c r="B9" s="4" t="s">
        <v>106</v>
      </c>
      <c r="C9" s="4" t="s">
        <v>107</v>
      </c>
      <c r="D9" s="4" t="s">
        <v>108</v>
      </c>
    </row>
    <row r="10" spans="1:4">
      <c r="A10" s="4" t="s">
        <v>101</v>
      </c>
      <c r="B10" s="4" t="s">
        <v>109</v>
      </c>
      <c r="C10" s="4" t="s">
        <v>110</v>
      </c>
      <c r="D10" s="4" t="s">
        <v>111</v>
      </c>
    </row>
    <row r="11" spans="1:4">
      <c r="A11" s="4" t="s">
        <v>112</v>
      </c>
      <c r="B11" s="4" t="s">
        <v>113</v>
      </c>
      <c r="C11" s="4" t="s">
        <v>114</v>
      </c>
      <c r="D11" s="4" t="s">
        <v>115</v>
      </c>
    </row>
    <row r="12" spans="1:4">
      <c r="A12" s="4" t="s">
        <v>16</v>
      </c>
      <c r="B12" s="29"/>
      <c r="C12" s="29"/>
      <c r="D12" s="29"/>
    </row>
    <row r="13" spans="1:4">
      <c r="A13" s="4" t="s">
        <v>116</v>
      </c>
      <c r="B13" s="4" t="s">
        <v>117</v>
      </c>
      <c r="C13" s="4" t="s">
        <v>117</v>
      </c>
      <c r="D13" s="4" t="s">
        <v>117</v>
      </c>
    </row>
    <row r="14" spans="1:4" ht="13" thickBot="1">
      <c r="A14" s="4" t="s">
        <v>118</v>
      </c>
      <c r="B14" s="4" t="s">
        <v>119</v>
      </c>
      <c r="C14" s="4" t="s">
        <v>120</v>
      </c>
      <c r="D14" s="4" t="s">
        <v>121</v>
      </c>
    </row>
    <row r="15" spans="1:4" ht="13" thickBot="1">
      <c r="A15" s="81" t="s">
        <v>122</v>
      </c>
      <c r="B15" s="81"/>
      <c r="C15" s="81"/>
      <c r="D15" s="81"/>
    </row>
    <row r="16" spans="1:4">
      <c r="A16" s="8" t="s">
        <v>96</v>
      </c>
      <c r="B16" s="29"/>
      <c r="C16" s="29"/>
      <c r="D16" s="29"/>
    </row>
    <row r="17" spans="1:4">
      <c r="A17" s="4" t="s">
        <v>97</v>
      </c>
      <c r="B17" s="4" t="s">
        <v>123</v>
      </c>
      <c r="C17" s="4" t="s">
        <v>124</v>
      </c>
      <c r="D17" s="4" t="s">
        <v>125</v>
      </c>
    </row>
    <row r="18" spans="1:4">
      <c r="A18" s="4" t="s">
        <v>101</v>
      </c>
      <c r="B18" s="4" t="s">
        <v>126</v>
      </c>
      <c r="C18" s="4" t="s">
        <v>127</v>
      </c>
      <c r="D18" s="4" t="s">
        <v>128</v>
      </c>
    </row>
    <row r="19" spans="1:4">
      <c r="A19" s="8" t="s">
        <v>105</v>
      </c>
      <c r="B19" s="29"/>
      <c r="C19" s="29"/>
      <c r="D19" s="29"/>
    </row>
    <row r="20" spans="1:4">
      <c r="A20" s="4" t="s">
        <v>97</v>
      </c>
      <c r="B20" s="4" t="s">
        <v>129</v>
      </c>
      <c r="C20" s="4" t="s">
        <v>130</v>
      </c>
      <c r="D20" s="4" t="s">
        <v>131</v>
      </c>
    </row>
    <row r="21" spans="1:4">
      <c r="A21" s="4" t="s">
        <v>101</v>
      </c>
      <c r="B21" s="4" t="s">
        <v>132</v>
      </c>
      <c r="C21" s="4" t="s">
        <v>133</v>
      </c>
      <c r="D21" s="4" t="s">
        <v>134</v>
      </c>
    </row>
    <row r="22" spans="1:4">
      <c r="A22" s="4" t="s">
        <v>112</v>
      </c>
      <c r="B22" s="4" t="s">
        <v>135</v>
      </c>
      <c r="C22" s="4" t="s">
        <v>136</v>
      </c>
      <c r="D22" s="4" t="s">
        <v>137</v>
      </c>
    </row>
    <row r="23" spans="1:4">
      <c r="A23" s="4" t="s">
        <v>16</v>
      </c>
      <c r="B23" s="29"/>
      <c r="C23" s="29"/>
      <c r="D23" s="29"/>
    </row>
    <row r="24" spans="1:4">
      <c r="A24" s="4" t="s">
        <v>116</v>
      </c>
      <c r="B24" s="4" t="s">
        <v>117</v>
      </c>
      <c r="C24" s="4" t="s">
        <v>117</v>
      </c>
      <c r="D24" s="4" t="s">
        <v>117</v>
      </c>
    </row>
    <row r="25" spans="1:4" ht="13" thickBot="1">
      <c r="A25" s="5" t="s">
        <v>118</v>
      </c>
      <c r="B25" s="5" t="s">
        <v>138</v>
      </c>
      <c r="C25" s="5" t="s">
        <v>139</v>
      </c>
      <c r="D25" s="5" t="s">
        <v>140</v>
      </c>
    </row>
    <row r="26" spans="1:4" ht="44" customHeight="1">
      <c r="A26" s="67" t="s">
        <v>141</v>
      </c>
      <c r="B26" s="67"/>
      <c r="C26" s="67"/>
      <c r="D26" s="67"/>
    </row>
    <row r="27" spans="1:4" ht="26" customHeight="1">
      <c r="A27" s="79" t="s">
        <v>142</v>
      </c>
      <c r="B27" s="79"/>
      <c r="C27" s="79"/>
      <c r="D27" s="79"/>
    </row>
  </sheetData>
  <mergeCells count="6">
    <mergeCell ref="A27:D27"/>
    <mergeCell ref="B2:D2"/>
    <mergeCell ref="A4:D4"/>
    <mergeCell ref="A15:D15"/>
    <mergeCell ref="A1:D1"/>
    <mergeCell ref="A26:D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7437F-0F84-4F4A-880F-2E50F94B6E8C}">
  <dimension ref="A1:D37"/>
  <sheetViews>
    <sheetView zoomScale="130" zoomScaleNormal="130" workbookViewId="0">
      <selection activeCell="A40" sqref="A40"/>
    </sheetView>
  </sheetViews>
  <sheetFormatPr baseColWidth="10" defaultRowHeight="12"/>
  <cols>
    <col min="1" max="1" width="22.83203125" style="27" customWidth="1"/>
    <col min="2" max="4" width="16.6640625" style="27" customWidth="1"/>
    <col min="5" max="16384" width="10.83203125" style="27"/>
  </cols>
  <sheetData>
    <row r="1" spans="1:4" ht="40" customHeight="1" thickBot="1">
      <c r="A1" s="83" t="s">
        <v>202</v>
      </c>
      <c r="B1" s="83"/>
      <c r="C1" s="83"/>
      <c r="D1" s="83"/>
    </row>
    <row r="2" spans="1:4" ht="13" thickBot="1">
      <c r="A2" s="6"/>
      <c r="B2" s="80" t="s">
        <v>143</v>
      </c>
      <c r="C2" s="80"/>
      <c r="D2" s="80"/>
    </row>
    <row r="3" spans="1:4" ht="13" thickBot="1">
      <c r="A3" s="5"/>
      <c r="B3" s="2" t="s">
        <v>144</v>
      </c>
      <c r="C3" s="2" t="s">
        <v>145</v>
      </c>
      <c r="D3" s="2" t="s">
        <v>146</v>
      </c>
    </row>
    <row r="4" spans="1:4" ht="13" thickBot="1">
      <c r="A4" s="81" t="s">
        <v>95</v>
      </c>
      <c r="B4" s="81"/>
      <c r="C4" s="81"/>
      <c r="D4" s="81"/>
    </row>
    <row r="5" spans="1:4">
      <c r="A5" s="1" t="s">
        <v>147</v>
      </c>
      <c r="B5" s="4" t="s">
        <v>148</v>
      </c>
      <c r="C5" s="4" t="s">
        <v>149</v>
      </c>
      <c r="D5" s="4" t="s">
        <v>150</v>
      </c>
    </row>
    <row r="6" spans="1:4">
      <c r="A6" s="1" t="s">
        <v>42</v>
      </c>
      <c r="B6" s="29"/>
      <c r="C6" s="29"/>
      <c r="D6" s="29"/>
    </row>
    <row r="7" spans="1:4">
      <c r="A7" s="9" t="s">
        <v>43</v>
      </c>
      <c r="B7" s="4" t="s">
        <v>117</v>
      </c>
      <c r="C7" s="4" t="s">
        <v>117</v>
      </c>
      <c r="D7" s="4" t="s">
        <v>117</v>
      </c>
    </row>
    <row r="8" spans="1:4">
      <c r="A8" s="9" t="s">
        <v>44</v>
      </c>
      <c r="B8" s="4" t="s">
        <v>151</v>
      </c>
      <c r="C8" s="4" t="s">
        <v>152</v>
      </c>
      <c r="D8" s="4" t="s">
        <v>153</v>
      </c>
    </row>
    <row r="9" spans="1:4">
      <c r="A9" s="9" t="s">
        <v>45</v>
      </c>
      <c r="B9" s="4" t="s">
        <v>154</v>
      </c>
      <c r="C9" s="4" t="s">
        <v>155</v>
      </c>
      <c r="D9" s="4" t="s">
        <v>156</v>
      </c>
    </row>
    <row r="10" spans="1:4" ht="26">
      <c r="A10" s="30" t="s">
        <v>48</v>
      </c>
      <c r="B10" s="29"/>
      <c r="C10" s="29"/>
      <c r="D10" s="29"/>
    </row>
    <row r="11" spans="1:4" ht="13">
      <c r="A11" s="18" t="s">
        <v>50</v>
      </c>
      <c r="B11" s="4" t="s">
        <v>117</v>
      </c>
      <c r="C11" s="4" t="s">
        <v>117</v>
      </c>
      <c r="D11" s="4" t="s">
        <v>117</v>
      </c>
    </row>
    <row r="12" spans="1:4" ht="13">
      <c r="A12" s="18" t="s">
        <v>49</v>
      </c>
      <c r="B12" s="4" t="s">
        <v>157</v>
      </c>
      <c r="C12" s="4" t="s">
        <v>158</v>
      </c>
      <c r="D12" s="4" t="s">
        <v>159</v>
      </c>
    </row>
    <row r="13" spans="1:4" ht="26">
      <c r="A13" s="30" t="s">
        <v>160</v>
      </c>
      <c r="B13" s="4"/>
      <c r="C13" s="4"/>
      <c r="D13" s="4"/>
    </row>
    <row r="14" spans="1:4" ht="13">
      <c r="A14" s="3" t="s">
        <v>52</v>
      </c>
      <c r="B14" s="4" t="s">
        <v>161</v>
      </c>
      <c r="C14" s="4" t="s">
        <v>162</v>
      </c>
      <c r="D14" s="4" t="s">
        <v>163</v>
      </c>
    </row>
    <row r="15" spans="1:4" ht="26">
      <c r="A15" s="30" t="s">
        <v>55</v>
      </c>
      <c r="B15" s="29"/>
      <c r="C15" s="29"/>
      <c r="D15" s="29"/>
    </row>
    <row r="16" spans="1:4" ht="13">
      <c r="A16" s="3" t="s">
        <v>56</v>
      </c>
      <c r="B16" s="4" t="s">
        <v>117</v>
      </c>
      <c r="C16" s="4" t="s">
        <v>117</v>
      </c>
      <c r="D16" s="4" t="s">
        <v>117</v>
      </c>
    </row>
    <row r="17" spans="1:4" ht="13">
      <c r="A17" s="3" t="s">
        <v>57</v>
      </c>
      <c r="B17" s="4" t="s">
        <v>164</v>
      </c>
      <c r="C17" s="4" t="s">
        <v>165</v>
      </c>
      <c r="D17" s="4" t="s">
        <v>166</v>
      </c>
    </row>
    <row r="18" spans="1:4" ht="26">
      <c r="A18" s="3" t="s">
        <v>58</v>
      </c>
      <c r="B18" s="4" t="s">
        <v>167</v>
      </c>
      <c r="C18" s="4" t="s">
        <v>168</v>
      </c>
      <c r="D18" s="4" t="s">
        <v>169</v>
      </c>
    </row>
    <row r="19" spans="1:4" ht="27" thickBot="1">
      <c r="A19" s="3" t="s">
        <v>59</v>
      </c>
      <c r="B19" s="4" t="s">
        <v>170</v>
      </c>
      <c r="C19" s="4" t="s">
        <v>171</v>
      </c>
      <c r="D19" s="4" t="s">
        <v>172</v>
      </c>
    </row>
    <row r="20" spans="1:4" ht="13" thickBot="1">
      <c r="A20" s="81" t="s">
        <v>122</v>
      </c>
      <c r="B20" s="81"/>
      <c r="C20" s="81"/>
      <c r="D20" s="81"/>
    </row>
    <row r="21" spans="1:4">
      <c r="A21" s="1" t="s">
        <v>147</v>
      </c>
      <c r="B21" s="4" t="s">
        <v>173</v>
      </c>
      <c r="C21" s="4" t="s">
        <v>174</v>
      </c>
      <c r="D21" s="4" t="s">
        <v>175</v>
      </c>
    </row>
    <row r="22" spans="1:4">
      <c r="A22" s="1" t="s">
        <v>42</v>
      </c>
      <c r="B22" s="29"/>
      <c r="C22" s="29"/>
      <c r="D22" s="29"/>
    </row>
    <row r="23" spans="1:4">
      <c r="A23" s="9" t="s">
        <v>43</v>
      </c>
      <c r="B23" s="4" t="s">
        <v>117</v>
      </c>
      <c r="C23" s="4" t="s">
        <v>117</v>
      </c>
      <c r="D23" s="4" t="s">
        <v>117</v>
      </c>
    </row>
    <row r="24" spans="1:4">
      <c r="A24" s="9" t="s">
        <v>44</v>
      </c>
      <c r="B24" s="4" t="s">
        <v>176</v>
      </c>
      <c r="C24" s="4" t="s">
        <v>177</v>
      </c>
      <c r="D24" s="4" t="s">
        <v>178</v>
      </c>
    </row>
    <row r="25" spans="1:4">
      <c r="A25" s="9" t="s">
        <v>45</v>
      </c>
      <c r="B25" s="4" t="s">
        <v>179</v>
      </c>
      <c r="C25" s="4" t="s">
        <v>180</v>
      </c>
      <c r="D25" s="4" t="s">
        <v>181</v>
      </c>
    </row>
    <row r="26" spans="1:4" ht="26">
      <c r="A26" s="30" t="s">
        <v>48</v>
      </c>
      <c r="B26" s="29"/>
      <c r="C26" s="29"/>
      <c r="D26" s="29"/>
    </row>
    <row r="27" spans="1:4" ht="13">
      <c r="A27" s="18" t="s">
        <v>50</v>
      </c>
      <c r="B27" s="4" t="s">
        <v>117</v>
      </c>
      <c r="C27" s="4" t="s">
        <v>117</v>
      </c>
      <c r="D27" s="4" t="s">
        <v>117</v>
      </c>
    </row>
    <row r="28" spans="1:4" ht="13">
      <c r="A28" s="18" t="s">
        <v>49</v>
      </c>
      <c r="B28" s="4" t="s">
        <v>182</v>
      </c>
      <c r="C28" s="4" t="s">
        <v>183</v>
      </c>
      <c r="D28" s="4" t="s">
        <v>184</v>
      </c>
    </row>
    <row r="29" spans="1:4" ht="26">
      <c r="A29" s="30" t="s">
        <v>160</v>
      </c>
      <c r="B29" s="4"/>
      <c r="C29" s="4"/>
      <c r="D29" s="4"/>
    </row>
    <row r="30" spans="1:4" ht="13">
      <c r="A30" s="3" t="s">
        <v>52</v>
      </c>
      <c r="B30" s="4" t="s">
        <v>185</v>
      </c>
      <c r="C30" s="4" t="s">
        <v>186</v>
      </c>
      <c r="D30" s="4" t="s">
        <v>187</v>
      </c>
    </row>
    <row r="31" spans="1:4" ht="26">
      <c r="A31" s="30" t="s">
        <v>55</v>
      </c>
      <c r="B31" s="29"/>
      <c r="C31" s="29"/>
      <c r="D31" s="29"/>
    </row>
    <row r="32" spans="1:4" ht="13">
      <c r="A32" s="3" t="s">
        <v>56</v>
      </c>
      <c r="B32" s="4" t="s">
        <v>117</v>
      </c>
      <c r="C32" s="4" t="s">
        <v>117</v>
      </c>
      <c r="D32" s="4" t="s">
        <v>117</v>
      </c>
    </row>
    <row r="33" spans="1:4" ht="13">
      <c r="A33" s="3" t="s">
        <v>57</v>
      </c>
      <c r="B33" s="4" t="s">
        <v>188</v>
      </c>
      <c r="C33" s="4" t="s">
        <v>189</v>
      </c>
      <c r="D33" s="4" t="s">
        <v>190</v>
      </c>
    </row>
    <row r="34" spans="1:4" ht="26">
      <c r="A34" s="3" t="s">
        <v>58</v>
      </c>
      <c r="B34" s="4" t="s">
        <v>191</v>
      </c>
      <c r="C34" s="4" t="s">
        <v>192</v>
      </c>
      <c r="D34" s="4" t="s">
        <v>193</v>
      </c>
    </row>
    <row r="35" spans="1:4" ht="27" thickBot="1">
      <c r="A35" s="31" t="s">
        <v>59</v>
      </c>
      <c r="B35" s="5" t="s">
        <v>194</v>
      </c>
      <c r="C35" s="5" t="s">
        <v>195</v>
      </c>
      <c r="D35" s="5" t="s">
        <v>196</v>
      </c>
    </row>
    <row r="36" spans="1:4" ht="68" customHeight="1">
      <c r="A36" s="67" t="s">
        <v>197</v>
      </c>
      <c r="B36" s="67"/>
      <c r="C36" s="67"/>
      <c r="D36" s="67"/>
    </row>
    <row r="37" spans="1:4" ht="26" customHeight="1">
      <c r="A37" s="79" t="s">
        <v>142</v>
      </c>
      <c r="B37" s="79"/>
      <c r="C37" s="79"/>
      <c r="D37" s="79"/>
    </row>
  </sheetData>
  <mergeCells count="6">
    <mergeCell ref="A37:D37"/>
    <mergeCell ref="B2:D2"/>
    <mergeCell ref="A4:D4"/>
    <mergeCell ref="A20:D20"/>
    <mergeCell ref="A1:D1"/>
    <mergeCell ref="A36:D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88716-4F5D-9940-AF05-1F43FEBF2603}">
  <dimension ref="A1:G30"/>
  <sheetViews>
    <sheetView tabSelected="1" topLeftCell="A18" zoomScale="150" zoomScaleNormal="150" workbookViewId="0">
      <selection activeCell="A30" sqref="A1:G30"/>
    </sheetView>
  </sheetViews>
  <sheetFormatPr baseColWidth="10" defaultRowHeight="12"/>
  <cols>
    <col min="1" max="1" width="15.33203125" style="27" customWidth="1"/>
    <col min="2" max="7" width="11.33203125" style="27" customWidth="1"/>
    <col min="8" max="16384" width="10.83203125" style="27"/>
  </cols>
  <sheetData>
    <row r="1" spans="1:7" ht="31" customHeight="1">
      <c r="A1" s="84" t="s">
        <v>212</v>
      </c>
      <c r="B1" s="84"/>
      <c r="C1" s="84"/>
      <c r="D1" s="85"/>
      <c r="E1" s="85"/>
      <c r="F1" s="85"/>
      <c r="G1" s="85"/>
    </row>
    <row r="2" spans="1:7" ht="18" customHeight="1">
      <c r="A2" s="58"/>
      <c r="B2" s="86" t="s">
        <v>213</v>
      </c>
      <c r="C2" s="86"/>
      <c r="D2" s="69" t="s">
        <v>214</v>
      </c>
      <c r="E2" s="69"/>
      <c r="F2" s="69" t="s">
        <v>215</v>
      </c>
      <c r="G2" s="69"/>
    </row>
    <row r="3" spans="1:7" ht="18" customHeight="1">
      <c r="A3" s="59"/>
      <c r="B3" s="59" t="s">
        <v>4</v>
      </c>
      <c r="C3" s="59" t="s">
        <v>5</v>
      </c>
      <c r="D3" s="59" t="s">
        <v>4</v>
      </c>
      <c r="E3" s="59" t="s">
        <v>5</v>
      </c>
      <c r="F3" s="59" t="s">
        <v>4</v>
      </c>
      <c r="G3" s="59" t="s">
        <v>5</v>
      </c>
    </row>
    <row r="4" spans="1:7" ht="18" customHeight="1">
      <c r="A4" s="41" t="s">
        <v>210</v>
      </c>
      <c r="B4" s="58"/>
      <c r="C4" s="58"/>
      <c r="D4" s="58"/>
      <c r="E4" s="58"/>
      <c r="F4" s="58"/>
      <c r="G4" s="58"/>
    </row>
    <row r="5" spans="1:7" ht="18" customHeight="1">
      <c r="A5" s="63" t="s">
        <v>216</v>
      </c>
      <c r="B5" s="32"/>
      <c r="C5" s="32"/>
      <c r="D5" s="32"/>
      <c r="E5" s="32"/>
      <c r="F5" s="32"/>
      <c r="G5" s="32"/>
    </row>
    <row r="6" spans="1:7" ht="18" customHeight="1">
      <c r="A6" s="64">
        <v>0</v>
      </c>
      <c r="B6" s="32">
        <v>159</v>
      </c>
      <c r="C6" s="60">
        <v>39.299999999999997</v>
      </c>
      <c r="D6" s="32">
        <v>97</v>
      </c>
      <c r="E6" s="60">
        <v>44.1</v>
      </c>
      <c r="F6" s="32">
        <v>145</v>
      </c>
      <c r="G6" s="60">
        <v>48.5</v>
      </c>
    </row>
    <row r="7" spans="1:7" ht="18" customHeight="1">
      <c r="A7" s="64">
        <v>1</v>
      </c>
      <c r="B7" s="32">
        <v>176</v>
      </c>
      <c r="C7" s="60">
        <v>43.5</v>
      </c>
      <c r="D7" s="32">
        <v>119</v>
      </c>
      <c r="E7" s="60">
        <v>54.1</v>
      </c>
      <c r="F7" s="32">
        <v>110</v>
      </c>
      <c r="G7" s="60">
        <v>36.799999999999997</v>
      </c>
    </row>
    <row r="8" spans="1:7" ht="18" customHeight="1">
      <c r="A8" s="64">
        <v>2</v>
      </c>
      <c r="B8" s="32">
        <v>49</v>
      </c>
      <c r="C8" s="60">
        <v>12.1</v>
      </c>
      <c r="D8" s="32">
        <v>4</v>
      </c>
      <c r="E8" s="60">
        <v>1.8</v>
      </c>
      <c r="F8" s="32">
        <v>30</v>
      </c>
      <c r="G8" s="60">
        <v>10</v>
      </c>
    </row>
    <row r="9" spans="1:7" ht="18" customHeight="1">
      <c r="A9" s="64">
        <v>3</v>
      </c>
      <c r="B9" s="32">
        <v>15</v>
      </c>
      <c r="C9" s="60">
        <v>3.7</v>
      </c>
      <c r="D9" s="32">
        <v>0</v>
      </c>
      <c r="E9" s="60">
        <v>0</v>
      </c>
      <c r="F9" s="32">
        <v>10</v>
      </c>
      <c r="G9" s="60">
        <v>3.3</v>
      </c>
    </row>
    <row r="10" spans="1:7" ht="18" customHeight="1">
      <c r="A10" s="64">
        <v>4</v>
      </c>
      <c r="B10" s="32">
        <v>5</v>
      </c>
      <c r="C10" s="60">
        <v>1.2</v>
      </c>
      <c r="D10" s="32">
        <v>0</v>
      </c>
      <c r="E10" s="60">
        <v>0</v>
      </c>
      <c r="F10" s="32">
        <v>3</v>
      </c>
      <c r="G10" s="60">
        <v>1</v>
      </c>
    </row>
    <row r="11" spans="1:7" ht="18" customHeight="1">
      <c r="A11" s="64">
        <v>5</v>
      </c>
      <c r="B11" s="32">
        <v>1</v>
      </c>
      <c r="C11" s="60">
        <v>0.2</v>
      </c>
      <c r="D11" s="32">
        <v>0</v>
      </c>
      <c r="E11" s="60">
        <v>0</v>
      </c>
      <c r="F11" s="32">
        <v>1</v>
      </c>
      <c r="G11" s="60">
        <v>0.3</v>
      </c>
    </row>
    <row r="12" spans="1:7" ht="18" customHeight="1">
      <c r="A12" s="63" t="s">
        <v>217</v>
      </c>
      <c r="B12" s="32"/>
      <c r="C12" s="60"/>
      <c r="D12" s="32"/>
      <c r="E12" s="60"/>
      <c r="F12" s="32"/>
      <c r="G12" s="60"/>
    </row>
    <row r="13" spans="1:7" ht="18" customHeight="1">
      <c r="A13" s="64">
        <v>0</v>
      </c>
      <c r="B13" s="32">
        <v>64</v>
      </c>
      <c r="C13" s="60">
        <v>27.6</v>
      </c>
      <c r="D13" s="32">
        <v>56</v>
      </c>
      <c r="E13" s="60">
        <v>32.200000000000003</v>
      </c>
      <c r="F13" s="32">
        <v>51</v>
      </c>
      <c r="G13" s="60">
        <v>31.9</v>
      </c>
    </row>
    <row r="14" spans="1:7" ht="18" customHeight="1">
      <c r="A14" s="64">
        <v>1</v>
      </c>
      <c r="B14" s="32">
        <v>117</v>
      </c>
      <c r="C14" s="60">
        <v>50.4</v>
      </c>
      <c r="D14" s="32">
        <v>114</v>
      </c>
      <c r="E14" s="60">
        <v>65.599999999999994</v>
      </c>
      <c r="F14" s="32">
        <v>71</v>
      </c>
      <c r="G14" s="60">
        <v>44.4</v>
      </c>
    </row>
    <row r="15" spans="1:7" ht="18" customHeight="1">
      <c r="A15" s="64">
        <v>2</v>
      </c>
      <c r="B15" s="32">
        <v>34</v>
      </c>
      <c r="C15" s="60">
        <v>14.7</v>
      </c>
      <c r="D15" s="32">
        <v>4</v>
      </c>
      <c r="E15" s="60">
        <v>2.2999999999999998</v>
      </c>
      <c r="F15" s="32">
        <v>26</v>
      </c>
      <c r="G15" s="60">
        <v>16.2</v>
      </c>
    </row>
    <row r="16" spans="1:7" ht="18" customHeight="1">
      <c r="A16" s="64">
        <v>3</v>
      </c>
      <c r="B16" s="32">
        <v>11</v>
      </c>
      <c r="C16" s="60">
        <v>4.7</v>
      </c>
      <c r="D16" s="32">
        <v>0</v>
      </c>
      <c r="E16" s="60">
        <v>0</v>
      </c>
      <c r="F16" s="32">
        <v>8</v>
      </c>
      <c r="G16" s="60">
        <v>5</v>
      </c>
    </row>
    <row r="17" spans="1:7" ht="18" customHeight="1">
      <c r="A17" s="64">
        <v>4</v>
      </c>
      <c r="B17" s="32">
        <v>5</v>
      </c>
      <c r="C17" s="60">
        <v>2.2000000000000002</v>
      </c>
      <c r="D17" s="32">
        <v>0</v>
      </c>
      <c r="E17" s="60">
        <v>0</v>
      </c>
      <c r="F17" s="32">
        <v>3</v>
      </c>
      <c r="G17" s="60">
        <v>1.9</v>
      </c>
    </row>
    <row r="18" spans="1:7" ht="18" customHeight="1">
      <c r="A18" s="64">
        <v>5</v>
      </c>
      <c r="B18" s="32">
        <v>1</v>
      </c>
      <c r="C18" s="60">
        <v>0.4</v>
      </c>
      <c r="D18" s="32">
        <v>0</v>
      </c>
      <c r="E18" s="60">
        <v>0</v>
      </c>
      <c r="F18" s="32">
        <v>1</v>
      </c>
      <c r="G18" s="60">
        <v>0.6</v>
      </c>
    </row>
    <row r="19" spans="1:7" ht="18" customHeight="1">
      <c r="A19" s="61" t="s">
        <v>211</v>
      </c>
      <c r="B19" s="32"/>
      <c r="C19" s="60"/>
      <c r="D19" s="32"/>
      <c r="E19" s="60"/>
      <c r="F19" s="32"/>
      <c r="G19" s="60"/>
    </row>
    <row r="20" spans="1:7" ht="18" customHeight="1">
      <c r="A20" s="64">
        <v>0</v>
      </c>
      <c r="B20" s="32">
        <v>219</v>
      </c>
      <c r="C20" s="60">
        <v>54.1</v>
      </c>
      <c r="D20" s="32">
        <v>121</v>
      </c>
      <c r="E20" s="60">
        <v>55</v>
      </c>
      <c r="F20" s="32">
        <v>191</v>
      </c>
      <c r="G20" s="60">
        <v>63.9</v>
      </c>
    </row>
    <row r="21" spans="1:7" ht="18" customHeight="1">
      <c r="A21" s="64">
        <v>1</v>
      </c>
      <c r="B21" s="32">
        <v>147</v>
      </c>
      <c r="C21" s="60">
        <v>36.299999999999997</v>
      </c>
      <c r="D21" s="32">
        <v>96</v>
      </c>
      <c r="E21" s="60">
        <v>43.6</v>
      </c>
      <c r="F21" s="32">
        <v>89</v>
      </c>
      <c r="G21" s="60">
        <v>29.8</v>
      </c>
    </row>
    <row r="22" spans="1:7" ht="18" customHeight="1">
      <c r="A22" s="64">
        <v>2</v>
      </c>
      <c r="B22" s="32">
        <v>32</v>
      </c>
      <c r="C22" s="60">
        <v>7.9</v>
      </c>
      <c r="D22" s="32">
        <v>3</v>
      </c>
      <c r="E22" s="60">
        <v>1.4</v>
      </c>
      <c r="F22" s="32">
        <v>16</v>
      </c>
      <c r="G22" s="60">
        <v>5.4</v>
      </c>
    </row>
    <row r="23" spans="1:7" ht="18" customHeight="1">
      <c r="A23" s="64">
        <v>3</v>
      </c>
      <c r="B23" s="32">
        <v>7</v>
      </c>
      <c r="C23" s="60">
        <v>1.7</v>
      </c>
      <c r="D23" s="32">
        <v>0</v>
      </c>
      <c r="E23" s="60">
        <v>0</v>
      </c>
      <c r="F23" s="32">
        <v>3</v>
      </c>
      <c r="G23" s="60">
        <v>1</v>
      </c>
    </row>
    <row r="24" spans="1:7" ht="18" customHeight="1">
      <c r="A24" s="64">
        <v>4</v>
      </c>
      <c r="B24" s="32">
        <v>0</v>
      </c>
      <c r="C24" s="60">
        <v>0</v>
      </c>
      <c r="D24" s="32">
        <v>0</v>
      </c>
      <c r="E24" s="60">
        <v>0</v>
      </c>
      <c r="F24" s="32">
        <v>0</v>
      </c>
      <c r="G24" s="60">
        <v>0</v>
      </c>
    </row>
    <row r="25" spans="1:7" ht="18" customHeight="1" thickBot="1">
      <c r="A25" s="65">
        <v>5</v>
      </c>
      <c r="B25" s="44">
        <v>0</v>
      </c>
      <c r="C25" s="62">
        <v>0</v>
      </c>
      <c r="D25" s="44">
        <v>0</v>
      </c>
      <c r="E25" s="62">
        <v>0</v>
      </c>
      <c r="F25" s="44">
        <v>0</v>
      </c>
      <c r="G25" s="62">
        <v>0</v>
      </c>
    </row>
    <row r="26" spans="1:7" ht="27" customHeight="1" thickTop="1">
      <c r="A26" s="88" t="s">
        <v>218</v>
      </c>
      <c r="B26" s="87"/>
      <c r="C26" s="87"/>
      <c r="D26" s="87"/>
      <c r="E26" s="87"/>
      <c r="F26" s="87"/>
      <c r="G26" s="87"/>
    </row>
    <row r="27" spans="1:7" ht="26" customHeight="1">
      <c r="A27" s="89" t="s">
        <v>219</v>
      </c>
      <c r="B27" s="90"/>
      <c r="C27" s="90"/>
      <c r="D27" s="90"/>
      <c r="E27" s="90"/>
      <c r="F27" s="90"/>
      <c r="G27" s="90"/>
    </row>
    <row r="28" spans="1:7" ht="25" customHeight="1">
      <c r="A28" s="89" t="s">
        <v>220</v>
      </c>
      <c r="B28" s="90"/>
      <c r="C28" s="90"/>
      <c r="D28" s="90"/>
      <c r="E28" s="90"/>
      <c r="F28" s="90"/>
      <c r="G28" s="90"/>
    </row>
    <row r="29" spans="1:7" ht="16" customHeight="1">
      <c r="A29" s="91" t="s">
        <v>221</v>
      </c>
      <c r="B29" s="92"/>
      <c r="C29" s="92"/>
      <c r="D29" s="92"/>
      <c r="E29" s="92"/>
      <c r="F29" s="92"/>
      <c r="G29" s="92"/>
    </row>
    <row r="30" spans="1:7" ht="17" customHeight="1">
      <c r="A30" s="89" t="s">
        <v>222</v>
      </c>
      <c r="B30" s="90"/>
      <c r="C30" s="90"/>
      <c r="D30" s="90"/>
      <c r="E30" s="90"/>
      <c r="F30" s="90"/>
      <c r="G30" s="90"/>
    </row>
  </sheetData>
  <mergeCells count="9">
    <mergeCell ref="A27:G27"/>
    <mergeCell ref="A28:G28"/>
    <mergeCell ref="A29:G29"/>
    <mergeCell ref="A30:G30"/>
    <mergeCell ref="A1:G1"/>
    <mergeCell ref="B2:C2"/>
    <mergeCell ref="D2:E2"/>
    <mergeCell ref="F2:G2"/>
    <mergeCell ref="A26:G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T1</vt:lpstr>
      <vt:lpstr>T2</vt:lpstr>
      <vt:lpstr>T3</vt:lpstr>
      <vt:lpstr>T4</vt:lpstr>
      <vt:lpstr>ST1</vt:lpstr>
      <vt:lpstr>'T1'!_Toc511857457</vt:lpstr>
      <vt:lpstr>'T2'!_Toc511857458</vt:lpstr>
      <vt:lpstr>'T3'!_Toc511857459</vt:lpstr>
      <vt:lpstr>'T4'!_Toc511857460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M. Jenness</dc:creator>
  <cp:lastModifiedBy>Samuel M. Jenness</cp:lastModifiedBy>
  <dcterms:created xsi:type="dcterms:W3CDTF">2018-07-20T20:25:00Z</dcterms:created>
  <dcterms:modified xsi:type="dcterms:W3CDTF">2019-07-26T15:10:03Z</dcterms:modified>
</cp:coreProperties>
</file>