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\OneDrive\Documents\EpiModel Lab\"/>
    </mc:Choice>
  </mc:AlternateContent>
  <xr:revisionPtr revIDLastSave="0" documentId="13_ncr:1_{888BF1CC-590E-421C-9B32-56F1A3CC7A02}" xr6:coauthVersionLast="45" xr6:coauthVersionMax="45" xr10:uidLastSave="{00000000-0000-0000-0000-000000000000}"/>
  <bookViews>
    <workbookView xWindow="-110" yWindow="-110" windowWidth="19420" windowHeight="10420" xr2:uid="{F1200669-672D-4588-90BB-71B4B21642A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6" i="1" l="1"/>
  <c r="D35" i="1"/>
  <c r="D34" i="1"/>
  <c r="D33" i="1"/>
  <c r="D32" i="1"/>
  <c r="D31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5" i="1"/>
  <c r="D14" i="1"/>
  <c r="D13" i="1"/>
  <c r="D12" i="1"/>
  <c r="D11" i="1"/>
  <c r="D10" i="1"/>
  <c r="D8" i="1"/>
  <c r="D7" i="1"/>
  <c r="D6" i="1"/>
  <c r="D5" i="1"/>
  <c r="C8" i="1" l="1"/>
</calcChain>
</file>

<file path=xl/sharedStrings.xml><?xml version="1.0" encoding="utf-8"?>
<sst xmlns="http://schemas.openxmlformats.org/spreadsheetml/2006/main" count="88" uniqueCount="84">
  <si>
    <t>ARTnet Complete</t>
  </si>
  <si>
    <t>N (%)</t>
  </si>
  <si>
    <t>Total Sample</t>
  </si>
  <si>
    <t>4904 (100.0)</t>
  </si>
  <si>
    <t>Race/Ethnicity</t>
  </si>
  <si>
    <t>Black, Non-Hispanic</t>
  </si>
  <si>
    <t>266 (5.4)</t>
  </si>
  <si>
    <t>White, Non-Hispanic</t>
  </si>
  <si>
    <t>3523 (71.8)</t>
  </si>
  <si>
    <t>Hispanic</t>
  </si>
  <si>
    <t>676 (13.8)</t>
  </si>
  <si>
    <t>Other/Multiple</t>
  </si>
  <si>
    <t>439 (9.0)</t>
  </si>
  <si>
    <t>Age</t>
  </si>
  <si>
    <t>15–24</t>
  </si>
  <si>
    <t>1324 (27.0)</t>
  </si>
  <si>
    <t>25–34</t>
  </si>
  <si>
    <t>1268 (25.9)</t>
  </si>
  <si>
    <t>35–44</t>
  </si>
  <si>
    <t>694 (14.2)</t>
  </si>
  <si>
    <t>45–54</t>
  </si>
  <si>
    <t>833 (17.0)</t>
  </si>
  <si>
    <t>55–65</t>
  </si>
  <si>
    <t>785 (16.0)</t>
  </si>
  <si>
    <t>66+</t>
  </si>
  <si>
    <t>0 (0.0)</t>
  </si>
  <si>
    <t>Census Region and Division</t>
  </si>
  <si>
    <t>West</t>
  </si>
  <si>
    <t>1246 (25.4)</t>
  </si>
  <si>
    <t>Pacific</t>
  </si>
  <si>
    <t>842 (17.2)</t>
  </si>
  <si>
    <t>Mountain</t>
  </si>
  <si>
    <t>404 (8.2)</t>
  </si>
  <si>
    <t>Midwest</t>
  </si>
  <si>
    <t>994 (20.3)</t>
  </si>
  <si>
    <t>West North Central</t>
  </si>
  <si>
    <t>296 (6.0)</t>
  </si>
  <si>
    <t>East North Central</t>
  </si>
  <si>
    <t>698 (14.2)</t>
  </si>
  <si>
    <t>South</t>
  </si>
  <si>
    <t>1782 (36.3)</t>
  </si>
  <si>
    <t>West South Central</t>
  </si>
  <si>
    <t>498 (10.2)</t>
  </si>
  <si>
    <t>East South Central</t>
  </si>
  <si>
    <t>222 (4.5)</t>
  </si>
  <si>
    <t>South Atlantic</t>
  </si>
  <si>
    <t>1062 (21.7)</t>
  </si>
  <si>
    <t>Northeast</t>
  </si>
  <si>
    <t>882 (18.0)</t>
  </si>
  <si>
    <t>Middle Atlantic</t>
  </si>
  <si>
    <t>632 (12.9)</t>
  </si>
  <si>
    <t>New England</t>
  </si>
  <si>
    <t>250 (5.1)</t>
  </si>
  <si>
    <t>Urbanicity</t>
  </si>
  <si>
    <t>Large Central Metro</t>
  </si>
  <si>
    <t>2116 (43.1)</t>
  </si>
  <si>
    <t>Large Fringe Metro</t>
  </si>
  <si>
    <t>1056 (21.5)</t>
  </si>
  <si>
    <t>Medium Metro</t>
  </si>
  <si>
    <t>921 (18.8)</t>
  </si>
  <si>
    <t>Small Metro</t>
  </si>
  <si>
    <t>421 (8.6)</t>
  </si>
  <si>
    <t>Micropolitan</t>
  </si>
  <si>
    <t>230 (4.7)</t>
  </si>
  <si>
    <t>Noncore</t>
  </si>
  <si>
    <t>160 (3.3)</t>
  </si>
  <si>
    <t>HIV Status (Self-Reported)</t>
  </si>
  <si>
    <t>Negative</t>
  </si>
  <si>
    <t>3726 (76.0)</t>
  </si>
  <si>
    <t>Positive</t>
  </si>
  <si>
    <t>428 (8.7)</t>
  </si>
  <si>
    <t>Unknown</t>
  </si>
  <si>
    <t>750 (15.3)</t>
  </si>
  <si>
    <t>%</t>
  </si>
  <si>
    <t>For men 15-65 in the United States</t>
  </si>
  <si>
    <t>https://www.statista.com/statistics/241488/population-of-the-us-by-sex-and-age/</t>
  </si>
  <si>
    <t>https://www2.census.gov/programs-surveys/popest/tables/2010-2018/state/asrh/sc-est2018-alldata5.csv</t>
  </si>
  <si>
    <t>https://www.census.gov/popclock/data_tables.php?component=growth</t>
  </si>
  <si>
    <t>Percent Difference</t>
  </si>
  <si>
    <t>https://www.cdc.gov/nchs/data/data_acces_files/NCHSURCodes2013.xlsx</t>
  </si>
  <si>
    <t>*Note: I could not find many sources to validate the data taken from this source</t>
  </si>
  <si>
    <t>.</t>
  </si>
  <si>
    <t>https://www.ncbi.nlm.nih.gov/pmc/articles/PMC3404205/</t>
  </si>
  <si>
    <t>Census or Other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</si>
</sst>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i/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2"/>
    </xf>
    <xf numFmtId="0" fontId="1" fillId="0" borderId="3" xfId="0" applyFont="1" applyBorder="1" applyAlignment="1">
      <alignment horizontal="left" vertical="center" indent="1"/>
    </xf>
    <xf numFmtId="0" fontId="1" fillId="0" borderId="3" xfId="0" applyFont="1" applyBorder="1" applyAlignment="1">
      <alignment vertical="center"/>
    </xf>
    <xf numFmtId="0" fontId="4" fillId="0" borderId="0" xfId="1"/>
    <xf numFmtId="164" fontId="1" fillId="0" borderId="0" xfId="0" applyNumberFormat="1" applyFont="1" applyAlignment="1">
      <alignment vertical="center"/>
    </xf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mc/articles/PMC3404205/" TargetMode="External"/><Relationship Id="rId2" Type="http://schemas.openxmlformats.org/officeDocument/2006/relationships/hyperlink" Target="https://www.census.gov/popclock/data_tables.php?component=growth" TargetMode="External"/><Relationship Id="rId1" Type="http://schemas.openxmlformats.org/officeDocument/2006/relationships/hyperlink" Target="https://www.statista.com/statistics/241488/population-of-the-us-by-sex-and-age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3E3DB-D514-46B4-9CE6-42559E047E94}">
  <dimension ref="A1:F41"/>
  <sheetViews>
    <sheetView tabSelected="1" workbookViewId="0">
      <selection activeCell="C2" sqref="C2"/>
    </sheetView>
  </sheetViews>
  <sheetFormatPr defaultRowHeight="14.5" x14ac:dyDescent="0.35"/>
  <cols>
    <col min="1" max="1" width="23.453125" bestFit="1" customWidth="1"/>
    <col min="2" max="2" width="15" bestFit="1" customWidth="1"/>
    <col min="3" max="3" width="20.08984375" bestFit="1" customWidth="1"/>
    <col min="4" max="4" width="29.90625" bestFit="1" customWidth="1"/>
  </cols>
  <sheetData>
    <row r="1" spans="1:5" x14ac:dyDescent="0.35">
      <c r="A1" s="1"/>
      <c r="B1" s="2" t="s">
        <v>0</v>
      </c>
      <c r="C1" s="2" t="s">
        <v>83</v>
      </c>
    </row>
    <row r="2" spans="1:5" ht="15" thickBot="1" x14ac:dyDescent="0.4">
      <c r="A2" s="3"/>
      <c r="B2" s="3" t="s">
        <v>1</v>
      </c>
      <c r="C2" s="3" t="s">
        <v>73</v>
      </c>
      <c r="D2" t="s">
        <v>78</v>
      </c>
    </row>
    <row r="3" spans="1:5" x14ac:dyDescent="0.35">
      <c r="A3" s="5" t="s">
        <v>2</v>
      </c>
      <c r="B3" s="6" t="s">
        <v>3</v>
      </c>
      <c r="C3" s="6"/>
    </row>
    <row r="4" spans="1:5" x14ac:dyDescent="0.35">
      <c r="A4" s="5" t="s">
        <v>4</v>
      </c>
      <c r="B4" s="4"/>
      <c r="C4" s="4"/>
      <c r="D4" t="s">
        <v>74</v>
      </c>
      <c r="E4" t="s">
        <v>76</v>
      </c>
    </row>
    <row r="5" spans="1:5" x14ac:dyDescent="0.35">
      <c r="A5" s="7" t="s">
        <v>5</v>
      </c>
      <c r="B5" s="6" t="s">
        <v>6</v>
      </c>
      <c r="C5" s="12">
        <v>12.9</v>
      </c>
      <c r="D5" s="13">
        <f>5.4-C5</f>
        <v>-7.5</v>
      </c>
    </row>
    <row r="6" spans="1:5" x14ac:dyDescent="0.35">
      <c r="A6" s="7" t="s">
        <v>7</v>
      </c>
      <c r="B6" s="6" t="s">
        <v>8</v>
      </c>
      <c r="C6" s="12">
        <v>60</v>
      </c>
      <c r="D6">
        <f>71.8-60</f>
        <v>11.799999999999997</v>
      </c>
    </row>
    <row r="7" spans="1:5" x14ac:dyDescent="0.35">
      <c r="A7" s="7" t="s">
        <v>9</v>
      </c>
      <c r="B7" s="6" t="s">
        <v>10</v>
      </c>
      <c r="C7" s="12">
        <v>19</v>
      </c>
      <c r="D7">
        <f>13.8-19</f>
        <v>-5.1999999999999993</v>
      </c>
    </row>
    <row r="8" spans="1:5" x14ac:dyDescent="0.35">
      <c r="A8" s="7" t="s">
        <v>11</v>
      </c>
      <c r="B8" s="6" t="s">
        <v>12</v>
      </c>
      <c r="C8" s="12">
        <f>100-C5-C6-C7</f>
        <v>8.0999999999999943</v>
      </c>
      <c r="D8">
        <f>9-8.1</f>
        <v>0.90000000000000036</v>
      </c>
    </row>
    <row r="9" spans="1:5" x14ac:dyDescent="0.35">
      <c r="A9" s="5" t="s">
        <v>13</v>
      </c>
      <c r="B9" s="4"/>
      <c r="C9" s="4"/>
      <c r="D9" t="s">
        <v>74</v>
      </c>
      <c r="E9" s="11" t="s">
        <v>75</v>
      </c>
    </row>
    <row r="10" spans="1:5" x14ac:dyDescent="0.35">
      <c r="A10" s="7" t="s">
        <v>14</v>
      </c>
      <c r="B10" s="6" t="s">
        <v>15</v>
      </c>
      <c r="C10" s="6">
        <v>16.899999999999999</v>
      </c>
      <c r="D10">
        <f>27-16.9</f>
        <v>10.100000000000001</v>
      </c>
    </row>
    <row r="11" spans="1:5" x14ac:dyDescent="0.35">
      <c r="A11" s="7" t="s">
        <v>16</v>
      </c>
      <c r="B11" s="6" t="s">
        <v>17</v>
      </c>
      <c r="C11" s="6">
        <v>17.899999999999999</v>
      </c>
      <c r="D11">
        <f>25.9-17.9</f>
        <v>8</v>
      </c>
    </row>
    <row r="12" spans="1:5" x14ac:dyDescent="0.35">
      <c r="A12" s="7" t="s">
        <v>18</v>
      </c>
      <c r="B12" s="6" t="s">
        <v>19</v>
      </c>
      <c r="C12" s="6">
        <v>15.8</v>
      </c>
      <c r="D12">
        <f>14.2-15.8</f>
        <v>-1.6000000000000014</v>
      </c>
    </row>
    <row r="13" spans="1:5" x14ac:dyDescent="0.35">
      <c r="A13" s="7" t="s">
        <v>20</v>
      </c>
      <c r="B13" s="6" t="s">
        <v>21</v>
      </c>
      <c r="C13" s="6">
        <v>15.8</v>
      </c>
      <c r="D13">
        <f>17-15.8</f>
        <v>1.1999999999999993</v>
      </c>
    </row>
    <row r="14" spans="1:5" x14ac:dyDescent="0.35">
      <c r="A14" s="7" t="s">
        <v>22</v>
      </c>
      <c r="B14" s="6" t="s">
        <v>23</v>
      </c>
      <c r="C14" s="6">
        <v>15.7</v>
      </c>
      <c r="D14">
        <f>16-15.7</f>
        <v>0.30000000000000071</v>
      </c>
    </row>
    <row r="15" spans="1:5" x14ac:dyDescent="0.35">
      <c r="A15" s="7" t="s">
        <v>24</v>
      </c>
      <c r="B15" s="6" t="s">
        <v>25</v>
      </c>
      <c r="C15" s="6">
        <v>17.899999999999999</v>
      </c>
      <c r="D15">
        <f>0-17.9</f>
        <v>-17.899999999999999</v>
      </c>
    </row>
    <row r="16" spans="1:5" x14ac:dyDescent="0.35">
      <c r="A16" s="5" t="s">
        <v>26</v>
      </c>
      <c r="B16" s="4"/>
      <c r="C16" s="4"/>
      <c r="D16" t="s">
        <v>74</v>
      </c>
      <c r="E16" s="11" t="s">
        <v>77</v>
      </c>
    </row>
    <row r="17" spans="1:6" x14ac:dyDescent="0.35">
      <c r="A17" s="7" t="s">
        <v>27</v>
      </c>
      <c r="B17" s="6" t="s">
        <v>28</v>
      </c>
      <c r="C17" s="6">
        <v>23.8</v>
      </c>
      <c r="D17">
        <f>25.4-23.8</f>
        <v>1.5999999999999979</v>
      </c>
    </row>
    <row r="18" spans="1:6" x14ac:dyDescent="0.35">
      <c r="A18" s="8" t="s">
        <v>29</v>
      </c>
      <c r="B18" s="6" t="s">
        <v>30</v>
      </c>
      <c r="C18" s="6">
        <v>16.3</v>
      </c>
      <c r="D18">
        <f>17.2-16.3</f>
        <v>0.89999999999999858</v>
      </c>
    </row>
    <row r="19" spans="1:6" x14ac:dyDescent="0.35">
      <c r="A19" s="8" t="s">
        <v>31</v>
      </c>
      <c r="B19" s="6" t="s">
        <v>32</v>
      </c>
      <c r="C19" s="6">
        <v>7.5</v>
      </c>
      <c r="D19">
        <f>8.2-7.5</f>
        <v>0.69999999999999929</v>
      </c>
    </row>
    <row r="20" spans="1:6" x14ac:dyDescent="0.35">
      <c r="A20" s="7" t="s">
        <v>33</v>
      </c>
      <c r="B20" s="6" t="s">
        <v>34</v>
      </c>
      <c r="C20" s="6">
        <v>20.9</v>
      </c>
      <c r="D20">
        <f>20.3-20.9</f>
        <v>-0.59999999999999787</v>
      </c>
    </row>
    <row r="21" spans="1:6" x14ac:dyDescent="0.35">
      <c r="A21" s="8" t="s">
        <v>35</v>
      </c>
      <c r="B21" s="6" t="s">
        <v>36</v>
      </c>
      <c r="C21" s="6">
        <v>6.5</v>
      </c>
      <c r="D21">
        <f>6-6.5</f>
        <v>-0.5</v>
      </c>
    </row>
    <row r="22" spans="1:6" x14ac:dyDescent="0.35">
      <c r="A22" s="8" t="s">
        <v>37</v>
      </c>
      <c r="B22" s="6" t="s">
        <v>38</v>
      </c>
      <c r="C22" s="6">
        <v>14.3</v>
      </c>
      <c r="D22">
        <f>14.2-14.3</f>
        <v>-0.10000000000000142</v>
      </c>
    </row>
    <row r="23" spans="1:6" x14ac:dyDescent="0.35">
      <c r="A23" s="7" t="s">
        <v>39</v>
      </c>
      <c r="B23" s="6" t="s">
        <v>40</v>
      </c>
      <c r="C23" s="6">
        <v>38.1</v>
      </c>
      <c r="D23">
        <f>36.3-38.1</f>
        <v>-1.8000000000000043</v>
      </c>
    </row>
    <row r="24" spans="1:6" x14ac:dyDescent="0.35">
      <c r="A24" s="8" t="s">
        <v>41</v>
      </c>
      <c r="B24" s="6" t="s">
        <v>42</v>
      </c>
      <c r="C24" s="6">
        <v>12.3</v>
      </c>
      <c r="D24">
        <f>10.2-12.3</f>
        <v>-2.1000000000000014</v>
      </c>
    </row>
    <row r="25" spans="1:6" x14ac:dyDescent="0.35">
      <c r="A25" s="8" t="s">
        <v>43</v>
      </c>
      <c r="B25" s="6" t="s">
        <v>44</v>
      </c>
      <c r="C25" s="6">
        <v>5.9</v>
      </c>
      <c r="D25">
        <f>4.5-5.9</f>
        <v>-1.4000000000000004</v>
      </c>
    </row>
    <row r="26" spans="1:6" x14ac:dyDescent="0.35">
      <c r="A26" s="8" t="s">
        <v>45</v>
      </c>
      <c r="B26" s="6" t="s">
        <v>46</v>
      </c>
      <c r="C26" s="6">
        <v>20</v>
      </c>
      <c r="D26">
        <f>21.7-20</f>
        <v>1.6999999999999993</v>
      </c>
    </row>
    <row r="27" spans="1:6" x14ac:dyDescent="0.35">
      <c r="A27" s="7" t="s">
        <v>47</v>
      </c>
      <c r="B27" s="6" t="s">
        <v>48</v>
      </c>
      <c r="C27" s="6">
        <v>17.2</v>
      </c>
      <c r="D27">
        <f>18-17.2</f>
        <v>0.80000000000000071</v>
      </c>
    </row>
    <row r="28" spans="1:6" x14ac:dyDescent="0.35">
      <c r="A28" s="8" t="s">
        <v>49</v>
      </c>
      <c r="B28" s="6" t="s">
        <v>50</v>
      </c>
      <c r="C28" s="6">
        <v>12.6</v>
      </c>
      <c r="D28">
        <f>12.9-12.6</f>
        <v>0.30000000000000071</v>
      </c>
    </row>
    <row r="29" spans="1:6" x14ac:dyDescent="0.35">
      <c r="A29" s="8" t="s">
        <v>51</v>
      </c>
      <c r="B29" s="6" t="s">
        <v>52</v>
      </c>
      <c r="C29" s="6">
        <v>4.5999999999999996</v>
      </c>
      <c r="D29">
        <f>5.1-4.6</f>
        <v>0.5</v>
      </c>
    </row>
    <row r="30" spans="1:6" x14ac:dyDescent="0.35">
      <c r="A30" s="5" t="s">
        <v>53</v>
      </c>
      <c r="B30" s="4"/>
      <c r="C30" s="4"/>
      <c r="D30" t="s">
        <v>74</v>
      </c>
      <c r="E30" t="s">
        <v>79</v>
      </c>
      <c r="F30" t="s">
        <v>80</v>
      </c>
    </row>
    <row r="31" spans="1:6" x14ac:dyDescent="0.35">
      <c r="A31" s="7" t="s">
        <v>54</v>
      </c>
      <c r="B31" s="6" t="s">
        <v>55</v>
      </c>
      <c r="C31" s="6">
        <v>30.5</v>
      </c>
      <c r="D31">
        <f>43.1-30.5</f>
        <v>12.600000000000001</v>
      </c>
    </row>
    <row r="32" spans="1:6" x14ac:dyDescent="0.35">
      <c r="A32" s="7" t="s">
        <v>56</v>
      </c>
      <c r="B32" s="6" t="s">
        <v>57</v>
      </c>
      <c r="C32" s="6">
        <v>24.7</v>
      </c>
      <c r="D32">
        <f>21.5-24.7</f>
        <v>-3.1999999999999993</v>
      </c>
    </row>
    <row r="33" spans="1:5" x14ac:dyDescent="0.35">
      <c r="A33" s="7" t="s">
        <v>58</v>
      </c>
      <c r="B33" s="6" t="s">
        <v>59</v>
      </c>
      <c r="C33" s="6">
        <v>20.9</v>
      </c>
      <c r="D33">
        <f>18.8-20.9</f>
        <v>-2.0999999999999979</v>
      </c>
    </row>
    <row r="34" spans="1:5" x14ac:dyDescent="0.35">
      <c r="A34" s="7" t="s">
        <v>60</v>
      </c>
      <c r="B34" s="6" t="s">
        <v>61</v>
      </c>
      <c r="C34" s="6">
        <v>9.1999999999999993</v>
      </c>
      <c r="D34">
        <f>8.6-9.2</f>
        <v>-0.59999999999999964</v>
      </c>
    </row>
    <row r="35" spans="1:5" x14ac:dyDescent="0.35">
      <c r="A35" s="7" t="s">
        <v>62</v>
      </c>
      <c r="B35" s="6" t="s">
        <v>63</v>
      </c>
      <c r="C35" s="6">
        <v>8.6999999999999993</v>
      </c>
      <c r="D35">
        <f>4.7-8.7</f>
        <v>-3.9999999999999991</v>
      </c>
    </row>
    <row r="36" spans="1:5" x14ac:dyDescent="0.35">
      <c r="A36" s="7" t="s">
        <v>64</v>
      </c>
      <c r="B36" s="6" t="s">
        <v>65</v>
      </c>
      <c r="C36" s="6">
        <v>6</v>
      </c>
      <c r="D36">
        <f>3.3-6</f>
        <v>-2.7</v>
      </c>
    </row>
    <row r="37" spans="1:5" x14ac:dyDescent="0.35">
      <c r="A37" s="5" t="s">
        <v>66</v>
      </c>
      <c r="B37" s="4"/>
      <c r="C37" s="4"/>
      <c r="D37" t="s">
        <v>74</v>
      </c>
      <c r="E37" s="11" t="s">
        <v>82</v>
      </c>
    </row>
    <row r="38" spans="1:5" x14ac:dyDescent="0.35">
      <c r="A38" s="7" t="s">
        <v>67</v>
      </c>
      <c r="B38" s="6" t="s">
        <v>68</v>
      </c>
      <c r="C38" s="6">
        <v>88</v>
      </c>
    </row>
    <row r="39" spans="1:5" x14ac:dyDescent="0.35">
      <c r="A39" s="7" t="s">
        <v>69</v>
      </c>
      <c r="B39" s="6" t="s">
        <v>70</v>
      </c>
      <c r="C39" s="6">
        <v>12</v>
      </c>
    </row>
    <row r="40" spans="1:5" ht="15" thickBot="1" x14ac:dyDescent="0.4">
      <c r="A40" s="9" t="s">
        <v>71</v>
      </c>
      <c r="B40" s="10" t="s">
        <v>72</v>
      </c>
      <c r="C40" s="10" t="s">
        <v>81</v>
      </c>
    </row>
    <row r="41" spans="1:5" ht="15" thickTop="1" x14ac:dyDescent="0.35"/>
  </sheetData>
  <hyperlinks>
    <hyperlink ref="E9" r:id="rId1" xr:uid="{56F3CB86-BC71-4A51-BBF8-B3701315713D}"/>
    <hyperlink ref="E16" r:id="rId2" xr:uid="{20010DC5-509B-4822-B32C-C35F793B8A5B}"/>
    <hyperlink ref="E37" r:id="rId3" xr:uid="{62A4476E-8126-4986-B800-BDB95933557F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Van Meter</dc:creator>
  <cp:lastModifiedBy>Connor Van Meter</cp:lastModifiedBy>
  <dcterms:created xsi:type="dcterms:W3CDTF">2019-10-18T14:37:23Z</dcterms:created>
  <dcterms:modified xsi:type="dcterms:W3CDTF">2019-10-18T16:56:53Z</dcterms:modified>
</cp:coreProperties>
</file>