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eong min\Documents\git_sourcetree\"/>
    </mc:Choice>
  </mc:AlternateContent>
  <xr:revisionPtr revIDLastSave="0" documentId="8_{7ECF1F3F-7314-4FB1-BCF9-AB9CB455EADE}" xr6:coauthVersionLast="36" xr6:coauthVersionMax="36" xr10:uidLastSave="{00000000-0000-0000-0000-000000000000}"/>
  <bookViews>
    <workbookView xWindow="0" yWindow="0" windowWidth="15330" windowHeight="11985" tabRatio="804" xr2:uid="{00000000-000D-0000-FFFF-FFFF00000000}"/>
  </bookViews>
  <sheets>
    <sheet name="코호트현황(03-07)" sheetId="2" r:id="rId1"/>
    <sheet name="사망률 " sheetId="7" r:id="rId2"/>
    <sheet name="생존기간KM" sheetId="8" r:id="rId3"/>
    <sheet name="사망위험도(cox)" sheetId="9" r:id="rId4"/>
    <sheet name="별첨_동반상병정의" sheetId="6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6" i="2" l="1"/>
  <c r="I35" i="2"/>
  <c r="I34" i="2"/>
  <c r="I33" i="2"/>
  <c r="J35" i="2" s="1"/>
  <c r="J34" i="2" l="1"/>
  <c r="I92" i="2"/>
  <c r="I91" i="2"/>
  <c r="I90" i="2"/>
  <c r="I89" i="2"/>
  <c r="I88" i="2"/>
  <c r="I87" i="2"/>
  <c r="I86" i="2"/>
  <c r="I85" i="2"/>
  <c r="I84" i="2"/>
  <c r="I83" i="2" l="1"/>
  <c r="I82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64" i="2"/>
  <c r="O16" i="2"/>
  <c r="P16" i="2"/>
  <c r="Q16" i="2"/>
  <c r="R16" i="2"/>
  <c r="S16" i="2"/>
  <c r="T16" i="2"/>
  <c r="U16" i="2"/>
  <c r="V16" i="2"/>
  <c r="W16" i="2"/>
  <c r="N16" i="2"/>
  <c r="O32" i="7" l="1"/>
  <c r="N32" i="7"/>
  <c r="M32" i="7"/>
  <c r="L32" i="7"/>
  <c r="K32" i="7"/>
  <c r="J32" i="7"/>
  <c r="I32" i="7"/>
  <c r="H32" i="7"/>
  <c r="G32" i="7"/>
  <c r="F32" i="7"/>
  <c r="E32" i="7"/>
  <c r="D32" i="7"/>
  <c r="O31" i="7"/>
  <c r="N31" i="7"/>
  <c r="M31" i="7"/>
  <c r="L31" i="7"/>
  <c r="K31" i="7"/>
  <c r="J31" i="7"/>
  <c r="I31" i="7"/>
  <c r="H31" i="7"/>
  <c r="G31" i="7"/>
  <c r="F31" i="7"/>
  <c r="E31" i="7"/>
  <c r="D31" i="7"/>
  <c r="O21" i="7"/>
  <c r="N21" i="7"/>
  <c r="M21" i="7"/>
  <c r="L21" i="7"/>
  <c r="K21" i="7"/>
  <c r="J21" i="7"/>
  <c r="O20" i="7"/>
  <c r="N20" i="7"/>
  <c r="N22" i="7" s="1"/>
  <c r="M20" i="7"/>
  <c r="L20" i="7"/>
  <c r="K20" i="7"/>
  <c r="J20" i="7"/>
  <c r="I21" i="7"/>
  <c r="H21" i="7"/>
  <c r="G21" i="7"/>
  <c r="F21" i="7"/>
  <c r="E21" i="7"/>
  <c r="D21" i="7"/>
  <c r="I20" i="7"/>
  <c r="H20" i="7"/>
  <c r="G20" i="7"/>
  <c r="G22" i="7" s="1"/>
  <c r="F20" i="7"/>
  <c r="F22" i="7" s="1"/>
  <c r="E20" i="7"/>
  <c r="D20" i="7"/>
  <c r="D22" i="7" s="1"/>
  <c r="I10" i="7"/>
  <c r="H10" i="7"/>
  <c r="G10" i="7"/>
  <c r="F10" i="7"/>
  <c r="E10" i="7"/>
  <c r="D10" i="7"/>
  <c r="I9" i="7"/>
  <c r="I11" i="7" s="1"/>
  <c r="H9" i="7"/>
  <c r="H11" i="7" s="1"/>
  <c r="G9" i="7"/>
  <c r="G11" i="7" s="1"/>
  <c r="F9" i="7"/>
  <c r="F11" i="7" s="1"/>
  <c r="E9" i="7"/>
  <c r="D9" i="7"/>
  <c r="J50" i="2"/>
  <c r="J51" i="2"/>
  <c r="J52" i="2"/>
  <c r="J54" i="2"/>
  <c r="J55" i="2"/>
  <c r="J56" i="2"/>
  <c r="J57" i="2"/>
  <c r="J49" i="2"/>
  <c r="I26" i="2"/>
  <c r="I25" i="2"/>
  <c r="I24" i="2"/>
  <c r="I23" i="2"/>
  <c r="I22" i="2"/>
  <c r="I21" i="2"/>
  <c r="I20" i="2"/>
  <c r="I19" i="2"/>
  <c r="I18" i="2"/>
  <c r="I17" i="2"/>
  <c r="I16" i="2"/>
  <c r="I15" i="2"/>
  <c r="J15" i="2" s="1"/>
  <c r="D33" i="7" l="1"/>
  <c r="D11" i="7"/>
  <c r="E11" i="7"/>
  <c r="H33" i="7"/>
  <c r="I33" i="7"/>
  <c r="G33" i="7"/>
  <c r="K33" i="7"/>
  <c r="E33" i="7"/>
  <c r="O33" i="7"/>
  <c r="N33" i="7"/>
  <c r="M33" i="7"/>
  <c r="L33" i="7"/>
  <c r="J33" i="7"/>
  <c r="F33" i="7"/>
  <c r="K22" i="7"/>
  <c r="I22" i="7"/>
  <c r="M22" i="7"/>
  <c r="L22" i="7"/>
  <c r="J22" i="7"/>
  <c r="O22" i="7"/>
  <c r="H22" i="7"/>
  <c r="E22" i="7"/>
  <c r="J26" i="2"/>
  <c r="J18" i="2"/>
  <c r="J22" i="2"/>
  <c r="J25" i="2"/>
  <c r="J16" i="2"/>
  <c r="J17" i="2"/>
  <c r="J19" i="2"/>
  <c r="J20" i="2"/>
  <c r="J21" i="2"/>
  <c r="J23" i="2"/>
  <c r="J24" i="2"/>
  <c r="I58" i="2" l="1"/>
  <c r="H58" i="2"/>
  <c r="G58" i="2"/>
  <c r="F58" i="2"/>
  <c r="E58" i="2"/>
  <c r="I53" i="2"/>
  <c r="H53" i="2"/>
  <c r="G53" i="2"/>
  <c r="F53" i="2"/>
  <c r="E53" i="2"/>
  <c r="J58" i="2" l="1"/>
  <c r="J53" i="2"/>
  <c r="E59" i="2"/>
  <c r="I59" i="2"/>
  <c r="H59" i="2"/>
  <c r="G59" i="2"/>
  <c r="F59" i="2"/>
  <c r="J59" i="2" l="1"/>
  <c r="D10" i="2"/>
  <c r="E10" i="2"/>
  <c r="F10" i="2"/>
  <c r="G10" i="2"/>
  <c r="H10" i="2"/>
  <c r="I10" i="2" l="1"/>
  <c r="J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C2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년후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상태에서</t>
        </r>
        <r>
          <rPr>
            <b/>
            <sz val="9"/>
            <color indexed="81"/>
            <rFont val="Tahoma"/>
            <family val="2"/>
          </rPr>
          <t xml:space="preserve"> without CKD</t>
        </r>
        <r>
          <rPr>
            <b/>
            <sz val="9"/>
            <color indexed="81"/>
            <rFont val="돋움"/>
            <family val="3"/>
            <charset val="129"/>
          </rPr>
          <t>환자는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같습니다</t>
        </r>
        <r>
          <rPr>
            <b/>
            <sz val="9"/>
            <color indexed="81"/>
            <rFont val="Tahoma"/>
            <family val="2"/>
          </rPr>
          <t>. 2013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상태에서는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연구대상자에서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제외했기때문에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삭제한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것이나</t>
        </r>
        <r>
          <rPr>
            <b/>
            <sz val="9"/>
            <color indexed="81"/>
            <rFont val="Tahoma"/>
            <family val="2"/>
          </rPr>
          <t>, 5</t>
        </r>
        <r>
          <rPr>
            <b/>
            <sz val="9"/>
            <color indexed="81"/>
            <rFont val="돋움"/>
            <family val="3"/>
            <charset val="129"/>
          </rPr>
          <t>년후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상태에서는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연구대상자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포함된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사람들의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것이라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맞지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않습니다</t>
        </r>
        <r>
          <rPr>
            <b/>
            <sz val="9"/>
            <color indexed="81"/>
            <rFont val="Tahoma"/>
            <family val="2"/>
          </rPr>
          <t>.  5</t>
        </r>
        <r>
          <rPr>
            <b/>
            <sz val="9"/>
            <color indexed="81"/>
            <rFont val="돋움"/>
            <family val="3"/>
            <charset val="129"/>
          </rPr>
          <t>년후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상태에서는</t>
        </r>
        <r>
          <rPr>
            <b/>
            <sz val="9"/>
            <color indexed="81"/>
            <rFont val="Tahoma"/>
            <family val="2"/>
          </rPr>
          <t xml:space="preserve"> withtout CKD</t>
        </r>
        <r>
          <rPr>
            <b/>
            <sz val="9"/>
            <color indexed="81"/>
            <rFont val="돋움"/>
            <family val="3"/>
            <charset val="129"/>
          </rPr>
          <t>였으나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몇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사람들은</t>
        </r>
        <r>
          <rPr>
            <b/>
            <sz val="9"/>
            <color indexed="81"/>
            <rFont val="Tahoma"/>
            <family val="2"/>
          </rPr>
          <t xml:space="preserve"> CKD, HD,PD, KT,death</t>
        </r>
        <r>
          <rPr>
            <b/>
            <sz val="9"/>
            <color indexed="81"/>
            <rFont val="돋움"/>
            <family val="3"/>
            <charset val="129"/>
          </rPr>
          <t>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되었다는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이야기니까요</t>
        </r>
        <r>
          <rPr>
            <b/>
            <sz val="9"/>
            <color indexed="81"/>
            <rFont val="Tahoma"/>
            <family val="2"/>
          </rPr>
          <t xml:space="preserve">.`
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분석의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설계에서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별다른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조작정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가령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몇회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CKD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병원방문을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했다거나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없이</t>
        </r>
        <r>
          <rPr>
            <b/>
            <sz val="9"/>
            <color indexed="81"/>
            <rFont val="Tahoma"/>
            <family val="2"/>
          </rPr>
          <t xml:space="preserve"> CKD </t>
        </r>
        <r>
          <rPr>
            <b/>
            <sz val="9"/>
            <color indexed="81"/>
            <rFont val="돋움"/>
            <family val="3"/>
            <charset val="129"/>
          </rPr>
          <t>진단건이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번이라도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이환으로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간주했기때문에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이러한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해석하시면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같습니다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B84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동반상병정의는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참고하였던</t>
        </r>
        <r>
          <rPr>
            <sz val="9"/>
            <color indexed="81"/>
            <rFont val="Tahoma"/>
            <family val="2"/>
          </rPr>
          <t xml:space="preserve"> CCI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기반으로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하였으며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코드는</t>
        </r>
        <r>
          <rPr>
            <sz val="9"/>
            <color indexed="81"/>
            <rFont val="Tahoma"/>
            <family val="2"/>
          </rPr>
          <t xml:space="preserve"> sheet3</t>
        </r>
        <r>
          <rPr>
            <sz val="9"/>
            <color indexed="81"/>
            <rFont val="돋움"/>
            <family val="3"/>
            <charset val="129"/>
          </rPr>
          <t>별첨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<sst xmlns="http://schemas.openxmlformats.org/spreadsheetml/2006/main" count="589" uniqueCount="180">
  <si>
    <t>65세 미만</t>
    <phoneticPr fontId="4" type="noConversion"/>
  </si>
  <si>
    <t>65세 이상</t>
    <phoneticPr fontId="4" type="noConversion"/>
  </si>
  <si>
    <t>CKD</t>
    <phoneticPr fontId="4" type="noConversion"/>
  </si>
  <si>
    <t>남</t>
    <phoneticPr fontId="4" type="noConversion"/>
  </si>
  <si>
    <t>여</t>
    <phoneticPr fontId="4" type="noConversion"/>
  </si>
  <si>
    <t>Test of Equality over Strata</t>
  </si>
  <si>
    <t>Test</t>
  </si>
  <si>
    <t>Chi-Square</t>
  </si>
  <si>
    <t>DF</t>
  </si>
  <si>
    <t>Pr &gt;</t>
  </si>
  <si>
    <t>Log-Rank</t>
  </si>
  <si>
    <t>Wilcoxon</t>
  </si>
  <si>
    <t>-2Log(LR)</t>
  </si>
  <si>
    <t>변수</t>
    <phoneticPr fontId="4" type="noConversion"/>
  </si>
  <si>
    <t>Univariate</t>
    <phoneticPr fontId="4" type="noConversion"/>
  </si>
  <si>
    <t>HR</t>
    <phoneticPr fontId="4" type="noConversion"/>
  </si>
  <si>
    <t>95% CI</t>
    <phoneticPr fontId="4" type="noConversion"/>
  </si>
  <si>
    <t>p value</t>
    <phoneticPr fontId="4" type="noConversion"/>
  </si>
  <si>
    <t>HR</t>
  </si>
  <si>
    <t>LCI</t>
    <phoneticPr fontId="4" type="noConversion"/>
  </si>
  <si>
    <t>UCI</t>
    <phoneticPr fontId="4" type="noConversion"/>
  </si>
  <si>
    <t>연령군</t>
    <phoneticPr fontId="4" type="noConversion"/>
  </si>
  <si>
    <t>성별</t>
    <phoneticPr fontId="4" type="noConversion"/>
  </si>
  <si>
    <t>남자</t>
    <phoneticPr fontId="4" type="noConversion"/>
  </si>
  <si>
    <t>Non CKD</t>
    <phoneticPr fontId="4" type="noConversion"/>
  </si>
  <si>
    <t>상태분류</t>
    <phoneticPr fontId="4" type="noConversion"/>
  </si>
  <si>
    <t>사망</t>
    <phoneticPr fontId="4" type="noConversion"/>
  </si>
  <si>
    <t>2003년</t>
    <phoneticPr fontId="4" type="noConversion"/>
  </si>
  <si>
    <t>2004년</t>
    <phoneticPr fontId="4" type="noConversion"/>
  </si>
  <si>
    <t>합계</t>
    <phoneticPr fontId="4" type="noConversion"/>
  </si>
  <si>
    <t>HD</t>
    <phoneticPr fontId="4" type="noConversion"/>
  </si>
  <si>
    <t>PD</t>
    <phoneticPr fontId="4" type="noConversion"/>
  </si>
  <si>
    <t>2005년</t>
    <phoneticPr fontId="4" type="noConversion"/>
  </si>
  <si>
    <t>2006년</t>
    <phoneticPr fontId="4" type="noConversion"/>
  </si>
  <si>
    <t>2007년</t>
    <phoneticPr fontId="4" type="noConversion"/>
  </si>
  <si>
    <t>2013년 상태</t>
    <phoneticPr fontId="4" type="noConversion"/>
  </si>
  <si>
    <t>KT</t>
    <phoneticPr fontId="4" type="noConversion"/>
  </si>
  <si>
    <t>0. CKD 신환 발생자 현황</t>
    <phoneticPr fontId="4" type="noConversion"/>
  </si>
  <si>
    <t>CKD</t>
    <phoneticPr fontId="4" type="noConversion"/>
  </si>
  <si>
    <t>N=1,473</t>
    <phoneticPr fontId="4" type="noConversion"/>
  </si>
  <si>
    <t>N=1,473</t>
    <phoneticPr fontId="4" type="noConversion"/>
  </si>
  <si>
    <t>인년</t>
    <phoneticPr fontId="4" type="noConversion"/>
  </si>
  <si>
    <t>rate ratio</t>
    <phoneticPr fontId="4" type="noConversion"/>
  </si>
  <si>
    <t>SEX</t>
  </si>
  <si>
    <t>CKD group</t>
    <phoneticPr fontId="4" type="noConversion"/>
  </si>
  <si>
    <t>NON CKD group</t>
    <phoneticPr fontId="4" type="noConversion"/>
  </si>
  <si>
    <t>전체</t>
    <phoneticPr fontId="4" type="noConversion"/>
  </si>
  <si>
    <t>소계</t>
    <phoneticPr fontId="4" type="noConversion"/>
  </si>
  <si>
    <t>CKD group</t>
    <phoneticPr fontId="4" type="noConversion"/>
  </si>
  <si>
    <t>Non CKD group</t>
    <phoneticPr fontId="4" type="noConversion"/>
  </si>
  <si>
    <t>합 계</t>
    <phoneticPr fontId="4" type="noConversion"/>
  </si>
  <si>
    <t>N=5,924</t>
    <phoneticPr fontId="4" type="noConversion"/>
  </si>
  <si>
    <t>사망자 수</t>
    <phoneticPr fontId="4" type="noConversion"/>
  </si>
  <si>
    <t>사망률</t>
    <phoneticPr fontId="4" type="noConversion"/>
  </si>
  <si>
    <t>Summary of the Number of Censored and Uncensored</t>
  </si>
  <si>
    <t>Stratum</t>
  </si>
  <si>
    <t>group</t>
  </si>
  <si>
    <t>Total</t>
  </si>
  <si>
    <t>Failed</t>
  </si>
  <si>
    <t>Censored</t>
  </si>
  <si>
    <t>Percent</t>
  </si>
  <si>
    <t>CKD</t>
  </si>
  <si>
    <t>NON</t>
  </si>
  <si>
    <t>&lt;.0001</t>
  </si>
  <si>
    <t>Summary of the Number of Censored and Uncensored Values</t>
  </si>
  <si>
    <t>agegroup</t>
  </si>
  <si>
    <t>&lt;.0001</t>
    <phoneticPr fontId="4" type="noConversion"/>
  </si>
  <si>
    <t>여자</t>
    <phoneticPr fontId="4" type="noConversion"/>
  </si>
  <si>
    <t>5년 후 상태</t>
    <phoneticPr fontId="4" type="noConversion"/>
  </si>
  <si>
    <t>생존(without CKD)</t>
    <phoneticPr fontId="4" type="noConversion"/>
  </si>
  <si>
    <t>신환 수(13년생존(without CKD) 환자 제외)</t>
    <phoneticPr fontId="4" type="noConversion"/>
  </si>
  <si>
    <t>합계</t>
  </si>
  <si>
    <t>합계</t>
    <phoneticPr fontId="4" type="noConversion"/>
  </si>
  <si>
    <t>%</t>
    <phoneticPr fontId="4" type="noConversion"/>
  </si>
  <si>
    <r>
      <t>03~07연구대상자로 추출되었으나 13년 상태에서 CKD, dialysis, KT 이력 없이 생존해 있는 본 환자수를 연구대상에서 제외하였음.</t>
    </r>
    <r>
      <rPr>
        <b/>
        <i/>
        <sz val="9"/>
        <color theme="1"/>
        <rFont val="맑은 고딕"/>
        <family val="3"/>
        <charset val="129"/>
        <scheme val="minor"/>
      </rPr>
      <t>(고혈압이 주 N028이 부진단,N189가 기타 진단으로 한 번 들어가는 등 사례로 보임)</t>
    </r>
    <phoneticPr fontId="4" type="noConversion"/>
  </si>
  <si>
    <t>65세 미만</t>
    <phoneticPr fontId="4" type="noConversion"/>
  </si>
  <si>
    <t>65세 이상</t>
    <phoneticPr fontId="4" type="noConversion"/>
  </si>
  <si>
    <t>신환 수</t>
    <phoneticPr fontId="4" type="noConversion"/>
  </si>
  <si>
    <t>2013년 상태</t>
    <phoneticPr fontId="4" type="noConversion"/>
  </si>
  <si>
    <t>2013년생존
(without CKD)</t>
    <phoneticPr fontId="4" type="noConversion"/>
  </si>
  <si>
    <t>[참고]</t>
    <phoneticPr fontId="4" type="noConversion"/>
  </si>
  <si>
    <t>1-1. CKD발생 연구대상자의 5년 관찰 후 및 자료 종료연도(2013년) 상태</t>
    <phoneticPr fontId="4" type="noConversion"/>
  </si>
  <si>
    <r>
      <t>1-2. CKD발생 연구대상자의 5년 관찰 후 및 자료 종료연도(2013년) 상태-</t>
    </r>
    <r>
      <rPr>
        <b/>
        <sz val="11"/>
        <color rgb="FFC00000"/>
        <rFont val="맑은 고딕"/>
        <family val="3"/>
        <charset val="129"/>
        <scheme val="minor"/>
      </rPr>
      <t>연령군별</t>
    </r>
    <phoneticPr fontId="4" type="noConversion"/>
  </si>
  <si>
    <t>1-3. 관찰 5년 후, 자료 종료시점에서 사망환자들의 사망전 투석 여부</t>
    <phoneticPr fontId="4" type="noConversion"/>
  </si>
  <si>
    <t>전체</t>
    <phoneticPr fontId="4" type="noConversion"/>
  </si>
  <si>
    <t>투석시행</t>
    <phoneticPr fontId="4" type="noConversion"/>
  </si>
  <si>
    <t>투석미시행</t>
    <phoneticPr fontId="4" type="noConversion"/>
  </si>
  <si>
    <t>5년관찰 시, 사망</t>
    <phoneticPr fontId="4" type="noConversion"/>
  </si>
  <si>
    <t>자료종료시점시, 사망</t>
    <phoneticPr fontId="4" type="noConversion"/>
  </si>
  <si>
    <t>2-1. 전체 연구대상자의 baseline Characteristics</t>
    <phoneticPr fontId="4" type="noConversion"/>
  </si>
  <si>
    <t>2-2. CKD발생자의 baseline Characteristics</t>
    <phoneticPr fontId="4" type="noConversion"/>
  </si>
  <si>
    <t>10~14세</t>
    <phoneticPr fontId="4" type="noConversion"/>
  </si>
  <si>
    <t>15~19세</t>
    <phoneticPr fontId="4" type="noConversion"/>
  </si>
  <si>
    <t>20~24세</t>
    <phoneticPr fontId="4" type="noConversion"/>
  </si>
  <si>
    <t>25~29세</t>
    <phoneticPr fontId="4" type="noConversion"/>
  </si>
  <si>
    <t>30~34세</t>
    <phoneticPr fontId="4" type="noConversion"/>
  </si>
  <si>
    <t>35~39세</t>
    <phoneticPr fontId="4" type="noConversion"/>
  </si>
  <si>
    <t>40~44세</t>
    <phoneticPr fontId="4" type="noConversion"/>
  </si>
  <si>
    <t>45~49세</t>
    <phoneticPr fontId="4" type="noConversion"/>
  </si>
  <si>
    <t>50~54세</t>
    <phoneticPr fontId="4" type="noConversion"/>
  </si>
  <si>
    <t>55~59세</t>
    <phoneticPr fontId="4" type="noConversion"/>
  </si>
  <si>
    <t>60~64세</t>
    <phoneticPr fontId="4" type="noConversion"/>
  </si>
  <si>
    <t>65~69세</t>
    <phoneticPr fontId="4" type="noConversion"/>
  </si>
  <si>
    <t>70~74세</t>
    <phoneticPr fontId="4" type="noConversion"/>
  </si>
  <si>
    <t>75~79세</t>
    <phoneticPr fontId="4" type="noConversion"/>
  </si>
  <si>
    <t>80~84세</t>
    <phoneticPr fontId="4" type="noConversion"/>
  </si>
  <si>
    <t>85세+</t>
    <phoneticPr fontId="4" type="noConversion"/>
  </si>
  <si>
    <t>성별</t>
    <phoneticPr fontId="4" type="noConversion"/>
  </si>
  <si>
    <t>남자</t>
    <phoneticPr fontId="4" type="noConversion"/>
  </si>
  <si>
    <t>여자</t>
    <phoneticPr fontId="4" type="noConversion"/>
  </si>
  <si>
    <t>동반상병</t>
    <phoneticPr fontId="4" type="noConversion"/>
  </si>
  <si>
    <t>고혈압</t>
    <phoneticPr fontId="4" type="noConversion"/>
  </si>
  <si>
    <t>당뇨병</t>
    <phoneticPr fontId="4" type="noConversion"/>
  </si>
  <si>
    <t>심장질환</t>
    <phoneticPr fontId="4" type="noConversion"/>
  </si>
  <si>
    <t>암</t>
    <phoneticPr fontId="4" type="noConversion"/>
  </si>
  <si>
    <t>2003년</t>
    <phoneticPr fontId="4" type="noConversion"/>
  </si>
  <si>
    <t>2004년</t>
    <phoneticPr fontId="4" type="noConversion"/>
  </si>
  <si>
    <t>2005년</t>
  </si>
  <si>
    <t>2006년</t>
  </si>
  <si>
    <t>2007년</t>
  </si>
  <si>
    <t>합계</t>
    <phoneticPr fontId="4" type="noConversion"/>
  </si>
  <si>
    <t>%</t>
    <phoneticPr fontId="4" type="noConversion"/>
  </si>
  <si>
    <t>Hypertensive diseases</t>
    <phoneticPr fontId="4" type="noConversion"/>
  </si>
  <si>
    <t>ICD-10 code</t>
    <phoneticPr fontId="4" type="noConversion"/>
  </si>
  <si>
    <t>Diabetes</t>
    <phoneticPr fontId="4" type="noConversion"/>
  </si>
  <si>
    <t>Diabetes complicatios</t>
    <phoneticPr fontId="4" type="noConversion"/>
  </si>
  <si>
    <t>Acute myocardial infarction</t>
    <phoneticPr fontId="4" type="noConversion"/>
  </si>
  <si>
    <t>Congestive heart failure</t>
    <phoneticPr fontId="4" type="noConversion"/>
  </si>
  <si>
    <t>Cancer</t>
    <phoneticPr fontId="4" type="noConversion"/>
  </si>
  <si>
    <t>Metastatic canser</t>
    <phoneticPr fontId="4" type="noConversion"/>
  </si>
  <si>
    <t>동반상병</t>
    <phoneticPr fontId="4" type="noConversion"/>
  </si>
  <si>
    <t>고혈압</t>
    <phoneticPr fontId="4" type="noConversion"/>
  </si>
  <si>
    <t xml:space="preserve"> I10-I15-</t>
    <phoneticPr fontId="4" type="noConversion"/>
  </si>
  <si>
    <t>E109, E119, E139, E149, E101, E111, E131, E141, E105, E115, E135, E145</t>
    <phoneticPr fontId="4" type="noConversion"/>
  </si>
  <si>
    <t>E102, E112, E132, E142, E103, E113, E133, E143, E104, E114, E134, E144</t>
    <phoneticPr fontId="4" type="noConversion"/>
  </si>
  <si>
    <t>I21, I22, I252</t>
    <phoneticPr fontId="4" type="noConversion"/>
  </si>
  <si>
    <t>I50</t>
    <phoneticPr fontId="4" type="noConversion"/>
  </si>
  <si>
    <t>C0, C1, C2, C3, C40, C41, C43, C45, C46, C47, C48, C49, C5, C6, C70, C71, C72, C73, C74, C75, C76, C80, C81, C82, C83, C93, C940, C941, C942, C943, C9451, C947, C95, C96</t>
    <phoneticPr fontId="4" type="noConversion"/>
  </si>
  <si>
    <t>C77, C78, C79, C80</t>
    <phoneticPr fontId="4" type="noConversion"/>
  </si>
  <si>
    <t xml:space="preserve">참고논문 : </t>
    <phoneticPr fontId="4" type="noConversion"/>
  </si>
  <si>
    <t>(1) 전체</t>
    <phoneticPr fontId="4" type="noConversion"/>
  </si>
  <si>
    <t>(2) 65세 미만 Vs 65세 이상</t>
    <phoneticPr fontId="4" type="noConversion"/>
  </si>
  <si>
    <t>(3) 당뇨 Vs 비당뇨</t>
    <phoneticPr fontId="4" type="noConversion"/>
  </si>
  <si>
    <t>65세 미만</t>
    <phoneticPr fontId="4" type="noConversion"/>
  </si>
  <si>
    <t>당뇨</t>
    <phoneticPr fontId="4" type="noConversion"/>
  </si>
  <si>
    <t>비당뇨</t>
    <phoneticPr fontId="4" type="noConversion"/>
  </si>
  <si>
    <r>
      <rPr>
        <b/>
        <sz val="11"/>
        <color rgb="FFFFFF00"/>
        <rFont val="맑은 고딕"/>
        <family val="3"/>
        <charset val="129"/>
      </rPr>
      <t xml:space="preserve">★ </t>
    </r>
    <r>
      <rPr>
        <b/>
        <sz val="11"/>
        <color rgb="FFFFFF00"/>
        <rFont val="맑은 고딕"/>
        <family val="3"/>
        <charset val="129"/>
        <scheme val="minor"/>
      </rPr>
      <t>연구대상자의 사망률</t>
    </r>
    <phoneticPr fontId="4" type="noConversion"/>
  </si>
  <si>
    <t>★ 2003~2007년 기간 중 발생한 CKD 환자군과 대조군 현황</t>
    <phoneticPr fontId="4" type="noConversion"/>
  </si>
  <si>
    <t xml:space="preserve">★ 생존기간 차이 검정 </t>
    <phoneticPr fontId="4" type="noConversion"/>
  </si>
  <si>
    <t>★ .사망위험도 분석(Cox regression)</t>
    <phoneticPr fontId="4" type="noConversion"/>
  </si>
  <si>
    <t>★ 동반상병 정의</t>
    <phoneticPr fontId="4" type="noConversion"/>
  </si>
  <si>
    <t>1-4세</t>
    <phoneticPr fontId="4" type="noConversion"/>
  </si>
  <si>
    <t>5-9세</t>
    <phoneticPr fontId="4" type="noConversion"/>
  </si>
  <si>
    <r>
      <t xml:space="preserve">* </t>
    </r>
    <r>
      <rPr>
        <b/>
        <sz val="11"/>
        <color rgb="FFFF0000"/>
        <rFont val="맑은 고딕"/>
        <family val="3"/>
        <charset val="129"/>
        <scheme val="minor"/>
      </rPr>
      <t>(CKD신환 발생군 선정)</t>
    </r>
    <r>
      <rPr>
        <sz val="11"/>
        <color theme="1"/>
        <rFont val="맑은 고딕"/>
        <family val="2"/>
        <charset val="129"/>
        <scheme val="minor"/>
      </rPr>
      <t xml:space="preserve"> 2012년에 CKD, dialysis, KT 이력이 없이 새롭게 발생한 CKD 환자로서, 03~07년까지 해마다 신환자 등록, 이 떄, 각 해당 해에 dalysis, KT 시행 경험 없이 CKD진단만 받은 환자가 대상
* </t>
    </r>
    <r>
      <rPr>
        <b/>
        <sz val="11"/>
        <color rgb="FFFF0000"/>
        <rFont val="맑은 고딕"/>
        <family val="3"/>
        <charset val="129"/>
        <scheme val="minor"/>
      </rPr>
      <t xml:space="preserve">(상태분류) 우선순위는 </t>
    </r>
    <r>
      <rPr>
        <sz val="11"/>
        <rFont val="맑은 고딕"/>
        <family val="3"/>
        <charset val="129"/>
        <scheme val="minor"/>
      </rPr>
      <t>KT &gt; PD&gt; HD &gt; CKD 로 이 중 2개 이상에 해당되는 경우 우선순위 기반으로 1개의 상태만 가질 수 있음.</t>
    </r>
    <r>
      <rPr>
        <sz val="11"/>
        <color theme="1"/>
        <rFont val="맑은 고딕"/>
        <family val="2"/>
        <charset val="129"/>
        <scheme val="minor"/>
      </rPr>
      <t xml:space="preserve">
* </t>
    </r>
    <r>
      <rPr>
        <b/>
        <sz val="11"/>
        <color rgb="FFFF0000"/>
        <rFont val="맑은 고딕"/>
        <family val="3"/>
        <charset val="129"/>
        <scheme val="minor"/>
      </rPr>
      <t>(Non CKD 군 선정)</t>
    </r>
    <r>
      <rPr>
        <sz val="11"/>
        <color theme="1"/>
        <rFont val="맑은 고딕"/>
        <family val="2"/>
        <charset val="129"/>
        <scheme val="minor"/>
      </rPr>
      <t xml:space="preserve"> 각 해마다 CKD신환 발생환자의 연령별 성별에 맞춰 3배수 추출, 
                           Non CKD군은 해당 등록해의 CCI 점수가 "0"인 대상자로 구성, 또한 02~07년 기간 중 CKD진단, dialysis 및 KT 시행 경험이 없는 환자가 대상
* </t>
    </r>
    <r>
      <rPr>
        <b/>
        <sz val="11"/>
        <color rgb="FFFF0000"/>
        <rFont val="맑은 고딕"/>
        <family val="3"/>
        <charset val="129"/>
        <scheme val="minor"/>
      </rPr>
      <t xml:space="preserve">(Censoring 처리) </t>
    </r>
    <r>
      <rPr>
        <sz val="11"/>
        <rFont val="맑은 고딕"/>
        <family val="3"/>
        <charset val="129"/>
        <scheme val="minor"/>
      </rPr>
      <t>골절 위험도 분석시 KT와 death는 센서링 처리, 사망 위험도 분석시 사망하지 않은 환자만 센서링 처리</t>
    </r>
    <phoneticPr fontId="4" type="noConversion"/>
  </si>
  <si>
    <t>최종데이터명: dd.set5_d</t>
    <phoneticPr fontId="4" type="noConversion"/>
  </si>
  <si>
    <t>동반상병 개수</t>
    <phoneticPr fontId="4" type="noConversion"/>
  </si>
  <si>
    <t>Values</t>
  </si>
  <si>
    <t>(2) 65세 미만군에서만</t>
    <phoneticPr fontId="4" type="noConversion"/>
  </si>
  <si>
    <t>(3) 65세 이상군에서만</t>
    <phoneticPr fontId="4" type="noConversion"/>
  </si>
  <si>
    <r>
      <t xml:space="preserve">(1) </t>
    </r>
    <r>
      <rPr>
        <b/>
        <sz val="11"/>
        <color rgb="FF000000"/>
        <rFont val="맑은 고딕"/>
        <family val="2"/>
        <charset val="129"/>
      </rPr>
      <t>전체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2"/>
        <charset val="129"/>
      </rPr>
      <t>사망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2"/>
        <charset val="129"/>
      </rPr>
      <t>위험도</t>
    </r>
    <phoneticPr fontId="4" type="noConversion"/>
  </si>
  <si>
    <r>
      <t>(2) 65</t>
    </r>
    <r>
      <rPr>
        <b/>
        <sz val="11"/>
        <color rgb="FF000000"/>
        <rFont val="맑은 고딕"/>
        <family val="2"/>
        <charset val="129"/>
      </rPr>
      <t>세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2"/>
        <charset val="129"/>
      </rPr>
      <t>미만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2"/>
        <charset val="129"/>
      </rPr>
      <t>군의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2"/>
        <charset val="129"/>
      </rPr>
      <t>사망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2"/>
        <charset val="129"/>
      </rPr>
      <t>위험도</t>
    </r>
    <phoneticPr fontId="4" type="noConversion"/>
  </si>
  <si>
    <t>&lt;.0001</t>
    <phoneticPr fontId="4" type="noConversion"/>
  </si>
  <si>
    <r>
      <t>(2) 65</t>
    </r>
    <r>
      <rPr>
        <b/>
        <sz val="11"/>
        <color rgb="FF000000"/>
        <rFont val="맑은 고딕"/>
        <family val="2"/>
        <charset val="129"/>
      </rPr>
      <t>세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2"/>
        <charset val="129"/>
      </rPr>
      <t>이상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2"/>
        <charset val="129"/>
      </rPr>
      <t>군의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2"/>
        <charset val="129"/>
      </rPr>
      <t>사망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2"/>
        <charset val="129"/>
      </rPr>
      <t>위험도</t>
    </r>
    <phoneticPr fontId="4" type="noConversion"/>
  </si>
  <si>
    <t>동반질환 갯수</t>
    <phoneticPr fontId="4" type="noConversion"/>
  </si>
  <si>
    <t>0-1개</t>
    <phoneticPr fontId="4" type="noConversion"/>
  </si>
  <si>
    <t>2개</t>
    <phoneticPr fontId="4" type="noConversion"/>
  </si>
  <si>
    <t>3개 이상</t>
    <phoneticPr fontId="4" type="noConversion"/>
  </si>
  <si>
    <t>Multivariate 1</t>
    <phoneticPr fontId="4" type="noConversion"/>
  </si>
  <si>
    <t>Multivariate 2</t>
    <phoneticPr fontId="4" type="noConversion"/>
  </si>
  <si>
    <t>(4) 당뇨유무별  CKD group Vs Non CKD group</t>
    <phoneticPr fontId="4" type="noConversion"/>
  </si>
  <si>
    <t>1) CKD group Vs Non CKD group</t>
    <phoneticPr fontId="4" type="noConversion"/>
  </si>
  <si>
    <t>2) 65세 이상 Vs 65세 미만</t>
    <phoneticPr fontId="4" type="noConversion"/>
  </si>
  <si>
    <t>3) 남자 Vs 여자</t>
    <phoneticPr fontId="4" type="noConversion"/>
  </si>
  <si>
    <t>2) 남자 Vs 여자</t>
    <phoneticPr fontId="4" type="noConversion"/>
  </si>
  <si>
    <t>1) 당뇨</t>
    <phoneticPr fontId="4" type="noConversion"/>
  </si>
  <si>
    <t>2) 비당뇨</t>
    <phoneticPr fontId="4" type="noConversion"/>
  </si>
  <si>
    <t xml:space="preserve">(5) 당뇨/비당뇨에 따른 사망률 차이가 있는지 </t>
    <phoneticPr fontId="4" type="noConversion"/>
  </si>
  <si>
    <t>DM_YN</t>
  </si>
  <si>
    <r>
      <t xml:space="preserve">0 </t>
    </r>
    <r>
      <rPr>
        <sz val="11"/>
        <color rgb="FFFF0000"/>
        <rFont val="Arial"/>
        <family val="2"/>
      </rPr>
      <t>(</t>
    </r>
    <r>
      <rPr>
        <sz val="11"/>
        <color rgb="FFFF0000"/>
        <rFont val="돋움"/>
        <family val="3"/>
        <charset val="129"/>
      </rPr>
      <t>비당뇨</t>
    </r>
    <r>
      <rPr>
        <sz val="11"/>
        <color rgb="FFFF0000"/>
        <rFont val="Arial"/>
        <family val="2"/>
      </rPr>
      <t>)</t>
    </r>
    <phoneticPr fontId="4" type="noConversion"/>
  </si>
  <si>
    <r>
      <t>1</t>
    </r>
    <r>
      <rPr>
        <sz val="11"/>
        <color rgb="FFFF0000"/>
        <rFont val="Arial"/>
        <family val="2"/>
      </rPr>
      <t xml:space="preserve"> (</t>
    </r>
    <r>
      <rPr>
        <sz val="11"/>
        <color rgb="FFFF0000"/>
        <rFont val="돋움"/>
        <family val="3"/>
        <charset val="129"/>
      </rPr>
      <t>당뇨</t>
    </r>
    <r>
      <rPr>
        <sz val="11"/>
        <color rgb="FFFF0000"/>
        <rFont val="Arial"/>
        <family val="2"/>
      </rPr>
      <t>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</si>
</sst>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.0_ "/>
    <numFmt numFmtId="177" formatCode="0_ "/>
    <numFmt numFmtId="178" formatCode="0.00_ "/>
    <numFmt numFmtId="179" formatCode="0.000_);[Red]\(0.000\)"/>
    <numFmt numFmtId="180" formatCode="0.0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맑은 고딕"/>
      <family val="2"/>
      <charset val="129"/>
    </font>
    <font>
      <sz val="11"/>
      <color rgb="FFC0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i/>
      <sz val="9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</font>
    <font>
      <sz val="10"/>
      <color rgb="FF000000"/>
      <name val="Arial"/>
      <family val="2"/>
    </font>
    <font>
      <sz val="11"/>
      <color rgb="FFFF0000"/>
      <name val="Arial"/>
      <family val="2"/>
    </font>
    <font>
      <sz val="11"/>
      <color rgb="FFFF0000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59999389629810485"/>
        <bgColor indexed="64"/>
      </patternFill>
    </fill>
  </fills>
  <borders count="1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thin">
        <color auto="1"/>
      </bottom>
      <diagonal/>
    </border>
    <border>
      <left style="medium">
        <color rgb="FFC00000"/>
      </left>
      <right style="medium">
        <color rgb="FFC00000"/>
      </right>
      <top/>
      <bottom style="thin">
        <color auto="1"/>
      </bottom>
      <diagonal/>
    </border>
    <border>
      <left style="medium">
        <color rgb="FFC00000"/>
      </left>
      <right style="medium">
        <color rgb="FFC00000"/>
      </right>
      <top/>
      <bottom style="hair">
        <color rgb="FFC00000"/>
      </bottom>
      <diagonal/>
    </border>
    <border>
      <left style="medium">
        <color rgb="FFC00000"/>
      </left>
      <right style="medium">
        <color rgb="FFC00000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medium">
        <color theme="1"/>
      </left>
      <right style="thin">
        <color rgb="FFC1C1C1"/>
      </right>
      <top style="medium">
        <color theme="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medium">
        <color theme="1"/>
      </top>
      <bottom style="thin">
        <color rgb="FFC1C1C1"/>
      </bottom>
      <diagonal/>
    </border>
    <border>
      <left style="thin">
        <color rgb="FFC1C1C1"/>
      </left>
      <right style="medium">
        <color theme="1"/>
      </right>
      <top style="medium">
        <color theme="1"/>
      </top>
      <bottom style="thin">
        <color rgb="FFC1C1C1"/>
      </bottom>
      <diagonal/>
    </border>
    <border>
      <left style="medium">
        <color theme="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medium">
        <color theme="1"/>
      </right>
      <top style="thin">
        <color rgb="FFC1C1C1"/>
      </top>
      <bottom style="thin">
        <color rgb="FFC1C1C1"/>
      </bottom>
      <diagonal/>
    </border>
    <border>
      <left style="medium">
        <color theme="1"/>
      </left>
      <right style="thin">
        <color rgb="FFC1C1C1"/>
      </right>
      <top style="thin">
        <color rgb="FFC1C1C1"/>
      </top>
      <bottom style="medium">
        <color theme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medium">
        <color theme="1"/>
      </bottom>
      <diagonal/>
    </border>
    <border>
      <left style="thin">
        <color rgb="FFC1C1C1"/>
      </left>
      <right style="medium">
        <color theme="1"/>
      </right>
      <top style="thin">
        <color rgb="FFC1C1C1"/>
      </top>
      <bottom style="medium">
        <color theme="1"/>
      </bottom>
      <diagonal/>
    </border>
    <border>
      <left style="medium">
        <color auto="1"/>
      </left>
      <right style="thin">
        <color rgb="FFC1C1C1"/>
      </right>
      <top style="medium">
        <color auto="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medium">
        <color auto="1"/>
      </top>
      <bottom style="thin">
        <color rgb="FFC1C1C1"/>
      </bottom>
      <diagonal/>
    </border>
    <border>
      <left style="thin">
        <color rgb="FFC1C1C1"/>
      </left>
      <right style="medium">
        <color auto="1"/>
      </right>
      <top style="medium">
        <color auto="1"/>
      </top>
      <bottom style="thin">
        <color rgb="FFC1C1C1"/>
      </bottom>
      <diagonal/>
    </border>
    <border>
      <left style="medium">
        <color auto="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medium">
        <color auto="1"/>
      </right>
      <top style="thin">
        <color rgb="FFC1C1C1"/>
      </top>
      <bottom style="thin">
        <color rgb="FFC1C1C1"/>
      </bottom>
      <diagonal/>
    </border>
    <border>
      <left style="medium">
        <color auto="1"/>
      </left>
      <right style="thin">
        <color rgb="FFC1C1C1"/>
      </right>
      <top style="thin">
        <color rgb="FFC1C1C1"/>
      </top>
      <bottom style="medium">
        <color auto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medium">
        <color auto="1"/>
      </bottom>
      <diagonal/>
    </border>
    <border>
      <left style="thin">
        <color rgb="FFC1C1C1"/>
      </left>
      <right style="medium">
        <color auto="1"/>
      </right>
      <top style="thin">
        <color rgb="FFC1C1C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rgb="FFC00000"/>
      </left>
      <right style="medium">
        <color auto="1"/>
      </right>
      <top style="medium">
        <color rgb="FFC00000"/>
      </top>
      <bottom style="thin">
        <color auto="1"/>
      </bottom>
      <diagonal/>
    </border>
    <border>
      <left style="medium">
        <color rgb="FFC00000"/>
      </left>
      <right style="medium">
        <color auto="1"/>
      </right>
      <top/>
      <bottom/>
      <diagonal/>
    </border>
    <border>
      <left style="medium">
        <color rgb="FFC00000"/>
      </left>
      <right style="medium">
        <color auto="1"/>
      </right>
      <top/>
      <bottom style="hair">
        <color rgb="FFC00000"/>
      </bottom>
      <diagonal/>
    </border>
    <border>
      <left style="medium">
        <color rgb="FFC00000"/>
      </left>
      <right style="medium">
        <color auto="1"/>
      </right>
      <top/>
      <bottom style="thin">
        <color auto="1"/>
      </bottom>
      <diagonal/>
    </border>
    <border>
      <left style="medium">
        <color rgb="FFC00000"/>
      </left>
      <right style="medium">
        <color auto="1"/>
      </right>
      <top style="thin">
        <color auto="1"/>
      </top>
      <bottom/>
      <diagonal/>
    </border>
    <border>
      <left style="medium">
        <color rgb="FFC00000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30">
    <xf numFmtId="0" fontId="0" fillId="0" borderId="0" xfId="0">
      <alignment vertical="center"/>
    </xf>
    <xf numFmtId="0" fontId="7" fillId="0" borderId="16" xfId="0" applyFont="1" applyBorder="1">
      <alignment vertical="center"/>
    </xf>
    <xf numFmtId="41" fontId="7" fillId="0" borderId="0" xfId="1" applyFont="1" applyBorder="1">
      <alignment vertical="center"/>
    </xf>
    <xf numFmtId="41" fontId="7" fillId="0" borderId="17" xfId="1" applyFont="1" applyBorder="1">
      <alignment vertical="center"/>
    </xf>
    <xf numFmtId="41" fontId="7" fillId="0" borderId="0" xfId="1" applyFont="1" applyFill="1" applyBorder="1">
      <alignment vertical="center"/>
    </xf>
    <xf numFmtId="0" fontId="7" fillId="0" borderId="18" xfId="0" applyFont="1" applyBorder="1">
      <alignment vertical="center"/>
    </xf>
    <xf numFmtId="41" fontId="7" fillId="0" borderId="5" xfId="1" applyFont="1" applyBorder="1">
      <alignment vertical="center"/>
    </xf>
    <xf numFmtId="41" fontId="7" fillId="0" borderId="19" xfId="1" applyFont="1" applyBorder="1">
      <alignment vertical="center"/>
    </xf>
    <xf numFmtId="41" fontId="7" fillId="0" borderId="20" xfId="0" applyNumberFormat="1" applyFont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4" borderId="25" xfId="0" applyFill="1" applyBorder="1" applyAlignment="1">
      <alignment horizontal="center" vertical="center"/>
    </xf>
    <xf numFmtId="0" fontId="0" fillId="0" borderId="7" xfId="0" applyBorder="1">
      <alignment vertical="center"/>
    </xf>
    <xf numFmtId="178" fontId="10" fillId="3" borderId="0" xfId="0" applyNumberFormat="1" applyFont="1" applyFill="1" applyBorder="1" applyAlignment="1">
      <alignment horizontal="right" vertical="center"/>
    </xf>
    <xf numFmtId="178" fontId="10" fillId="3" borderId="8" xfId="0" applyNumberFormat="1" applyFont="1" applyFill="1" applyBorder="1" applyAlignment="1">
      <alignment horizontal="right" vertical="center"/>
    </xf>
    <xf numFmtId="178" fontId="11" fillId="3" borderId="8" xfId="0" applyNumberFormat="1" applyFont="1" applyFill="1" applyBorder="1" applyAlignment="1">
      <alignment horizontal="right" vertical="center"/>
    </xf>
    <xf numFmtId="0" fontId="10" fillId="0" borderId="8" xfId="0" applyFont="1" applyFill="1" applyBorder="1" applyAlignment="1">
      <alignment horizontal="right" vertical="center"/>
    </xf>
    <xf numFmtId="0" fontId="0" fillId="0" borderId="26" xfId="0" applyBorder="1">
      <alignment vertical="center"/>
    </xf>
    <xf numFmtId="0" fontId="0" fillId="0" borderId="11" xfId="0" applyBorder="1">
      <alignment vertical="center"/>
    </xf>
    <xf numFmtId="178" fontId="10" fillId="0" borderId="12" xfId="0" applyNumberFormat="1" applyFont="1" applyBorder="1" applyAlignment="1">
      <alignment horizontal="right" vertical="center"/>
    </xf>
    <xf numFmtId="0" fontId="0" fillId="0" borderId="4" xfId="0" applyBorder="1">
      <alignment vertical="center"/>
    </xf>
    <xf numFmtId="0" fontId="0" fillId="0" borderId="28" xfId="0" applyBorder="1">
      <alignment vertical="center"/>
    </xf>
    <xf numFmtId="178" fontId="10" fillId="3" borderId="5" xfId="0" applyNumberFormat="1" applyFont="1" applyFill="1" applyBorder="1" applyAlignment="1">
      <alignment horizontal="right" vertical="center"/>
    </xf>
    <xf numFmtId="178" fontId="11" fillId="3" borderId="6" xfId="0" applyNumberFormat="1" applyFont="1" applyFill="1" applyBorder="1" applyAlignment="1">
      <alignment horizontal="right" vertical="center"/>
    </xf>
    <xf numFmtId="179" fontId="10" fillId="0" borderId="12" xfId="0" applyNumberFormat="1" applyFont="1" applyBorder="1" applyAlignment="1">
      <alignment horizontal="right" vertical="center"/>
    </xf>
    <xf numFmtId="0" fontId="6" fillId="0" borderId="0" xfId="0" applyFont="1">
      <alignment vertical="center"/>
    </xf>
    <xf numFmtId="41" fontId="7" fillId="0" borderId="31" xfId="1" applyFont="1" applyBorder="1">
      <alignment vertical="center"/>
    </xf>
    <xf numFmtId="41" fontId="7" fillId="0" borderId="32" xfId="1" applyFont="1" applyBorder="1">
      <alignment vertical="center"/>
    </xf>
    <xf numFmtId="0" fontId="6" fillId="4" borderId="35" xfId="0" applyFont="1" applyFill="1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24" xfId="0" applyBorder="1">
      <alignment vertical="center"/>
    </xf>
    <xf numFmtId="0" fontId="0" fillId="0" borderId="14" xfId="0" applyBorder="1">
      <alignment vertical="center"/>
    </xf>
    <xf numFmtId="0" fontId="0" fillId="0" borderId="52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8" xfId="0" applyBorder="1">
      <alignment vertical="center"/>
    </xf>
    <xf numFmtId="0" fontId="6" fillId="4" borderId="60" xfId="0" applyFont="1" applyFill="1" applyBorder="1" applyAlignment="1">
      <alignment horizontal="center"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0" xfId="0" applyFill="1" applyBorder="1">
      <alignment vertical="center"/>
    </xf>
    <xf numFmtId="177" fontId="0" fillId="0" borderId="24" xfId="0" applyNumberFormat="1" applyBorder="1">
      <alignment vertical="center"/>
    </xf>
    <xf numFmtId="177" fontId="0" fillId="0" borderId="14" xfId="0" applyNumberFormat="1" applyBorder="1">
      <alignment vertical="center"/>
    </xf>
    <xf numFmtId="176" fontId="0" fillId="0" borderId="5" xfId="0" applyNumberFormat="1" applyBorder="1">
      <alignment vertical="center"/>
    </xf>
    <xf numFmtId="177" fontId="8" fillId="0" borderId="63" xfId="0" applyNumberFormat="1" applyFont="1" applyBorder="1">
      <alignment vertical="center"/>
    </xf>
    <xf numFmtId="177" fontId="8" fillId="0" borderId="61" xfId="0" applyNumberFormat="1" applyFont="1" applyBorder="1">
      <alignment vertical="center"/>
    </xf>
    <xf numFmtId="176" fontId="8" fillId="0" borderId="59" xfId="0" applyNumberFormat="1" applyFont="1" applyBorder="1">
      <alignment vertical="center"/>
    </xf>
    <xf numFmtId="0" fontId="0" fillId="0" borderId="1" xfId="0" applyBorder="1">
      <alignment vertical="center"/>
    </xf>
    <xf numFmtId="0" fontId="12" fillId="0" borderId="70" xfId="0" applyFont="1" applyBorder="1" applyAlignment="1">
      <alignment vertical="top" wrapText="1"/>
    </xf>
    <xf numFmtId="0" fontId="12" fillId="0" borderId="75" xfId="0" applyFont="1" applyBorder="1" applyAlignment="1">
      <alignment vertical="top" wrapText="1"/>
    </xf>
    <xf numFmtId="0" fontId="12" fillId="0" borderId="77" xfId="0" applyFont="1" applyBorder="1" applyAlignment="1">
      <alignment vertical="top" wrapText="1"/>
    </xf>
    <xf numFmtId="0" fontId="12" fillId="0" borderId="78" xfId="0" applyFont="1" applyBorder="1" applyAlignment="1">
      <alignment vertical="top" wrapText="1"/>
    </xf>
    <xf numFmtId="0" fontId="12" fillId="0" borderId="83" xfId="0" applyFont="1" applyBorder="1" applyAlignment="1">
      <alignment vertical="top" wrapText="1"/>
    </xf>
    <xf numFmtId="0" fontId="12" fillId="0" borderId="85" xfId="0" applyFont="1" applyBorder="1" applyAlignment="1">
      <alignment vertical="top" wrapText="1"/>
    </xf>
    <xf numFmtId="0" fontId="12" fillId="0" borderId="86" xfId="0" applyFont="1" applyBorder="1" applyAlignment="1">
      <alignment vertical="top" wrapText="1"/>
    </xf>
    <xf numFmtId="0" fontId="0" fillId="0" borderId="88" xfId="0" applyFill="1" applyBorder="1">
      <alignment vertical="center"/>
    </xf>
    <xf numFmtId="0" fontId="0" fillId="0" borderId="89" xfId="0" applyFill="1" applyBorder="1">
      <alignment vertical="center"/>
    </xf>
    <xf numFmtId="0" fontId="0" fillId="0" borderId="90" xfId="0" applyFill="1" applyBorder="1">
      <alignment vertical="center"/>
    </xf>
    <xf numFmtId="0" fontId="15" fillId="3" borderId="88" xfId="0" applyFont="1" applyFill="1" applyBorder="1">
      <alignment vertical="center"/>
    </xf>
    <xf numFmtId="0" fontId="15" fillId="3" borderId="89" xfId="0" applyFont="1" applyFill="1" applyBorder="1">
      <alignment vertical="center"/>
    </xf>
    <xf numFmtId="0" fontId="15" fillId="3" borderId="90" xfId="0" applyFont="1" applyFill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94" xfId="0" applyFont="1" applyBorder="1" applyAlignment="1">
      <alignment horizontal="left" vertical="center" wrapText="1"/>
    </xf>
    <xf numFmtId="0" fontId="11" fillId="0" borderId="49" xfId="0" applyFont="1" applyFill="1" applyBorder="1">
      <alignment vertical="center"/>
    </xf>
    <xf numFmtId="0" fontId="10" fillId="0" borderId="88" xfId="0" applyFont="1" applyFill="1" applyBorder="1">
      <alignment vertical="center"/>
    </xf>
    <xf numFmtId="0" fontId="10" fillId="0" borderId="89" xfId="0" applyFont="1" applyFill="1" applyBorder="1">
      <alignment vertical="center"/>
    </xf>
    <xf numFmtId="0" fontId="10" fillId="0" borderId="90" xfId="0" applyFont="1" applyFill="1" applyBorder="1">
      <alignment vertical="center"/>
    </xf>
    <xf numFmtId="0" fontId="0" fillId="0" borderId="39" xfId="0" applyBorder="1">
      <alignment vertical="center"/>
    </xf>
    <xf numFmtId="180" fontId="0" fillId="0" borderId="41" xfId="0" applyNumberFormat="1" applyBorder="1">
      <alignment vertical="center"/>
    </xf>
    <xf numFmtId="0" fontId="0" fillId="0" borderId="42" xfId="0" applyBorder="1">
      <alignment vertical="center"/>
    </xf>
    <xf numFmtId="180" fontId="0" fillId="0" borderId="44" xfId="0" applyNumberFormat="1" applyBorder="1">
      <alignment vertical="center"/>
    </xf>
    <xf numFmtId="0" fontId="0" fillId="0" borderId="87" xfId="0" applyBorder="1">
      <alignment vertical="center"/>
    </xf>
    <xf numFmtId="0" fontId="6" fillId="4" borderId="100" xfId="0" applyFont="1" applyFill="1" applyBorder="1" applyAlignment="1">
      <alignment horizontal="center" vertical="center"/>
    </xf>
    <xf numFmtId="0" fontId="6" fillId="4" borderId="101" xfId="0" applyFont="1" applyFill="1" applyBorder="1" applyAlignment="1">
      <alignment horizontal="center" vertical="center"/>
    </xf>
    <xf numFmtId="0" fontId="3" fillId="0" borderId="90" xfId="0" applyFont="1" applyBorder="1">
      <alignment vertical="center"/>
    </xf>
    <xf numFmtId="41" fontId="3" fillId="0" borderId="87" xfId="1" applyFont="1" applyBorder="1">
      <alignment vertical="center"/>
    </xf>
    <xf numFmtId="41" fontId="9" fillId="0" borderId="20" xfId="0" applyNumberFormat="1" applyFont="1" applyBorder="1">
      <alignment vertical="center"/>
    </xf>
    <xf numFmtId="41" fontId="0" fillId="0" borderId="29" xfId="0" applyNumberFormat="1" applyBorder="1">
      <alignment vertical="center"/>
    </xf>
    <xf numFmtId="41" fontId="15" fillId="0" borderId="68" xfId="0" applyNumberFormat="1" applyFont="1" applyBorder="1">
      <alignment vertical="center"/>
    </xf>
    <xf numFmtId="41" fontId="15" fillId="0" borderId="67" xfId="0" applyNumberFormat="1" applyFont="1" applyBorder="1">
      <alignment vertical="center"/>
    </xf>
    <xf numFmtId="41" fontId="15" fillId="0" borderId="29" xfId="0" applyNumberFormat="1" applyFont="1" applyBorder="1">
      <alignment vertical="center"/>
    </xf>
    <xf numFmtId="41" fontId="15" fillId="0" borderId="25" xfId="0" applyNumberFormat="1" applyFont="1" applyBorder="1">
      <alignment vertical="center"/>
    </xf>
    <xf numFmtId="41" fontId="15" fillId="0" borderId="69" xfId="0" applyNumberFormat="1" applyFont="1" applyBorder="1">
      <alignment vertical="center"/>
    </xf>
    <xf numFmtId="41" fontId="15" fillId="0" borderId="22" xfId="0" applyNumberFormat="1" applyFont="1" applyBorder="1">
      <alignment vertical="center"/>
    </xf>
    <xf numFmtId="41" fontId="9" fillId="4" borderId="93" xfId="0" applyNumberFormat="1" applyFont="1" applyFill="1" applyBorder="1">
      <alignment vertical="center"/>
    </xf>
    <xf numFmtId="0" fontId="0" fillId="0" borderId="104" xfId="0" applyFill="1" applyBorder="1">
      <alignment vertical="center"/>
    </xf>
    <xf numFmtId="0" fontId="0" fillId="0" borderId="105" xfId="0" applyFill="1" applyBorder="1">
      <alignment vertical="center"/>
    </xf>
    <xf numFmtId="0" fontId="0" fillId="0" borderId="32" xfId="0" applyFill="1" applyBorder="1">
      <alignment vertical="center"/>
    </xf>
    <xf numFmtId="180" fontId="0" fillId="0" borderId="0" xfId="0" applyNumberFormat="1" applyBorder="1">
      <alignment vertical="center"/>
    </xf>
    <xf numFmtId="0" fontId="11" fillId="3" borderId="95" xfId="0" applyFont="1" applyFill="1" applyBorder="1" applyAlignment="1">
      <alignment vertical="center" wrapText="1"/>
    </xf>
    <xf numFmtId="0" fontId="6" fillId="0" borderId="0" xfId="0" applyFont="1" applyBorder="1" applyAlignment="1">
      <alignment horizontal="left" vertical="center"/>
    </xf>
    <xf numFmtId="2" fontId="10" fillId="0" borderId="0" xfId="0" applyNumberFormat="1" applyFont="1" applyFill="1" applyBorder="1" applyAlignment="1">
      <alignment horizontal="right" vertical="center"/>
    </xf>
    <xf numFmtId="2" fontId="10" fillId="0" borderId="11" xfId="0" applyNumberFormat="1" applyFont="1" applyBorder="1" applyAlignment="1">
      <alignment horizontal="right" vertical="center"/>
    </xf>
    <xf numFmtId="2" fontId="12" fillId="0" borderId="11" xfId="0" applyNumberFormat="1" applyFont="1" applyBorder="1">
      <alignment vertical="center"/>
    </xf>
    <xf numFmtId="2" fontId="10" fillId="0" borderId="11" xfId="0" applyNumberFormat="1" applyFont="1" applyBorder="1">
      <alignment vertical="center"/>
    </xf>
    <xf numFmtId="2" fontId="12" fillId="0" borderId="0" xfId="0" applyNumberFormat="1" applyFont="1">
      <alignment vertical="center"/>
    </xf>
    <xf numFmtId="0" fontId="0" fillId="0" borderId="89" xfId="0" applyBorder="1">
      <alignment vertical="center"/>
    </xf>
    <xf numFmtId="180" fontId="0" fillId="0" borderId="90" xfId="0" applyNumberFormat="1" applyBorder="1">
      <alignment vertical="center"/>
    </xf>
    <xf numFmtId="0" fontId="6" fillId="4" borderId="107" xfId="0" applyFont="1" applyFill="1" applyBorder="1" applyAlignment="1">
      <alignment horizontal="center" vertical="center"/>
    </xf>
    <xf numFmtId="0" fontId="6" fillId="4" borderId="108" xfId="0" applyFont="1" applyFill="1" applyBorder="1" applyAlignment="1">
      <alignment horizontal="center" vertical="center"/>
    </xf>
    <xf numFmtId="0" fontId="0" fillId="0" borderId="88" xfId="0" applyBorder="1">
      <alignment vertical="center"/>
    </xf>
    <xf numFmtId="0" fontId="0" fillId="0" borderId="55" xfId="0" applyBorder="1">
      <alignment vertical="center"/>
    </xf>
    <xf numFmtId="0" fontId="6" fillId="4" borderId="110" xfId="0" applyFont="1" applyFill="1" applyBorder="1" applyAlignment="1">
      <alignment horizontal="center" vertical="center"/>
    </xf>
    <xf numFmtId="0" fontId="0" fillId="0" borderId="111" xfId="0" applyBorder="1">
      <alignment vertical="center"/>
    </xf>
    <xf numFmtId="0" fontId="0" fillId="0" borderId="112" xfId="0" applyBorder="1">
      <alignment vertical="center"/>
    </xf>
    <xf numFmtId="0" fontId="0" fillId="0" borderId="113" xfId="0" applyBorder="1">
      <alignment vertical="center"/>
    </xf>
    <xf numFmtId="0" fontId="6" fillId="4" borderId="11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115" xfId="0" applyBorder="1">
      <alignment vertical="center"/>
    </xf>
    <xf numFmtId="0" fontId="0" fillId="0" borderId="117" xfId="0" applyBorder="1">
      <alignment vertical="center"/>
    </xf>
    <xf numFmtId="0" fontId="0" fillId="0" borderId="118" xfId="0" applyBorder="1">
      <alignment vertical="center"/>
    </xf>
    <xf numFmtId="0" fontId="0" fillId="0" borderId="119" xfId="0" applyBorder="1">
      <alignment vertical="center"/>
    </xf>
    <xf numFmtId="0" fontId="6" fillId="4" borderId="97" xfId="0" applyFont="1" applyFill="1" applyBorder="1" applyAlignment="1">
      <alignment horizontal="center" vertical="center"/>
    </xf>
    <xf numFmtId="0" fontId="6" fillId="4" borderId="116" xfId="0" applyFont="1" applyFill="1" applyBorder="1" applyAlignment="1">
      <alignment horizontal="center" vertical="center"/>
    </xf>
    <xf numFmtId="0" fontId="6" fillId="4" borderId="115" xfId="0" applyFont="1" applyFill="1" applyBorder="1" applyAlignment="1">
      <alignment horizontal="center" vertical="center"/>
    </xf>
    <xf numFmtId="0" fontId="6" fillId="4" borderId="98" xfId="0" applyFont="1" applyFill="1" applyBorder="1" applyAlignment="1">
      <alignment horizontal="center" vertical="center"/>
    </xf>
    <xf numFmtId="0" fontId="0" fillId="0" borderId="124" xfId="0" applyBorder="1">
      <alignment vertical="center"/>
    </xf>
    <xf numFmtId="0" fontId="0" fillId="0" borderId="125" xfId="0" applyBorder="1">
      <alignment vertical="center"/>
    </xf>
    <xf numFmtId="0" fontId="0" fillId="0" borderId="37" xfId="0" applyBorder="1">
      <alignment vertical="center"/>
    </xf>
    <xf numFmtId="0" fontId="0" fillId="0" borderId="127" xfId="0" applyBorder="1">
      <alignment vertical="center"/>
    </xf>
    <xf numFmtId="0" fontId="0" fillId="0" borderId="36" xfId="0" applyBorder="1">
      <alignment vertical="center"/>
    </xf>
    <xf numFmtId="0" fontId="6" fillId="0" borderId="99" xfId="0" applyFont="1" applyBorder="1" applyAlignment="1">
      <alignment horizontal="center" vertical="center"/>
    </xf>
    <xf numFmtId="0" fontId="0" fillId="0" borderId="128" xfId="0" applyBorder="1">
      <alignment vertical="center"/>
    </xf>
    <xf numFmtId="0" fontId="0" fillId="0" borderId="67" xfId="0" applyBorder="1">
      <alignment vertical="center"/>
    </xf>
    <xf numFmtId="0" fontId="0" fillId="0" borderId="69" xfId="0" applyBorder="1">
      <alignment vertical="center"/>
    </xf>
    <xf numFmtId="0" fontId="0" fillId="0" borderId="130" xfId="0" applyBorder="1">
      <alignment vertical="center"/>
    </xf>
    <xf numFmtId="0" fontId="0" fillId="0" borderId="67" xfId="0" applyBorder="1" applyAlignment="1">
      <alignment vertical="center" wrapText="1"/>
    </xf>
    <xf numFmtId="0" fontId="6" fillId="4" borderId="21" xfId="0" applyFont="1" applyFill="1" applyBorder="1" applyAlignment="1">
      <alignment horizontal="center" vertical="center"/>
    </xf>
    <xf numFmtId="0" fontId="6" fillId="4" borderId="131" xfId="0" applyFont="1" applyFill="1" applyBorder="1" applyAlignment="1">
      <alignment horizontal="center" vertical="center"/>
    </xf>
    <xf numFmtId="0" fontId="0" fillId="0" borderId="132" xfId="0" applyBorder="1">
      <alignment vertical="center"/>
    </xf>
    <xf numFmtId="0" fontId="0" fillId="0" borderId="133" xfId="0" applyBorder="1">
      <alignment vertical="center"/>
    </xf>
    <xf numFmtId="0" fontId="0" fillId="0" borderId="134" xfId="0" applyBorder="1">
      <alignment vertical="center"/>
    </xf>
    <xf numFmtId="177" fontId="8" fillId="0" borderId="135" xfId="0" applyNumberFormat="1" applyFont="1" applyBorder="1">
      <alignment vertical="center"/>
    </xf>
    <xf numFmtId="177" fontId="8" fillId="0" borderId="134" xfId="0" applyNumberFormat="1" applyFont="1" applyBorder="1">
      <alignment vertical="center"/>
    </xf>
    <xf numFmtId="176" fontId="8" fillId="0" borderId="136" xfId="0" applyNumberFormat="1" applyFont="1" applyBorder="1">
      <alignment vertical="center"/>
    </xf>
    <xf numFmtId="0" fontId="0" fillId="0" borderId="0" xfId="0" applyFont="1">
      <alignment vertical="center"/>
    </xf>
    <xf numFmtId="0" fontId="12" fillId="0" borderId="75" xfId="0" applyFont="1" applyBorder="1" applyAlignment="1">
      <alignment horizontal="center" vertical="top" wrapText="1"/>
    </xf>
    <xf numFmtId="0" fontId="12" fillId="0" borderId="74" xfId="0" applyFont="1" applyBorder="1" applyAlignment="1">
      <alignment horizontal="center" vertical="top" wrapText="1"/>
    </xf>
    <xf numFmtId="0" fontId="12" fillId="0" borderId="76" xfId="0" applyFont="1" applyBorder="1" applyAlignment="1">
      <alignment horizontal="center" vertical="top" wrapText="1"/>
    </xf>
    <xf numFmtId="0" fontId="12" fillId="0" borderId="83" xfId="0" applyFont="1" applyBorder="1" applyAlignment="1">
      <alignment horizontal="center" vertical="top" wrapText="1"/>
    </xf>
    <xf numFmtId="0" fontId="12" fillId="0" borderId="82" xfId="0" applyFont="1" applyBorder="1" applyAlignment="1">
      <alignment horizontal="center" vertical="top" wrapText="1"/>
    </xf>
    <xf numFmtId="0" fontId="12" fillId="0" borderId="70" xfId="0" applyFont="1" applyBorder="1" applyAlignment="1">
      <alignment horizontal="center" vertical="top" wrapText="1"/>
    </xf>
    <xf numFmtId="0" fontId="12" fillId="0" borderId="84" xfId="0" applyFont="1" applyBorder="1" applyAlignment="1">
      <alignment horizontal="center" vertical="top" wrapText="1"/>
    </xf>
    <xf numFmtId="0" fontId="12" fillId="0" borderId="85" xfId="0" applyFont="1" applyBorder="1" applyAlignment="1">
      <alignment horizontal="center" vertical="top" wrapText="1"/>
    </xf>
    <xf numFmtId="0" fontId="10" fillId="3" borderId="96" xfId="0" applyFont="1" applyFill="1" applyBorder="1" applyAlignment="1">
      <alignment horizontal="center" vertical="center"/>
    </xf>
    <xf numFmtId="0" fontId="10" fillId="3" borderId="97" xfId="0" applyFont="1" applyFill="1" applyBorder="1" applyAlignment="1">
      <alignment horizontal="center" vertical="center"/>
    </xf>
    <xf numFmtId="0" fontId="10" fillId="3" borderId="98" xfId="0" applyFont="1" applyFill="1" applyBorder="1" applyAlignment="1">
      <alignment horizontal="center" vertical="center"/>
    </xf>
    <xf numFmtId="0" fontId="15" fillId="3" borderId="28" xfId="0" applyFont="1" applyFill="1" applyBorder="1">
      <alignment vertical="center"/>
    </xf>
    <xf numFmtId="0" fontId="15" fillId="3" borderId="36" xfId="0" applyFont="1" applyFill="1" applyBorder="1">
      <alignment vertical="center"/>
    </xf>
    <xf numFmtId="0" fontId="15" fillId="3" borderId="38" xfId="0" applyFont="1" applyFill="1" applyBorder="1">
      <alignment vertical="center"/>
    </xf>
    <xf numFmtId="0" fontId="0" fillId="0" borderId="137" xfId="0" applyFill="1" applyBorder="1">
      <alignment vertical="center"/>
    </xf>
    <xf numFmtId="180" fontId="0" fillId="0" borderId="126" xfId="0" applyNumberFormat="1" applyBorder="1">
      <alignment vertical="center"/>
    </xf>
    <xf numFmtId="180" fontId="0" fillId="0" borderId="38" xfId="0" applyNumberFormat="1" applyBorder="1">
      <alignment vertical="center"/>
    </xf>
    <xf numFmtId="180" fontId="0" fillId="0" borderId="120" xfId="0" applyNumberFormat="1" applyBorder="1">
      <alignment vertical="center"/>
    </xf>
    <xf numFmtId="0" fontId="0" fillId="0" borderId="91" xfId="0" applyBorder="1">
      <alignment vertical="center"/>
    </xf>
    <xf numFmtId="0" fontId="6" fillId="4" borderId="96" xfId="0" applyFont="1" applyFill="1" applyBorder="1" applyAlignment="1">
      <alignment horizontal="center" vertical="center"/>
    </xf>
    <xf numFmtId="0" fontId="7" fillId="0" borderId="45" xfId="0" applyFont="1" applyBorder="1">
      <alignment vertical="center"/>
    </xf>
    <xf numFmtId="0" fontId="0" fillId="0" borderId="138" xfId="0" applyBorder="1">
      <alignment vertical="center"/>
    </xf>
    <xf numFmtId="0" fontId="0" fillId="0" borderId="139" xfId="0" applyBorder="1">
      <alignment vertical="center"/>
    </xf>
    <xf numFmtId="0" fontId="0" fillId="0" borderId="140" xfId="0" applyBorder="1">
      <alignment vertical="center"/>
    </xf>
    <xf numFmtId="0" fontId="0" fillId="0" borderId="95" xfId="0" applyBorder="1">
      <alignment vertical="center"/>
    </xf>
    <xf numFmtId="0" fontId="7" fillId="0" borderId="49" xfId="0" applyFont="1" applyBorder="1">
      <alignment vertical="center"/>
    </xf>
    <xf numFmtId="0" fontId="20" fillId="0" borderId="49" xfId="0" applyFont="1" applyBorder="1" applyAlignment="1">
      <alignment vertical="center" wrapText="1"/>
    </xf>
    <xf numFmtId="0" fontId="20" fillId="0" borderId="141" xfId="0" applyFont="1" applyBorder="1" applyAlignment="1">
      <alignment vertical="center" wrapText="1"/>
    </xf>
    <xf numFmtId="0" fontId="20" fillId="0" borderId="48" xfId="0" applyFont="1" applyBorder="1" applyAlignment="1">
      <alignment vertical="center" wrapText="1"/>
    </xf>
    <xf numFmtId="0" fontId="20" fillId="0" borderId="142" xfId="0" applyFont="1" applyBorder="1" applyAlignment="1">
      <alignment vertical="center" wrapText="1"/>
    </xf>
    <xf numFmtId="0" fontId="20" fillId="0" borderId="55" xfId="0" applyFont="1" applyBorder="1" applyAlignment="1">
      <alignment vertical="center" wrapText="1"/>
    </xf>
    <xf numFmtId="0" fontId="20" fillId="0" borderId="49" xfId="0" applyFont="1" applyFill="1" applyBorder="1" applyAlignment="1">
      <alignment vertical="center" wrapText="1"/>
    </xf>
    <xf numFmtId="0" fontId="20" fillId="0" borderId="141" xfId="0" applyFont="1" applyFill="1" applyBorder="1" applyAlignment="1">
      <alignment vertical="center" wrapText="1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176" fontId="0" fillId="0" borderId="38" xfId="0" applyNumberFormat="1" applyBorder="1">
      <alignment vertical="center"/>
    </xf>
    <xf numFmtId="176" fontId="0" fillId="0" borderId="41" xfId="0" applyNumberFormat="1" applyBorder="1">
      <alignment vertical="center"/>
    </xf>
    <xf numFmtId="176" fontId="0" fillId="0" borderId="126" xfId="0" applyNumberFormat="1" applyBorder="1">
      <alignment vertical="center"/>
    </xf>
    <xf numFmtId="176" fontId="0" fillId="0" borderId="44" xfId="0" applyNumberFormat="1" applyBorder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12" fillId="0" borderId="6" xfId="0" applyFont="1" applyBorder="1" applyAlignment="1">
      <alignment vertical="top" wrapText="1"/>
    </xf>
    <xf numFmtId="0" fontId="12" fillId="0" borderId="8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  <xf numFmtId="0" fontId="12" fillId="0" borderId="0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2" fillId="0" borderId="147" xfId="0" applyFont="1" applyBorder="1" applyAlignment="1">
      <alignment horizontal="center" vertical="top" wrapText="1"/>
    </xf>
    <xf numFmtId="0" fontId="12" fillId="0" borderId="146" xfId="0" applyFont="1" applyBorder="1" applyAlignment="1">
      <alignment horizontal="center" vertical="top" wrapText="1"/>
    </xf>
    <xf numFmtId="0" fontId="12" fillId="0" borderId="147" xfId="0" applyFont="1" applyBorder="1" applyAlignment="1">
      <alignment vertical="top" wrapText="1"/>
    </xf>
    <xf numFmtId="0" fontId="12" fillId="0" borderId="148" xfId="0" applyFont="1" applyBorder="1" applyAlignment="1">
      <alignment horizontal="center" vertical="top" wrapText="1"/>
    </xf>
    <xf numFmtId="0" fontId="12" fillId="0" borderId="149" xfId="0" applyFont="1" applyBorder="1" applyAlignment="1">
      <alignment vertical="top" wrapText="1"/>
    </xf>
    <xf numFmtId="0" fontId="12" fillId="0" borderId="150" xfId="0" applyFont="1" applyBorder="1" applyAlignment="1">
      <alignment vertical="top" wrapText="1"/>
    </xf>
    <xf numFmtId="0" fontId="12" fillId="0" borderId="0" xfId="0" applyFont="1">
      <alignment vertical="center"/>
    </xf>
    <xf numFmtId="178" fontId="10" fillId="0" borderId="0" xfId="0" applyNumberFormat="1" applyFont="1" applyFill="1" applyBorder="1" applyAlignment="1">
      <alignment horizontal="right" vertical="center"/>
    </xf>
    <xf numFmtId="178" fontId="11" fillId="0" borderId="0" xfId="0" applyNumberFormat="1" applyFont="1" applyFill="1" applyBorder="1" applyAlignment="1">
      <alignment horizontal="right" vertical="center"/>
    </xf>
    <xf numFmtId="178" fontId="11" fillId="0" borderId="8" xfId="0" applyNumberFormat="1" applyFont="1" applyFill="1" applyBorder="1" applyAlignment="1">
      <alignment horizontal="right" vertical="center"/>
    </xf>
    <xf numFmtId="178" fontId="10" fillId="0" borderId="5" xfId="0" applyNumberFormat="1" applyFont="1" applyFill="1" applyBorder="1" applyAlignment="1">
      <alignment horizontal="right" vertical="center"/>
    </xf>
    <xf numFmtId="178" fontId="11" fillId="0" borderId="6" xfId="0" applyNumberFormat="1" applyFont="1" applyFill="1" applyBorder="1" applyAlignment="1">
      <alignment horizontal="right" vertical="center"/>
    </xf>
    <xf numFmtId="178" fontId="10" fillId="0" borderId="7" xfId="0" applyNumberFormat="1" applyFont="1" applyFill="1" applyBorder="1" applyAlignment="1">
      <alignment horizontal="right" vertical="center"/>
    </xf>
    <xf numFmtId="178" fontId="10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178" fontId="10" fillId="0" borderId="11" xfId="0" applyNumberFormat="1" applyFont="1" applyBorder="1" applyAlignment="1">
      <alignment horizontal="right" vertical="center"/>
    </xf>
    <xf numFmtId="179" fontId="10" fillId="0" borderId="11" xfId="0" applyNumberFormat="1" applyFont="1" applyBorder="1" applyAlignment="1">
      <alignment horizontal="right" vertical="center"/>
    </xf>
    <xf numFmtId="178" fontId="10" fillId="3" borderId="7" xfId="0" applyNumberFormat="1" applyFont="1" applyFill="1" applyBorder="1" applyAlignment="1">
      <alignment horizontal="right" vertical="center"/>
    </xf>
    <xf numFmtId="2" fontId="10" fillId="0" borderId="7" xfId="0" applyNumberFormat="1" applyFont="1" applyFill="1" applyBorder="1" applyAlignment="1">
      <alignment horizontal="right" vertical="center"/>
    </xf>
    <xf numFmtId="2" fontId="10" fillId="0" borderId="26" xfId="0" applyNumberFormat="1" applyFont="1" applyBorder="1" applyAlignment="1">
      <alignment horizontal="right" vertical="center"/>
    </xf>
    <xf numFmtId="2" fontId="10" fillId="0" borderId="26" xfId="0" applyNumberFormat="1" applyFont="1" applyBorder="1">
      <alignment vertical="center"/>
    </xf>
    <xf numFmtId="0" fontId="0" fillId="0" borderId="26" xfId="0" applyBorder="1" applyAlignment="1">
      <alignment vertical="center" wrapText="1"/>
    </xf>
    <xf numFmtId="0" fontId="0" fillId="0" borderId="11" xfId="0" applyFill="1" applyBorder="1">
      <alignment vertical="center"/>
    </xf>
    <xf numFmtId="178" fontId="10" fillId="3" borderId="11" xfId="0" applyNumberFormat="1" applyFont="1" applyFill="1" applyBorder="1" applyAlignment="1">
      <alignment horizontal="right" vertical="center"/>
    </xf>
    <xf numFmtId="178" fontId="10" fillId="3" borderId="26" xfId="0" applyNumberFormat="1" applyFont="1" applyFill="1" applyBorder="1" applyAlignment="1">
      <alignment horizontal="right" vertical="center"/>
    </xf>
    <xf numFmtId="178" fontId="11" fillId="3" borderId="12" xfId="0" applyNumberFormat="1" applyFont="1" applyFill="1" applyBorder="1" applyAlignment="1">
      <alignment horizontal="right" vertical="center"/>
    </xf>
    <xf numFmtId="178" fontId="10" fillId="3" borderId="4" xfId="0" applyNumberFormat="1" applyFont="1" applyFill="1" applyBorder="1" applyAlignment="1">
      <alignment horizontal="right" vertical="center"/>
    </xf>
    <xf numFmtId="0" fontId="0" fillId="0" borderId="151" xfId="0" applyBorder="1">
      <alignment vertical="center"/>
    </xf>
    <xf numFmtId="0" fontId="6" fillId="0" borderId="20" xfId="0" applyFont="1" applyBorder="1" applyAlignment="1">
      <alignment horizontal="center" vertical="center"/>
    </xf>
    <xf numFmtId="0" fontId="6" fillId="4" borderId="64" xfId="0" applyFont="1" applyFill="1" applyBorder="1" applyAlignment="1">
      <alignment horizontal="center" vertical="center"/>
    </xf>
    <xf numFmtId="0" fontId="6" fillId="4" borderId="65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0" fontId="6" fillId="4" borderId="66" xfId="0" applyFont="1" applyFill="1" applyBorder="1" applyAlignment="1">
      <alignment horizontal="center" vertical="center" wrapText="1"/>
    </xf>
    <xf numFmtId="0" fontId="15" fillId="0" borderId="68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0" fillId="0" borderId="92" xfId="0" applyBorder="1" applyAlignment="1">
      <alignment horizontal="center" vertical="center"/>
    </xf>
    <xf numFmtId="0" fontId="0" fillId="0" borderId="123" xfId="0" applyBorder="1" applyAlignment="1">
      <alignment horizontal="center" vertical="center"/>
    </xf>
    <xf numFmtId="0" fontId="0" fillId="0" borderId="122" xfId="0" applyBorder="1" applyAlignment="1">
      <alignment horizontal="center" vertical="center"/>
    </xf>
    <xf numFmtId="0" fontId="7" fillId="0" borderId="20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6" fillId="0" borderId="91" xfId="0" applyFont="1" applyBorder="1" applyAlignment="1">
      <alignment horizontal="center" vertical="center"/>
    </xf>
    <xf numFmtId="0" fontId="6" fillId="0" borderId="92" xfId="0" applyFont="1" applyBorder="1" applyAlignment="1">
      <alignment horizontal="center" vertical="center"/>
    </xf>
    <xf numFmtId="0" fontId="6" fillId="0" borderId="87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102" xfId="0" applyFont="1" applyFill="1" applyBorder="1" applyAlignment="1">
      <alignment horizontal="center" vertical="center"/>
    </xf>
    <xf numFmtId="0" fontId="15" fillId="0" borderId="36" xfId="0" applyFont="1" applyBorder="1" applyAlignment="1">
      <alignment horizontal="left" vertical="center"/>
    </xf>
    <xf numFmtId="0" fontId="15" fillId="0" borderId="48" xfId="0" applyFont="1" applyBorder="1" applyAlignment="1">
      <alignment horizontal="left" vertical="center"/>
    </xf>
    <xf numFmtId="0" fontId="6" fillId="0" borderId="103" xfId="0" applyFont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23" fillId="6" borderId="0" xfId="0" applyFont="1" applyFill="1" applyAlignment="1">
      <alignment horizontal="left" vertical="center"/>
    </xf>
    <xf numFmtId="0" fontId="6" fillId="0" borderId="121" xfId="0" applyFont="1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6" fillId="5" borderId="94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2" fillId="0" borderId="1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  <xf numFmtId="0" fontId="12" fillId="0" borderId="0" xfId="0" applyFont="1" applyBorder="1" applyAlignment="1">
      <alignment horizontal="center" vertical="top" wrapText="1"/>
    </xf>
    <xf numFmtId="0" fontId="6" fillId="7" borderId="0" xfId="0" applyFont="1" applyFill="1" applyAlignment="1">
      <alignment horizontal="left" vertical="center"/>
    </xf>
    <xf numFmtId="0" fontId="12" fillId="0" borderId="8" xfId="0" applyFont="1" applyBorder="1" applyAlignment="1">
      <alignment horizontal="center" vertical="top" wrapText="1"/>
    </xf>
    <xf numFmtId="0" fontId="12" fillId="0" borderId="143" xfId="0" applyFont="1" applyBorder="1" applyAlignment="1">
      <alignment horizontal="center" vertical="top" wrapText="1"/>
    </xf>
    <xf numFmtId="0" fontId="12" fillId="0" borderId="144" xfId="0" applyFont="1" applyBorder="1" applyAlignment="1">
      <alignment horizontal="center" vertical="top" wrapText="1"/>
    </xf>
    <xf numFmtId="0" fontId="12" fillId="0" borderId="145" xfId="0" applyFont="1" applyBorder="1" applyAlignment="1">
      <alignment horizontal="center" vertical="top" wrapText="1"/>
    </xf>
    <xf numFmtId="0" fontId="12" fillId="0" borderId="146" xfId="0" applyFont="1" applyBorder="1" applyAlignment="1">
      <alignment horizontal="center" vertical="top" wrapText="1"/>
    </xf>
    <xf numFmtId="0" fontId="12" fillId="0" borderId="71" xfId="0" applyFont="1" applyBorder="1" applyAlignment="1">
      <alignment horizontal="center" vertical="top" wrapText="1"/>
    </xf>
    <xf numFmtId="0" fontId="12" fillId="0" borderId="72" xfId="0" applyFont="1" applyBorder="1" applyAlignment="1">
      <alignment horizontal="center" vertical="top" wrapText="1"/>
    </xf>
    <xf numFmtId="0" fontId="12" fillId="0" borderId="73" xfId="0" applyFont="1" applyBorder="1" applyAlignment="1">
      <alignment horizontal="center" vertical="top" wrapText="1"/>
    </xf>
    <xf numFmtId="0" fontId="12" fillId="0" borderId="74" xfId="0" applyFont="1" applyBorder="1" applyAlignment="1">
      <alignment horizontal="center" vertical="top" wrapText="1"/>
    </xf>
    <xf numFmtId="0" fontId="12" fillId="0" borderId="70" xfId="0" applyFont="1" applyBorder="1" applyAlignment="1">
      <alignment horizontal="center" vertical="top" wrapText="1"/>
    </xf>
    <xf numFmtId="0" fontId="12" fillId="0" borderId="79" xfId="0" applyFont="1" applyBorder="1" applyAlignment="1">
      <alignment horizontal="center" vertical="top" wrapText="1"/>
    </xf>
    <xf numFmtId="0" fontId="12" fillId="0" borderId="80" xfId="0" applyFont="1" applyBorder="1" applyAlignment="1">
      <alignment horizontal="center" vertical="top" wrapText="1"/>
    </xf>
    <xf numFmtId="0" fontId="12" fillId="0" borderId="81" xfId="0" applyFont="1" applyBorder="1" applyAlignment="1">
      <alignment horizontal="center" vertical="top" wrapText="1"/>
    </xf>
    <xf numFmtId="0" fontId="12" fillId="0" borderId="82" xfId="0" applyFont="1" applyBorder="1" applyAlignment="1">
      <alignment horizontal="center" vertical="top" wrapText="1"/>
    </xf>
    <xf numFmtId="0" fontId="0" fillId="2" borderId="2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2" fillId="0" borderId="39" xfId="0" applyFont="1" applyFill="1" applyBorder="1" applyAlignment="1">
      <alignment horizontal="center" vertical="center" wrapText="1"/>
    </xf>
    <xf numFmtId="0" fontId="22" fillId="0" borderId="42" xfId="0" applyFont="1" applyFill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 wrapText="1"/>
    </xf>
    <xf numFmtId="0" fontId="6" fillId="4" borderId="94" xfId="0" applyFont="1" applyFill="1" applyBorder="1" applyAlignment="1">
      <alignment horizontal="center" vertical="center"/>
    </xf>
    <xf numFmtId="0" fontId="6" fillId="4" borderId="129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6</xdr:col>
      <xdr:colOff>47624</xdr:colOff>
      <xdr:row>35</xdr:row>
      <xdr:rowOff>47625</xdr:rowOff>
    </xdr:to>
    <xdr:pic>
      <xdr:nvPicPr>
        <xdr:cNvPr id="2049" name="Picture 1" descr="Product-Limit Survival Curves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476750"/>
          <a:ext cx="4238624" cy="31908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13</xdr:col>
      <xdr:colOff>47625</xdr:colOff>
      <xdr:row>35</xdr:row>
      <xdr:rowOff>85725</xdr:rowOff>
    </xdr:to>
    <xdr:pic>
      <xdr:nvPicPr>
        <xdr:cNvPr id="2050" name="Picture 2" descr="Product-Limit Survival Curves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76800" y="4476750"/>
          <a:ext cx="4162425" cy="32289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20</xdr:col>
      <xdr:colOff>47625</xdr:colOff>
      <xdr:row>35</xdr:row>
      <xdr:rowOff>85725</xdr:rowOff>
    </xdr:to>
    <xdr:pic>
      <xdr:nvPicPr>
        <xdr:cNvPr id="2051" name="Picture 3" descr="Product-Limit Survival Curves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677400" y="4476750"/>
          <a:ext cx="4162425" cy="32289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6</xdr:col>
      <xdr:colOff>38100</xdr:colOff>
      <xdr:row>72</xdr:row>
      <xdr:rowOff>47625</xdr:rowOff>
    </xdr:to>
    <xdr:pic>
      <xdr:nvPicPr>
        <xdr:cNvPr id="2053" name="Picture 5" descr="Product-Limit Survival Curves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2172950"/>
          <a:ext cx="4229100" cy="31908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57</xdr:row>
      <xdr:rowOff>0</xdr:rowOff>
    </xdr:from>
    <xdr:to>
      <xdr:col>13</xdr:col>
      <xdr:colOff>66675</xdr:colOff>
      <xdr:row>72</xdr:row>
      <xdr:rowOff>38100</xdr:rowOff>
    </xdr:to>
    <xdr:pic>
      <xdr:nvPicPr>
        <xdr:cNvPr id="2054" name="Picture 6" descr="Product-Limit Survival Curves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876800" y="12382500"/>
          <a:ext cx="4181475" cy="31813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6</xdr:col>
      <xdr:colOff>47625</xdr:colOff>
      <xdr:row>106</xdr:row>
      <xdr:rowOff>0</xdr:rowOff>
    </xdr:to>
    <xdr:pic>
      <xdr:nvPicPr>
        <xdr:cNvPr id="2055" name="Picture 7" descr="Product-Limit Survival Curves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20059650"/>
          <a:ext cx="4238625" cy="31432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91</xdr:row>
      <xdr:rowOff>0</xdr:rowOff>
    </xdr:from>
    <xdr:to>
      <xdr:col>13</xdr:col>
      <xdr:colOff>57150</xdr:colOff>
      <xdr:row>106</xdr:row>
      <xdr:rowOff>9525</xdr:rowOff>
    </xdr:to>
    <xdr:pic>
      <xdr:nvPicPr>
        <xdr:cNvPr id="2056" name="Picture 8" descr="Product-Limit Survival Curves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876800" y="19697700"/>
          <a:ext cx="4171950" cy="3152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6</xdr:col>
      <xdr:colOff>38100</xdr:colOff>
      <xdr:row>138</xdr:row>
      <xdr:rowOff>200025</xdr:rowOff>
    </xdr:to>
    <xdr:pic>
      <xdr:nvPicPr>
        <xdr:cNvPr id="2057" name="Picture 9" descr="Product-Limit Survival Curves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26803350"/>
          <a:ext cx="4229100" cy="31337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125</xdr:row>
      <xdr:rowOff>0</xdr:rowOff>
    </xdr:from>
    <xdr:to>
      <xdr:col>13</xdr:col>
      <xdr:colOff>47625</xdr:colOff>
      <xdr:row>138</xdr:row>
      <xdr:rowOff>200025</xdr:rowOff>
    </xdr:to>
    <xdr:pic>
      <xdr:nvPicPr>
        <xdr:cNvPr id="2058" name="Picture 10" descr="Product-Limit Survival Curves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876800" y="27012900"/>
          <a:ext cx="4162425" cy="29241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7</xdr:col>
      <xdr:colOff>95250</xdr:colOff>
      <xdr:row>178</xdr:row>
      <xdr:rowOff>171450</xdr:rowOff>
    </xdr:to>
    <xdr:pic>
      <xdr:nvPicPr>
        <xdr:cNvPr id="2059" name="Picture 11" descr="Product-Limit Survival Curves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3909000"/>
          <a:ext cx="4972050" cy="45720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2</xdr:col>
      <xdr:colOff>3258398</xdr:colOff>
      <xdr:row>51</xdr:row>
      <xdr:rowOff>153503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8650"/>
          <a:ext cx="6077798" cy="7906853"/>
        </a:xfrm>
        <a:prstGeom prst="rect">
          <a:avLst/>
        </a:prstGeom>
      </xdr:spPr>
    </xdr:pic>
    <xdr:clientData/>
  </xdr:twoCellAnchor>
  <xdr:twoCellAnchor editAs="oneCell">
    <xdr:from>
      <xdr:col>2</xdr:col>
      <xdr:colOff>3428999</xdr:colOff>
      <xdr:row>13</xdr:row>
      <xdr:rowOff>85724</xdr:rowOff>
    </xdr:from>
    <xdr:to>
      <xdr:col>12</xdr:col>
      <xdr:colOff>57150</xdr:colOff>
      <xdr:row>43</xdr:row>
      <xdr:rowOff>19049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399" y="3038474"/>
          <a:ext cx="8096251" cy="6219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2"/>
  <sheetViews>
    <sheetView tabSelected="1" topLeftCell="C1" zoomScale="90" zoomScaleNormal="90" workbookViewId="0">
      <pane ySplit="2" topLeftCell="A78" activePane="bottomLeft" state="frozen"/>
      <selection pane="bottomLeft" activeCell="M37" sqref="M37"/>
    </sheetView>
  </sheetViews>
  <sheetFormatPr defaultRowHeight="16.5" x14ac:dyDescent="0.3"/>
  <cols>
    <col min="1" max="1" width="26" customWidth="1"/>
    <col min="2" max="2" width="27.125" customWidth="1"/>
    <col min="3" max="3" width="18.125" bestFit="1" customWidth="1"/>
    <col min="4" max="8" width="10.625" customWidth="1"/>
    <col min="9" max="9" width="9.5" bestFit="1" customWidth="1"/>
    <col min="10" max="10" width="9.625" bestFit="1" customWidth="1"/>
    <col min="11" max="11" width="2.875" customWidth="1"/>
    <col min="12" max="12" width="12" customWidth="1"/>
    <col min="13" max="13" width="15.5" customWidth="1"/>
    <col min="14" max="14" width="10.625" customWidth="1"/>
  </cols>
  <sheetData>
    <row r="1" spans="1:23" ht="33.75" customHeight="1" x14ac:dyDescent="0.3">
      <c r="A1" s="272" t="s">
        <v>147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</row>
    <row r="2" spans="1:23" ht="117" customHeight="1" x14ac:dyDescent="0.3">
      <c r="A2" t="s">
        <v>154</v>
      </c>
      <c r="B2" s="278" t="s">
        <v>153</v>
      </c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23" ht="17.25" thickBot="1" x14ac:dyDescent="0.35">
      <c r="B3" s="25" t="s">
        <v>37</v>
      </c>
    </row>
    <row r="4" spans="1:23" x14ac:dyDescent="0.3">
      <c r="B4" s="245" t="s">
        <v>39</v>
      </c>
      <c r="C4" s="246"/>
      <c r="D4" s="249" t="s">
        <v>27</v>
      </c>
      <c r="E4" s="251" t="s">
        <v>28</v>
      </c>
      <c r="F4" s="251" t="s">
        <v>32</v>
      </c>
      <c r="G4" s="251" t="s">
        <v>33</v>
      </c>
      <c r="H4" s="227" t="s">
        <v>34</v>
      </c>
    </row>
    <row r="5" spans="1:23" x14ac:dyDescent="0.3">
      <c r="B5" s="247"/>
      <c r="C5" s="248"/>
      <c r="D5" s="250"/>
      <c r="E5" s="252"/>
      <c r="F5" s="252"/>
      <c r="G5" s="252"/>
      <c r="H5" s="228"/>
    </row>
    <row r="6" spans="1:23" x14ac:dyDescent="0.3">
      <c r="B6" s="243" t="s">
        <v>0</v>
      </c>
      <c r="C6" s="1" t="s">
        <v>3</v>
      </c>
      <c r="D6" s="2">
        <v>64</v>
      </c>
      <c r="E6" s="3">
        <v>84</v>
      </c>
      <c r="F6" s="3">
        <v>82</v>
      </c>
      <c r="G6" s="3">
        <v>87</v>
      </c>
      <c r="H6" s="26">
        <v>75</v>
      </c>
    </row>
    <row r="7" spans="1:23" x14ac:dyDescent="0.3">
      <c r="B7" s="243"/>
      <c r="C7" s="1" t="s">
        <v>4</v>
      </c>
      <c r="D7" s="4">
        <v>50</v>
      </c>
      <c r="E7" s="3">
        <v>44</v>
      </c>
      <c r="F7" s="3">
        <v>48</v>
      </c>
      <c r="G7" s="3">
        <v>38</v>
      </c>
      <c r="H7" s="26">
        <v>54</v>
      </c>
    </row>
    <row r="8" spans="1:23" x14ac:dyDescent="0.3">
      <c r="B8" s="243" t="s">
        <v>1</v>
      </c>
      <c r="C8" s="1" t="s">
        <v>3</v>
      </c>
      <c r="D8" s="4">
        <v>68</v>
      </c>
      <c r="E8" s="3">
        <v>64</v>
      </c>
      <c r="F8" s="3">
        <v>96</v>
      </c>
      <c r="G8" s="3">
        <v>115</v>
      </c>
      <c r="H8" s="26">
        <v>129</v>
      </c>
    </row>
    <row r="9" spans="1:23" ht="17.25" thickBot="1" x14ac:dyDescent="0.35">
      <c r="B9" s="244"/>
      <c r="C9" s="5" t="s">
        <v>4</v>
      </c>
      <c r="D9" s="6">
        <v>69</v>
      </c>
      <c r="E9" s="7">
        <v>55</v>
      </c>
      <c r="F9" s="7">
        <v>72</v>
      </c>
      <c r="G9" s="7">
        <v>80</v>
      </c>
      <c r="H9" s="27">
        <v>99</v>
      </c>
    </row>
    <row r="10" spans="1:23" ht="17.25" thickBot="1" x14ac:dyDescent="0.35">
      <c r="B10" s="242" t="s">
        <v>29</v>
      </c>
      <c r="C10" s="242"/>
      <c r="D10" s="8">
        <f>SUM(D6:D9)</f>
        <v>251</v>
      </c>
      <c r="E10" s="8">
        <f>SUM(E6:E9)</f>
        <v>247</v>
      </c>
      <c r="F10" s="8">
        <f>SUM(F6:F9)</f>
        <v>298</v>
      </c>
      <c r="G10" s="8">
        <f>SUM(G6:G9)</f>
        <v>320</v>
      </c>
      <c r="H10" s="8">
        <f>SUM(H6:H9)</f>
        <v>357</v>
      </c>
      <c r="I10" s="85">
        <f>SUM(D10:H10)</f>
        <v>1473</v>
      </c>
      <c r="J10" s="85">
        <f>I10*5</f>
        <v>7365</v>
      </c>
    </row>
    <row r="13" spans="1:23" ht="17.25" thickBot="1" x14ac:dyDescent="0.35">
      <c r="B13" s="25" t="s">
        <v>81</v>
      </c>
      <c r="L13" s="25" t="s">
        <v>82</v>
      </c>
    </row>
    <row r="14" spans="1:23" ht="25.5" customHeight="1" thickBot="1" x14ac:dyDescent="0.35">
      <c r="B14" s="255" t="s">
        <v>40</v>
      </c>
      <c r="C14" s="256"/>
      <c r="D14" s="115" t="s">
        <v>27</v>
      </c>
      <c r="E14" s="107" t="s">
        <v>28</v>
      </c>
      <c r="F14" s="107" t="s">
        <v>32</v>
      </c>
      <c r="G14" s="107" t="s">
        <v>33</v>
      </c>
      <c r="H14" s="82" t="s">
        <v>34</v>
      </c>
      <c r="I14" s="81" t="s">
        <v>72</v>
      </c>
      <c r="J14" s="82" t="s">
        <v>73</v>
      </c>
      <c r="L14" s="268" t="s">
        <v>39</v>
      </c>
      <c r="M14" s="269"/>
      <c r="N14" s="267" t="s">
        <v>75</v>
      </c>
      <c r="O14" s="267"/>
      <c r="P14" s="267"/>
      <c r="Q14" s="267"/>
      <c r="R14" s="267"/>
      <c r="S14" s="276" t="s">
        <v>76</v>
      </c>
      <c r="T14" s="267"/>
      <c r="U14" s="267"/>
      <c r="V14" s="267"/>
      <c r="W14" s="277"/>
    </row>
    <row r="15" spans="1:23" x14ac:dyDescent="0.3">
      <c r="B15" s="260" t="s">
        <v>70</v>
      </c>
      <c r="C15" s="261"/>
      <c r="D15" s="67">
        <v>251</v>
      </c>
      <c r="E15" s="68">
        <v>247</v>
      </c>
      <c r="F15" s="68">
        <v>298</v>
      </c>
      <c r="G15" s="68">
        <v>320</v>
      </c>
      <c r="H15" s="69">
        <v>357</v>
      </c>
      <c r="I15" s="84">
        <f t="shared" ref="I15:I26" si="0">SUM(D15:H15)</f>
        <v>1473</v>
      </c>
      <c r="J15" s="83">
        <f>I15/I15*100</f>
        <v>100</v>
      </c>
      <c r="L15" s="270"/>
      <c r="M15" s="271"/>
      <c r="N15" s="115" t="s">
        <v>27</v>
      </c>
      <c r="O15" s="107" t="s">
        <v>28</v>
      </c>
      <c r="P15" s="107" t="s">
        <v>32</v>
      </c>
      <c r="Q15" s="107" t="s">
        <v>33</v>
      </c>
      <c r="R15" s="82" t="s">
        <v>34</v>
      </c>
      <c r="S15" s="81" t="s">
        <v>27</v>
      </c>
      <c r="T15" s="107" t="s">
        <v>28</v>
      </c>
      <c r="U15" s="107" t="s">
        <v>32</v>
      </c>
      <c r="V15" s="107" t="s">
        <v>33</v>
      </c>
      <c r="W15" s="82" t="s">
        <v>34</v>
      </c>
    </row>
    <row r="16" spans="1:23" x14ac:dyDescent="0.3">
      <c r="B16" s="257" t="s">
        <v>68</v>
      </c>
      <c r="C16" s="35" t="s">
        <v>30</v>
      </c>
      <c r="D16" s="64">
        <v>24</v>
      </c>
      <c r="E16" s="65">
        <v>27</v>
      </c>
      <c r="F16" s="65">
        <v>33</v>
      </c>
      <c r="G16" s="65">
        <v>53</v>
      </c>
      <c r="H16" s="66">
        <v>43</v>
      </c>
      <c r="I16" s="76">
        <f t="shared" si="0"/>
        <v>180</v>
      </c>
      <c r="J16" s="77">
        <f>I16/I15*100</f>
        <v>12.219959266802444</v>
      </c>
      <c r="L16" s="264" t="s">
        <v>77</v>
      </c>
      <c r="M16" s="265"/>
      <c r="N16" s="67">
        <f>SUM(N17:N22)</f>
        <v>114</v>
      </c>
      <c r="O16" s="67">
        <f t="shared" ref="O16:W16" si="1">SUM(O17:O22)</f>
        <v>128</v>
      </c>
      <c r="P16" s="67">
        <f t="shared" si="1"/>
        <v>130</v>
      </c>
      <c r="Q16" s="67">
        <f t="shared" si="1"/>
        <v>125</v>
      </c>
      <c r="R16" s="156">
        <f t="shared" si="1"/>
        <v>129</v>
      </c>
      <c r="S16" s="157">
        <f t="shared" si="1"/>
        <v>137</v>
      </c>
      <c r="T16" s="67">
        <f t="shared" si="1"/>
        <v>119</v>
      </c>
      <c r="U16" s="67">
        <f t="shared" si="1"/>
        <v>168</v>
      </c>
      <c r="V16" s="67">
        <f t="shared" si="1"/>
        <v>195</v>
      </c>
      <c r="W16" s="158">
        <f t="shared" si="1"/>
        <v>228</v>
      </c>
    </row>
    <row r="17" spans="2:24" x14ac:dyDescent="0.3">
      <c r="B17" s="258"/>
      <c r="C17" s="35" t="s">
        <v>31</v>
      </c>
      <c r="D17" s="64">
        <v>0</v>
      </c>
      <c r="E17" s="65">
        <v>0</v>
      </c>
      <c r="F17" s="65">
        <v>0</v>
      </c>
      <c r="G17" s="65">
        <v>0</v>
      </c>
      <c r="H17" s="66">
        <v>0</v>
      </c>
      <c r="I17" s="76">
        <f t="shared" si="0"/>
        <v>0</v>
      </c>
      <c r="J17" s="77">
        <f>I17/I15*100</f>
        <v>0</v>
      </c>
      <c r="L17" s="257" t="s">
        <v>68</v>
      </c>
      <c r="M17" s="35" t="s">
        <v>30</v>
      </c>
      <c r="N17" s="64">
        <v>16</v>
      </c>
      <c r="O17" s="65">
        <v>19</v>
      </c>
      <c r="P17" s="65">
        <v>20</v>
      </c>
      <c r="Q17" s="65">
        <v>31</v>
      </c>
      <c r="R17" s="66">
        <v>30</v>
      </c>
      <c r="S17" s="64">
        <v>8</v>
      </c>
      <c r="T17" s="65">
        <v>8</v>
      </c>
      <c r="U17" s="65">
        <v>13</v>
      </c>
      <c r="V17" s="65">
        <v>22</v>
      </c>
      <c r="W17" s="66">
        <v>13</v>
      </c>
    </row>
    <row r="18" spans="2:24" x14ac:dyDescent="0.3">
      <c r="B18" s="258"/>
      <c r="C18" s="35" t="s">
        <v>36</v>
      </c>
      <c r="D18" s="64">
        <v>2</v>
      </c>
      <c r="E18" s="65">
        <v>0</v>
      </c>
      <c r="F18" s="65">
        <v>0</v>
      </c>
      <c r="G18" s="65">
        <v>0</v>
      </c>
      <c r="H18" s="66">
        <v>0</v>
      </c>
      <c r="I18" s="76">
        <f t="shared" si="0"/>
        <v>2</v>
      </c>
      <c r="J18" s="77">
        <f>I18/I15*100</f>
        <v>0.1357773251866938</v>
      </c>
      <c r="L18" s="258"/>
      <c r="M18" s="35" t="s">
        <v>31</v>
      </c>
      <c r="N18" s="64">
        <v>0</v>
      </c>
      <c r="O18" s="65">
        <v>0</v>
      </c>
      <c r="P18" s="65">
        <v>0</v>
      </c>
      <c r="Q18" s="65">
        <v>0</v>
      </c>
      <c r="R18" s="66">
        <v>0</v>
      </c>
      <c r="S18" s="64">
        <v>0</v>
      </c>
      <c r="T18" s="65">
        <v>0</v>
      </c>
      <c r="U18" s="65">
        <v>0</v>
      </c>
      <c r="V18" s="65">
        <v>0</v>
      </c>
      <c r="W18" s="66">
        <v>0</v>
      </c>
    </row>
    <row r="19" spans="2:24" x14ac:dyDescent="0.3">
      <c r="B19" s="258"/>
      <c r="C19" s="35" t="s">
        <v>2</v>
      </c>
      <c r="D19" s="64">
        <v>40</v>
      </c>
      <c r="E19" s="65">
        <v>46</v>
      </c>
      <c r="F19" s="65">
        <v>54</v>
      </c>
      <c r="G19" s="65">
        <v>67</v>
      </c>
      <c r="H19" s="66">
        <v>97</v>
      </c>
      <c r="I19" s="76">
        <f t="shared" si="0"/>
        <v>304</v>
      </c>
      <c r="J19" s="77">
        <f>I19/I15*100</f>
        <v>20.638153428377461</v>
      </c>
      <c r="L19" s="258"/>
      <c r="M19" s="35" t="s">
        <v>36</v>
      </c>
      <c r="N19" s="64">
        <v>2</v>
      </c>
      <c r="O19" s="65">
        <v>0</v>
      </c>
      <c r="P19" s="65">
        <v>0</v>
      </c>
      <c r="Q19" s="65">
        <v>0</v>
      </c>
      <c r="R19" s="66">
        <v>0</v>
      </c>
      <c r="S19" s="64">
        <v>0</v>
      </c>
      <c r="T19" s="65">
        <v>0</v>
      </c>
      <c r="U19" s="65">
        <v>0</v>
      </c>
      <c r="V19" s="65">
        <v>0</v>
      </c>
      <c r="W19" s="66">
        <v>0</v>
      </c>
    </row>
    <row r="20" spans="2:24" x14ac:dyDescent="0.3">
      <c r="B20" s="258"/>
      <c r="C20" s="72" t="s">
        <v>69</v>
      </c>
      <c r="D20" s="73">
        <v>57</v>
      </c>
      <c r="E20" s="74">
        <v>52</v>
      </c>
      <c r="F20" s="74">
        <v>53</v>
      </c>
      <c r="G20" s="74">
        <v>23</v>
      </c>
      <c r="H20" s="75">
        <v>20</v>
      </c>
      <c r="I20" s="76">
        <f t="shared" si="0"/>
        <v>205</v>
      </c>
      <c r="J20" s="77">
        <f>I20/I15*100</f>
        <v>13.917175831636117</v>
      </c>
      <c r="L20" s="258"/>
      <c r="M20" s="35" t="s">
        <v>2</v>
      </c>
      <c r="N20" s="64">
        <v>27</v>
      </c>
      <c r="O20" s="65">
        <v>35</v>
      </c>
      <c r="P20" s="65">
        <v>40</v>
      </c>
      <c r="Q20" s="65">
        <v>44</v>
      </c>
      <c r="R20" s="66">
        <v>52</v>
      </c>
      <c r="S20" s="64">
        <v>13</v>
      </c>
      <c r="T20" s="65">
        <v>11</v>
      </c>
      <c r="U20" s="65">
        <v>14</v>
      </c>
      <c r="V20" s="65">
        <v>23</v>
      </c>
      <c r="W20" s="66">
        <v>45</v>
      </c>
    </row>
    <row r="21" spans="2:24" x14ac:dyDescent="0.3">
      <c r="B21" s="259"/>
      <c r="C21" s="35" t="s">
        <v>26</v>
      </c>
      <c r="D21" s="64">
        <v>128</v>
      </c>
      <c r="E21" s="65">
        <v>122</v>
      </c>
      <c r="F21" s="65">
        <v>158</v>
      </c>
      <c r="G21" s="65">
        <v>177</v>
      </c>
      <c r="H21" s="66">
        <v>197</v>
      </c>
      <c r="I21" s="76">
        <f t="shared" si="0"/>
        <v>782</v>
      </c>
      <c r="J21" s="77">
        <f>I21/I15*100</f>
        <v>53.088934147997279</v>
      </c>
      <c r="L21" s="258"/>
      <c r="M21" s="72" t="s">
        <v>69</v>
      </c>
      <c r="N21" s="73">
        <v>35</v>
      </c>
      <c r="O21" s="74">
        <v>31</v>
      </c>
      <c r="P21" s="74">
        <v>32</v>
      </c>
      <c r="Q21" s="74">
        <v>10</v>
      </c>
      <c r="R21" s="75">
        <v>6</v>
      </c>
      <c r="S21" s="73">
        <v>22</v>
      </c>
      <c r="T21" s="74">
        <v>21</v>
      </c>
      <c r="U21" s="74">
        <v>21</v>
      </c>
      <c r="V21" s="74">
        <v>13</v>
      </c>
      <c r="W21" s="75">
        <v>14</v>
      </c>
    </row>
    <row r="22" spans="2:24" ht="17.25" thickBot="1" x14ac:dyDescent="0.35">
      <c r="B22" s="253" t="s">
        <v>35</v>
      </c>
      <c r="C22" s="35" t="s">
        <v>30</v>
      </c>
      <c r="D22" s="33">
        <v>23</v>
      </c>
      <c r="E22" s="29">
        <v>38</v>
      </c>
      <c r="F22" s="29">
        <v>31</v>
      </c>
      <c r="G22" s="29">
        <v>53</v>
      </c>
      <c r="H22" s="30">
        <v>41</v>
      </c>
      <c r="I22" s="76">
        <f t="shared" si="0"/>
        <v>186</v>
      </c>
      <c r="J22" s="77">
        <f>I22/I15*100</f>
        <v>12.627291242362526</v>
      </c>
      <c r="L22" s="266"/>
      <c r="M22" s="36" t="s">
        <v>26</v>
      </c>
      <c r="N22" s="94">
        <v>34</v>
      </c>
      <c r="O22" s="95">
        <v>43</v>
      </c>
      <c r="P22" s="95">
        <v>38</v>
      </c>
      <c r="Q22" s="95">
        <v>40</v>
      </c>
      <c r="R22" s="96">
        <v>41</v>
      </c>
      <c r="S22" s="94">
        <v>94</v>
      </c>
      <c r="T22" s="95">
        <v>79</v>
      </c>
      <c r="U22" s="95">
        <v>120</v>
      </c>
      <c r="V22" s="95">
        <v>137</v>
      </c>
      <c r="W22" s="96">
        <v>156</v>
      </c>
    </row>
    <row r="23" spans="2:24" x14ac:dyDescent="0.3">
      <c r="B23" s="253"/>
      <c r="C23" s="35" t="s">
        <v>31</v>
      </c>
      <c r="D23" s="33">
        <v>1</v>
      </c>
      <c r="E23" s="29">
        <v>0</v>
      </c>
      <c r="F23" s="29">
        <v>1</v>
      </c>
      <c r="G23" s="29">
        <v>0</v>
      </c>
      <c r="H23" s="30">
        <v>0</v>
      </c>
      <c r="I23" s="76">
        <f t="shared" si="0"/>
        <v>2</v>
      </c>
      <c r="J23" s="77">
        <f>I23/I15*100</f>
        <v>0.1357773251866938</v>
      </c>
      <c r="L23" s="273" t="s">
        <v>78</v>
      </c>
      <c r="M23" s="35" t="s">
        <v>30</v>
      </c>
      <c r="N23" s="64">
        <v>18</v>
      </c>
      <c r="O23" s="65">
        <v>31</v>
      </c>
      <c r="P23" s="65">
        <v>21</v>
      </c>
      <c r="Q23" s="65">
        <v>34</v>
      </c>
      <c r="R23" s="66">
        <v>28</v>
      </c>
      <c r="S23" s="64">
        <v>5</v>
      </c>
      <c r="T23" s="65">
        <v>7</v>
      </c>
      <c r="U23" s="65">
        <v>10</v>
      </c>
      <c r="V23" s="65">
        <v>19</v>
      </c>
      <c r="W23" s="66">
        <v>13</v>
      </c>
    </row>
    <row r="24" spans="2:24" x14ac:dyDescent="0.3">
      <c r="B24" s="253"/>
      <c r="C24" s="35" t="s">
        <v>36</v>
      </c>
      <c r="D24" s="33">
        <v>6</v>
      </c>
      <c r="E24" s="29">
        <v>5</v>
      </c>
      <c r="F24" s="29">
        <v>6</v>
      </c>
      <c r="G24" s="29">
        <v>2</v>
      </c>
      <c r="H24" s="30">
        <v>0</v>
      </c>
      <c r="I24" s="76">
        <f t="shared" si="0"/>
        <v>19</v>
      </c>
      <c r="J24" s="77">
        <f>I24/I15*100</f>
        <v>1.2898845892735913</v>
      </c>
      <c r="L24" s="258"/>
      <c r="M24" s="35" t="s">
        <v>31</v>
      </c>
      <c r="N24" s="64">
        <v>0</v>
      </c>
      <c r="O24" s="65">
        <v>0</v>
      </c>
      <c r="P24" s="65">
        <v>1</v>
      </c>
      <c r="Q24" s="65">
        <v>0</v>
      </c>
      <c r="R24" s="66">
        <v>0</v>
      </c>
      <c r="S24" s="64">
        <v>1</v>
      </c>
      <c r="T24" s="65">
        <v>0</v>
      </c>
      <c r="U24" s="65">
        <v>0</v>
      </c>
      <c r="V24" s="65">
        <v>0</v>
      </c>
      <c r="W24" s="66">
        <v>0</v>
      </c>
    </row>
    <row r="25" spans="2:24" x14ac:dyDescent="0.3">
      <c r="B25" s="253"/>
      <c r="C25" s="35" t="s">
        <v>38</v>
      </c>
      <c r="D25" s="33">
        <v>42</v>
      </c>
      <c r="E25" s="29">
        <v>54</v>
      </c>
      <c r="F25" s="29">
        <v>62</v>
      </c>
      <c r="G25" s="29">
        <v>60</v>
      </c>
      <c r="H25" s="30">
        <v>107</v>
      </c>
      <c r="I25" s="76">
        <f t="shared" si="0"/>
        <v>325</v>
      </c>
      <c r="J25" s="77">
        <f>I25/I15*100</f>
        <v>22.063815342837746</v>
      </c>
      <c r="L25" s="258"/>
      <c r="M25" s="35" t="s">
        <v>36</v>
      </c>
      <c r="N25" s="64">
        <v>6</v>
      </c>
      <c r="O25" s="65">
        <v>5</v>
      </c>
      <c r="P25" s="65">
        <v>6</v>
      </c>
      <c r="Q25" s="65">
        <v>2</v>
      </c>
      <c r="R25" s="66">
        <v>0</v>
      </c>
      <c r="S25" s="64">
        <v>0</v>
      </c>
      <c r="T25" s="65">
        <v>0</v>
      </c>
      <c r="U25" s="65">
        <v>0</v>
      </c>
      <c r="V25" s="65">
        <v>0</v>
      </c>
      <c r="W25" s="66">
        <v>0</v>
      </c>
    </row>
    <row r="26" spans="2:24" ht="17.25" thickBot="1" x14ac:dyDescent="0.35">
      <c r="B26" s="254"/>
      <c r="C26" s="36" t="s">
        <v>26</v>
      </c>
      <c r="D26" s="34">
        <v>179</v>
      </c>
      <c r="E26" s="31">
        <v>150</v>
      </c>
      <c r="F26" s="31">
        <v>198</v>
      </c>
      <c r="G26" s="31">
        <v>205</v>
      </c>
      <c r="H26" s="32">
        <v>209</v>
      </c>
      <c r="I26" s="78">
        <f t="shared" si="0"/>
        <v>941</v>
      </c>
      <c r="J26" s="79">
        <f>I26/I15*100</f>
        <v>63.883231500339441</v>
      </c>
      <c r="L26" s="258"/>
      <c r="M26" s="35" t="s">
        <v>2</v>
      </c>
      <c r="N26" s="64">
        <v>38</v>
      </c>
      <c r="O26" s="65">
        <v>39</v>
      </c>
      <c r="P26" s="65">
        <v>51</v>
      </c>
      <c r="Q26" s="65">
        <v>40</v>
      </c>
      <c r="R26" s="66">
        <v>58</v>
      </c>
      <c r="S26" s="64">
        <v>4</v>
      </c>
      <c r="T26" s="65">
        <v>15</v>
      </c>
      <c r="U26" s="65">
        <v>11</v>
      </c>
      <c r="V26" s="65">
        <v>20</v>
      </c>
      <c r="W26" s="66">
        <v>49</v>
      </c>
    </row>
    <row r="27" spans="2:24" ht="17.25" thickBot="1" x14ac:dyDescent="0.35">
      <c r="B27" s="70"/>
      <c r="C27" s="9"/>
      <c r="D27" s="9"/>
      <c r="E27" s="9"/>
      <c r="F27" s="9"/>
      <c r="G27" s="9"/>
      <c r="H27" s="9"/>
      <c r="I27" s="9"/>
      <c r="J27" s="97"/>
      <c r="L27" s="266"/>
      <c r="M27" s="36" t="s">
        <v>26</v>
      </c>
      <c r="N27" s="94">
        <v>52</v>
      </c>
      <c r="O27" s="95">
        <v>53</v>
      </c>
      <c r="P27" s="95">
        <v>51</v>
      </c>
      <c r="Q27" s="95">
        <v>49</v>
      </c>
      <c r="R27" s="96">
        <v>43</v>
      </c>
      <c r="S27" s="94">
        <v>127</v>
      </c>
      <c r="T27" s="95">
        <v>97</v>
      </c>
      <c r="U27" s="95">
        <v>147</v>
      </c>
      <c r="V27" s="95">
        <v>156</v>
      </c>
      <c r="W27" s="96">
        <v>166</v>
      </c>
    </row>
    <row r="28" spans="2:24" x14ac:dyDescent="0.3">
      <c r="B28" s="70"/>
      <c r="C28" s="9"/>
      <c r="D28" s="9"/>
      <c r="E28" s="9"/>
      <c r="F28" s="9"/>
      <c r="G28" s="9"/>
      <c r="H28" s="9"/>
      <c r="I28" s="9"/>
      <c r="J28" s="97"/>
      <c r="L28" s="70"/>
      <c r="M28" s="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</row>
    <row r="29" spans="2:24" x14ac:dyDescent="0.3">
      <c r="B29" s="70"/>
      <c r="C29" s="9"/>
      <c r="D29" s="9"/>
      <c r="E29" s="9"/>
      <c r="F29" s="9"/>
      <c r="G29" s="9"/>
      <c r="H29" s="9"/>
      <c r="I29" s="9"/>
      <c r="J29" s="97"/>
      <c r="L29" s="70"/>
      <c r="M29" s="9"/>
      <c r="N29" s="49"/>
      <c r="O29" s="49"/>
      <c r="P29" s="49"/>
      <c r="Q29" s="49"/>
      <c r="R29" s="49"/>
      <c r="S29" s="49"/>
      <c r="T29" s="49"/>
      <c r="U29" s="49"/>
      <c r="V29" s="49"/>
      <c r="W29" s="49"/>
    </row>
    <row r="30" spans="2:24" x14ac:dyDescent="0.3">
      <c r="B30" s="25" t="s">
        <v>83</v>
      </c>
      <c r="C30" s="9"/>
      <c r="D30" s="9"/>
      <c r="E30" s="9"/>
      <c r="F30" s="9"/>
      <c r="G30" s="9"/>
      <c r="H30" s="9"/>
      <c r="I30" s="9"/>
      <c r="J30" s="97"/>
      <c r="L30" s="70"/>
      <c r="M30" s="9"/>
      <c r="N30" s="49"/>
      <c r="O30" s="49"/>
      <c r="P30" s="49"/>
      <c r="Q30" s="49"/>
      <c r="R30" s="49"/>
      <c r="S30" s="49"/>
      <c r="T30" s="49"/>
      <c r="U30" s="49"/>
      <c r="V30" s="49"/>
      <c r="W30" s="49"/>
    </row>
    <row r="31" spans="2:24" ht="17.25" thickBot="1" x14ac:dyDescent="0.35">
      <c r="B31" s="70"/>
      <c r="C31" s="9"/>
      <c r="D31" s="9"/>
      <c r="E31" s="9"/>
      <c r="F31" s="9"/>
      <c r="G31" s="9"/>
      <c r="H31" s="9"/>
      <c r="I31" s="9"/>
      <c r="J31" s="97"/>
      <c r="L31" s="70"/>
      <c r="M31" s="9"/>
      <c r="N31" s="49"/>
      <c r="O31" s="49"/>
      <c r="P31" s="49"/>
      <c r="Q31" s="49"/>
      <c r="R31" s="49"/>
      <c r="S31" s="49"/>
      <c r="T31" s="49"/>
      <c r="U31" s="49"/>
      <c r="V31" s="49"/>
      <c r="W31" s="49"/>
    </row>
    <row r="32" spans="2:24" x14ac:dyDescent="0.3">
      <c r="B32" s="274" t="s">
        <v>39</v>
      </c>
      <c r="C32" s="275"/>
      <c r="D32" s="108" t="s">
        <v>27</v>
      </c>
      <c r="E32" s="107" t="s">
        <v>28</v>
      </c>
      <c r="F32" s="107" t="s">
        <v>32</v>
      </c>
      <c r="G32" s="107" t="s">
        <v>33</v>
      </c>
      <c r="H32" s="111" t="s">
        <v>34</v>
      </c>
      <c r="I32" s="81" t="s">
        <v>72</v>
      </c>
      <c r="J32" s="82" t="s">
        <v>73</v>
      </c>
      <c r="L32" s="70"/>
      <c r="M32" s="9"/>
      <c r="N32" s="49"/>
      <c r="O32" s="49"/>
      <c r="P32" s="49"/>
      <c r="Q32" s="49"/>
      <c r="R32" s="49"/>
      <c r="S32" s="49"/>
      <c r="T32" s="49"/>
      <c r="U32" s="49"/>
      <c r="V32" s="49"/>
      <c r="W32" s="49"/>
    </row>
    <row r="33" spans="2:23" x14ac:dyDescent="0.3">
      <c r="B33" s="259" t="s">
        <v>87</v>
      </c>
      <c r="C33" s="110" t="s">
        <v>84</v>
      </c>
      <c r="D33" s="64">
        <v>128</v>
      </c>
      <c r="E33" s="65">
        <v>122</v>
      </c>
      <c r="F33" s="65">
        <v>158</v>
      </c>
      <c r="G33" s="65">
        <v>177</v>
      </c>
      <c r="H33" s="66">
        <v>197</v>
      </c>
      <c r="I33" s="80">
        <f>SUM(D33:H33)</f>
        <v>782</v>
      </c>
      <c r="J33" s="106">
        <v>100</v>
      </c>
      <c r="L33" s="70"/>
      <c r="M33" s="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2:23" x14ac:dyDescent="0.3">
      <c r="B34" s="253"/>
      <c r="C34" s="35" t="s">
        <v>85</v>
      </c>
      <c r="D34" s="33">
        <v>18</v>
      </c>
      <c r="E34" s="29">
        <v>25</v>
      </c>
      <c r="F34" s="29">
        <v>27</v>
      </c>
      <c r="G34" s="29">
        <v>22</v>
      </c>
      <c r="H34" s="113">
        <v>30</v>
      </c>
      <c r="I34" s="76">
        <f>SUM(D34:H34)</f>
        <v>122</v>
      </c>
      <c r="J34" s="77">
        <f>I34/I33*100</f>
        <v>15.601023017902813</v>
      </c>
      <c r="L34" s="70"/>
      <c r="M34" s="9"/>
      <c r="N34" s="49"/>
      <c r="O34" s="49"/>
      <c r="P34" s="49"/>
      <c r="Q34" s="49"/>
      <c r="R34" s="49"/>
      <c r="S34" s="49"/>
      <c r="T34" s="49"/>
      <c r="U34" s="49"/>
      <c r="V34" s="49"/>
      <c r="W34" s="49"/>
    </row>
    <row r="35" spans="2:23" x14ac:dyDescent="0.3">
      <c r="B35" s="253"/>
      <c r="C35" s="35" t="s">
        <v>86</v>
      </c>
      <c r="D35" s="33">
        <v>110</v>
      </c>
      <c r="E35" s="29">
        <v>97</v>
      </c>
      <c r="F35" s="29">
        <v>131</v>
      </c>
      <c r="G35" s="29">
        <v>155</v>
      </c>
      <c r="H35" s="113">
        <v>167</v>
      </c>
      <c r="I35" s="76">
        <f>SUM(D35:H35)</f>
        <v>660</v>
      </c>
      <c r="J35" s="77">
        <f>I35/I33*100</f>
        <v>84.398976982097182</v>
      </c>
      <c r="L35" s="70"/>
      <c r="M35" s="9"/>
      <c r="N35" s="49"/>
      <c r="O35" s="49"/>
      <c r="P35" s="49"/>
      <c r="Q35" s="49"/>
      <c r="R35" s="49"/>
      <c r="S35" s="49"/>
      <c r="T35" s="49"/>
      <c r="U35" s="49"/>
      <c r="V35" s="49"/>
      <c r="W35" s="49"/>
    </row>
    <row r="36" spans="2:23" x14ac:dyDescent="0.3">
      <c r="B36" s="253" t="s">
        <v>88</v>
      </c>
      <c r="C36" s="35" t="s">
        <v>84</v>
      </c>
      <c r="D36" s="223">
        <v>179</v>
      </c>
      <c r="E36" s="29">
        <v>150</v>
      </c>
      <c r="F36" s="29">
        <v>198</v>
      </c>
      <c r="G36" s="29">
        <v>205</v>
      </c>
      <c r="H36" s="30">
        <v>209</v>
      </c>
      <c r="I36" s="76">
        <f>SUM(D36:H36)</f>
        <v>941</v>
      </c>
      <c r="J36" s="77">
        <v>100</v>
      </c>
      <c r="L36" s="70"/>
      <c r="M36" s="9"/>
      <c r="N36" s="49"/>
      <c r="O36" s="49"/>
      <c r="P36" s="49"/>
      <c r="Q36" s="49"/>
      <c r="R36" s="49"/>
      <c r="S36" s="49"/>
      <c r="T36" s="49"/>
      <c r="U36" s="49"/>
      <c r="V36" s="49"/>
      <c r="W36" s="49"/>
    </row>
    <row r="37" spans="2:23" x14ac:dyDescent="0.3">
      <c r="B37" s="253"/>
      <c r="C37" s="35" t="s">
        <v>85</v>
      </c>
      <c r="D37" s="109">
        <v>42</v>
      </c>
      <c r="E37" s="105">
        <v>39</v>
      </c>
      <c r="F37" s="105">
        <v>45</v>
      </c>
      <c r="G37" s="105">
        <v>35</v>
      </c>
      <c r="H37" s="112">
        <v>36</v>
      </c>
      <c r="I37" s="76">
        <v>197</v>
      </c>
      <c r="J37" s="77">
        <v>20.94</v>
      </c>
      <c r="L37" s="70"/>
      <c r="M37" s="9"/>
      <c r="N37" s="49"/>
      <c r="O37" s="49"/>
      <c r="P37" s="49"/>
      <c r="Q37" s="49"/>
      <c r="R37" s="49"/>
      <c r="S37" s="49"/>
      <c r="T37" s="49"/>
      <c r="U37" s="49"/>
      <c r="V37" s="49"/>
      <c r="W37" s="49"/>
    </row>
    <row r="38" spans="2:23" ht="17.25" thickBot="1" x14ac:dyDescent="0.35">
      <c r="B38" s="254"/>
      <c r="C38" s="36" t="s">
        <v>86</v>
      </c>
      <c r="D38" s="34">
        <v>137</v>
      </c>
      <c r="E38" s="31">
        <v>111</v>
      </c>
      <c r="F38" s="31">
        <v>153</v>
      </c>
      <c r="G38" s="31">
        <v>170</v>
      </c>
      <c r="H38" s="114">
        <v>173</v>
      </c>
      <c r="I38" s="78">
        <v>744</v>
      </c>
      <c r="J38" s="79">
        <v>79.06</v>
      </c>
      <c r="L38" s="70"/>
      <c r="M38" s="9"/>
      <c r="N38" s="49"/>
      <c r="O38" s="49"/>
      <c r="P38" s="49"/>
      <c r="Q38" s="49"/>
      <c r="R38" s="49"/>
      <c r="S38" s="49"/>
      <c r="T38" s="49"/>
      <c r="U38" s="49"/>
      <c r="V38" s="49"/>
      <c r="W38" s="49"/>
    </row>
    <row r="39" spans="2:23" x14ac:dyDescent="0.3">
      <c r="B39" s="70"/>
      <c r="C39" s="9"/>
      <c r="D39" s="9"/>
      <c r="E39" s="9"/>
      <c r="F39" s="9"/>
      <c r="G39" s="9"/>
      <c r="H39" s="9"/>
      <c r="I39" s="9"/>
      <c r="J39" s="97"/>
      <c r="L39" s="70"/>
      <c r="M39" s="9"/>
      <c r="N39" s="49"/>
      <c r="O39" s="49"/>
      <c r="P39" s="49"/>
      <c r="Q39" s="49"/>
      <c r="R39" s="49"/>
      <c r="S39" s="49"/>
      <c r="T39" s="49"/>
      <c r="U39" s="49"/>
      <c r="V39" s="49"/>
      <c r="W39" s="49"/>
    </row>
    <row r="40" spans="2:23" x14ac:dyDescent="0.3">
      <c r="B40" s="70"/>
      <c r="C40" s="9"/>
      <c r="D40" s="9"/>
      <c r="E40" s="9"/>
      <c r="F40" s="9"/>
      <c r="G40" s="9"/>
      <c r="H40" s="9"/>
      <c r="I40" s="9"/>
      <c r="J40" s="97"/>
      <c r="L40" s="70"/>
      <c r="M40" s="9"/>
      <c r="N40" s="49"/>
      <c r="O40" s="49"/>
      <c r="P40" s="49"/>
      <c r="Q40" s="49"/>
      <c r="R40" s="49"/>
      <c r="S40" s="49"/>
      <c r="T40" s="49"/>
      <c r="U40" s="49"/>
      <c r="V40" s="49"/>
      <c r="W40" s="49"/>
    </row>
    <row r="41" spans="2:23" x14ac:dyDescent="0.3">
      <c r="B41" s="70"/>
      <c r="C41" s="9"/>
      <c r="D41" s="9"/>
      <c r="E41" s="9"/>
      <c r="F41" s="9"/>
      <c r="G41" s="9"/>
      <c r="H41" s="9"/>
      <c r="I41" s="9"/>
      <c r="J41" s="97"/>
      <c r="L41" s="70"/>
    </row>
    <row r="42" spans="2:23" x14ac:dyDescent="0.3">
      <c r="B42" s="70"/>
      <c r="C42" s="9"/>
      <c r="D42" s="9"/>
      <c r="E42" s="9"/>
      <c r="F42" s="9"/>
      <c r="G42" s="9"/>
      <c r="H42" s="9"/>
      <c r="I42" s="9"/>
      <c r="J42" s="97"/>
    </row>
    <row r="43" spans="2:23" ht="17.25" thickBot="1" x14ac:dyDescent="0.35">
      <c r="B43" s="99" t="s">
        <v>80</v>
      </c>
      <c r="C43" s="9"/>
      <c r="D43" s="9"/>
      <c r="E43" s="9"/>
      <c r="F43" s="9"/>
      <c r="G43" s="9"/>
      <c r="H43" s="9"/>
    </row>
    <row r="44" spans="2:23" ht="107.25" thickBot="1" x14ac:dyDescent="0.35">
      <c r="B44" s="71" t="s">
        <v>74</v>
      </c>
      <c r="C44" s="98" t="s">
        <v>79</v>
      </c>
      <c r="D44" s="153">
        <v>149</v>
      </c>
      <c r="E44" s="154">
        <v>164</v>
      </c>
      <c r="F44" s="154">
        <v>171</v>
      </c>
      <c r="G44" s="154">
        <v>170</v>
      </c>
      <c r="H44" s="155">
        <v>274</v>
      </c>
    </row>
    <row r="45" spans="2:23" x14ac:dyDescent="0.3">
      <c r="C45" s="49"/>
    </row>
    <row r="46" spans="2:23" ht="17.25" thickBot="1" x14ac:dyDescent="0.35">
      <c r="B46" s="25" t="s">
        <v>89</v>
      </c>
      <c r="C46" s="49"/>
    </row>
    <row r="47" spans="2:23" x14ac:dyDescent="0.3">
      <c r="B47" s="56"/>
      <c r="C47" s="231" t="s">
        <v>51</v>
      </c>
      <c r="D47" s="231"/>
      <c r="E47" s="233" t="s">
        <v>27</v>
      </c>
      <c r="F47" s="225" t="s">
        <v>28</v>
      </c>
      <c r="G47" s="225" t="s">
        <v>32</v>
      </c>
      <c r="H47" s="225" t="s">
        <v>33</v>
      </c>
      <c r="I47" s="227" t="s">
        <v>34</v>
      </c>
      <c r="J47" s="262" t="s">
        <v>71</v>
      </c>
    </row>
    <row r="48" spans="2:23" x14ac:dyDescent="0.3">
      <c r="B48" s="12"/>
      <c r="C48" s="232"/>
      <c r="D48" s="232"/>
      <c r="E48" s="234"/>
      <c r="F48" s="226"/>
      <c r="G48" s="226"/>
      <c r="H48" s="226"/>
      <c r="I48" s="228"/>
      <c r="J48" s="263"/>
    </row>
    <row r="49" spans="2:10" x14ac:dyDescent="0.3">
      <c r="B49" s="236" t="s">
        <v>48</v>
      </c>
      <c r="C49" s="229" t="s">
        <v>0</v>
      </c>
      <c r="D49" s="1" t="s">
        <v>3</v>
      </c>
      <c r="E49" s="2">
        <v>64</v>
      </c>
      <c r="F49" s="3">
        <v>84</v>
      </c>
      <c r="G49" s="3">
        <v>82</v>
      </c>
      <c r="H49" s="3">
        <v>87</v>
      </c>
      <c r="I49" s="26">
        <v>75</v>
      </c>
      <c r="J49" s="86">
        <f>SUM(E49:I49)</f>
        <v>392</v>
      </c>
    </row>
    <row r="50" spans="2:10" x14ac:dyDescent="0.3">
      <c r="B50" s="236"/>
      <c r="C50" s="230"/>
      <c r="D50" s="1" t="s">
        <v>4</v>
      </c>
      <c r="E50" s="4">
        <v>50</v>
      </c>
      <c r="F50" s="3">
        <v>44</v>
      </c>
      <c r="G50" s="3">
        <v>48</v>
      </c>
      <c r="H50" s="3">
        <v>38</v>
      </c>
      <c r="I50" s="26">
        <v>54</v>
      </c>
      <c r="J50" s="86">
        <f t="shared" ref="J50:J58" si="2">SUM(E50:I50)</f>
        <v>234</v>
      </c>
    </row>
    <row r="51" spans="2:10" x14ac:dyDescent="0.3">
      <c r="B51" s="236"/>
      <c r="C51" s="230" t="s">
        <v>1</v>
      </c>
      <c r="D51" s="1" t="s">
        <v>3</v>
      </c>
      <c r="E51" s="4">
        <v>68</v>
      </c>
      <c r="F51" s="3">
        <v>64</v>
      </c>
      <c r="G51" s="3">
        <v>96</v>
      </c>
      <c r="H51" s="3">
        <v>115</v>
      </c>
      <c r="I51" s="26">
        <v>129</v>
      </c>
      <c r="J51" s="86">
        <f t="shared" si="2"/>
        <v>472</v>
      </c>
    </row>
    <row r="52" spans="2:10" x14ac:dyDescent="0.3">
      <c r="B52" s="236"/>
      <c r="C52" s="230"/>
      <c r="D52" s="1" t="s">
        <v>4</v>
      </c>
      <c r="E52" s="2">
        <v>69</v>
      </c>
      <c r="F52" s="3">
        <v>55</v>
      </c>
      <c r="G52" s="3">
        <v>72</v>
      </c>
      <c r="H52" s="3">
        <v>80</v>
      </c>
      <c r="I52" s="26">
        <v>99</v>
      </c>
      <c r="J52" s="86">
        <f t="shared" si="2"/>
        <v>375</v>
      </c>
    </row>
    <row r="53" spans="2:10" x14ac:dyDescent="0.3">
      <c r="B53" s="236"/>
      <c r="C53" s="235" t="s">
        <v>47</v>
      </c>
      <c r="D53" s="235"/>
      <c r="E53" s="87">
        <f>SUM(E49:E52)</f>
        <v>251</v>
      </c>
      <c r="F53" s="87">
        <f>SUM(F49:F52)</f>
        <v>247</v>
      </c>
      <c r="G53" s="87">
        <f>SUM(G49:G52)</f>
        <v>298</v>
      </c>
      <c r="H53" s="87">
        <f>SUM(H49:H52)</f>
        <v>320</v>
      </c>
      <c r="I53" s="88">
        <f>SUM(I49:I52)</f>
        <v>357</v>
      </c>
      <c r="J53" s="89">
        <f t="shared" si="2"/>
        <v>1473</v>
      </c>
    </row>
    <row r="54" spans="2:10" x14ac:dyDescent="0.3">
      <c r="B54" s="236" t="s">
        <v>49</v>
      </c>
      <c r="C54" s="230" t="s">
        <v>0</v>
      </c>
      <c r="D54" s="1" t="s">
        <v>3</v>
      </c>
      <c r="E54" s="2">
        <v>192</v>
      </c>
      <c r="F54" s="3">
        <v>252</v>
      </c>
      <c r="G54" s="3">
        <v>246</v>
      </c>
      <c r="H54" s="3">
        <v>261</v>
      </c>
      <c r="I54" s="26">
        <v>225</v>
      </c>
      <c r="J54" s="86">
        <f t="shared" si="2"/>
        <v>1176</v>
      </c>
    </row>
    <row r="55" spans="2:10" x14ac:dyDescent="0.3">
      <c r="B55" s="236"/>
      <c r="C55" s="230"/>
      <c r="D55" s="1" t="s">
        <v>4</v>
      </c>
      <c r="E55" s="4">
        <v>150</v>
      </c>
      <c r="F55" s="3">
        <v>132</v>
      </c>
      <c r="G55" s="3">
        <v>144</v>
      </c>
      <c r="H55" s="3">
        <v>114</v>
      </c>
      <c r="I55" s="26">
        <v>147</v>
      </c>
      <c r="J55" s="86">
        <f t="shared" si="2"/>
        <v>687</v>
      </c>
    </row>
    <row r="56" spans="2:10" x14ac:dyDescent="0.3">
      <c r="B56" s="236"/>
      <c r="C56" s="230" t="s">
        <v>1</v>
      </c>
      <c r="D56" s="1" t="s">
        <v>3</v>
      </c>
      <c r="E56" s="4">
        <v>204</v>
      </c>
      <c r="F56" s="3">
        <v>192</v>
      </c>
      <c r="G56" s="3">
        <v>288</v>
      </c>
      <c r="H56" s="3">
        <v>345</v>
      </c>
      <c r="I56" s="26">
        <v>379</v>
      </c>
      <c r="J56" s="86">
        <f t="shared" si="2"/>
        <v>1408</v>
      </c>
    </row>
    <row r="57" spans="2:10" x14ac:dyDescent="0.3">
      <c r="B57" s="236"/>
      <c r="C57" s="230"/>
      <c r="D57" s="1" t="s">
        <v>4</v>
      </c>
      <c r="E57" s="2">
        <v>207</v>
      </c>
      <c r="F57" s="3">
        <v>165</v>
      </c>
      <c r="G57" s="3">
        <v>216</v>
      </c>
      <c r="H57" s="3">
        <v>240</v>
      </c>
      <c r="I57" s="26">
        <v>352</v>
      </c>
      <c r="J57" s="86">
        <f t="shared" si="2"/>
        <v>1180</v>
      </c>
    </row>
    <row r="58" spans="2:10" ht="17.25" thickBot="1" x14ac:dyDescent="0.35">
      <c r="B58" s="237"/>
      <c r="C58" s="238" t="s">
        <v>47</v>
      </c>
      <c r="D58" s="238"/>
      <c r="E58" s="90">
        <f>SUM(E54:E57)</f>
        <v>753</v>
      </c>
      <c r="F58" s="90">
        <f>SUM(F54:F57)</f>
        <v>741</v>
      </c>
      <c r="G58" s="90">
        <f>SUM(G54:G57)</f>
        <v>894</v>
      </c>
      <c r="H58" s="90">
        <f>SUM(H54:H57)</f>
        <v>960</v>
      </c>
      <c r="I58" s="91">
        <f>SUM(I54:I57)</f>
        <v>1103</v>
      </c>
      <c r="J58" s="92">
        <f t="shared" si="2"/>
        <v>4451</v>
      </c>
    </row>
    <row r="59" spans="2:10" ht="17.25" thickBot="1" x14ac:dyDescent="0.35">
      <c r="B59" s="224" t="s">
        <v>50</v>
      </c>
      <c r="C59" s="224"/>
      <c r="D59" s="224"/>
      <c r="E59" s="8">
        <f>SUM(E53,E58)</f>
        <v>1004</v>
      </c>
      <c r="F59" s="8">
        <f t="shared" ref="F59:I59" si="3">SUM(F53,F58)</f>
        <v>988</v>
      </c>
      <c r="G59" s="8">
        <f t="shared" si="3"/>
        <v>1192</v>
      </c>
      <c r="H59" s="8">
        <f t="shared" si="3"/>
        <v>1280</v>
      </c>
      <c r="I59" s="8">
        <f t="shared" si="3"/>
        <v>1460</v>
      </c>
      <c r="J59" s="93">
        <f>SUM(E59:I59)</f>
        <v>5924</v>
      </c>
    </row>
    <row r="62" spans="2:10" ht="17.25" thickBot="1" x14ac:dyDescent="0.35">
      <c r="B62" s="25" t="s">
        <v>90</v>
      </c>
    </row>
    <row r="63" spans="2:10" ht="33.75" customHeight="1" thickBot="1" x14ac:dyDescent="0.35">
      <c r="B63" s="117"/>
      <c r="C63" s="169"/>
      <c r="D63" s="164" t="s">
        <v>115</v>
      </c>
      <c r="E63" s="121" t="s">
        <v>116</v>
      </c>
      <c r="F63" s="121" t="s">
        <v>117</v>
      </c>
      <c r="G63" s="121" t="s">
        <v>118</v>
      </c>
      <c r="H63" s="122" t="s">
        <v>119</v>
      </c>
      <c r="I63" s="123" t="s">
        <v>120</v>
      </c>
      <c r="J63" s="124" t="s">
        <v>121</v>
      </c>
    </row>
    <row r="64" spans="2:10" x14ac:dyDescent="0.3">
      <c r="B64" s="239"/>
      <c r="C64" s="170" t="s">
        <v>151</v>
      </c>
      <c r="D64" s="165">
        <v>1</v>
      </c>
      <c r="E64" s="29">
        <v>0</v>
      </c>
      <c r="F64" s="29">
        <v>1</v>
      </c>
      <c r="G64" s="29">
        <v>0</v>
      </c>
      <c r="H64" s="113">
        <v>0</v>
      </c>
      <c r="I64" s="76">
        <f>SUM(D64:H64)</f>
        <v>2</v>
      </c>
      <c r="J64" s="77">
        <v>0.1357773251866938</v>
      </c>
    </row>
    <row r="65" spans="2:10" x14ac:dyDescent="0.3">
      <c r="B65" s="239"/>
      <c r="C65" s="170" t="s">
        <v>152</v>
      </c>
      <c r="D65" s="165">
        <v>0</v>
      </c>
      <c r="E65" s="29">
        <v>0</v>
      </c>
      <c r="F65" s="29">
        <v>0</v>
      </c>
      <c r="G65" s="29">
        <v>0</v>
      </c>
      <c r="H65" s="113">
        <v>0</v>
      </c>
      <c r="I65" s="76">
        <v>0</v>
      </c>
      <c r="J65" s="77">
        <v>0</v>
      </c>
    </row>
    <row r="66" spans="2:10" x14ac:dyDescent="0.3">
      <c r="B66" s="239"/>
      <c r="C66" s="171" t="s">
        <v>91</v>
      </c>
      <c r="D66" s="33">
        <v>0</v>
      </c>
      <c r="E66" s="29">
        <v>0</v>
      </c>
      <c r="F66" s="29">
        <v>1</v>
      </c>
      <c r="G66" s="29">
        <v>0</v>
      </c>
      <c r="H66" s="113">
        <v>0</v>
      </c>
      <c r="I66" s="76">
        <f t="shared" ref="I66:I92" si="4">SUM(D66:H66)</f>
        <v>1</v>
      </c>
      <c r="J66" s="77">
        <v>6.7888662593346902E-2</v>
      </c>
    </row>
    <row r="67" spans="2:10" x14ac:dyDescent="0.3">
      <c r="B67" s="239"/>
      <c r="C67" s="171" t="s">
        <v>92</v>
      </c>
      <c r="D67" s="33">
        <v>0</v>
      </c>
      <c r="E67" s="29">
        <v>1</v>
      </c>
      <c r="F67" s="29">
        <v>1</v>
      </c>
      <c r="G67" s="29">
        <v>0</v>
      </c>
      <c r="H67" s="113">
        <v>2</v>
      </c>
      <c r="I67" s="76">
        <f t="shared" si="4"/>
        <v>4</v>
      </c>
      <c r="J67" s="77">
        <v>0.27155465037338761</v>
      </c>
    </row>
    <row r="68" spans="2:10" x14ac:dyDescent="0.3">
      <c r="B68" s="239"/>
      <c r="C68" s="171" t="s">
        <v>93</v>
      </c>
      <c r="D68" s="33">
        <v>0</v>
      </c>
      <c r="E68" s="29">
        <v>3</v>
      </c>
      <c r="F68" s="29">
        <v>1</v>
      </c>
      <c r="G68" s="29">
        <v>1</v>
      </c>
      <c r="H68" s="113">
        <v>0</v>
      </c>
      <c r="I68" s="76">
        <f t="shared" si="4"/>
        <v>5</v>
      </c>
      <c r="J68" s="77">
        <v>0.33944331296673458</v>
      </c>
    </row>
    <row r="69" spans="2:10" x14ac:dyDescent="0.3">
      <c r="B69" s="239"/>
      <c r="C69" s="171" t="s">
        <v>94</v>
      </c>
      <c r="D69" s="33">
        <v>3</v>
      </c>
      <c r="E69" s="29">
        <v>4</v>
      </c>
      <c r="F69" s="29">
        <v>1</v>
      </c>
      <c r="G69" s="29">
        <v>3</v>
      </c>
      <c r="H69" s="113">
        <v>3</v>
      </c>
      <c r="I69" s="76">
        <f t="shared" si="4"/>
        <v>14</v>
      </c>
      <c r="J69" s="77">
        <v>0.95044127630685671</v>
      </c>
    </row>
    <row r="70" spans="2:10" x14ac:dyDescent="0.3">
      <c r="B70" s="239"/>
      <c r="C70" s="171" t="s">
        <v>95</v>
      </c>
      <c r="D70" s="33">
        <v>9</v>
      </c>
      <c r="E70" s="29">
        <v>10</v>
      </c>
      <c r="F70" s="29">
        <v>5</v>
      </c>
      <c r="G70" s="29">
        <v>3</v>
      </c>
      <c r="H70" s="113">
        <v>4</v>
      </c>
      <c r="I70" s="76">
        <f t="shared" si="4"/>
        <v>31</v>
      </c>
      <c r="J70" s="77">
        <v>2.1045485403937541</v>
      </c>
    </row>
    <row r="71" spans="2:10" x14ac:dyDescent="0.3">
      <c r="B71" s="239"/>
      <c r="C71" s="171" t="s">
        <v>96</v>
      </c>
      <c r="D71" s="33">
        <v>3</v>
      </c>
      <c r="E71" s="29">
        <v>8</v>
      </c>
      <c r="F71" s="29">
        <v>12</v>
      </c>
      <c r="G71" s="29">
        <v>10</v>
      </c>
      <c r="H71" s="113">
        <v>9</v>
      </c>
      <c r="I71" s="76">
        <f t="shared" si="4"/>
        <v>42</v>
      </c>
      <c r="J71" s="77">
        <v>2.8513238289205702</v>
      </c>
    </row>
    <row r="72" spans="2:10" x14ac:dyDescent="0.3">
      <c r="B72" s="239"/>
      <c r="C72" s="171" t="s">
        <v>97</v>
      </c>
      <c r="D72" s="33">
        <v>11</v>
      </c>
      <c r="E72" s="29">
        <v>6</v>
      </c>
      <c r="F72" s="29">
        <v>12</v>
      </c>
      <c r="G72" s="29">
        <v>12</v>
      </c>
      <c r="H72" s="113">
        <v>8</v>
      </c>
      <c r="I72" s="76">
        <f t="shared" si="4"/>
        <v>49</v>
      </c>
      <c r="J72" s="77">
        <v>3.3265444670739988</v>
      </c>
    </row>
    <row r="73" spans="2:10" x14ac:dyDescent="0.3">
      <c r="B73" s="239"/>
      <c r="C73" s="171" t="s">
        <v>98</v>
      </c>
      <c r="D73" s="33">
        <v>18</v>
      </c>
      <c r="E73" s="29">
        <v>22</v>
      </c>
      <c r="F73" s="29">
        <v>15</v>
      </c>
      <c r="G73" s="29">
        <v>19</v>
      </c>
      <c r="H73" s="113">
        <v>19</v>
      </c>
      <c r="I73" s="76">
        <f t="shared" si="4"/>
        <v>93</v>
      </c>
      <c r="J73" s="77">
        <v>6.313645621181263</v>
      </c>
    </row>
    <row r="74" spans="2:10" x14ac:dyDescent="0.3">
      <c r="B74" s="239"/>
      <c r="C74" s="171" t="s">
        <v>99</v>
      </c>
      <c r="D74" s="33">
        <v>15</v>
      </c>
      <c r="E74" s="29">
        <v>28</v>
      </c>
      <c r="F74" s="29">
        <v>23</v>
      </c>
      <c r="G74" s="29">
        <v>18</v>
      </c>
      <c r="H74" s="113">
        <v>29</v>
      </c>
      <c r="I74" s="76">
        <f t="shared" si="4"/>
        <v>113</v>
      </c>
      <c r="J74" s="77">
        <v>7.6714188730482009</v>
      </c>
    </row>
    <row r="75" spans="2:10" x14ac:dyDescent="0.3">
      <c r="B75" s="239"/>
      <c r="C75" s="171" t="s">
        <v>100</v>
      </c>
      <c r="D75" s="33">
        <v>16</v>
      </c>
      <c r="E75" s="29">
        <v>21</v>
      </c>
      <c r="F75" s="29">
        <v>30</v>
      </c>
      <c r="G75" s="29">
        <v>22</v>
      </c>
      <c r="H75" s="113">
        <v>26</v>
      </c>
      <c r="I75" s="76">
        <f t="shared" si="4"/>
        <v>115</v>
      </c>
      <c r="J75" s="77">
        <v>7.8071961982348945</v>
      </c>
    </row>
    <row r="76" spans="2:10" x14ac:dyDescent="0.3">
      <c r="B76" s="239"/>
      <c r="C76" s="171" t="s">
        <v>101</v>
      </c>
      <c r="D76" s="33">
        <v>38</v>
      </c>
      <c r="E76" s="29">
        <v>25</v>
      </c>
      <c r="F76" s="29">
        <v>28</v>
      </c>
      <c r="G76" s="29">
        <v>37</v>
      </c>
      <c r="H76" s="113">
        <v>29</v>
      </c>
      <c r="I76" s="76">
        <f t="shared" si="4"/>
        <v>157</v>
      </c>
      <c r="J76" s="77">
        <v>10.658520027155465</v>
      </c>
    </row>
    <row r="77" spans="2:10" x14ac:dyDescent="0.3">
      <c r="B77" s="239"/>
      <c r="C77" s="171" t="s">
        <v>102</v>
      </c>
      <c r="D77" s="33">
        <v>39</v>
      </c>
      <c r="E77" s="29">
        <v>35</v>
      </c>
      <c r="F77" s="29">
        <v>38</v>
      </c>
      <c r="G77" s="29">
        <v>46</v>
      </c>
      <c r="H77" s="113">
        <v>58</v>
      </c>
      <c r="I77" s="76">
        <f t="shared" si="4"/>
        <v>216</v>
      </c>
      <c r="J77" s="77">
        <v>14.663951120162933</v>
      </c>
    </row>
    <row r="78" spans="2:10" x14ac:dyDescent="0.3">
      <c r="B78" s="239"/>
      <c r="C78" s="171" t="s">
        <v>103</v>
      </c>
      <c r="D78" s="33">
        <v>34</v>
      </c>
      <c r="E78" s="29">
        <v>36</v>
      </c>
      <c r="F78" s="29">
        <v>45</v>
      </c>
      <c r="G78" s="29">
        <v>48</v>
      </c>
      <c r="H78" s="113">
        <v>56</v>
      </c>
      <c r="I78" s="76">
        <f t="shared" si="4"/>
        <v>219</v>
      </c>
      <c r="J78" s="77">
        <v>14.867617107942973</v>
      </c>
    </row>
    <row r="79" spans="2:10" x14ac:dyDescent="0.3">
      <c r="B79" s="239"/>
      <c r="C79" s="171" t="s">
        <v>104</v>
      </c>
      <c r="D79" s="33">
        <v>37</v>
      </c>
      <c r="E79" s="29">
        <v>21</v>
      </c>
      <c r="F79" s="159">
        <v>53</v>
      </c>
      <c r="G79" s="29">
        <v>45</v>
      </c>
      <c r="H79" s="113">
        <v>46</v>
      </c>
      <c r="I79" s="76">
        <f t="shared" si="4"/>
        <v>202</v>
      </c>
      <c r="J79" s="77">
        <v>13.713509843856075</v>
      </c>
    </row>
    <row r="80" spans="2:10" x14ac:dyDescent="0.3">
      <c r="B80" s="239"/>
      <c r="C80" s="171" t="s">
        <v>105</v>
      </c>
      <c r="D80" s="33">
        <v>19</v>
      </c>
      <c r="E80" s="29">
        <v>22</v>
      </c>
      <c r="F80" s="29">
        <v>21</v>
      </c>
      <c r="G80" s="29">
        <v>36</v>
      </c>
      <c r="H80" s="113">
        <v>34</v>
      </c>
      <c r="I80" s="76">
        <f t="shared" si="4"/>
        <v>132</v>
      </c>
      <c r="J80" s="77">
        <v>8.9613034623217924</v>
      </c>
    </row>
    <row r="81" spans="2:10" x14ac:dyDescent="0.3">
      <c r="B81" s="239"/>
      <c r="C81" s="172" t="s">
        <v>106</v>
      </c>
      <c r="D81" s="166">
        <v>8</v>
      </c>
      <c r="E81" s="125">
        <v>5</v>
      </c>
      <c r="F81" s="125">
        <v>11</v>
      </c>
      <c r="G81" s="125">
        <v>20</v>
      </c>
      <c r="H81" s="126">
        <v>34</v>
      </c>
      <c r="I81" s="76">
        <f t="shared" si="4"/>
        <v>78</v>
      </c>
      <c r="J81" s="160">
        <v>5.2953156822810588</v>
      </c>
    </row>
    <row r="82" spans="2:10" x14ac:dyDescent="0.3">
      <c r="B82" s="240" t="s">
        <v>107</v>
      </c>
      <c r="C82" s="173" t="s">
        <v>108</v>
      </c>
      <c r="D82" s="167">
        <v>132</v>
      </c>
      <c r="E82" s="127">
        <v>148</v>
      </c>
      <c r="F82" s="127">
        <v>178</v>
      </c>
      <c r="G82" s="127">
        <v>202</v>
      </c>
      <c r="H82" s="128">
        <v>204</v>
      </c>
      <c r="I82" s="129">
        <f t="shared" si="4"/>
        <v>864</v>
      </c>
      <c r="J82" s="161">
        <v>58.655804480651732</v>
      </c>
    </row>
    <row r="83" spans="2:10" x14ac:dyDescent="0.3">
      <c r="B83" s="241"/>
      <c r="C83" s="174" t="s">
        <v>109</v>
      </c>
      <c r="D83" s="168">
        <v>119</v>
      </c>
      <c r="E83" s="119">
        <v>99</v>
      </c>
      <c r="F83" s="119">
        <v>120</v>
      </c>
      <c r="G83" s="119">
        <v>118</v>
      </c>
      <c r="H83" s="120">
        <v>153</v>
      </c>
      <c r="I83" s="118">
        <f t="shared" si="4"/>
        <v>609</v>
      </c>
      <c r="J83" s="162">
        <v>41.344195519348268</v>
      </c>
    </row>
    <row r="84" spans="2:10" x14ac:dyDescent="0.3">
      <c r="B84" s="240" t="s">
        <v>110</v>
      </c>
      <c r="C84" s="175" t="s">
        <v>111</v>
      </c>
      <c r="D84" s="109">
        <v>242</v>
      </c>
      <c r="E84" s="105">
        <v>234</v>
      </c>
      <c r="F84" s="105">
        <v>290</v>
      </c>
      <c r="G84" s="105">
        <v>308</v>
      </c>
      <c r="H84" s="112">
        <v>341</v>
      </c>
      <c r="I84" s="129">
        <f t="shared" si="4"/>
        <v>1415</v>
      </c>
      <c r="J84" s="181">
        <v>96.062457569585874</v>
      </c>
    </row>
    <row r="85" spans="2:10" x14ac:dyDescent="0.3">
      <c r="B85" s="239"/>
      <c r="C85" s="171" t="s">
        <v>112</v>
      </c>
      <c r="D85" s="33">
        <v>201</v>
      </c>
      <c r="E85" s="29">
        <v>190</v>
      </c>
      <c r="F85" s="29">
        <v>243</v>
      </c>
      <c r="G85" s="29">
        <v>252</v>
      </c>
      <c r="H85" s="113">
        <v>294</v>
      </c>
      <c r="I85" s="76">
        <f t="shared" si="4"/>
        <v>1180</v>
      </c>
      <c r="J85" s="182">
        <v>80.108621860149356</v>
      </c>
    </row>
    <row r="86" spans="2:10" x14ac:dyDescent="0.3">
      <c r="B86" s="239"/>
      <c r="C86" s="176" t="s">
        <v>113</v>
      </c>
      <c r="D86" s="33">
        <v>142</v>
      </c>
      <c r="E86" s="29">
        <v>125</v>
      </c>
      <c r="F86" s="29">
        <v>158</v>
      </c>
      <c r="G86" s="29">
        <v>172</v>
      </c>
      <c r="H86" s="113">
        <v>177</v>
      </c>
      <c r="I86" s="76">
        <f t="shared" si="4"/>
        <v>774</v>
      </c>
      <c r="J86" s="182">
        <v>52.545824847250508</v>
      </c>
    </row>
    <row r="87" spans="2:10" x14ac:dyDescent="0.3">
      <c r="B87" s="239"/>
      <c r="C87" s="177" t="s">
        <v>114</v>
      </c>
      <c r="D87" s="166">
        <v>81</v>
      </c>
      <c r="E87" s="125">
        <v>84</v>
      </c>
      <c r="F87" s="125">
        <v>108</v>
      </c>
      <c r="G87" s="125">
        <v>131</v>
      </c>
      <c r="H87" s="126">
        <v>149</v>
      </c>
      <c r="I87" s="163">
        <f t="shared" si="4"/>
        <v>553</v>
      </c>
      <c r="J87" s="183">
        <v>37.542430414120844</v>
      </c>
    </row>
    <row r="88" spans="2:10" x14ac:dyDescent="0.3">
      <c r="B88" s="129" t="s">
        <v>155</v>
      </c>
      <c r="C88" s="178">
        <v>0</v>
      </c>
      <c r="D88" s="167">
        <v>1</v>
      </c>
      <c r="E88" s="127">
        <v>4</v>
      </c>
      <c r="F88" s="127">
        <v>1</v>
      </c>
      <c r="G88" s="127">
        <v>4</v>
      </c>
      <c r="H88" s="128">
        <v>2</v>
      </c>
      <c r="I88" s="129">
        <f t="shared" si="4"/>
        <v>12</v>
      </c>
      <c r="J88" s="181">
        <v>0.81466395112016288</v>
      </c>
    </row>
    <row r="89" spans="2:10" x14ac:dyDescent="0.3">
      <c r="B89" s="76"/>
      <c r="C89" s="179">
        <v>1</v>
      </c>
      <c r="D89" s="33">
        <v>22</v>
      </c>
      <c r="E89" s="29">
        <v>25</v>
      </c>
      <c r="F89" s="29">
        <v>24</v>
      </c>
      <c r="G89" s="29">
        <v>24</v>
      </c>
      <c r="H89" s="113">
        <v>31</v>
      </c>
      <c r="I89" s="76">
        <f t="shared" si="4"/>
        <v>126</v>
      </c>
      <c r="J89" s="182">
        <v>8.5539714867617107</v>
      </c>
    </row>
    <row r="90" spans="2:10" x14ac:dyDescent="0.3">
      <c r="B90" s="76"/>
      <c r="C90" s="179">
        <v>2</v>
      </c>
      <c r="D90" s="33">
        <v>79</v>
      </c>
      <c r="E90" s="29">
        <v>86</v>
      </c>
      <c r="F90" s="29">
        <v>95</v>
      </c>
      <c r="G90" s="29">
        <v>103</v>
      </c>
      <c r="H90" s="113">
        <v>110</v>
      </c>
      <c r="I90" s="76">
        <f t="shared" si="4"/>
        <v>473</v>
      </c>
      <c r="J90" s="182">
        <v>32.111337406653092</v>
      </c>
    </row>
    <row r="91" spans="2:10" x14ac:dyDescent="0.3">
      <c r="B91" s="76"/>
      <c r="C91" s="179">
        <v>3</v>
      </c>
      <c r="D91" s="33">
        <v>110</v>
      </c>
      <c r="E91" s="29">
        <v>92</v>
      </c>
      <c r="F91" s="29">
        <v>127</v>
      </c>
      <c r="G91" s="29">
        <v>123</v>
      </c>
      <c r="H91" s="113">
        <v>146</v>
      </c>
      <c r="I91" s="76">
        <f t="shared" si="4"/>
        <v>598</v>
      </c>
      <c r="J91" s="182">
        <v>40.597420230821449</v>
      </c>
    </row>
    <row r="92" spans="2:10" ht="17.25" thickBot="1" x14ac:dyDescent="0.35">
      <c r="B92" s="78"/>
      <c r="C92" s="180">
        <v>4</v>
      </c>
      <c r="D92" s="34">
        <v>39</v>
      </c>
      <c r="E92" s="31">
        <v>40</v>
      </c>
      <c r="F92" s="31">
        <v>51</v>
      </c>
      <c r="G92" s="31">
        <v>66</v>
      </c>
      <c r="H92" s="114">
        <v>68</v>
      </c>
      <c r="I92" s="78">
        <f t="shared" si="4"/>
        <v>264</v>
      </c>
      <c r="J92" s="184">
        <v>17.922606924643585</v>
      </c>
    </row>
  </sheetData>
  <mergeCells count="43">
    <mergeCell ref="A1:T1"/>
    <mergeCell ref="L23:L27"/>
    <mergeCell ref="B32:C32"/>
    <mergeCell ref="B36:B38"/>
    <mergeCell ref="B33:B35"/>
    <mergeCell ref="S14:W14"/>
    <mergeCell ref="B2:Q2"/>
    <mergeCell ref="J47:J48"/>
    <mergeCell ref="L16:M16"/>
    <mergeCell ref="L17:L22"/>
    <mergeCell ref="N14:R14"/>
    <mergeCell ref="L14:M15"/>
    <mergeCell ref="B64:B81"/>
    <mergeCell ref="B82:B83"/>
    <mergeCell ref="B84:B87"/>
    <mergeCell ref="H4:H5"/>
    <mergeCell ref="B10:C10"/>
    <mergeCell ref="B8:B9"/>
    <mergeCell ref="B6:B7"/>
    <mergeCell ref="B4:C5"/>
    <mergeCell ref="D4:D5"/>
    <mergeCell ref="E4:E5"/>
    <mergeCell ref="B22:B26"/>
    <mergeCell ref="B14:C14"/>
    <mergeCell ref="F4:F5"/>
    <mergeCell ref="G4:G5"/>
    <mergeCell ref="B16:B21"/>
    <mergeCell ref="B15:C15"/>
    <mergeCell ref="B59:D59"/>
    <mergeCell ref="G47:G48"/>
    <mergeCell ref="H47:H48"/>
    <mergeCell ref="I47:I48"/>
    <mergeCell ref="C49:C50"/>
    <mergeCell ref="C51:C52"/>
    <mergeCell ref="C47:D48"/>
    <mergeCell ref="E47:E48"/>
    <mergeCell ref="F47:F48"/>
    <mergeCell ref="C53:D53"/>
    <mergeCell ref="B49:B53"/>
    <mergeCell ref="B54:B58"/>
    <mergeCell ref="C54:C55"/>
    <mergeCell ref="C56:C57"/>
    <mergeCell ref="C58:D58"/>
  </mergeCells>
  <phoneticPr fontId="4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3"/>
  <sheetViews>
    <sheetView workbookViewId="0">
      <pane ySplit="1" topLeftCell="A2" activePane="bottomLeft" state="frozen"/>
      <selection pane="bottomLeft" activeCell="P21" sqref="P21"/>
    </sheetView>
  </sheetViews>
  <sheetFormatPr defaultRowHeight="16.5" x14ac:dyDescent="0.3"/>
  <cols>
    <col min="2" max="2" width="31" bestFit="1" customWidth="1"/>
    <col min="3" max="3" width="16.5" bestFit="1" customWidth="1"/>
    <col min="4" max="15" width="9.75" customWidth="1"/>
  </cols>
  <sheetData>
    <row r="1" spans="1:20" ht="33.75" customHeight="1" x14ac:dyDescent="0.3">
      <c r="A1" s="272" t="s">
        <v>146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</row>
    <row r="2" spans="1:20" x14ac:dyDescent="0.3">
      <c r="B2" s="25"/>
    </row>
    <row r="3" spans="1:20" ht="17.25" thickBot="1" x14ac:dyDescent="0.35">
      <c r="B3" s="25" t="s">
        <v>140</v>
      </c>
    </row>
    <row r="4" spans="1:20" x14ac:dyDescent="0.3">
      <c r="B4" s="255"/>
      <c r="C4" s="256"/>
      <c r="D4" s="28" t="s">
        <v>27</v>
      </c>
      <c r="E4" s="28" t="s">
        <v>28</v>
      </c>
      <c r="F4" s="28" t="s">
        <v>32</v>
      </c>
      <c r="G4" s="28" t="s">
        <v>33</v>
      </c>
      <c r="H4" s="28" t="s">
        <v>34</v>
      </c>
      <c r="I4" s="46" t="s">
        <v>46</v>
      </c>
    </row>
    <row r="5" spans="1:20" x14ac:dyDescent="0.3">
      <c r="B5" s="281" t="s">
        <v>44</v>
      </c>
      <c r="C5" s="41" t="s">
        <v>52</v>
      </c>
      <c r="D5" s="37">
        <v>179</v>
      </c>
      <c r="E5" s="37">
        <v>150</v>
      </c>
      <c r="F5" s="37">
        <v>198</v>
      </c>
      <c r="G5" s="37">
        <v>205</v>
      </c>
      <c r="H5" s="37">
        <v>209</v>
      </c>
      <c r="I5" s="45">
        <v>941</v>
      </c>
    </row>
    <row r="6" spans="1:20" x14ac:dyDescent="0.3">
      <c r="B6" s="290"/>
      <c r="C6" s="42" t="s">
        <v>41</v>
      </c>
      <c r="D6" s="21">
        <v>1416.3777778000001</v>
      </c>
      <c r="E6" s="21">
        <v>1381.0972222</v>
      </c>
      <c r="F6" s="21">
        <v>1463.9083333000001</v>
      </c>
      <c r="G6" s="21">
        <v>1371.8916667000001</v>
      </c>
      <c r="H6" s="21">
        <v>1461.7972222000001</v>
      </c>
      <c r="I6" s="48">
        <v>7095.0722222000004</v>
      </c>
    </row>
    <row r="7" spans="1:20" x14ac:dyDescent="0.3">
      <c r="B7" s="280" t="s">
        <v>45</v>
      </c>
      <c r="C7" s="43" t="s">
        <v>52</v>
      </c>
      <c r="D7" s="9">
        <v>178</v>
      </c>
      <c r="E7" s="9">
        <v>135</v>
      </c>
      <c r="F7" s="9">
        <v>178</v>
      </c>
      <c r="G7" s="49">
        <v>228</v>
      </c>
      <c r="H7" s="49">
        <v>247</v>
      </c>
      <c r="I7" s="45">
        <v>966</v>
      </c>
    </row>
    <row r="8" spans="1:20" x14ac:dyDescent="0.3">
      <c r="B8" s="270"/>
      <c r="C8" s="44" t="s">
        <v>41</v>
      </c>
      <c r="D8" s="38">
        <v>6978.9611109999996</v>
      </c>
      <c r="E8" s="38">
        <v>6950.7722222000002</v>
      </c>
      <c r="F8" s="38">
        <v>8024.1138889000003</v>
      </c>
      <c r="G8" s="38">
        <v>8371.2444443999993</v>
      </c>
      <c r="H8" s="38">
        <v>9394.8416667000001</v>
      </c>
      <c r="I8" s="47">
        <v>39719.933333000001</v>
      </c>
    </row>
    <row r="9" spans="1:20" x14ac:dyDescent="0.3">
      <c r="B9" s="281" t="s">
        <v>53</v>
      </c>
      <c r="C9" s="39" t="s">
        <v>44</v>
      </c>
      <c r="D9" s="50">
        <f>D5/D6*1000</f>
        <v>126.37871251978633</v>
      </c>
      <c r="E9" s="50">
        <f t="shared" ref="E9:H9" si="0">E5/E6*1000</f>
        <v>108.60929816444026</v>
      </c>
      <c r="F9" s="50">
        <f t="shared" si="0"/>
        <v>135.25437043838707</v>
      </c>
      <c r="G9" s="50">
        <f t="shared" si="0"/>
        <v>149.42870853142122</v>
      </c>
      <c r="H9" s="50">
        <f t="shared" si="0"/>
        <v>142.97468679373713</v>
      </c>
      <c r="I9" s="53">
        <f>I5/I6*1000</f>
        <v>132.62726164445161</v>
      </c>
    </row>
    <row r="10" spans="1:20" x14ac:dyDescent="0.3">
      <c r="B10" s="270"/>
      <c r="C10" s="40" t="s">
        <v>45</v>
      </c>
      <c r="D10" s="51">
        <f>D7/D8*1000</f>
        <v>25.505228811125271</v>
      </c>
      <c r="E10" s="51">
        <f t="shared" ref="E10:H10" si="1">E7/E8*1000</f>
        <v>19.422302398116987</v>
      </c>
      <c r="F10" s="51">
        <f t="shared" si="1"/>
        <v>22.183134794015423</v>
      </c>
      <c r="G10" s="51">
        <f t="shared" si="1"/>
        <v>27.23609393015899</v>
      </c>
      <c r="H10" s="51">
        <f t="shared" si="1"/>
        <v>26.291023176632244</v>
      </c>
      <c r="I10" s="54">
        <f>I7/I8*1000</f>
        <v>24.320282511587973</v>
      </c>
    </row>
    <row r="11" spans="1:20" ht="17.25" thickBot="1" x14ac:dyDescent="0.35">
      <c r="B11" s="282" t="s">
        <v>42</v>
      </c>
      <c r="C11" s="283"/>
      <c r="D11" s="52">
        <f>D9/D10</f>
        <v>4.9550119097406604</v>
      </c>
      <c r="E11" s="52">
        <f t="shared" ref="E11:H11" si="2">E9/E10</f>
        <v>5.5919888352150284</v>
      </c>
      <c r="F11" s="52">
        <f t="shared" si="2"/>
        <v>6.0971711930847601</v>
      </c>
      <c r="G11" s="52">
        <f t="shared" si="2"/>
        <v>5.4864221321382756</v>
      </c>
      <c r="H11" s="52">
        <f t="shared" si="2"/>
        <v>5.4381560517132952</v>
      </c>
      <c r="I11" s="55">
        <f>I9/I10</f>
        <v>5.453360238774291</v>
      </c>
    </row>
    <row r="13" spans="1:20" ht="17.25" thickBot="1" x14ac:dyDescent="0.35">
      <c r="B13" s="25" t="s">
        <v>141</v>
      </c>
    </row>
    <row r="14" spans="1:20" ht="17.25" thickBot="1" x14ac:dyDescent="0.35">
      <c r="B14" s="286"/>
      <c r="C14" s="287"/>
      <c r="D14" s="284" t="s">
        <v>143</v>
      </c>
      <c r="E14" s="284"/>
      <c r="F14" s="284"/>
      <c r="G14" s="284"/>
      <c r="H14" s="284"/>
      <c r="I14" s="285"/>
      <c r="J14" s="284" t="s">
        <v>1</v>
      </c>
      <c r="K14" s="284"/>
      <c r="L14" s="284"/>
      <c r="M14" s="284"/>
      <c r="N14" s="284"/>
      <c r="O14" s="285"/>
    </row>
    <row r="15" spans="1:20" x14ac:dyDescent="0.3">
      <c r="B15" s="288"/>
      <c r="C15" s="289"/>
      <c r="D15" s="28" t="s">
        <v>27</v>
      </c>
      <c r="E15" s="28" t="s">
        <v>28</v>
      </c>
      <c r="F15" s="28" t="s">
        <v>32</v>
      </c>
      <c r="G15" s="28" t="s">
        <v>33</v>
      </c>
      <c r="H15" s="28" t="s">
        <v>34</v>
      </c>
      <c r="I15" s="137" t="s">
        <v>46</v>
      </c>
      <c r="J15" s="28" t="s">
        <v>27</v>
      </c>
      <c r="K15" s="28" t="s">
        <v>28</v>
      </c>
      <c r="L15" s="28" t="s">
        <v>32</v>
      </c>
      <c r="M15" s="28" t="s">
        <v>33</v>
      </c>
      <c r="N15" s="28" t="s">
        <v>34</v>
      </c>
      <c r="O15" s="137" t="s">
        <v>46</v>
      </c>
    </row>
    <row r="16" spans="1:20" x14ac:dyDescent="0.3">
      <c r="B16" s="281" t="s">
        <v>44</v>
      </c>
      <c r="C16" s="41" t="s">
        <v>52</v>
      </c>
      <c r="D16" s="37">
        <v>52</v>
      </c>
      <c r="E16" s="37">
        <v>53</v>
      </c>
      <c r="F16" s="37">
        <v>51</v>
      </c>
      <c r="G16" s="37">
        <v>49</v>
      </c>
      <c r="H16" s="37">
        <v>43</v>
      </c>
      <c r="I16" s="138">
        <v>248</v>
      </c>
      <c r="J16" s="37">
        <v>127</v>
      </c>
      <c r="K16" s="37">
        <v>97</v>
      </c>
      <c r="L16" s="37">
        <v>147</v>
      </c>
      <c r="M16" s="37">
        <v>156</v>
      </c>
      <c r="N16" s="37">
        <v>166</v>
      </c>
      <c r="O16" s="138">
        <v>693</v>
      </c>
    </row>
    <row r="17" spans="2:15" x14ac:dyDescent="0.3">
      <c r="B17" s="290"/>
      <c r="C17" s="42" t="s">
        <v>41</v>
      </c>
      <c r="D17" s="21">
        <v>868.96666667</v>
      </c>
      <c r="E17" s="21">
        <v>886.37777777999997</v>
      </c>
      <c r="F17" s="21">
        <v>841.22500000000002</v>
      </c>
      <c r="G17" s="21">
        <v>720.58333332999996</v>
      </c>
      <c r="H17" s="21">
        <v>664.10833333000005</v>
      </c>
      <c r="I17" s="139">
        <v>3981.2611111000001</v>
      </c>
      <c r="J17" s="21">
        <v>547.41111110999998</v>
      </c>
      <c r="K17" s="21">
        <v>494.71944444000002</v>
      </c>
      <c r="L17" s="21">
        <v>622.68333332999998</v>
      </c>
      <c r="M17" s="21">
        <v>651.30833332999998</v>
      </c>
      <c r="N17" s="21">
        <v>797.68888889000004</v>
      </c>
      <c r="O17" s="139">
        <v>3113.8111110999998</v>
      </c>
    </row>
    <row r="18" spans="2:15" x14ac:dyDescent="0.3">
      <c r="B18" s="280" t="s">
        <v>45</v>
      </c>
      <c r="C18" s="43" t="s">
        <v>52</v>
      </c>
      <c r="D18" s="9">
        <v>15</v>
      </c>
      <c r="E18" s="9">
        <v>13</v>
      </c>
      <c r="F18" s="9">
        <v>19</v>
      </c>
      <c r="G18" s="49">
        <v>13</v>
      </c>
      <c r="H18" s="49">
        <v>21</v>
      </c>
      <c r="I18" s="138">
        <v>81</v>
      </c>
      <c r="J18" s="49">
        <v>163</v>
      </c>
      <c r="K18" s="49">
        <v>122</v>
      </c>
      <c r="L18" s="49">
        <v>159</v>
      </c>
      <c r="M18" s="49">
        <v>215</v>
      </c>
      <c r="N18" s="49">
        <v>226</v>
      </c>
      <c r="O18" s="138">
        <v>885</v>
      </c>
    </row>
    <row r="19" spans="2:15" x14ac:dyDescent="0.3">
      <c r="B19" s="270"/>
      <c r="C19" s="44" t="s">
        <v>41</v>
      </c>
      <c r="D19" s="38">
        <v>3464.2333333000001</v>
      </c>
      <c r="E19" s="38">
        <v>3798.8611111</v>
      </c>
      <c r="F19" s="38">
        <v>3563.9361110999998</v>
      </c>
      <c r="G19" s="38">
        <v>3364.7750000000001</v>
      </c>
      <c r="H19" s="38">
        <v>3364.7750000000001</v>
      </c>
      <c r="I19" s="140">
        <v>17277.458332999999</v>
      </c>
      <c r="J19" s="38">
        <v>3514.7277777999998</v>
      </c>
      <c r="K19" s="38">
        <v>3151.9111111000002</v>
      </c>
      <c r="L19" s="38">
        <v>4460.1777777999996</v>
      </c>
      <c r="M19" s="38">
        <v>5006.4694443999997</v>
      </c>
      <c r="N19" s="38">
        <v>6309.1888889000002</v>
      </c>
      <c r="O19" s="140">
        <v>22442.474999999999</v>
      </c>
    </row>
    <row r="20" spans="2:15" x14ac:dyDescent="0.3">
      <c r="B20" s="281" t="s">
        <v>53</v>
      </c>
      <c r="C20" s="39" t="s">
        <v>44</v>
      </c>
      <c r="D20" s="50">
        <f>D16/D17*1000</f>
        <v>59.841190686026152</v>
      </c>
      <c r="E20" s="50">
        <f t="shared" ref="E20:H20" si="3">E16/E17*1000</f>
        <v>59.793917817685475</v>
      </c>
      <c r="F20" s="50">
        <f t="shared" si="3"/>
        <v>60.625872982852385</v>
      </c>
      <c r="G20" s="50">
        <f t="shared" si="3"/>
        <v>68.000462588495438</v>
      </c>
      <c r="H20" s="50">
        <f t="shared" si="3"/>
        <v>64.74847226263158</v>
      </c>
      <c r="I20" s="141">
        <f>I16/I17*1000</f>
        <v>62.291819872994715</v>
      </c>
      <c r="J20" s="50">
        <f>J16/J17*1000</f>
        <v>232.00113666395762</v>
      </c>
      <c r="K20" s="50">
        <f t="shared" ref="K20:N20" si="4">K16/K17*1000</f>
        <v>196.07072471105235</v>
      </c>
      <c r="L20" s="50">
        <f t="shared" si="4"/>
        <v>236.07505152558056</v>
      </c>
      <c r="M20" s="50">
        <f t="shared" si="4"/>
        <v>239.51789347206017</v>
      </c>
      <c r="N20" s="50">
        <f t="shared" si="4"/>
        <v>208.10118118981489</v>
      </c>
      <c r="O20" s="141">
        <f>O16/O17*1000</f>
        <v>222.55685244670718</v>
      </c>
    </row>
    <row r="21" spans="2:15" x14ac:dyDescent="0.3">
      <c r="B21" s="270"/>
      <c r="C21" s="40" t="s">
        <v>45</v>
      </c>
      <c r="D21" s="51">
        <f>D18/D19*1000</f>
        <v>4.3299623774796734</v>
      </c>
      <c r="E21" s="51">
        <f t="shared" ref="E21:H21" si="5">E18/E19*1000</f>
        <v>3.422078254457614</v>
      </c>
      <c r="F21" s="51">
        <f t="shared" si="5"/>
        <v>5.3311842321819007</v>
      </c>
      <c r="G21" s="51">
        <f t="shared" si="5"/>
        <v>3.8635569986106053</v>
      </c>
      <c r="H21" s="51">
        <f t="shared" si="5"/>
        <v>6.2411305362171312</v>
      </c>
      <c r="I21" s="142">
        <f>I18/I19*1000</f>
        <v>4.6881895727272429</v>
      </c>
      <c r="J21" s="51">
        <f>J18/J19*1000</f>
        <v>46.376280128877525</v>
      </c>
      <c r="K21" s="51">
        <f t="shared" ref="K21:N21" si="6">K18/K19*1000</f>
        <v>38.706675315289161</v>
      </c>
      <c r="L21" s="51">
        <f t="shared" si="6"/>
        <v>35.648803236365026</v>
      </c>
      <c r="M21" s="51">
        <f t="shared" si="6"/>
        <v>42.944434673518053</v>
      </c>
      <c r="N21" s="51">
        <f t="shared" si="6"/>
        <v>35.820769353983131</v>
      </c>
      <c r="O21" s="142">
        <f>O18/O19*1000</f>
        <v>39.434153318651354</v>
      </c>
    </row>
    <row r="22" spans="2:15" ht="17.25" thickBot="1" x14ac:dyDescent="0.35">
      <c r="B22" s="282" t="s">
        <v>42</v>
      </c>
      <c r="C22" s="283"/>
      <c r="D22" s="52">
        <f>D20/D21</f>
        <v>13.820256498592885</v>
      </c>
      <c r="E22" s="52">
        <f t="shared" ref="E22:H22" si="7">E20/E21</f>
        <v>17.472983775224211</v>
      </c>
      <c r="F22" s="52">
        <f t="shared" si="7"/>
        <v>11.371933578449971</v>
      </c>
      <c r="G22" s="52">
        <f t="shared" si="7"/>
        <v>17.600481269708059</v>
      </c>
      <c r="H22" s="52">
        <f t="shared" si="7"/>
        <v>10.374478131309342</v>
      </c>
      <c r="I22" s="143">
        <f>I20/I21</f>
        <v>13.286966942498857</v>
      </c>
      <c r="J22" s="52">
        <f>J20/J21</f>
        <v>5.0025818375091156</v>
      </c>
      <c r="K22" s="52">
        <f t="shared" ref="K22:N22" si="8">K20/K21</f>
        <v>5.0655532440835671</v>
      </c>
      <c r="L22" s="52">
        <f t="shared" si="8"/>
        <v>6.6222433880967566</v>
      </c>
      <c r="M22" s="52">
        <f t="shared" si="8"/>
        <v>5.5773907676973176</v>
      </c>
      <c r="N22" s="52">
        <f t="shared" si="8"/>
        <v>5.8095117704856012</v>
      </c>
      <c r="O22" s="143">
        <f>O20/O21</f>
        <v>5.643758866795384</v>
      </c>
    </row>
    <row r="24" spans="2:15" ht="17.25" thickBot="1" x14ac:dyDescent="0.35">
      <c r="B24" s="25" t="s">
        <v>142</v>
      </c>
    </row>
    <row r="25" spans="2:15" ht="17.25" thickBot="1" x14ac:dyDescent="0.35">
      <c r="B25" s="286"/>
      <c r="C25" s="287"/>
      <c r="D25" s="284" t="s">
        <v>144</v>
      </c>
      <c r="E25" s="284"/>
      <c r="F25" s="284"/>
      <c r="G25" s="284"/>
      <c r="H25" s="284"/>
      <c r="I25" s="285"/>
      <c r="J25" s="284" t="s">
        <v>145</v>
      </c>
      <c r="K25" s="284"/>
      <c r="L25" s="284"/>
      <c r="M25" s="284"/>
      <c r="N25" s="284"/>
      <c r="O25" s="285"/>
    </row>
    <row r="26" spans="2:15" x14ac:dyDescent="0.3">
      <c r="B26" s="288"/>
      <c r="C26" s="289"/>
      <c r="D26" s="28" t="s">
        <v>27</v>
      </c>
      <c r="E26" s="28" t="s">
        <v>28</v>
      </c>
      <c r="F26" s="28" t="s">
        <v>32</v>
      </c>
      <c r="G26" s="28" t="s">
        <v>33</v>
      </c>
      <c r="H26" s="28" t="s">
        <v>34</v>
      </c>
      <c r="I26" s="137" t="s">
        <v>46</v>
      </c>
      <c r="J26" s="28" t="s">
        <v>27</v>
      </c>
      <c r="K26" s="28" t="s">
        <v>28</v>
      </c>
      <c r="L26" s="28" t="s">
        <v>32</v>
      </c>
      <c r="M26" s="28" t="s">
        <v>33</v>
      </c>
      <c r="N26" s="28" t="s">
        <v>34</v>
      </c>
      <c r="O26" s="137" t="s">
        <v>46</v>
      </c>
    </row>
    <row r="27" spans="2:15" x14ac:dyDescent="0.3">
      <c r="B27" s="281" t="s">
        <v>44</v>
      </c>
      <c r="C27" s="41" t="s">
        <v>52</v>
      </c>
      <c r="D27" s="37">
        <v>137</v>
      </c>
      <c r="E27" s="37">
        <v>110</v>
      </c>
      <c r="F27" s="37">
        <v>161</v>
      </c>
      <c r="G27" s="37">
        <v>158</v>
      </c>
      <c r="H27" s="37">
        <v>167</v>
      </c>
      <c r="I27" s="138">
        <v>733</v>
      </c>
      <c r="J27" s="37">
        <v>42</v>
      </c>
      <c r="K27" s="37">
        <v>40</v>
      </c>
      <c r="L27" s="37">
        <v>37</v>
      </c>
      <c r="M27" s="37">
        <v>47</v>
      </c>
      <c r="N27" s="37">
        <v>42</v>
      </c>
      <c r="O27" s="138">
        <v>208</v>
      </c>
    </row>
    <row r="28" spans="2:15" x14ac:dyDescent="0.3">
      <c r="B28" s="290"/>
      <c r="C28" s="42" t="s">
        <v>41</v>
      </c>
      <c r="D28" s="21">
        <v>1244.7555556</v>
      </c>
      <c r="E28" s="21">
        <v>1160.6916667</v>
      </c>
      <c r="F28" s="21">
        <v>1236.1638889000001</v>
      </c>
      <c r="G28" s="21">
        <v>1130.5666667</v>
      </c>
      <c r="H28" s="21">
        <v>1275.3666667</v>
      </c>
      <c r="I28" s="139">
        <v>6047.5444444000004</v>
      </c>
      <c r="J28" s="21">
        <v>171.62222222</v>
      </c>
      <c r="K28" s="21">
        <v>220.40555556000001</v>
      </c>
      <c r="L28" s="21">
        <v>227.74444444</v>
      </c>
      <c r="M28" s="21">
        <v>241.32499999999999</v>
      </c>
      <c r="N28" s="21">
        <v>186.43055555999999</v>
      </c>
      <c r="O28" s="139">
        <v>1047.5277778</v>
      </c>
    </row>
    <row r="29" spans="2:15" x14ac:dyDescent="0.3">
      <c r="B29" s="280" t="s">
        <v>45</v>
      </c>
      <c r="C29" s="43" t="s">
        <v>52</v>
      </c>
      <c r="D29" s="9">
        <v>63</v>
      </c>
      <c r="E29" s="9">
        <v>63</v>
      </c>
      <c r="F29" s="9">
        <v>73</v>
      </c>
      <c r="G29" s="49">
        <v>107</v>
      </c>
      <c r="H29" s="49">
        <v>104</v>
      </c>
      <c r="I29" s="138">
        <v>410</v>
      </c>
      <c r="J29" s="9">
        <v>115</v>
      </c>
      <c r="K29" s="9">
        <v>72</v>
      </c>
      <c r="L29" s="9">
        <v>105</v>
      </c>
      <c r="M29" s="49">
        <v>121</v>
      </c>
      <c r="N29" s="49">
        <v>143</v>
      </c>
      <c r="O29" s="138">
        <v>556</v>
      </c>
    </row>
    <row r="30" spans="2:15" x14ac:dyDescent="0.3">
      <c r="B30" s="270"/>
      <c r="C30" s="44" t="s">
        <v>41</v>
      </c>
      <c r="D30" s="38">
        <v>2645.85</v>
      </c>
      <c r="E30" s="38">
        <v>2932.4777777999998</v>
      </c>
      <c r="F30" s="38">
        <v>3507.4805556000001</v>
      </c>
      <c r="G30" s="38">
        <v>3923.0694444000001</v>
      </c>
      <c r="H30" s="38">
        <v>4275.8638889000003</v>
      </c>
      <c r="I30" s="140">
        <v>17284.741666999998</v>
      </c>
      <c r="J30" s="38">
        <v>4333.1111111</v>
      </c>
      <c r="K30" s="38">
        <v>4018.2944444</v>
      </c>
      <c r="L30" s="38">
        <v>4516.6333333000002</v>
      </c>
      <c r="M30" s="38">
        <v>4448.1750000000002</v>
      </c>
      <c r="N30" s="38">
        <v>5118.9777777999998</v>
      </c>
      <c r="O30" s="140">
        <v>22435.191666999999</v>
      </c>
    </row>
    <row r="31" spans="2:15" x14ac:dyDescent="0.3">
      <c r="B31" s="281" t="s">
        <v>53</v>
      </c>
      <c r="C31" s="39" t="s">
        <v>44</v>
      </c>
      <c r="D31" s="50">
        <f>D27/D28*1000</f>
        <v>110.06177026778799</v>
      </c>
      <c r="E31" s="50">
        <f t="shared" ref="E31:H31" si="9">E27/E28*1000</f>
        <v>94.771077587508273</v>
      </c>
      <c r="F31" s="50">
        <f t="shared" si="9"/>
        <v>130.24163013147535</v>
      </c>
      <c r="G31" s="50">
        <f t="shared" si="9"/>
        <v>139.75292625704651</v>
      </c>
      <c r="H31" s="50">
        <f t="shared" si="9"/>
        <v>130.94273541907054</v>
      </c>
      <c r="I31" s="141">
        <f>I27/I28*1000</f>
        <v>121.2062196051746</v>
      </c>
      <c r="J31" s="50">
        <f>J27/J28*1000</f>
        <v>244.72355302660526</v>
      </c>
      <c r="K31" s="50">
        <f t="shared" ref="K31:N31" si="10">K27/K28*1000</f>
        <v>181.48362866067131</v>
      </c>
      <c r="L31" s="50">
        <f t="shared" si="10"/>
        <v>162.462799437234</v>
      </c>
      <c r="M31" s="50">
        <f t="shared" si="10"/>
        <v>194.75810628820057</v>
      </c>
      <c r="N31" s="50">
        <f t="shared" si="10"/>
        <v>225.28495864768746</v>
      </c>
      <c r="O31" s="141">
        <f>O27/O28*1000</f>
        <v>198.56275356901568</v>
      </c>
    </row>
    <row r="32" spans="2:15" x14ac:dyDescent="0.3">
      <c r="B32" s="270"/>
      <c r="C32" s="40" t="s">
        <v>45</v>
      </c>
      <c r="D32" s="51">
        <f>D29/D30*1000</f>
        <v>23.810873632292079</v>
      </c>
      <c r="E32" s="51">
        <f t="shared" ref="E32:H32" si="11">E29/E30*1000</f>
        <v>21.483538759248088</v>
      </c>
      <c r="F32" s="51">
        <f t="shared" si="11"/>
        <v>20.812659925783226</v>
      </c>
      <c r="G32" s="51">
        <f t="shared" si="11"/>
        <v>27.274561798220915</v>
      </c>
      <c r="H32" s="51">
        <f t="shared" si="11"/>
        <v>24.322570292749617</v>
      </c>
      <c r="I32" s="142">
        <f>I29/I30*1000</f>
        <v>23.720342941703972</v>
      </c>
      <c r="J32" s="51">
        <f>J29/J30*1000</f>
        <v>26.539822555070877</v>
      </c>
      <c r="K32" s="51">
        <f t="shared" ref="K32:N32" si="12">K29/K30*1000</f>
        <v>17.918049808505465</v>
      </c>
      <c r="L32" s="51">
        <f t="shared" si="12"/>
        <v>23.247404040053784</v>
      </c>
      <c r="M32" s="51">
        <f t="shared" si="12"/>
        <v>27.202167180922512</v>
      </c>
      <c r="N32" s="51">
        <f t="shared" si="12"/>
        <v>27.935264853104634</v>
      </c>
      <c r="O32" s="142">
        <f>O29/O30*1000</f>
        <v>24.782493871796174</v>
      </c>
    </row>
    <row r="33" spans="2:15" ht="17.25" thickBot="1" x14ac:dyDescent="0.35">
      <c r="B33" s="282" t="s">
        <v>42</v>
      </c>
      <c r="C33" s="283"/>
      <c r="D33" s="52">
        <f>D31/D32</f>
        <v>4.6223322994131246</v>
      </c>
      <c r="E33" s="52">
        <f t="shared" ref="E33:H33" si="13">E31/E32</f>
        <v>4.4113345873575813</v>
      </c>
      <c r="F33" s="52">
        <f t="shared" si="13"/>
        <v>6.2578080166547512</v>
      </c>
      <c r="G33" s="52">
        <f t="shared" si="13"/>
        <v>5.1239292968645387</v>
      </c>
      <c r="H33" s="52">
        <f t="shared" si="13"/>
        <v>5.3835895566556804</v>
      </c>
      <c r="I33" s="143">
        <f>I31/I32</f>
        <v>5.1098004739246674</v>
      </c>
      <c r="J33" s="52">
        <f>J31/J32</f>
        <v>9.2209943197169846</v>
      </c>
      <c r="K33" s="52">
        <f t="shared" ref="K33:N33" si="14">K31/K32</f>
        <v>10.128536899954559</v>
      </c>
      <c r="L33" s="52">
        <f t="shared" si="14"/>
        <v>6.9884275748518432</v>
      </c>
      <c r="M33" s="52">
        <f t="shared" si="14"/>
        <v>7.1596540449464179</v>
      </c>
      <c r="N33" s="52">
        <f t="shared" si="14"/>
        <v>8.0645363425881396</v>
      </c>
      <c r="O33" s="143">
        <f>O31/O32</f>
        <v>8.0122184069211411</v>
      </c>
    </row>
  </sheetData>
  <mergeCells count="20">
    <mergeCell ref="B33:C33"/>
    <mergeCell ref="A1:T1"/>
    <mergeCell ref="D14:I14"/>
    <mergeCell ref="J14:O14"/>
    <mergeCell ref="B14:C15"/>
    <mergeCell ref="B25:C26"/>
    <mergeCell ref="D25:I25"/>
    <mergeCell ref="J25:O25"/>
    <mergeCell ref="B27:B28"/>
    <mergeCell ref="B16:B17"/>
    <mergeCell ref="B18:B19"/>
    <mergeCell ref="B20:B21"/>
    <mergeCell ref="B22:C22"/>
    <mergeCell ref="B4:C4"/>
    <mergeCell ref="B5:B6"/>
    <mergeCell ref="B7:B8"/>
    <mergeCell ref="B9:B10"/>
    <mergeCell ref="B11:C11"/>
    <mergeCell ref="B29:B30"/>
    <mergeCell ref="B31:B32"/>
  </mergeCells>
  <phoneticPr fontId="4" type="noConversion"/>
  <pageMargins left="0.25" right="0.25" top="0.75" bottom="0.75" header="0.3" footer="0.3"/>
  <pageSetup paperSize="9" scale="6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58"/>
  <sheetViews>
    <sheetView workbookViewId="0">
      <pane ySplit="1" topLeftCell="A161" activePane="bottomLeft" state="frozen"/>
      <selection pane="bottomLeft" activeCell="I154" sqref="I154"/>
    </sheetView>
  </sheetViews>
  <sheetFormatPr defaultRowHeight="16.5" x14ac:dyDescent="0.3"/>
  <cols>
    <col min="1" max="1" width="9" style="144"/>
    <col min="2" max="2" width="10" style="144" bestFit="1" customWidth="1"/>
    <col min="3" max="16384" width="9" style="144"/>
  </cols>
  <sheetData>
    <row r="1" spans="1:20" ht="32.25" customHeight="1" x14ac:dyDescent="0.3">
      <c r="A1" s="272" t="s">
        <v>148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</row>
    <row r="2" spans="1:20" x14ac:dyDescent="0.3">
      <c r="A2" s="116"/>
    </row>
    <row r="3" spans="1:20" x14ac:dyDescent="0.3">
      <c r="A3" s="296" t="s">
        <v>140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</row>
    <row r="4" spans="1:20" x14ac:dyDescent="0.3">
      <c r="A4" s="25" t="s">
        <v>170</v>
      </c>
      <c r="B4" s="25"/>
      <c r="C4" s="25"/>
      <c r="D4" s="25"/>
      <c r="E4" s="25"/>
      <c r="F4" s="25"/>
      <c r="H4" s="25" t="s">
        <v>171</v>
      </c>
      <c r="O4" s="25" t="s">
        <v>172</v>
      </c>
    </row>
    <row r="5" spans="1:20" ht="17.25" thickBot="1" x14ac:dyDescent="0.35"/>
    <row r="6" spans="1:20" ht="17.25" customHeight="1" x14ac:dyDescent="0.3">
      <c r="A6" s="291" t="s">
        <v>54</v>
      </c>
      <c r="B6" s="292"/>
      <c r="C6" s="292"/>
      <c r="D6" s="292"/>
      <c r="E6" s="292"/>
      <c r="F6" s="293"/>
      <c r="H6" s="307" t="s">
        <v>64</v>
      </c>
      <c r="I6" s="308"/>
      <c r="J6" s="308"/>
      <c r="K6" s="308"/>
      <c r="L6" s="308"/>
      <c r="M6" s="309"/>
      <c r="O6" s="307" t="s">
        <v>54</v>
      </c>
      <c r="P6" s="308"/>
      <c r="Q6" s="308"/>
      <c r="R6" s="308"/>
      <c r="S6" s="308"/>
      <c r="T6" s="309"/>
    </row>
    <row r="7" spans="1:20" x14ac:dyDescent="0.3">
      <c r="A7" s="294" t="s">
        <v>55</v>
      </c>
      <c r="B7" s="295" t="s">
        <v>56</v>
      </c>
      <c r="C7" s="295" t="s">
        <v>57</v>
      </c>
      <c r="D7" s="295" t="s">
        <v>58</v>
      </c>
      <c r="E7" s="295" t="s">
        <v>59</v>
      </c>
      <c r="F7" s="191" t="s">
        <v>60</v>
      </c>
      <c r="H7" s="310" t="s">
        <v>55</v>
      </c>
      <c r="I7" s="306" t="s">
        <v>65</v>
      </c>
      <c r="J7" s="306" t="s">
        <v>57</v>
      </c>
      <c r="K7" s="306" t="s">
        <v>58</v>
      </c>
      <c r="L7" s="306" t="s">
        <v>59</v>
      </c>
      <c r="M7" s="148" t="s">
        <v>60</v>
      </c>
      <c r="O7" s="310" t="s">
        <v>55</v>
      </c>
      <c r="P7" s="306" t="s">
        <v>43</v>
      </c>
      <c r="Q7" s="306" t="s">
        <v>57</v>
      </c>
      <c r="R7" s="306" t="s">
        <v>58</v>
      </c>
      <c r="S7" s="306" t="s">
        <v>59</v>
      </c>
      <c r="T7" s="148" t="s">
        <v>60</v>
      </c>
    </row>
    <row r="8" spans="1:20" x14ac:dyDescent="0.3">
      <c r="A8" s="294"/>
      <c r="B8" s="295"/>
      <c r="C8" s="295"/>
      <c r="D8" s="295"/>
      <c r="E8" s="295"/>
      <c r="F8" s="191" t="s">
        <v>59</v>
      </c>
      <c r="H8" s="310"/>
      <c r="I8" s="306"/>
      <c r="J8" s="306"/>
      <c r="K8" s="306"/>
      <c r="L8" s="306"/>
      <c r="M8" s="148" t="s">
        <v>59</v>
      </c>
      <c r="O8" s="310"/>
      <c r="P8" s="306"/>
      <c r="Q8" s="306"/>
      <c r="R8" s="306"/>
      <c r="S8" s="306"/>
      <c r="T8" s="148" t="s">
        <v>59</v>
      </c>
    </row>
    <row r="9" spans="1:20" x14ac:dyDescent="0.3">
      <c r="A9" s="192">
        <v>1</v>
      </c>
      <c r="B9" s="193" t="s">
        <v>61</v>
      </c>
      <c r="C9" s="187">
        <v>1473</v>
      </c>
      <c r="D9" s="187">
        <v>941</v>
      </c>
      <c r="E9" s="187">
        <v>532</v>
      </c>
      <c r="F9" s="188">
        <v>36.119999999999997</v>
      </c>
      <c r="H9" s="149">
        <v>1</v>
      </c>
      <c r="I9" s="150">
        <v>1</v>
      </c>
      <c r="J9" s="57">
        <v>2489</v>
      </c>
      <c r="K9" s="57">
        <v>329</v>
      </c>
      <c r="L9" s="57">
        <v>2160</v>
      </c>
      <c r="M9" s="61">
        <v>86.78</v>
      </c>
      <c r="O9" s="149">
        <v>1</v>
      </c>
      <c r="P9" s="150">
        <v>1</v>
      </c>
      <c r="Q9" s="57">
        <v>3448</v>
      </c>
      <c r="R9" s="57">
        <v>1146</v>
      </c>
      <c r="S9" s="57">
        <v>2302</v>
      </c>
      <c r="T9" s="61">
        <v>66.760000000000005</v>
      </c>
    </row>
    <row r="10" spans="1:20" x14ac:dyDescent="0.3">
      <c r="A10" s="192">
        <v>2</v>
      </c>
      <c r="B10" s="193" t="s">
        <v>62</v>
      </c>
      <c r="C10" s="187">
        <v>4451</v>
      </c>
      <c r="D10" s="187">
        <v>966</v>
      </c>
      <c r="E10" s="187">
        <v>3485</v>
      </c>
      <c r="F10" s="188">
        <v>78.3</v>
      </c>
      <c r="H10" s="149">
        <v>2</v>
      </c>
      <c r="I10" s="150">
        <v>2</v>
      </c>
      <c r="J10" s="57">
        <v>3435</v>
      </c>
      <c r="K10" s="57">
        <v>1578</v>
      </c>
      <c r="L10" s="57">
        <v>1857</v>
      </c>
      <c r="M10" s="61">
        <v>54.06</v>
      </c>
      <c r="O10" s="149">
        <v>2</v>
      </c>
      <c r="P10" s="150">
        <v>2</v>
      </c>
      <c r="Q10" s="57">
        <v>2476</v>
      </c>
      <c r="R10" s="57">
        <v>761</v>
      </c>
      <c r="S10" s="57">
        <v>1715</v>
      </c>
      <c r="T10" s="61">
        <v>69.260000000000005</v>
      </c>
    </row>
    <row r="11" spans="1:20" ht="17.25" thickBot="1" x14ac:dyDescent="0.35">
      <c r="A11" s="194" t="s">
        <v>57</v>
      </c>
      <c r="B11" s="195"/>
      <c r="C11" s="189">
        <v>5924</v>
      </c>
      <c r="D11" s="189">
        <v>1907</v>
      </c>
      <c r="E11" s="189">
        <v>4017</v>
      </c>
      <c r="F11" s="190">
        <v>67.81</v>
      </c>
      <c r="H11" s="151" t="s">
        <v>57</v>
      </c>
      <c r="I11" s="152"/>
      <c r="J11" s="62">
        <v>5924</v>
      </c>
      <c r="K11" s="62">
        <v>1907</v>
      </c>
      <c r="L11" s="62">
        <v>4017</v>
      </c>
      <c r="M11" s="63">
        <v>67.81</v>
      </c>
      <c r="O11" s="151" t="s">
        <v>57</v>
      </c>
      <c r="P11" s="152"/>
      <c r="Q11" s="62">
        <v>5924</v>
      </c>
      <c r="R11" s="62">
        <v>1907</v>
      </c>
      <c r="S11" s="62">
        <v>4017</v>
      </c>
      <c r="T11" s="63">
        <v>67.81</v>
      </c>
    </row>
    <row r="12" spans="1:20" ht="17.25" thickBot="1" x14ac:dyDescent="0.35"/>
    <row r="13" spans="1:20" x14ac:dyDescent="0.3">
      <c r="A13" s="302" t="s">
        <v>5</v>
      </c>
      <c r="B13" s="303"/>
      <c r="C13" s="303"/>
      <c r="D13" s="304"/>
      <c r="H13" s="307" t="s">
        <v>5</v>
      </c>
      <c r="I13" s="308"/>
      <c r="J13" s="308"/>
      <c r="K13" s="309"/>
      <c r="O13" s="307" t="s">
        <v>5</v>
      </c>
      <c r="P13" s="308"/>
      <c r="Q13" s="308"/>
      <c r="R13" s="309"/>
    </row>
    <row r="14" spans="1:20" ht="16.5" customHeight="1" x14ac:dyDescent="0.3">
      <c r="A14" s="305" t="s">
        <v>6</v>
      </c>
      <c r="B14" s="306" t="s">
        <v>7</v>
      </c>
      <c r="C14" s="306" t="s">
        <v>8</v>
      </c>
      <c r="D14" s="145" t="s">
        <v>9</v>
      </c>
      <c r="H14" s="310" t="s">
        <v>6</v>
      </c>
      <c r="I14" s="306" t="s">
        <v>7</v>
      </c>
      <c r="J14" s="306" t="s">
        <v>8</v>
      </c>
      <c r="K14" s="148" t="s">
        <v>9</v>
      </c>
      <c r="O14" s="310" t="s">
        <v>6</v>
      </c>
      <c r="P14" s="306" t="s">
        <v>7</v>
      </c>
      <c r="Q14" s="306" t="s">
        <v>8</v>
      </c>
      <c r="R14" s="148" t="s">
        <v>9</v>
      </c>
    </row>
    <row r="15" spans="1:20" ht="16.5" customHeight="1" x14ac:dyDescent="0.3">
      <c r="A15" s="305"/>
      <c r="B15" s="306"/>
      <c r="C15" s="306"/>
      <c r="D15" s="145" t="s">
        <v>7</v>
      </c>
      <c r="H15" s="310"/>
      <c r="I15" s="306"/>
      <c r="J15" s="306"/>
      <c r="K15" s="148" t="s">
        <v>7</v>
      </c>
      <c r="O15" s="310"/>
      <c r="P15" s="306"/>
      <c r="Q15" s="306"/>
      <c r="R15" s="148" t="s">
        <v>7</v>
      </c>
    </row>
    <row r="16" spans="1:20" x14ac:dyDescent="0.3">
      <c r="A16" s="146" t="s">
        <v>10</v>
      </c>
      <c r="B16" s="57">
        <v>1600.915</v>
      </c>
      <c r="C16" s="57">
        <v>1</v>
      </c>
      <c r="D16" s="58" t="s">
        <v>63</v>
      </c>
      <c r="H16" s="149" t="s">
        <v>10</v>
      </c>
      <c r="I16" s="57">
        <v>621.56280000000004</v>
      </c>
      <c r="J16" s="57">
        <v>1</v>
      </c>
      <c r="K16" s="61" t="s">
        <v>63</v>
      </c>
      <c r="O16" s="149" t="s">
        <v>10</v>
      </c>
      <c r="P16" s="57">
        <v>8.3620000000000001</v>
      </c>
      <c r="Q16" s="57">
        <v>1</v>
      </c>
      <c r="R16" s="61">
        <v>3.8E-3</v>
      </c>
    </row>
    <row r="17" spans="1:18" x14ac:dyDescent="0.3">
      <c r="A17" s="146" t="s">
        <v>11</v>
      </c>
      <c r="B17" s="57">
        <v>1726.5888</v>
      </c>
      <c r="C17" s="57">
        <v>1</v>
      </c>
      <c r="D17" s="58" t="s">
        <v>63</v>
      </c>
      <c r="H17" s="149" t="s">
        <v>11</v>
      </c>
      <c r="I17" s="57">
        <v>555.59780000000001</v>
      </c>
      <c r="J17" s="57">
        <v>1</v>
      </c>
      <c r="K17" s="61" t="s">
        <v>63</v>
      </c>
      <c r="O17" s="149" t="s">
        <v>11</v>
      </c>
      <c r="P17" s="57">
        <v>8.0325000000000006</v>
      </c>
      <c r="Q17" s="57">
        <v>1</v>
      </c>
      <c r="R17" s="61">
        <v>4.5999999999999999E-3</v>
      </c>
    </row>
    <row r="18" spans="1:18" ht="17.25" thickBot="1" x14ac:dyDescent="0.35">
      <c r="A18" s="147" t="s">
        <v>12</v>
      </c>
      <c r="B18" s="59">
        <v>1230.3620000000001</v>
      </c>
      <c r="C18" s="59">
        <v>1</v>
      </c>
      <c r="D18" s="60" t="s">
        <v>63</v>
      </c>
      <c r="H18" s="151" t="s">
        <v>12</v>
      </c>
      <c r="I18" s="62">
        <v>678.66089999999997</v>
      </c>
      <c r="J18" s="62">
        <v>1</v>
      </c>
      <c r="K18" s="63" t="s">
        <v>63</v>
      </c>
      <c r="O18" s="151" t="s">
        <v>12</v>
      </c>
      <c r="P18" s="62">
        <v>9.5359999999999996</v>
      </c>
      <c r="Q18" s="62">
        <v>1</v>
      </c>
      <c r="R18" s="63">
        <v>2E-3</v>
      </c>
    </row>
    <row r="21" spans="1:18" x14ac:dyDescent="0.3">
      <c r="A21" s="186"/>
      <c r="H21" s="186"/>
      <c r="O21" s="186"/>
    </row>
    <row r="40" spans="1:20" x14ac:dyDescent="0.3">
      <c r="A40" s="296" t="s">
        <v>157</v>
      </c>
      <c r="B40" s="296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6"/>
      <c r="P40" s="296"/>
      <c r="Q40" s="296"/>
      <c r="R40" s="296"/>
      <c r="S40" s="296"/>
      <c r="T40" s="296"/>
    </row>
    <row r="41" spans="1:20" x14ac:dyDescent="0.3">
      <c r="A41" s="25" t="s">
        <v>170</v>
      </c>
      <c r="H41" s="25" t="s">
        <v>173</v>
      </c>
    </row>
    <row r="42" spans="1:20" ht="17.25" thickBot="1" x14ac:dyDescent="0.35">
      <c r="A42" s="25"/>
    </row>
    <row r="43" spans="1:20" x14ac:dyDescent="0.3">
      <c r="A43" s="291" t="s">
        <v>54</v>
      </c>
      <c r="B43" s="292"/>
      <c r="C43" s="292"/>
      <c r="D43" s="292"/>
      <c r="E43" s="292"/>
      <c r="F43" s="293"/>
      <c r="H43" s="291" t="s">
        <v>54</v>
      </c>
      <c r="I43" s="292"/>
      <c r="J43" s="292"/>
      <c r="K43" s="292"/>
      <c r="L43" s="292"/>
      <c r="M43" s="293"/>
    </row>
    <row r="44" spans="1:20" x14ac:dyDescent="0.3">
      <c r="A44" s="294" t="s">
        <v>156</v>
      </c>
      <c r="B44" s="295"/>
      <c r="C44" s="295"/>
      <c r="D44" s="295"/>
      <c r="E44" s="295"/>
      <c r="F44" s="297"/>
      <c r="H44" s="294" t="s">
        <v>156</v>
      </c>
      <c r="I44" s="295"/>
      <c r="J44" s="295"/>
      <c r="K44" s="295"/>
      <c r="L44" s="295"/>
      <c r="M44" s="297"/>
    </row>
    <row r="45" spans="1:20" x14ac:dyDescent="0.3">
      <c r="A45" s="294" t="s">
        <v>55</v>
      </c>
      <c r="B45" s="295" t="s">
        <v>56</v>
      </c>
      <c r="C45" s="295" t="s">
        <v>57</v>
      </c>
      <c r="D45" s="295" t="s">
        <v>58</v>
      </c>
      <c r="E45" s="295" t="s">
        <v>59</v>
      </c>
      <c r="F45" s="191" t="s">
        <v>60</v>
      </c>
      <c r="H45" s="294" t="s">
        <v>55</v>
      </c>
      <c r="I45" s="295" t="s">
        <v>43</v>
      </c>
      <c r="J45" s="295" t="s">
        <v>57</v>
      </c>
      <c r="K45" s="295" t="s">
        <v>58</v>
      </c>
      <c r="L45" s="295" t="s">
        <v>59</v>
      </c>
      <c r="M45" s="191" t="s">
        <v>60</v>
      </c>
    </row>
    <row r="46" spans="1:20" x14ac:dyDescent="0.3">
      <c r="A46" s="294"/>
      <c r="B46" s="295"/>
      <c r="C46" s="295"/>
      <c r="D46" s="295"/>
      <c r="E46" s="295"/>
      <c r="F46" s="191" t="s">
        <v>59</v>
      </c>
      <c r="H46" s="294"/>
      <c r="I46" s="295"/>
      <c r="J46" s="295"/>
      <c r="K46" s="295"/>
      <c r="L46" s="295"/>
      <c r="M46" s="191" t="s">
        <v>59</v>
      </c>
    </row>
    <row r="47" spans="1:20" x14ac:dyDescent="0.3">
      <c r="A47" s="192">
        <v>1</v>
      </c>
      <c r="B47" s="193" t="s">
        <v>61</v>
      </c>
      <c r="C47" s="187">
        <v>626</v>
      </c>
      <c r="D47" s="187">
        <v>248</v>
      </c>
      <c r="E47" s="187">
        <v>378</v>
      </c>
      <c r="F47" s="188">
        <v>60.38</v>
      </c>
      <c r="H47" s="192">
        <v>1</v>
      </c>
      <c r="I47" s="193">
        <v>1</v>
      </c>
      <c r="J47" s="187">
        <v>1568</v>
      </c>
      <c r="K47" s="187">
        <v>236</v>
      </c>
      <c r="L47" s="187">
        <v>1332</v>
      </c>
      <c r="M47" s="188">
        <v>84.95</v>
      </c>
    </row>
    <row r="48" spans="1:20" x14ac:dyDescent="0.3">
      <c r="A48" s="192">
        <v>2</v>
      </c>
      <c r="B48" s="193" t="s">
        <v>62</v>
      </c>
      <c r="C48" s="187">
        <v>1863</v>
      </c>
      <c r="D48" s="187">
        <v>81</v>
      </c>
      <c r="E48" s="187">
        <v>1782</v>
      </c>
      <c r="F48" s="188">
        <v>95.65</v>
      </c>
      <c r="H48" s="192">
        <v>2</v>
      </c>
      <c r="I48" s="193">
        <v>2</v>
      </c>
      <c r="J48" s="187">
        <v>921</v>
      </c>
      <c r="K48" s="187">
        <v>93</v>
      </c>
      <c r="L48" s="187">
        <v>828</v>
      </c>
      <c r="M48" s="188">
        <v>89.9</v>
      </c>
    </row>
    <row r="49" spans="1:13" ht="17.25" thickBot="1" x14ac:dyDescent="0.35">
      <c r="A49" s="194" t="s">
        <v>57</v>
      </c>
      <c r="B49" s="195"/>
      <c r="C49" s="189">
        <v>2489</v>
      </c>
      <c r="D49" s="189">
        <v>329</v>
      </c>
      <c r="E49" s="189">
        <v>2160</v>
      </c>
      <c r="F49" s="190">
        <v>86.78</v>
      </c>
      <c r="H49" s="194" t="s">
        <v>57</v>
      </c>
      <c r="I49" s="195"/>
      <c r="J49" s="189">
        <v>2489</v>
      </c>
      <c r="K49" s="189">
        <v>329</v>
      </c>
      <c r="L49" s="189">
        <v>2160</v>
      </c>
      <c r="M49" s="190">
        <v>86.78</v>
      </c>
    </row>
    <row r="50" spans="1:13" ht="17.25" thickBot="1" x14ac:dyDescent="0.35"/>
    <row r="51" spans="1:13" x14ac:dyDescent="0.3">
      <c r="A51" s="298" t="s">
        <v>5</v>
      </c>
      <c r="B51" s="299"/>
      <c r="C51" s="299"/>
      <c r="D51" s="300"/>
      <c r="H51" s="291" t="s">
        <v>5</v>
      </c>
      <c r="I51" s="292"/>
      <c r="J51" s="292"/>
      <c r="K51" s="293"/>
    </row>
    <row r="52" spans="1:13" x14ac:dyDescent="0.3">
      <c r="A52" s="301" t="s">
        <v>6</v>
      </c>
      <c r="B52" s="295" t="s">
        <v>7</v>
      </c>
      <c r="C52" s="295" t="s">
        <v>8</v>
      </c>
      <c r="D52" s="196" t="s">
        <v>9</v>
      </c>
      <c r="H52" s="294" t="s">
        <v>6</v>
      </c>
      <c r="I52" s="295" t="s">
        <v>7</v>
      </c>
      <c r="J52" s="295" t="s">
        <v>8</v>
      </c>
      <c r="K52" s="191" t="s">
        <v>9</v>
      </c>
    </row>
    <row r="53" spans="1:13" ht="28.5" x14ac:dyDescent="0.3">
      <c r="A53" s="301"/>
      <c r="B53" s="295"/>
      <c r="C53" s="295"/>
      <c r="D53" s="196" t="s">
        <v>7</v>
      </c>
      <c r="H53" s="294"/>
      <c r="I53" s="295"/>
      <c r="J53" s="295"/>
      <c r="K53" s="191" t="s">
        <v>7</v>
      </c>
    </row>
    <row r="54" spans="1:13" x14ac:dyDescent="0.3">
      <c r="A54" s="197" t="s">
        <v>10</v>
      </c>
      <c r="B54" s="187">
        <v>612.83150000000001</v>
      </c>
      <c r="C54" s="187">
        <v>1</v>
      </c>
      <c r="D54" s="198" t="s">
        <v>63</v>
      </c>
      <c r="H54" s="192" t="s">
        <v>10</v>
      </c>
      <c r="I54" s="187">
        <v>14.6036</v>
      </c>
      <c r="J54" s="187">
        <v>1</v>
      </c>
      <c r="K54" s="188">
        <v>1E-4</v>
      </c>
    </row>
    <row r="55" spans="1:13" x14ac:dyDescent="0.3">
      <c r="A55" s="197" t="s">
        <v>11</v>
      </c>
      <c r="B55" s="187">
        <v>617.55139999999994</v>
      </c>
      <c r="C55" s="187">
        <v>1</v>
      </c>
      <c r="D55" s="198" t="s">
        <v>63</v>
      </c>
      <c r="H55" s="192" t="s">
        <v>11</v>
      </c>
      <c r="I55" s="187">
        <v>15.0503</v>
      </c>
      <c r="J55" s="187">
        <v>1</v>
      </c>
      <c r="K55" s="188">
        <v>1E-4</v>
      </c>
    </row>
    <row r="56" spans="1:13" ht="17.25" thickBot="1" x14ac:dyDescent="0.35">
      <c r="A56" s="199" t="s">
        <v>12</v>
      </c>
      <c r="B56" s="200">
        <v>497.86529999999999</v>
      </c>
      <c r="C56" s="200">
        <v>1</v>
      </c>
      <c r="D56" s="201" t="s">
        <v>63</v>
      </c>
      <c r="H56" s="194" t="s">
        <v>12</v>
      </c>
      <c r="I56" s="189">
        <v>17.3428</v>
      </c>
      <c r="J56" s="189">
        <v>1</v>
      </c>
      <c r="K56" s="190" t="s">
        <v>63</v>
      </c>
    </row>
    <row r="58" spans="1:13" x14ac:dyDescent="0.3">
      <c r="A58" s="186"/>
      <c r="H58" s="185"/>
    </row>
    <row r="74" spans="1:20" x14ac:dyDescent="0.3">
      <c r="A74" s="296" t="s">
        <v>158</v>
      </c>
      <c r="B74" s="296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  <c r="N74" s="296"/>
      <c r="O74" s="296"/>
      <c r="P74" s="296"/>
      <c r="Q74" s="296"/>
      <c r="R74" s="296"/>
      <c r="S74" s="296"/>
      <c r="T74" s="296"/>
    </row>
    <row r="75" spans="1:20" x14ac:dyDescent="0.3">
      <c r="A75" s="25" t="s">
        <v>170</v>
      </c>
      <c r="H75" s="25" t="s">
        <v>173</v>
      </c>
    </row>
    <row r="76" spans="1:20" ht="17.25" thickBot="1" x14ac:dyDescent="0.35"/>
    <row r="77" spans="1:20" x14ac:dyDescent="0.3">
      <c r="A77" s="291" t="s">
        <v>54</v>
      </c>
      <c r="B77" s="292"/>
      <c r="C77" s="292"/>
      <c r="D77" s="292"/>
      <c r="E77" s="292"/>
      <c r="F77" s="293"/>
      <c r="H77" s="291" t="s">
        <v>54</v>
      </c>
      <c r="I77" s="292"/>
      <c r="J77" s="292"/>
      <c r="K77" s="292"/>
      <c r="L77" s="292"/>
      <c r="M77" s="293"/>
    </row>
    <row r="78" spans="1:20" x14ac:dyDescent="0.3">
      <c r="A78" s="294" t="s">
        <v>156</v>
      </c>
      <c r="B78" s="295"/>
      <c r="C78" s="295"/>
      <c r="D78" s="295"/>
      <c r="E78" s="295"/>
      <c r="F78" s="297"/>
      <c r="H78" s="294" t="s">
        <v>156</v>
      </c>
      <c r="I78" s="295"/>
      <c r="J78" s="295"/>
      <c r="K78" s="295"/>
      <c r="L78" s="295"/>
      <c r="M78" s="297"/>
    </row>
    <row r="79" spans="1:20" x14ac:dyDescent="0.3">
      <c r="A79" s="294" t="s">
        <v>55</v>
      </c>
      <c r="B79" s="295" t="s">
        <v>56</v>
      </c>
      <c r="C79" s="295" t="s">
        <v>57</v>
      </c>
      <c r="D79" s="295" t="s">
        <v>58</v>
      </c>
      <c r="E79" s="295" t="s">
        <v>59</v>
      </c>
      <c r="F79" s="191" t="s">
        <v>60</v>
      </c>
      <c r="H79" s="294" t="s">
        <v>55</v>
      </c>
      <c r="I79" s="295" t="s">
        <v>43</v>
      </c>
      <c r="J79" s="295" t="s">
        <v>57</v>
      </c>
      <c r="K79" s="295" t="s">
        <v>58</v>
      </c>
      <c r="L79" s="295" t="s">
        <v>59</v>
      </c>
      <c r="M79" s="191" t="s">
        <v>60</v>
      </c>
    </row>
    <row r="80" spans="1:20" x14ac:dyDescent="0.3">
      <c r="A80" s="294"/>
      <c r="B80" s="295"/>
      <c r="C80" s="295"/>
      <c r="D80" s="295"/>
      <c r="E80" s="295"/>
      <c r="F80" s="191" t="s">
        <v>59</v>
      </c>
      <c r="H80" s="294"/>
      <c r="I80" s="295"/>
      <c r="J80" s="295"/>
      <c r="K80" s="295"/>
      <c r="L80" s="295"/>
      <c r="M80" s="191" t="s">
        <v>59</v>
      </c>
    </row>
    <row r="81" spans="1:13" x14ac:dyDescent="0.3">
      <c r="A81" s="192">
        <v>1</v>
      </c>
      <c r="B81" s="193" t="s">
        <v>61</v>
      </c>
      <c r="C81" s="187">
        <v>847</v>
      </c>
      <c r="D81" s="187">
        <v>693</v>
      </c>
      <c r="E81" s="187">
        <v>154</v>
      </c>
      <c r="F81" s="188">
        <v>18.18</v>
      </c>
      <c r="H81" s="192">
        <v>1</v>
      </c>
      <c r="I81" s="193">
        <v>1</v>
      </c>
      <c r="J81" s="187">
        <v>1880</v>
      </c>
      <c r="K81" s="187">
        <v>910</v>
      </c>
      <c r="L81" s="187">
        <v>970</v>
      </c>
      <c r="M81" s="188">
        <v>51.6</v>
      </c>
    </row>
    <row r="82" spans="1:13" x14ac:dyDescent="0.3">
      <c r="A82" s="192">
        <v>2</v>
      </c>
      <c r="B82" s="193" t="s">
        <v>62</v>
      </c>
      <c r="C82" s="187">
        <v>2588</v>
      </c>
      <c r="D82" s="187">
        <v>885</v>
      </c>
      <c r="E82" s="187">
        <v>1703</v>
      </c>
      <c r="F82" s="188">
        <v>65.8</v>
      </c>
      <c r="H82" s="192">
        <v>2</v>
      </c>
      <c r="I82" s="193">
        <v>2</v>
      </c>
      <c r="J82" s="187">
        <v>1555</v>
      </c>
      <c r="K82" s="187">
        <v>668</v>
      </c>
      <c r="L82" s="187">
        <v>887</v>
      </c>
      <c r="M82" s="188">
        <v>57.04</v>
      </c>
    </row>
    <row r="83" spans="1:13" ht="17.25" thickBot="1" x14ac:dyDescent="0.35">
      <c r="A83" s="194" t="s">
        <v>57</v>
      </c>
      <c r="B83" s="195"/>
      <c r="C83" s="189">
        <v>3435</v>
      </c>
      <c r="D83" s="189">
        <v>1578</v>
      </c>
      <c r="E83" s="189">
        <v>1857</v>
      </c>
      <c r="F83" s="190">
        <v>54.06</v>
      </c>
      <c r="H83" s="194" t="s">
        <v>57</v>
      </c>
      <c r="I83" s="195"/>
      <c r="J83" s="189">
        <v>3435</v>
      </c>
      <c r="K83" s="189">
        <v>1578</v>
      </c>
      <c r="L83" s="189">
        <v>1857</v>
      </c>
      <c r="M83" s="190">
        <v>54.06</v>
      </c>
    </row>
    <row r="84" spans="1:13" ht="17.25" thickBot="1" x14ac:dyDescent="0.35"/>
    <row r="85" spans="1:13" x14ac:dyDescent="0.3">
      <c r="A85" s="291" t="s">
        <v>5</v>
      </c>
      <c r="B85" s="292"/>
      <c r="C85" s="292"/>
      <c r="D85" s="293"/>
      <c r="H85" s="291" t="s">
        <v>5</v>
      </c>
      <c r="I85" s="292"/>
      <c r="J85" s="292"/>
      <c r="K85" s="293"/>
    </row>
    <row r="86" spans="1:13" x14ac:dyDescent="0.3">
      <c r="A86" s="294" t="s">
        <v>6</v>
      </c>
      <c r="B86" s="295" t="s">
        <v>7</v>
      </c>
      <c r="C86" s="295" t="s">
        <v>8</v>
      </c>
      <c r="D86" s="191" t="s">
        <v>9</v>
      </c>
      <c r="H86" s="294" t="s">
        <v>6</v>
      </c>
      <c r="I86" s="295" t="s">
        <v>7</v>
      </c>
      <c r="J86" s="295" t="s">
        <v>8</v>
      </c>
      <c r="K86" s="191" t="s">
        <v>9</v>
      </c>
    </row>
    <row r="87" spans="1:13" ht="28.5" x14ac:dyDescent="0.3">
      <c r="A87" s="294"/>
      <c r="B87" s="295"/>
      <c r="C87" s="295"/>
      <c r="D87" s="191" t="s">
        <v>7</v>
      </c>
      <c r="H87" s="294"/>
      <c r="I87" s="295"/>
      <c r="J87" s="295"/>
      <c r="K87" s="191" t="s">
        <v>7</v>
      </c>
    </row>
    <row r="88" spans="1:13" x14ac:dyDescent="0.3">
      <c r="A88" s="192" t="s">
        <v>10</v>
      </c>
      <c r="B88" s="187">
        <v>1405.2055</v>
      </c>
      <c r="C88" s="187">
        <v>1</v>
      </c>
      <c r="D88" s="188" t="s">
        <v>63</v>
      </c>
      <c r="H88" s="192" t="s">
        <v>10</v>
      </c>
      <c r="I88" s="187">
        <v>12.888400000000001</v>
      </c>
      <c r="J88" s="187">
        <v>1</v>
      </c>
      <c r="K88" s="188">
        <v>2.9999999999999997E-4</v>
      </c>
    </row>
    <row r="89" spans="1:13" x14ac:dyDescent="0.3">
      <c r="A89" s="192" t="s">
        <v>11</v>
      </c>
      <c r="B89" s="187">
        <v>1451.9194</v>
      </c>
      <c r="C89" s="187">
        <v>1</v>
      </c>
      <c r="D89" s="188" t="s">
        <v>63</v>
      </c>
      <c r="H89" s="192" t="s">
        <v>11</v>
      </c>
      <c r="I89" s="187">
        <v>11.034599999999999</v>
      </c>
      <c r="J89" s="187">
        <v>1</v>
      </c>
      <c r="K89" s="188">
        <v>8.9999999999999998E-4</v>
      </c>
    </row>
    <row r="90" spans="1:13" ht="17.25" thickBot="1" x14ac:dyDescent="0.35">
      <c r="A90" s="194" t="s">
        <v>12</v>
      </c>
      <c r="B90" s="189">
        <v>990.91970000000003</v>
      </c>
      <c r="C90" s="189">
        <v>1</v>
      </c>
      <c r="D90" s="190" t="s">
        <v>63</v>
      </c>
      <c r="H90" s="194" t="s">
        <v>12</v>
      </c>
      <c r="I90" s="189">
        <v>13.1069</v>
      </c>
      <c r="J90" s="189">
        <v>1</v>
      </c>
      <c r="K90" s="190">
        <v>2.9999999999999997E-4</v>
      </c>
    </row>
    <row r="92" spans="1:13" x14ac:dyDescent="0.3">
      <c r="A92" s="185"/>
      <c r="H92" s="185"/>
    </row>
    <row r="108" spans="1:20" x14ac:dyDescent="0.3">
      <c r="A108" s="296" t="s">
        <v>169</v>
      </c>
      <c r="B108" s="296"/>
      <c r="C108" s="296"/>
      <c r="D108" s="296"/>
      <c r="E108" s="296"/>
      <c r="F108" s="296"/>
      <c r="G108" s="296"/>
      <c r="H108" s="296"/>
      <c r="I108" s="296"/>
      <c r="J108" s="296"/>
      <c r="K108" s="296"/>
      <c r="L108" s="296"/>
      <c r="M108" s="296"/>
      <c r="N108" s="296"/>
      <c r="O108" s="296"/>
      <c r="P108" s="296"/>
      <c r="Q108" s="296"/>
      <c r="R108" s="296"/>
      <c r="S108" s="296"/>
      <c r="T108" s="296"/>
    </row>
    <row r="109" spans="1:20" ht="17.25" thickBot="1" x14ac:dyDescent="0.35">
      <c r="A109" s="25" t="s">
        <v>174</v>
      </c>
      <c r="H109" s="25" t="s">
        <v>175</v>
      </c>
    </row>
    <row r="110" spans="1:20" x14ac:dyDescent="0.3">
      <c r="A110" s="291" t="s">
        <v>54</v>
      </c>
      <c r="B110" s="292"/>
      <c r="C110" s="292"/>
      <c r="D110" s="292"/>
      <c r="E110" s="292"/>
      <c r="F110" s="293"/>
      <c r="H110" s="291" t="s">
        <v>54</v>
      </c>
      <c r="I110" s="292"/>
      <c r="J110" s="292"/>
      <c r="K110" s="292"/>
      <c r="L110" s="292"/>
      <c r="M110" s="293"/>
    </row>
    <row r="111" spans="1:20" x14ac:dyDescent="0.3">
      <c r="A111" s="294" t="s">
        <v>156</v>
      </c>
      <c r="B111" s="295"/>
      <c r="C111" s="295"/>
      <c r="D111" s="295"/>
      <c r="E111" s="295"/>
      <c r="F111" s="297"/>
      <c r="H111" s="294" t="s">
        <v>156</v>
      </c>
      <c r="I111" s="295"/>
      <c r="J111" s="295"/>
      <c r="K111" s="295"/>
      <c r="L111" s="295"/>
      <c r="M111" s="297"/>
    </row>
    <row r="112" spans="1:20" x14ac:dyDescent="0.3">
      <c r="A112" s="294" t="s">
        <v>55</v>
      </c>
      <c r="B112" s="295" t="s">
        <v>56</v>
      </c>
      <c r="C112" s="295" t="s">
        <v>57</v>
      </c>
      <c r="D112" s="295" t="s">
        <v>58</v>
      </c>
      <c r="E112" s="295" t="s">
        <v>59</v>
      </c>
      <c r="F112" s="191" t="s">
        <v>60</v>
      </c>
      <c r="H112" s="294" t="s">
        <v>55</v>
      </c>
      <c r="I112" s="295" t="s">
        <v>56</v>
      </c>
      <c r="J112" s="295" t="s">
        <v>57</v>
      </c>
      <c r="K112" s="295" t="s">
        <v>58</v>
      </c>
      <c r="L112" s="295" t="s">
        <v>59</v>
      </c>
      <c r="M112" s="191" t="s">
        <v>60</v>
      </c>
    </row>
    <row r="113" spans="1:13" x14ac:dyDescent="0.3">
      <c r="A113" s="294"/>
      <c r="B113" s="295"/>
      <c r="C113" s="295"/>
      <c r="D113" s="295"/>
      <c r="E113" s="295"/>
      <c r="F113" s="191" t="s">
        <v>59</v>
      </c>
      <c r="H113" s="294"/>
      <c r="I113" s="295"/>
      <c r="J113" s="295"/>
      <c r="K113" s="295"/>
      <c r="L113" s="295"/>
      <c r="M113" s="191" t="s">
        <v>59</v>
      </c>
    </row>
    <row r="114" spans="1:13" x14ac:dyDescent="0.3">
      <c r="A114" s="192">
        <v>1</v>
      </c>
      <c r="B114" s="193" t="s">
        <v>61</v>
      </c>
      <c r="C114" s="187">
        <v>1180</v>
      </c>
      <c r="D114" s="187">
        <v>733</v>
      </c>
      <c r="E114" s="187">
        <v>447</v>
      </c>
      <c r="F114" s="188">
        <v>37.880000000000003</v>
      </c>
      <c r="H114" s="192">
        <v>1</v>
      </c>
      <c r="I114" s="193" t="s">
        <v>61</v>
      </c>
      <c r="J114" s="187">
        <v>293</v>
      </c>
      <c r="K114" s="187">
        <v>208</v>
      </c>
      <c r="L114" s="187">
        <v>85</v>
      </c>
      <c r="M114" s="188">
        <v>29.01</v>
      </c>
    </row>
    <row r="115" spans="1:13" x14ac:dyDescent="0.3">
      <c r="A115" s="192">
        <v>2</v>
      </c>
      <c r="B115" s="193" t="s">
        <v>62</v>
      </c>
      <c r="C115" s="187">
        <v>1807</v>
      </c>
      <c r="D115" s="187">
        <v>410</v>
      </c>
      <c r="E115" s="187">
        <v>1397</v>
      </c>
      <c r="F115" s="188">
        <v>77.31</v>
      </c>
      <c r="H115" s="192">
        <v>2</v>
      </c>
      <c r="I115" s="193" t="s">
        <v>62</v>
      </c>
      <c r="J115" s="187">
        <v>2644</v>
      </c>
      <c r="K115" s="187">
        <v>556</v>
      </c>
      <c r="L115" s="187">
        <v>2088</v>
      </c>
      <c r="M115" s="188">
        <v>78.97</v>
      </c>
    </row>
    <row r="116" spans="1:13" ht="17.25" thickBot="1" x14ac:dyDescent="0.35">
      <c r="A116" s="194" t="s">
        <v>57</v>
      </c>
      <c r="B116" s="195"/>
      <c r="C116" s="189">
        <v>2987</v>
      </c>
      <c r="D116" s="189">
        <v>1143</v>
      </c>
      <c r="E116" s="189">
        <v>1844</v>
      </c>
      <c r="F116" s="190">
        <v>61.73</v>
      </c>
      <c r="H116" s="194" t="s">
        <v>57</v>
      </c>
      <c r="I116" s="195"/>
      <c r="J116" s="189">
        <v>2937</v>
      </c>
      <c r="K116" s="189">
        <v>764</v>
      </c>
      <c r="L116" s="189">
        <v>2173</v>
      </c>
      <c r="M116" s="190">
        <v>73.989999999999995</v>
      </c>
    </row>
    <row r="117" spans="1:13" ht="17.25" thickBot="1" x14ac:dyDescent="0.35"/>
    <row r="118" spans="1:13" x14ac:dyDescent="0.3">
      <c r="A118" s="291" t="s">
        <v>5</v>
      </c>
      <c r="B118" s="292"/>
      <c r="C118" s="292"/>
      <c r="D118" s="293"/>
      <c r="H118" s="291" t="s">
        <v>5</v>
      </c>
      <c r="I118" s="292"/>
      <c r="J118" s="292"/>
      <c r="K118" s="293"/>
    </row>
    <row r="119" spans="1:13" x14ac:dyDescent="0.3">
      <c r="A119" s="294" t="s">
        <v>6</v>
      </c>
      <c r="B119" s="295" t="s">
        <v>7</v>
      </c>
      <c r="C119" s="295" t="s">
        <v>8</v>
      </c>
      <c r="D119" s="191" t="s">
        <v>9</v>
      </c>
      <c r="H119" s="294" t="s">
        <v>6</v>
      </c>
      <c r="I119" s="295" t="s">
        <v>7</v>
      </c>
      <c r="J119" s="295" t="s">
        <v>8</v>
      </c>
      <c r="K119" s="191" t="s">
        <v>9</v>
      </c>
    </row>
    <row r="120" spans="1:13" ht="28.5" x14ac:dyDescent="0.3">
      <c r="A120" s="294"/>
      <c r="B120" s="295"/>
      <c r="C120" s="295"/>
      <c r="D120" s="191" t="s">
        <v>7</v>
      </c>
      <c r="H120" s="294"/>
      <c r="I120" s="295"/>
      <c r="J120" s="295"/>
      <c r="K120" s="191" t="s">
        <v>7</v>
      </c>
    </row>
    <row r="121" spans="1:13" x14ac:dyDescent="0.3">
      <c r="A121" s="192" t="s">
        <v>10</v>
      </c>
      <c r="B121" s="187">
        <v>838.33939999999996</v>
      </c>
      <c r="C121" s="187">
        <v>1</v>
      </c>
      <c r="D121" s="188" t="s">
        <v>63</v>
      </c>
      <c r="H121" s="192" t="s">
        <v>10</v>
      </c>
      <c r="I121" s="187">
        <v>781.02170000000001</v>
      </c>
      <c r="J121" s="187">
        <v>1</v>
      </c>
      <c r="K121" s="188" t="s">
        <v>63</v>
      </c>
    </row>
    <row r="122" spans="1:13" x14ac:dyDescent="0.3">
      <c r="A122" s="192" t="s">
        <v>11</v>
      </c>
      <c r="B122" s="187">
        <v>895.20659999999998</v>
      </c>
      <c r="C122" s="187">
        <v>1</v>
      </c>
      <c r="D122" s="188" t="s">
        <v>63</v>
      </c>
      <c r="H122" s="192" t="s">
        <v>11</v>
      </c>
      <c r="I122" s="187">
        <v>900.25779999999997</v>
      </c>
      <c r="J122" s="187">
        <v>1</v>
      </c>
      <c r="K122" s="188" t="s">
        <v>63</v>
      </c>
    </row>
    <row r="123" spans="1:13" ht="17.25" thickBot="1" x14ac:dyDescent="0.35">
      <c r="A123" s="194" t="s">
        <v>12</v>
      </c>
      <c r="B123" s="189">
        <v>735.90679999999998</v>
      </c>
      <c r="C123" s="189">
        <v>1</v>
      </c>
      <c r="D123" s="190" t="s">
        <v>63</v>
      </c>
      <c r="H123" s="194" t="s">
        <v>12</v>
      </c>
      <c r="I123" s="189">
        <v>452.18810000000002</v>
      </c>
      <c r="J123" s="189">
        <v>1</v>
      </c>
      <c r="K123" s="190" t="s">
        <v>63</v>
      </c>
    </row>
    <row r="125" spans="1:13" x14ac:dyDescent="0.3">
      <c r="A125" s="186"/>
    </row>
    <row r="126" spans="1:13" x14ac:dyDescent="0.3">
      <c r="H126" s="186"/>
    </row>
    <row r="142" spans="1:20" x14ac:dyDescent="0.3">
      <c r="A142" s="296" t="s">
        <v>176</v>
      </c>
      <c r="B142" s="296"/>
      <c r="C142" s="296"/>
      <c r="D142" s="296"/>
      <c r="E142" s="296"/>
      <c r="F142" s="296"/>
      <c r="G142" s="296"/>
      <c r="H142" s="296"/>
      <c r="I142" s="296"/>
      <c r="J142" s="296"/>
      <c r="K142" s="296"/>
      <c r="L142" s="296"/>
      <c r="M142" s="296"/>
      <c r="N142" s="296"/>
      <c r="O142" s="296"/>
      <c r="P142" s="296"/>
      <c r="Q142" s="296"/>
      <c r="R142" s="296"/>
      <c r="S142" s="296"/>
      <c r="T142" s="296"/>
    </row>
    <row r="143" spans="1:20" ht="17.25" thickBot="1" x14ac:dyDescent="0.35"/>
    <row r="144" spans="1:20" x14ac:dyDescent="0.3">
      <c r="A144" s="291" t="s">
        <v>64</v>
      </c>
      <c r="B144" s="292"/>
      <c r="C144" s="292"/>
      <c r="D144" s="292"/>
      <c r="E144" s="292"/>
      <c r="F144" s="293"/>
    </row>
    <row r="145" spans="1:6" x14ac:dyDescent="0.3">
      <c r="A145" s="294" t="s">
        <v>55</v>
      </c>
      <c r="B145" s="295" t="s">
        <v>177</v>
      </c>
      <c r="C145" s="295" t="s">
        <v>57</v>
      </c>
      <c r="D145" s="295" t="s">
        <v>58</v>
      </c>
      <c r="E145" s="295" t="s">
        <v>59</v>
      </c>
      <c r="F145" s="191" t="s">
        <v>60</v>
      </c>
    </row>
    <row r="146" spans="1:6" x14ac:dyDescent="0.3">
      <c r="A146" s="294"/>
      <c r="B146" s="295"/>
      <c r="C146" s="295"/>
      <c r="D146" s="295"/>
      <c r="E146" s="295"/>
      <c r="F146" s="191" t="s">
        <v>59</v>
      </c>
    </row>
    <row r="147" spans="1:6" x14ac:dyDescent="0.3">
      <c r="A147" s="192">
        <v>1</v>
      </c>
      <c r="B147" s="193" t="s">
        <v>178</v>
      </c>
      <c r="C147" s="187">
        <v>2937</v>
      </c>
      <c r="D147" s="187">
        <v>764</v>
      </c>
      <c r="E147" s="187">
        <v>2173</v>
      </c>
      <c r="F147" s="188">
        <v>73.989999999999995</v>
      </c>
    </row>
    <row r="148" spans="1:6" x14ac:dyDescent="0.3">
      <c r="A148" s="192">
        <v>2</v>
      </c>
      <c r="B148" s="193" t="s">
        <v>179</v>
      </c>
      <c r="C148" s="187">
        <v>2987</v>
      </c>
      <c r="D148" s="187">
        <v>1143</v>
      </c>
      <c r="E148" s="187">
        <v>1844</v>
      </c>
      <c r="F148" s="188">
        <v>61.73</v>
      </c>
    </row>
    <row r="149" spans="1:6" ht="17.25" thickBot="1" x14ac:dyDescent="0.35">
      <c r="A149" s="194" t="s">
        <v>57</v>
      </c>
      <c r="B149" s="195"/>
      <c r="C149" s="189">
        <v>5924</v>
      </c>
      <c r="D149" s="189">
        <v>1907</v>
      </c>
      <c r="E149" s="189">
        <v>4017</v>
      </c>
      <c r="F149" s="190">
        <v>67.81</v>
      </c>
    </row>
    <row r="150" spans="1:6" ht="17.25" thickBot="1" x14ac:dyDescent="0.35"/>
    <row r="151" spans="1:6" x14ac:dyDescent="0.3">
      <c r="A151" s="291" t="s">
        <v>5</v>
      </c>
      <c r="B151" s="292"/>
      <c r="C151" s="292"/>
      <c r="D151" s="293"/>
    </row>
    <row r="152" spans="1:6" x14ac:dyDescent="0.3">
      <c r="A152" s="294" t="s">
        <v>6</v>
      </c>
      <c r="B152" s="295" t="s">
        <v>7</v>
      </c>
      <c r="C152" s="295" t="s">
        <v>8</v>
      </c>
      <c r="D152" s="191" t="s">
        <v>9</v>
      </c>
    </row>
    <row r="153" spans="1:6" ht="28.5" x14ac:dyDescent="0.3">
      <c r="A153" s="294"/>
      <c r="B153" s="295"/>
      <c r="C153" s="295"/>
      <c r="D153" s="191" t="s">
        <v>7</v>
      </c>
    </row>
    <row r="154" spans="1:6" x14ac:dyDescent="0.3">
      <c r="A154" s="192" t="s">
        <v>10</v>
      </c>
      <c r="B154" s="187">
        <v>80.448300000000003</v>
      </c>
      <c r="C154" s="187">
        <v>1</v>
      </c>
      <c r="D154" s="188" t="s">
        <v>63</v>
      </c>
    </row>
    <row r="155" spans="1:6" x14ac:dyDescent="0.3">
      <c r="A155" s="192" t="s">
        <v>11</v>
      </c>
      <c r="B155" s="187">
        <v>72.225099999999998</v>
      </c>
      <c r="C155" s="187">
        <v>1</v>
      </c>
      <c r="D155" s="188" t="s">
        <v>63</v>
      </c>
    </row>
    <row r="156" spans="1:6" ht="17.25" thickBot="1" x14ac:dyDescent="0.35">
      <c r="A156" s="194" t="s">
        <v>12</v>
      </c>
      <c r="B156" s="189">
        <v>78.936499999999995</v>
      </c>
      <c r="C156" s="189">
        <v>1</v>
      </c>
      <c r="D156" s="190" t="s">
        <v>63</v>
      </c>
    </row>
    <row r="158" spans="1:6" x14ac:dyDescent="0.3">
      <c r="A158" s="186"/>
    </row>
  </sheetData>
  <mergeCells count="112">
    <mergeCell ref="A1:T1"/>
    <mergeCell ref="O6:T6"/>
    <mergeCell ref="O7:O8"/>
    <mergeCell ref="P7:P8"/>
    <mergeCell ref="Q7:Q8"/>
    <mergeCell ref="R7:R8"/>
    <mergeCell ref="S7:S8"/>
    <mergeCell ref="H6:M6"/>
    <mergeCell ref="L7:L8"/>
    <mergeCell ref="H7:H8"/>
    <mergeCell ref="I7:I8"/>
    <mergeCell ref="J7:J8"/>
    <mergeCell ref="K7:K8"/>
    <mergeCell ref="A6:F6"/>
    <mergeCell ref="A7:A8"/>
    <mergeCell ref="B7:B8"/>
    <mergeCell ref="A3:T3"/>
    <mergeCell ref="C7:C8"/>
    <mergeCell ref="D7:D8"/>
    <mergeCell ref="E7:E8"/>
    <mergeCell ref="A43:F43"/>
    <mergeCell ref="A44:F44"/>
    <mergeCell ref="A45:A46"/>
    <mergeCell ref="B45:B46"/>
    <mergeCell ref="C45:C46"/>
    <mergeCell ref="D45:D46"/>
    <mergeCell ref="E45:E46"/>
    <mergeCell ref="A40:T40"/>
    <mergeCell ref="A13:D13"/>
    <mergeCell ref="A14:A15"/>
    <mergeCell ref="B14:B15"/>
    <mergeCell ref="C14:C15"/>
    <mergeCell ref="O13:R13"/>
    <mergeCell ref="O14:O15"/>
    <mergeCell ref="P14:P15"/>
    <mergeCell ref="Q14:Q15"/>
    <mergeCell ref="H14:H15"/>
    <mergeCell ref="I14:I15"/>
    <mergeCell ref="H13:K13"/>
    <mergeCell ref="J14:J15"/>
    <mergeCell ref="H43:M43"/>
    <mergeCell ref="H44:M44"/>
    <mergeCell ref="H45:H46"/>
    <mergeCell ref="I45:I46"/>
    <mergeCell ref="J45:J46"/>
    <mergeCell ref="K45:K46"/>
    <mergeCell ref="L45:L46"/>
    <mergeCell ref="H51:K51"/>
    <mergeCell ref="H52:H53"/>
    <mergeCell ref="I52:I53"/>
    <mergeCell ref="J52:J53"/>
    <mergeCell ref="A74:T74"/>
    <mergeCell ref="A77:F77"/>
    <mergeCell ref="A78:F78"/>
    <mergeCell ref="A79:A80"/>
    <mergeCell ref="B79:B80"/>
    <mergeCell ref="C79:C80"/>
    <mergeCell ref="D79:D80"/>
    <mergeCell ref="E79:E80"/>
    <mergeCell ref="A51:D51"/>
    <mergeCell ref="A52:A53"/>
    <mergeCell ref="B52:B53"/>
    <mergeCell ref="C52:C53"/>
    <mergeCell ref="H77:M77"/>
    <mergeCell ref="H78:M78"/>
    <mergeCell ref="H79:H80"/>
    <mergeCell ref="I79:I80"/>
    <mergeCell ref="J79:J80"/>
    <mergeCell ref="K79:K80"/>
    <mergeCell ref="L79:L80"/>
    <mergeCell ref="H85:K85"/>
    <mergeCell ref="H86:H87"/>
    <mergeCell ref="I86:I87"/>
    <mergeCell ref="J86:J87"/>
    <mergeCell ref="A108:T108"/>
    <mergeCell ref="A110:F110"/>
    <mergeCell ref="A111:F111"/>
    <mergeCell ref="A112:A113"/>
    <mergeCell ref="B112:B113"/>
    <mergeCell ref="C112:C113"/>
    <mergeCell ref="D112:D113"/>
    <mergeCell ref="E112:E113"/>
    <mergeCell ref="A85:D85"/>
    <mergeCell ref="A86:A87"/>
    <mergeCell ref="B86:B87"/>
    <mergeCell ref="C86:C87"/>
    <mergeCell ref="A118:D118"/>
    <mergeCell ref="A119:A120"/>
    <mergeCell ref="B119:B120"/>
    <mergeCell ref="C119:C120"/>
    <mergeCell ref="H110:M110"/>
    <mergeCell ref="H111:M111"/>
    <mergeCell ref="H112:H113"/>
    <mergeCell ref="I112:I113"/>
    <mergeCell ref="J112:J113"/>
    <mergeCell ref="K112:K113"/>
    <mergeCell ref="L112:L113"/>
    <mergeCell ref="H118:K118"/>
    <mergeCell ref="H119:H120"/>
    <mergeCell ref="I119:I120"/>
    <mergeCell ref="J119:J120"/>
    <mergeCell ref="A151:D151"/>
    <mergeCell ref="A152:A153"/>
    <mergeCell ref="B152:B153"/>
    <mergeCell ref="C152:C153"/>
    <mergeCell ref="A142:T142"/>
    <mergeCell ref="A144:F144"/>
    <mergeCell ref="A145:A146"/>
    <mergeCell ref="B145:B146"/>
    <mergeCell ref="C145:C146"/>
    <mergeCell ref="D145:D146"/>
    <mergeCell ref="E145:E146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2"/>
  <sheetViews>
    <sheetView topLeftCell="D14" zoomScale="70" zoomScaleNormal="70" workbookViewId="0">
      <selection activeCell="S40" sqref="S40"/>
    </sheetView>
  </sheetViews>
  <sheetFormatPr defaultRowHeight="16.5" x14ac:dyDescent="0.3"/>
  <cols>
    <col min="1" max="1" width="14.875" customWidth="1"/>
    <col min="2" max="2" width="11.5" customWidth="1"/>
    <col min="6" max="6" width="9.5" customWidth="1"/>
  </cols>
  <sheetData>
    <row r="1" spans="1:14" ht="34.5" customHeight="1" x14ac:dyDescent="0.3">
      <c r="A1" s="272" t="s">
        <v>149</v>
      </c>
      <c r="B1" s="272"/>
      <c r="C1" s="272"/>
      <c r="D1" s="272"/>
      <c r="E1" s="272"/>
      <c r="F1" s="272"/>
      <c r="G1" s="272"/>
      <c r="H1" s="272"/>
      <c r="I1" s="272"/>
      <c r="J1" s="272"/>
    </row>
    <row r="4" spans="1:14" ht="19.5" customHeight="1" thickBot="1" x14ac:dyDescent="0.35">
      <c r="A4" s="317" t="s">
        <v>159</v>
      </c>
      <c r="B4" s="317"/>
      <c r="C4" s="317"/>
      <c r="D4" s="317"/>
      <c r="E4" s="317"/>
      <c r="F4" s="317"/>
      <c r="G4" s="317"/>
      <c r="H4" s="317"/>
      <c r="I4" s="317"/>
      <c r="J4" s="317"/>
    </row>
    <row r="5" spans="1:14" ht="17.25" thickBot="1" x14ac:dyDescent="0.35">
      <c r="A5" s="318" t="s">
        <v>13</v>
      </c>
      <c r="B5" s="319"/>
      <c r="C5" s="311" t="s">
        <v>14</v>
      </c>
      <c r="D5" s="311"/>
      <c r="E5" s="311"/>
      <c r="F5" s="311"/>
      <c r="G5" s="311" t="s">
        <v>167</v>
      </c>
      <c r="H5" s="311"/>
      <c r="I5" s="311"/>
      <c r="J5" s="311"/>
      <c r="K5" s="311" t="s">
        <v>168</v>
      </c>
      <c r="L5" s="311"/>
      <c r="M5" s="311"/>
      <c r="N5" s="311"/>
    </row>
    <row r="6" spans="1:14" x14ac:dyDescent="0.3">
      <c r="A6" s="320"/>
      <c r="B6" s="321"/>
      <c r="C6" s="314" t="s">
        <v>15</v>
      </c>
      <c r="D6" s="314" t="s">
        <v>16</v>
      </c>
      <c r="E6" s="314"/>
      <c r="F6" s="314" t="s">
        <v>17</v>
      </c>
      <c r="G6" s="312" t="s">
        <v>18</v>
      </c>
      <c r="H6" s="314" t="s">
        <v>16</v>
      </c>
      <c r="I6" s="314"/>
      <c r="J6" s="315" t="s">
        <v>17</v>
      </c>
      <c r="K6" s="312" t="s">
        <v>18</v>
      </c>
      <c r="L6" s="314" t="s">
        <v>16</v>
      </c>
      <c r="M6" s="314"/>
      <c r="N6" s="315" t="s">
        <v>17</v>
      </c>
    </row>
    <row r="7" spans="1:14" ht="17.25" thickBot="1" x14ac:dyDescent="0.35">
      <c r="A7" s="322"/>
      <c r="B7" s="323"/>
      <c r="C7" s="324"/>
      <c r="D7" s="11" t="s">
        <v>19</v>
      </c>
      <c r="E7" s="11" t="s">
        <v>20</v>
      </c>
      <c r="F7" s="324"/>
      <c r="G7" s="313"/>
      <c r="H7" s="11" t="s">
        <v>19</v>
      </c>
      <c r="I7" s="11" t="s">
        <v>20</v>
      </c>
      <c r="J7" s="316"/>
      <c r="K7" s="313"/>
      <c r="L7" s="11" t="s">
        <v>19</v>
      </c>
      <c r="M7" s="11" t="s">
        <v>20</v>
      </c>
      <c r="N7" s="316"/>
    </row>
    <row r="8" spans="1:14" ht="17.25" customHeight="1" x14ac:dyDescent="0.3">
      <c r="A8" s="12" t="s">
        <v>25</v>
      </c>
      <c r="B8" s="9" t="s">
        <v>24</v>
      </c>
      <c r="C8" s="13"/>
      <c r="D8" s="13"/>
      <c r="E8" s="13"/>
      <c r="F8" s="13"/>
      <c r="G8" s="213"/>
      <c r="H8" s="13"/>
      <c r="I8" s="13"/>
      <c r="J8" s="15"/>
      <c r="K8" s="213"/>
      <c r="L8" s="13"/>
      <c r="M8" s="13"/>
      <c r="N8" s="15"/>
    </row>
    <row r="9" spans="1:14" ht="17.25" customHeight="1" x14ac:dyDescent="0.3">
      <c r="A9" s="12"/>
      <c r="B9" s="9" t="s">
        <v>2</v>
      </c>
      <c r="C9" s="100">
        <v>5.8419999999999996</v>
      </c>
      <c r="D9" s="100">
        <v>5.32</v>
      </c>
      <c r="E9" s="104">
        <v>6.4160000000000004</v>
      </c>
      <c r="F9" s="210" t="s">
        <v>66</v>
      </c>
      <c r="G9" s="214">
        <v>7.2220000000000004</v>
      </c>
      <c r="H9" s="100">
        <v>6.5590000000000002</v>
      </c>
      <c r="I9" s="100">
        <v>7.9530000000000003</v>
      </c>
      <c r="J9" s="16" t="s">
        <v>66</v>
      </c>
      <c r="K9" s="214">
        <v>7.2869999999999999</v>
      </c>
      <c r="L9" s="100">
        <v>6.5279999999999996</v>
      </c>
      <c r="M9" s="100">
        <v>8.1340000000000003</v>
      </c>
      <c r="N9" s="16" t="s">
        <v>161</v>
      </c>
    </row>
    <row r="10" spans="1:14" ht="17.25" customHeight="1" x14ac:dyDescent="0.3">
      <c r="A10" s="17" t="s">
        <v>21</v>
      </c>
      <c r="B10" s="18" t="s">
        <v>1</v>
      </c>
      <c r="C10" s="101">
        <v>3.9609999999999999</v>
      </c>
      <c r="D10" s="101">
        <v>3.5169999999999999</v>
      </c>
      <c r="E10" s="101">
        <v>4.4610000000000003</v>
      </c>
      <c r="F10" s="211" t="s">
        <v>66</v>
      </c>
      <c r="G10" s="215">
        <v>5.03</v>
      </c>
      <c r="H10" s="101">
        <v>4.4610000000000003</v>
      </c>
      <c r="I10" s="102">
        <v>5.6719999999999997</v>
      </c>
      <c r="J10" s="19" t="s">
        <v>66</v>
      </c>
      <c r="K10" s="215">
        <v>5.0490000000000004</v>
      </c>
      <c r="L10" s="101">
        <v>4.4690000000000003</v>
      </c>
      <c r="M10" s="102">
        <v>5.7039999999999997</v>
      </c>
      <c r="N10" s="19" t="s">
        <v>161</v>
      </c>
    </row>
    <row r="11" spans="1:14" ht="17.25" customHeight="1" x14ac:dyDescent="0.3">
      <c r="A11" s="12"/>
      <c r="B11" s="9" t="s">
        <v>0</v>
      </c>
      <c r="C11" s="13"/>
      <c r="D11" s="13"/>
      <c r="E11" s="13"/>
      <c r="F11" s="13"/>
      <c r="G11" s="213"/>
      <c r="H11" s="13"/>
      <c r="I11" s="13"/>
      <c r="J11" s="14"/>
      <c r="K11" s="213"/>
      <c r="L11" s="13"/>
      <c r="M11" s="13"/>
      <c r="N11" s="14"/>
    </row>
    <row r="12" spans="1:14" ht="17.25" customHeight="1" x14ac:dyDescent="0.3">
      <c r="A12" s="17" t="s">
        <v>22</v>
      </c>
      <c r="B12" s="18" t="s">
        <v>23</v>
      </c>
      <c r="C12" s="101">
        <v>1.155</v>
      </c>
      <c r="D12" s="101">
        <v>1.0529999999999999</v>
      </c>
      <c r="E12" s="103">
        <v>1.2649999999999999</v>
      </c>
      <c r="F12" s="212">
        <v>2.0999999999999999E-3</v>
      </c>
      <c r="G12" s="216">
        <v>1.2450000000000001</v>
      </c>
      <c r="H12" s="102">
        <v>1.1359999999999999</v>
      </c>
      <c r="I12" s="101">
        <v>1.365</v>
      </c>
      <c r="J12" s="24" t="s">
        <v>66</v>
      </c>
      <c r="K12" s="216">
        <v>1.244</v>
      </c>
      <c r="L12" s="102">
        <v>1.1339999999999999</v>
      </c>
      <c r="M12" s="101">
        <v>1.3640000000000001</v>
      </c>
      <c r="N12" s="24" t="s">
        <v>161</v>
      </c>
    </row>
    <row r="13" spans="1:14" ht="17.25" customHeight="1" x14ac:dyDescent="0.3">
      <c r="A13" s="12"/>
      <c r="B13" s="9" t="s">
        <v>67</v>
      </c>
      <c r="C13" s="13"/>
      <c r="D13" s="13"/>
      <c r="E13" s="13"/>
      <c r="F13" s="13"/>
      <c r="G13" s="213"/>
      <c r="H13" s="13"/>
      <c r="I13" s="13"/>
      <c r="J13" s="15"/>
      <c r="K13" s="213"/>
      <c r="L13" s="13"/>
      <c r="M13" s="13"/>
      <c r="N13" s="15"/>
    </row>
    <row r="14" spans="1:14" ht="17.25" customHeight="1" x14ac:dyDescent="0.3">
      <c r="A14" s="217" t="s">
        <v>163</v>
      </c>
      <c r="B14" s="218" t="s">
        <v>164</v>
      </c>
      <c r="C14" s="219"/>
      <c r="D14" s="219"/>
      <c r="E14" s="219"/>
      <c r="F14" s="219"/>
      <c r="G14" s="220"/>
      <c r="H14" s="219"/>
      <c r="I14" s="219"/>
      <c r="J14" s="221"/>
      <c r="K14" s="220"/>
      <c r="L14" s="219"/>
      <c r="M14" s="219"/>
      <c r="N14" s="221"/>
    </row>
    <row r="15" spans="1:14" ht="17.25" customHeight="1" x14ac:dyDescent="0.3">
      <c r="A15" s="12"/>
      <c r="B15" s="9" t="s">
        <v>165</v>
      </c>
      <c r="C15" s="203">
        <v>1.784</v>
      </c>
      <c r="D15" s="203">
        <v>1.579</v>
      </c>
      <c r="E15" s="203">
        <v>2.016</v>
      </c>
      <c r="F15" s="203" t="s">
        <v>161</v>
      </c>
      <c r="G15" s="208"/>
      <c r="H15" s="203"/>
      <c r="I15" s="203"/>
      <c r="J15" s="205"/>
      <c r="K15" s="208">
        <v>0.95099999999999996</v>
      </c>
      <c r="L15" s="203">
        <v>0.83699999999999997</v>
      </c>
      <c r="M15" s="203">
        <v>1.08</v>
      </c>
      <c r="N15" s="205">
        <v>0.59660000000000002</v>
      </c>
    </row>
    <row r="16" spans="1:14" ht="17.25" customHeight="1" thickBot="1" x14ac:dyDescent="0.35">
      <c r="A16" s="20"/>
      <c r="B16" s="10" t="s">
        <v>166</v>
      </c>
      <c r="C16" s="206">
        <v>3.15</v>
      </c>
      <c r="D16" s="206">
        <v>2.8149999999999999</v>
      </c>
      <c r="E16" s="206">
        <v>3.5249999999999999</v>
      </c>
      <c r="F16" s="206" t="s">
        <v>161</v>
      </c>
      <c r="G16" s="209"/>
      <c r="H16" s="206"/>
      <c r="I16" s="206"/>
      <c r="J16" s="207"/>
      <c r="K16" s="209">
        <v>0.97599999999999998</v>
      </c>
      <c r="L16" s="206">
        <v>0.85699999999999998</v>
      </c>
      <c r="M16" s="206">
        <v>1.1120000000000001</v>
      </c>
      <c r="N16" s="207">
        <v>0.13139999999999999</v>
      </c>
    </row>
    <row r="17" spans="1:14" x14ac:dyDescent="0.3">
      <c r="A17" s="9"/>
      <c r="B17" s="9"/>
      <c r="C17" s="203"/>
      <c r="D17" s="203"/>
      <c r="E17" s="203"/>
      <c r="F17" s="203"/>
      <c r="G17" s="203"/>
      <c r="H17" s="203"/>
      <c r="I17" s="203"/>
      <c r="J17" s="204"/>
    </row>
    <row r="20" spans="1:14" ht="17.25" thickBot="1" x14ac:dyDescent="0.35">
      <c r="A20" s="317" t="s">
        <v>160</v>
      </c>
      <c r="B20" s="317"/>
      <c r="C20" s="317"/>
      <c r="D20" s="317"/>
      <c r="E20" s="317"/>
      <c r="F20" s="317"/>
      <c r="G20" s="317"/>
      <c r="H20" s="317"/>
      <c r="I20" s="317"/>
      <c r="J20" s="317"/>
    </row>
    <row r="21" spans="1:14" ht="17.25" thickBot="1" x14ac:dyDescent="0.35">
      <c r="A21" s="318" t="s">
        <v>13</v>
      </c>
      <c r="B21" s="319"/>
      <c r="C21" s="311" t="s">
        <v>14</v>
      </c>
      <c r="D21" s="311"/>
      <c r="E21" s="311"/>
      <c r="F21" s="311"/>
      <c r="G21" s="311" t="s">
        <v>167</v>
      </c>
      <c r="H21" s="311"/>
      <c r="I21" s="311"/>
      <c r="J21" s="311"/>
      <c r="K21" s="311" t="s">
        <v>168</v>
      </c>
      <c r="L21" s="311"/>
      <c r="M21" s="311"/>
      <c r="N21" s="311"/>
    </row>
    <row r="22" spans="1:14" x14ac:dyDescent="0.3">
      <c r="A22" s="320"/>
      <c r="B22" s="321"/>
      <c r="C22" s="314" t="s">
        <v>15</v>
      </c>
      <c r="D22" s="314" t="s">
        <v>16</v>
      </c>
      <c r="E22" s="314"/>
      <c r="F22" s="315" t="s">
        <v>17</v>
      </c>
      <c r="G22" s="312" t="s">
        <v>18</v>
      </c>
      <c r="H22" s="314" t="s">
        <v>16</v>
      </c>
      <c r="I22" s="314"/>
      <c r="J22" s="315" t="s">
        <v>17</v>
      </c>
      <c r="K22" s="312" t="s">
        <v>18</v>
      </c>
      <c r="L22" s="314" t="s">
        <v>16</v>
      </c>
      <c r="M22" s="314"/>
      <c r="N22" s="315" t="s">
        <v>17</v>
      </c>
    </row>
    <row r="23" spans="1:14" ht="17.25" thickBot="1" x14ac:dyDescent="0.35">
      <c r="A23" s="322"/>
      <c r="B23" s="323"/>
      <c r="C23" s="324"/>
      <c r="D23" s="11" t="s">
        <v>19</v>
      </c>
      <c r="E23" s="11" t="s">
        <v>20</v>
      </c>
      <c r="F23" s="316"/>
      <c r="G23" s="313"/>
      <c r="H23" s="11" t="s">
        <v>19</v>
      </c>
      <c r="I23" s="11" t="s">
        <v>20</v>
      </c>
      <c r="J23" s="316"/>
      <c r="K23" s="313"/>
      <c r="L23" s="11" t="s">
        <v>19</v>
      </c>
      <c r="M23" s="11" t="s">
        <v>20</v>
      </c>
      <c r="N23" s="316"/>
    </row>
    <row r="24" spans="1:14" x14ac:dyDescent="0.3">
      <c r="A24" s="12" t="s">
        <v>25</v>
      </c>
      <c r="B24" s="9" t="s">
        <v>24</v>
      </c>
      <c r="C24" s="13"/>
      <c r="D24" s="13"/>
      <c r="E24" s="13"/>
      <c r="F24" s="14"/>
      <c r="G24" s="13"/>
      <c r="H24" s="13"/>
      <c r="I24" s="13"/>
      <c r="J24" s="15"/>
      <c r="K24" s="13"/>
      <c r="L24" s="13"/>
      <c r="M24" s="13"/>
      <c r="N24" s="15"/>
    </row>
    <row r="25" spans="1:14" x14ac:dyDescent="0.3">
      <c r="A25" s="12"/>
      <c r="B25" s="9" t="s">
        <v>2</v>
      </c>
      <c r="C25" s="100">
        <v>13.202999999999999</v>
      </c>
      <c r="D25" s="100">
        <v>10.209</v>
      </c>
      <c r="E25" s="104">
        <v>17.074999999999999</v>
      </c>
      <c r="F25" s="16" t="s">
        <v>161</v>
      </c>
      <c r="G25" s="100">
        <v>13.275</v>
      </c>
      <c r="H25" s="202">
        <v>10.263999999999999</v>
      </c>
      <c r="I25" s="100">
        <v>17.167999999999999</v>
      </c>
      <c r="J25" s="16" t="s">
        <v>161</v>
      </c>
      <c r="K25" s="100">
        <v>9.1739999999999995</v>
      </c>
      <c r="L25" s="202">
        <v>6.73</v>
      </c>
      <c r="M25" s="100">
        <v>12.504</v>
      </c>
      <c r="N25" s="16" t="s">
        <v>161</v>
      </c>
    </row>
    <row r="26" spans="1:14" x14ac:dyDescent="0.3">
      <c r="A26" s="17" t="s">
        <v>22</v>
      </c>
      <c r="B26" s="18" t="s">
        <v>23</v>
      </c>
      <c r="C26" s="101">
        <v>1.6040000000000001</v>
      </c>
      <c r="D26" s="101">
        <v>1.262</v>
      </c>
      <c r="E26" s="103">
        <v>2.04</v>
      </c>
      <c r="F26" s="24">
        <v>1E-4</v>
      </c>
      <c r="G26" s="103">
        <v>1.649</v>
      </c>
      <c r="H26" s="102">
        <v>1.2969999999999999</v>
      </c>
      <c r="I26" s="101">
        <v>2.0960000000000001</v>
      </c>
      <c r="J26" s="24" t="s">
        <v>161</v>
      </c>
      <c r="K26" s="103">
        <v>1.633</v>
      </c>
      <c r="L26" s="102">
        <v>1.2849999999999999</v>
      </c>
      <c r="M26" s="101">
        <v>2.077</v>
      </c>
      <c r="N26" s="24" t="s">
        <v>161</v>
      </c>
    </row>
    <row r="27" spans="1:14" x14ac:dyDescent="0.3">
      <c r="A27" s="12"/>
      <c r="B27" s="9" t="s">
        <v>67</v>
      </c>
      <c r="C27" s="13"/>
      <c r="D27" s="13"/>
      <c r="E27" s="13"/>
      <c r="F27" s="14"/>
      <c r="G27" s="13"/>
      <c r="H27" s="13"/>
      <c r="I27" s="13"/>
      <c r="J27" s="15"/>
      <c r="K27" s="13"/>
      <c r="L27" s="13"/>
      <c r="M27" s="13"/>
      <c r="N27" s="15"/>
    </row>
    <row r="28" spans="1:14" x14ac:dyDescent="0.3">
      <c r="A28" s="217" t="s">
        <v>163</v>
      </c>
      <c r="B28" s="218" t="s">
        <v>164</v>
      </c>
      <c r="C28" s="219"/>
      <c r="D28" s="219"/>
      <c r="E28" s="219"/>
      <c r="F28" s="219"/>
      <c r="G28" s="220"/>
      <c r="H28" s="219"/>
      <c r="I28" s="219"/>
      <c r="J28" s="221"/>
      <c r="K28" s="220"/>
      <c r="L28" s="219"/>
      <c r="M28" s="219"/>
      <c r="N28" s="221"/>
    </row>
    <row r="29" spans="1:14" x14ac:dyDescent="0.3">
      <c r="A29" s="12"/>
      <c r="B29" s="9" t="s">
        <v>165</v>
      </c>
      <c r="C29" s="203">
        <v>3.35</v>
      </c>
      <c r="D29" s="203">
        <v>2.419</v>
      </c>
      <c r="E29" s="203">
        <v>4.6390000000000002</v>
      </c>
      <c r="F29" s="203" t="s">
        <v>161</v>
      </c>
      <c r="G29" s="213"/>
      <c r="H29" s="13"/>
      <c r="I29" s="13"/>
      <c r="J29" s="15"/>
      <c r="K29" s="208">
        <v>1.3620000000000001</v>
      </c>
      <c r="L29" s="203">
        <v>0.95</v>
      </c>
      <c r="M29" s="203">
        <v>1.954</v>
      </c>
      <c r="N29" s="205">
        <v>9.3200000000000005E-2</v>
      </c>
    </row>
    <row r="30" spans="1:14" ht="17.25" thickBot="1" x14ac:dyDescent="0.35">
      <c r="A30" s="20"/>
      <c r="B30" s="10" t="s">
        <v>166</v>
      </c>
      <c r="C30" s="206">
        <v>8.9039999999999999</v>
      </c>
      <c r="D30" s="206">
        <v>6.63</v>
      </c>
      <c r="E30" s="206">
        <v>11.96</v>
      </c>
      <c r="F30" s="206" t="s">
        <v>161</v>
      </c>
      <c r="G30" s="222"/>
      <c r="H30" s="22"/>
      <c r="I30" s="22"/>
      <c r="J30" s="23"/>
      <c r="K30" s="209">
        <v>2.1680000000000001</v>
      </c>
      <c r="L30" s="206">
        <v>1.5189999999999999</v>
      </c>
      <c r="M30" s="206">
        <v>3.0950000000000002</v>
      </c>
      <c r="N30" s="207" t="s">
        <v>161</v>
      </c>
    </row>
    <row r="32" spans="1:14" ht="17.25" thickBot="1" x14ac:dyDescent="0.35">
      <c r="A32" s="317" t="s">
        <v>162</v>
      </c>
      <c r="B32" s="317"/>
      <c r="C32" s="317"/>
      <c r="D32" s="317"/>
      <c r="E32" s="317"/>
      <c r="F32" s="317"/>
      <c r="G32" s="317"/>
      <c r="H32" s="317"/>
      <c r="I32" s="317"/>
      <c r="J32" s="317"/>
    </row>
    <row r="33" spans="1:14" ht="17.25" thickBot="1" x14ac:dyDescent="0.35">
      <c r="A33" s="318" t="s">
        <v>13</v>
      </c>
      <c r="B33" s="319"/>
      <c r="C33" s="311" t="s">
        <v>14</v>
      </c>
      <c r="D33" s="311"/>
      <c r="E33" s="311"/>
      <c r="F33" s="311"/>
      <c r="G33" s="311" t="s">
        <v>167</v>
      </c>
      <c r="H33" s="311"/>
      <c r="I33" s="311"/>
      <c r="J33" s="311"/>
      <c r="K33" s="311" t="s">
        <v>168</v>
      </c>
      <c r="L33" s="311"/>
      <c r="M33" s="311"/>
      <c r="N33" s="311"/>
    </row>
    <row r="34" spans="1:14" x14ac:dyDescent="0.3">
      <c r="A34" s="320"/>
      <c r="B34" s="321"/>
      <c r="C34" s="314" t="s">
        <v>15</v>
      </c>
      <c r="D34" s="314" t="s">
        <v>16</v>
      </c>
      <c r="E34" s="314"/>
      <c r="F34" s="315" t="s">
        <v>17</v>
      </c>
      <c r="G34" s="312" t="s">
        <v>18</v>
      </c>
      <c r="H34" s="314" t="s">
        <v>16</v>
      </c>
      <c r="I34" s="314"/>
      <c r="J34" s="315" t="s">
        <v>17</v>
      </c>
      <c r="K34" s="312" t="s">
        <v>18</v>
      </c>
      <c r="L34" s="314" t="s">
        <v>16</v>
      </c>
      <c r="M34" s="314"/>
      <c r="N34" s="315" t="s">
        <v>17</v>
      </c>
    </row>
    <row r="35" spans="1:14" ht="17.25" thickBot="1" x14ac:dyDescent="0.35">
      <c r="A35" s="322"/>
      <c r="B35" s="323"/>
      <c r="C35" s="324"/>
      <c r="D35" s="11" t="s">
        <v>19</v>
      </c>
      <c r="E35" s="11" t="s">
        <v>20</v>
      </c>
      <c r="F35" s="316"/>
      <c r="G35" s="313"/>
      <c r="H35" s="11" t="s">
        <v>19</v>
      </c>
      <c r="I35" s="11" t="s">
        <v>20</v>
      </c>
      <c r="J35" s="316"/>
      <c r="K35" s="313"/>
      <c r="L35" s="11" t="s">
        <v>19</v>
      </c>
      <c r="M35" s="11" t="s">
        <v>20</v>
      </c>
      <c r="N35" s="316"/>
    </row>
    <row r="36" spans="1:14" x14ac:dyDescent="0.3">
      <c r="A36" s="12" t="s">
        <v>25</v>
      </c>
      <c r="B36" s="9" t="s">
        <v>24</v>
      </c>
      <c r="C36" s="13"/>
      <c r="D36" s="13"/>
      <c r="E36" s="13"/>
      <c r="F36" s="14"/>
      <c r="G36" s="13"/>
      <c r="H36" s="13"/>
      <c r="I36" s="13"/>
      <c r="J36" s="15"/>
      <c r="K36" s="13"/>
      <c r="L36" s="13"/>
      <c r="M36" s="13"/>
      <c r="N36" s="15"/>
    </row>
    <row r="37" spans="1:14" x14ac:dyDescent="0.3">
      <c r="A37" s="12"/>
      <c r="B37" s="9" t="s">
        <v>2</v>
      </c>
      <c r="C37" s="100">
        <v>6.585</v>
      </c>
      <c r="D37" s="100">
        <v>5.9160000000000004</v>
      </c>
      <c r="E37" s="104">
        <v>7.33</v>
      </c>
      <c r="F37" s="16" t="s">
        <v>161</v>
      </c>
      <c r="G37" s="100">
        <v>6.5739999999999998</v>
      </c>
      <c r="H37" s="202">
        <v>5.9059999999999997</v>
      </c>
      <c r="I37" s="100">
        <v>7.3170000000000002</v>
      </c>
      <c r="J37" s="16" t="s">
        <v>161</v>
      </c>
      <c r="K37" s="100">
        <v>7.109</v>
      </c>
      <c r="L37" s="202">
        <v>6.2960000000000003</v>
      </c>
      <c r="M37" s="100">
        <v>8.0269999999999992</v>
      </c>
      <c r="N37" s="16" t="s">
        <v>161</v>
      </c>
    </row>
    <row r="38" spans="1:14" x14ac:dyDescent="0.3">
      <c r="A38" s="17" t="s">
        <v>22</v>
      </c>
      <c r="B38" s="18" t="s">
        <v>23</v>
      </c>
      <c r="C38" s="101">
        <v>1.2050000000000001</v>
      </c>
      <c r="D38" s="101">
        <v>1.0900000000000001</v>
      </c>
      <c r="E38" s="103">
        <v>1.3320000000000001</v>
      </c>
      <c r="F38" s="24">
        <v>2.9999999999999997E-4</v>
      </c>
      <c r="G38" s="103">
        <v>1.1859999999999999</v>
      </c>
      <c r="H38" s="102">
        <v>1.073</v>
      </c>
      <c r="I38" s="101">
        <v>1.31</v>
      </c>
      <c r="J38" s="24">
        <v>8.0000000000000004E-4</v>
      </c>
      <c r="K38" s="103">
        <v>1.196</v>
      </c>
      <c r="L38" s="102">
        <v>1.081</v>
      </c>
      <c r="M38" s="101">
        <v>1.3220000000000001</v>
      </c>
      <c r="N38" s="24">
        <v>5.0000000000000001E-4</v>
      </c>
    </row>
    <row r="39" spans="1:14" x14ac:dyDescent="0.3">
      <c r="A39" s="12"/>
      <c r="B39" s="9" t="s">
        <v>67</v>
      </c>
      <c r="C39" s="13"/>
      <c r="D39" s="13"/>
      <c r="E39" s="13"/>
      <c r="F39" s="14"/>
      <c r="G39" s="13"/>
      <c r="H39" s="13"/>
      <c r="I39" s="13"/>
      <c r="J39" s="15"/>
      <c r="K39" s="13"/>
      <c r="L39" s="13"/>
      <c r="M39" s="13"/>
      <c r="N39" s="15"/>
    </row>
    <row r="40" spans="1:14" x14ac:dyDescent="0.3">
      <c r="A40" s="217" t="s">
        <v>163</v>
      </c>
      <c r="B40" s="218" t="s">
        <v>164</v>
      </c>
      <c r="C40" s="219"/>
      <c r="D40" s="219"/>
      <c r="E40" s="219"/>
      <c r="F40" s="219"/>
      <c r="G40" s="220"/>
      <c r="H40" s="219"/>
      <c r="I40" s="219"/>
      <c r="J40" s="221"/>
      <c r="K40" s="220"/>
      <c r="L40" s="219"/>
      <c r="M40" s="219"/>
      <c r="N40" s="221"/>
    </row>
    <row r="41" spans="1:14" x14ac:dyDescent="0.3">
      <c r="A41" s="12"/>
      <c r="B41" s="9" t="s">
        <v>165</v>
      </c>
      <c r="C41" s="203">
        <v>1.2170000000000001</v>
      </c>
      <c r="D41" s="203">
        <v>1.0669999999999999</v>
      </c>
      <c r="E41" s="202">
        <v>1.3879999999999999</v>
      </c>
      <c r="F41" s="203">
        <v>3.3999999999999998E-3</v>
      </c>
      <c r="G41" s="213"/>
      <c r="H41" s="13"/>
      <c r="I41" s="13"/>
      <c r="J41" s="15"/>
      <c r="K41" s="208">
        <v>0.86299999999999999</v>
      </c>
      <c r="L41" s="203">
        <v>0.753</v>
      </c>
      <c r="M41" s="203">
        <v>0.98899999999999999</v>
      </c>
      <c r="N41" s="205">
        <v>3.4500000000000003E-2</v>
      </c>
    </row>
    <row r="42" spans="1:14" ht="17.25" thickBot="1" x14ac:dyDescent="0.35">
      <c r="A42" s="20"/>
      <c r="B42" s="10" t="s">
        <v>166</v>
      </c>
      <c r="C42" s="206">
        <v>1.829</v>
      </c>
      <c r="D42" s="206">
        <v>1.6180000000000001</v>
      </c>
      <c r="E42" s="206">
        <v>2.0670000000000002</v>
      </c>
      <c r="F42" s="206" t="s">
        <v>161</v>
      </c>
      <c r="G42" s="222"/>
      <c r="H42" s="22"/>
      <c r="I42" s="22"/>
      <c r="J42" s="23"/>
      <c r="K42" s="209">
        <v>0.81699999999999995</v>
      </c>
      <c r="L42" s="206">
        <v>0.71</v>
      </c>
      <c r="M42" s="206">
        <v>0.94</v>
      </c>
      <c r="N42" s="207">
        <v>4.7999999999999996E-3</v>
      </c>
    </row>
  </sheetData>
  <mergeCells count="43">
    <mergeCell ref="A4:J4"/>
    <mergeCell ref="A1:J1"/>
    <mergeCell ref="A5:B7"/>
    <mergeCell ref="C5:F5"/>
    <mergeCell ref="G5:J5"/>
    <mergeCell ref="C6:C7"/>
    <mergeCell ref="D6:E6"/>
    <mergeCell ref="F6:F7"/>
    <mergeCell ref="G6:G7"/>
    <mergeCell ref="H6:I6"/>
    <mergeCell ref="J6:J7"/>
    <mergeCell ref="A33:B35"/>
    <mergeCell ref="C33:F33"/>
    <mergeCell ref="G33:J33"/>
    <mergeCell ref="C34:C35"/>
    <mergeCell ref="D34:E34"/>
    <mergeCell ref="F34:F35"/>
    <mergeCell ref="G34:G35"/>
    <mergeCell ref="H34:I34"/>
    <mergeCell ref="J34:J35"/>
    <mergeCell ref="K5:N5"/>
    <mergeCell ref="K6:K7"/>
    <mergeCell ref="L6:M6"/>
    <mergeCell ref="N6:N7"/>
    <mergeCell ref="A32:J32"/>
    <mergeCell ref="A20:J20"/>
    <mergeCell ref="A21:B23"/>
    <mergeCell ref="C21:F21"/>
    <mergeCell ref="G21:J21"/>
    <mergeCell ref="C22:C23"/>
    <mergeCell ref="D22:E22"/>
    <mergeCell ref="F22:F23"/>
    <mergeCell ref="G22:G23"/>
    <mergeCell ref="H22:I22"/>
    <mergeCell ref="J22:J23"/>
    <mergeCell ref="K33:N33"/>
    <mergeCell ref="K34:K35"/>
    <mergeCell ref="L34:M34"/>
    <mergeCell ref="N34:N35"/>
    <mergeCell ref="K21:N21"/>
    <mergeCell ref="K22:K23"/>
    <mergeCell ref="L22:M22"/>
    <mergeCell ref="N22:N2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3"/>
  <sheetViews>
    <sheetView workbookViewId="0">
      <selection activeCell="A6" sqref="A6:C7"/>
    </sheetView>
  </sheetViews>
  <sheetFormatPr defaultRowHeight="16.5" x14ac:dyDescent="0.3"/>
  <cols>
    <col min="1" max="1" width="12.25" customWidth="1"/>
    <col min="2" max="2" width="24.75" customWidth="1"/>
    <col min="3" max="3" width="69.5" customWidth="1"/>
  </cols>
  <sheetData>
    <row r="1" spans="1:20" ht="34.5" customHeight="1" thickBot="1" x14ac:dyDescent="0.35">
      <c r="A1" s="272" t="s">
        <v>150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</row>
    <row r="2" spans="1:20" ht="32.25" customHeight="1" thickBot="1" x14ac:dyDescent="0.35">
      <c r="A2" s="328" t="s">
        <v>130</v>
      </c>
      <c r="B2" s="329"/>
      <c r="C2" s="136" t="s">
        <v>123</v>
      </c>
    </row>
    <row r="3" spans="1:20" x14ac:dyDescent="0.3">
      <c r="A3" s="130" t="s">
        <v>131</v>
      </c>
      <c r="B3" s="134" t="s">
        <v>122</v>
      </c>
      <c r="C3" s="131" t="s">
        <v>132</v>
      </c>
    </row>
    <row r="4" spans="1:20" x14ac:dyDescent="0.3">
      <c r="A4" s="327" t="s">
        <v>112</v>
      </c>
      <c r="B4" s="35" t="s">
        <v>124</v>
      </c>
      <c r="C4" s="132" t="s">
        <v>133</v>
      </c>
    </row>
    <row r="5" spans="1:20" x14ac:dyDescent="0.3">
      <c r="A5" s="327"/>
      <c r="B5" s="35" t="s">
        <v>125</v>
      </c>
      <c r="C5" s="132" t="s">
        <v>134</v>
      </c>
    </row>
    <row r="6" spans="1:20" x14ac:dyDescent="0.3">
      <c r="A6" s="325" t="s">
        <v>113</v>
      </c>
      <c r="B6" s="35" t="s">
        <v>126</v>
      </c>
      <c r="C6" s="132" t="s">
        <v>135</v>
      </c>
    </row>
    <row r="7" spans="1:20" x14ac:dyDescent="0.3">
      <c r="A7" s="325"/>
      <c r="B7" s="35" t="s">
        <v>127</v>
      </c>
      <c r="C7" s="132" t="s">
        <v>136</v>
      </c>
    </row>
    <row r="8" spans="1:20" ht="49.5" x14ac:dyDescent="0.3">
      <c r="A8" s="325" t="s">
        <v>114</v>
      </c>
      <c r="B8" s="35" t="s">
        <v>128</v>
      </c>
      <c r="C8" s="135" t="s">
        <v>137</v>
      </c>
    </row>
    <row r="9" spans="1:20" ht="17.25" thickBot="1" x14ac:dyDescent="0.35">
      <c r="A9" s="326"/>
      <c r="B9" s="36" t="s">
        <v>129</v>
      </c>
      <c r="C9" s="133" t="s">
        <v>138</v>
      </c>
    </row>
    <row r="10" spans="1:20" x14ac:dyDescent="0.3">
      <c r="A10" s="25"/>
    </row>
    <row r="11" spans="1:20" x14ac:dyDescent="0.3">
      <c r="A11" s="25"/>
    </row>
    <row r="13" spans="1:20" x14ac:dyDescent="0.3">
      <c r="A13" s="25" t="s">
        <v>139</v>
      </c>
    </row>
  </sheetData>
  <mergeCells count="5">
    <mergeCell ref="A8:A9"/>
    <mergeCell ref="A6:A7"/>
    <mergeCell ref="A4:A5"/>
    <mergeCell ref="A2:B2"/>
    <mergeCell ref="A1:T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코호트현황(03-07)</vt:lpstr>
      <vt:lpstr>사망률 </vt:lpstr>
      <vt:lpstr>생존기간KM</vt:lpstr>
      <vt:lpstr>사망위험도(cox)</vt:lpstr>
      <vt:lpstr>별첨_동반상병정의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kyeong min</cp:lastModifiedBy>
  <cp:lastPrinted>2018-07-31T05:03:38Z</cp:lastPrinted>
  <dcterms:created xsi:type="dcterms:W3CDTF">2014-06-20T13:25:41Z</dcterms:created>
  <dcterms:modified xsi:type="dcterms:W3CDTF">2018-09-24T10:38:14Z</dcterms:modified>
</cp:coreProperties>
</file>