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bbae0bb7d76619/Desktop/"/>
    </mc:Choice>
  </mc:AlternateContent>
  <xr:revisionPtr revIDLastSave="12" documentId="8_{5774489F-B863-4152-A9EC-75754B426208}" xr6:coauthVersionLast="45" xr6:coauthVersionMax="45" xr10:uidLastSave="{649D4EDF-ADD9-4630-ACC9-B96C62D81F08}"/>
  <bookViews>
    <workbookView xWindow="1464" yWindow="-108" windowWidth="21684" windowHeight="13176" xr2:uid="{90020072-ED6D-4D4D-909A-3CB4C588DB65}"/>
  </bookViews>
  <sheets>
    <sheet name="Non Dyslexic" sheetId="7" r:id="rId1"/>
    <sheet name="Dyslexic" sheetId="8" r:id="rId2"/>
    <sheet name="all data" sheetId="1" r:id="rId3"/>
    <sheet name="moorestown" sheetId="2" r:id="rId4"/>
    <sheet name="AIM" sheetId="3" r:id="rId5"/>
    <sheet name="Statistical Data" sheetId="4" r:id="rId6"/>
  </sheets>
  <definedNames>
    <definedName name="_xlchart.v1.0" hidden="1">'all data'!$C$21</definedName>
    <definedName name="_xlchart.v1.1" hidden="1">'all data'!$C$22:$C$25</definedName>
    <definedName name="_xlchart.v1.10" hidden="1">'all data'!$F$21</definedName>
    <definedName name="_xlchart.v1.11" hidden="1">'all data'!$F$22:$F$25</definedName>
    <definedName name="_xlchart.v1.12" hidden="1">'all data'!$H$21</definedName>
    <definedName name="_xlchart.v1.13" hidden="1">'all data'!$H$22:$H$25</definedName>
    <definedName name="_xlchart.v1.14" hidden="1">'all data'!$J$21</definedName>
    <definedName name="_xlchart.v1.15" hidden="1">'all data'!$J$22:$J$25</definedName>
    <definedName name="_xlchart.v1.16" hidden="1">'all data'!$D$20</definedName>
    <definedName name="_xlchart.v1.17" hidden="1">'all data'!$D$21:$D$34</definedName>
    <definedName name="_xlchart.v1.18" hidden="1">'all data'!$F$20</definedName>
    <definedName name="_xlchart.v1.19" hidden="1">'all data'!$F$21:$F$34</definedName>
    <definedName name="_xlchart.v1.2" hidden="1">'all data'!$E$21</definedName>
    <definedName name="_xlchart.v1.20" hidden="1">'all data'!$H$20</definedName>
    <definedName name="_xlchart.v1.21" hidden="1">'all data'!$H$21:$H$34</definedName>
    <definedName name="_xlchart.v1.22" hidden="1">'all data'!$J$20</definedName>
    <definedName name="_xlchart.v1.23" hidden="1">'all data'!$J$21:$J$34</definedName>
    <definedName name="_xlchart.v1.24" hidden="1">'all data'!$D$20</definedName>
    <definedName name="_xlchart.v1.25" hidden="1">'all data'!$D$21:$D$34</definedName>
    <definedName name="_xlchart.v1.26" hidden="1">'all data'!$F$20</definedName>
    <definedName name="_xlchart.v1.27" hidden="1">'all data'!$F$21:$F$34</definedName>
    <definedName name="_xlchart.v1.28" hidden="1">'all data'!$H$20</definedName>
    <definedName name="_xlchart.v1.29" hidden="1">'all data'!$H$21:$H$34</definedName>
    <definedName name="_xlchart.v1.3" hidden="1">'all data'!$E$22:$E$25</definedName>
    <definedName name="_xlchart.v1.30" hidden="1">'all data'!$J$20</definedName>
    <definedName name="_xlchart.v1.31" hidden="1">'all data'!$J$21:$J$34</definedName>
    <definedName name="_xlchart.v1.32" hidden="1">'all data'!$D$20</definedName>
    <definedName name="_xlchart.v1.33" hidden="1">'all data'!$D$21:$D$34</definedName>
    <definedName name="_xlchart.v1.34" hidden="1">'all data'!$F$20</definedName>
    <definedName name="_xlchart.v1.35" hidden="1">'all data'!$F$21:$F$34</definedName>
    <definedName name="_xlchart.v1.36" hidden="1">'all data'!$H$20</definedName>
    <definedName name="_xlchart.v1.37" hidden="1">'all data'!$H$21:$H$34</definedName>
    <definedName name="_xlchart.v1.38" hidden="1">'all data'!$J$20</definedName>
    <definedName name="_xlchart.v1.39" hidden="1">'all data'!$J$21:$J$34</definedName>
    <definedName name="_xlchart.v1.4" hidden="1">'all data'!$G$21</definedName>
    <definedName name="_xlchart.v1.40" hidden="1">'all data'!$D$20</definedName>
    <definedName name="_xlchart.v1.41" hidden="1">'all data'!$D$21:$D$34</definedName>
    <definedName name="_xlchart.v1.42" hidden="1">'all data'!$F$20</definedName>
    <definedName name="_xlchart.v1.43" hidden="1">'all data'!$F$21:$F$34</definedName>
    <definedName name="_xlchart.v1.44" hidden="1">'all data'!$H$20</definedName>
    <definedName name="_xlchart.v1.45" hidden="1">'all data'!$H$21:$H$34</definedName>
    <definedName name="_xlchart.v1.46" hidden="1">'all data'!$J$20</definedName>
    <definedName name="_xlchart.v1.47" hidden="1">'all data'!$J$21:$J$34</definedName>
    <definedName name="_xlchart.v1.48" hidden="1">'all data'!$D$20</definedName>
    <definedName name="_xlchart.v1.49" hidden="1">'all data'!$D$21:$D$34</definedName>
    <definedName name="_xlchart.v1.5" hidden="1">'all data'!$G$22:$G$25</definedName>
    <definedName name="_xlchart.v1.50" hidden="1">'all data'!$F$20</definedName>
    <definedName name="_xlchart.v1.51" hidden="1">'all data'!$F$21:$F$34</definedName>
    <definedName name="_xlchart.v1.52" hidden="1">'all data'!$H$20</definedName>
    <definedName name="_xlchart.v1.53" hidden="1">'all data'!$H$21:$H$34</definedName>
    <definedName name="_xlchart.v1.54" hidden="1">'all data'!$J$20</definedName>
    <definedName name="_xlchart.v1.55" hidden="1">'all data'!$J$21:$J$34</definedName>
    <definedName name="_xlchart.v1.56" hidden="1">'all data'!$D$20</definedName>
    <definedName name="_xlchart.v1.57" hidden="1">'all data'!$D$21:$D$34</definedName>
    <definedName name="_xlchart.v1.58" hidden="1">'all data'!$F$20</definedName>
    <definedName name="_xlchart.v1.59" hidden="1">'all data'!$F$21:$F$34</definedName>
    <definedName name="_xlchart.v1.6" hidden="1">'all data'!$I$21</definedName>
    <definedName name="_xlchart.v1.60" hidden="1">'all data'!$H$20</definedName>
    <definedName name="_xlchart.v1.61" hidden="1">'all data'!$H$21:$H$34</definedName>
    <definedName name="_xlchart.v1.62" hidden="1">'all data'!$J$20</definedName>
    <definedName name="_xlchart.v1.63" hidden="1">'all data'!$J$21:$J$34</definedName>
    <definedName name="_xlchart.v1.64" hidden="1">'all data'!$C$1</definedName>
    <definedName name="_xlchart.v1.65" hidden="1">'all data'!$C$2:$C$17</definedName>
    <definedName name="_xlchart.v1.66" hidden="1">'all data'!$E$1</definedName>
    <definedName name="_xlchart.v1.67" hidden="1">'all data'!$E$2:$E$17</definedName>
    <definedName name="_xlchart.v1.68" hidden="1">'all data'!$G$1</definedName>
    <definedName name="_xlchart.v1.69" hidden="1">'all data'!$G$2:$G$17</definedName>
    <definedName name="_xlchart.v1.7" hidden="1">'all data'!$I$22:$I$25</definedName>
    <definedName name="_xlchart.v1.70" hidden="1">'all data'!$I$1</definedName>
    <definedName name="_xlchart.v1.71" hidden="1">'all data'!$I$2:$I$17</definedName>
    <definedName name="_xlchart.v1.72" hidden="1">'all data'!$D$22:$D$24</definedName>
    <definedName name="_xlchart.v1.73" hidden="1">'all data'!$F$22:$F$24</definedName>
    <definedName name="_xlchart.v1.74" hidden="1">'all data'!$H$22:$H$24</definedName>
    <definedName name="_xlchart.v1.75" hidden="1">'all data'!$J$22:$J$24</definedName>
    <definedName name="_xlchart.v1.76" hidden="1">'all data'!$D$1</definedName>
    <definedName name="_xlchart.v1.77" hidden="1">'all data'!$D$2:$D$17</definedName>
    <definedName name="_xlchart.v1.78" hidden="1">'all data'!$F$1</definedName>
    <definedName name="_xlchart.v1.79" hidden="1">'all data'!$F$2:$F$17</definedName>
    <definedName name="_xlchart.v1.8" hidden="1">'all data'!$D$21</definedName>
    <definedName name="_xlchart.v1.80" hidden="1">'all data'!$H$1</definedName>
    <definedName name="_xlchart.v1.81" hidden="1">'all data'!$H$2:$H$17</definedName>
    <definedName name="_xlchart.v1.82" hidden="1">'all data'!$J$1</definedName>
    <definedName name="_xlchart.v1.83" hidden="1">'all data'!$J$2:$J$17</definedName>
    <definedName name="_xlchart.v1.9" hidden="1">'all data'!$D$22:$D$25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8" l="1"/>
  <c r="C4" i="8"/>
  <c r="C5" i="8"/>
  <c r="C2" i="8"/>
  <c r="B3" i="8"/>
  <c r="B4" i="8"/>
  <c r="B5" i="8"/>
  <c r="B6" i="8"/>
  <c r="B2" i="8"/>
  <c r="A3" i="8"/>
  <c r="A4" i="8"/>
  <c r="A5" i="8"/>
  <c r="A6" i="8"/>
  <c r="A2" i="8"/>
  <c r="L27" i="1"/>
  <c r="M27" i="1"/>
  <c r="L28" i="1"/>
  <c r="M28" i="1"/>
  <c r="L29" i="1"/>
  <c r="M29" i="1"/>
  <c r="N29" i="1" s="1"/>
  <c r="O29" i="1" s="1"/>
  <c r="L30" i="1"/>
  <c r="M30" i="1"/>
  <c r="L32" i="1"/>
  <c r="M32" i="1"/>
  <c r="L33" i="1"/>
  <c r="M33" i="1"/>
  <c r="N33" i="1" s="1"/>
  <c r="O33" i="1" s="1"/>
  <c r="L34" i="1"/>
  <c r="M34" i="1"/>
  <c r="L35" i="1"/>
  <c r="M35" i="1"/>
  <c r="N35" i="1" s="1"/>
  <c r="O35" i="1" s="1"/>
  <c r="L22" i="1"/>
  <c r="M22" i="1"/>
  <c r="L31" i="1"/>
  <c r="M31" i="1"/>
  <c r="L23" i="1"/>
  <c r="M23" i="1"/>
  <c r="L24" i="1"/>
  <c r="M24" i="1"/>
  <c r="N24" i="1" s="1"/>
  <c r="O24" i="1" s="1"/>
  <c r="L25" i="1"/>
  <c r="M25" i="1"/>
  <c r="M26" i="1"/>
  <c r="L26" i="1"/>
  <c r="N26" i="1" s="1"/>
  <c r="O26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2" i="1"/>
  <c r="L3" i="1"/>
  <c r="L4" i="1"/>
  <c r="L5" i="1"/>
  <c r="L6" i="1"/>
  <c r="L7" i="1"/>
  <c r="L8" i="1"/>
  <c r="L9" i="1"/>
  <c r="L10" i="1"/>
  <c r="L11" i="1"/>
  <c r="N11" i="1" s="1"/>
  <c r="O11" i="1" s="1"/>
  <c r="B6" i="7" s="1"/>
  <c r="L12" i="1"/>
  <c r="N12" i="1" s="1"/>
  <c r="O12" i="1" s="1"/>
  <c r="L13" i="1"/>
  <c r="N13" i="1" s="1"/>
  <c r="O13" i="1" s="1"/>
  <c r="A2" i="7" s="1"/>
  <c r="L14" i="1"/>
  <c r="N14" i="1" s="1"/>
  <c r="O14" i="1" s="1"/>
  <c r="A3" i="7" s="1"/>
  <c r="L15" i="1"/>
  <c r="L16" i="1"/>
  <c r="L17" i="1"/>
  <c r="L2" i="1"/>
  <c r="J20" i="1"/>
  <c r="I20" i="1"/>
  <c r="H20" i="1"/>
  <c r="G20" i="1"/>
  <c r="F20" i="1"/>
  <c r="E20" i="1"/>
  <c r="D20" i="1"/>
  <c r="C20" i="1"/>
  <c r="J38" i="1"/>
  <c r="I38" i="1"/>
  <c r="H38" i="1"/>
  <c r="G38" i="1"/>
  <c r="F38" i="1"/>
  <c r="E38" i="1"/>
  <c r="D38" i="1"/>
  <c r="C38" i="1"/>
  <c r="D37" i="1"/>
  <c r="E37" i="1"/>
  <c r="F37" i="1"/>
  <c r="G37" i="1"/>
  <c r="H37" i="1"/>
  <c r="I37" i="1"/>
  <c r="J37" i="1"/>
  <c r="C37" i="1"/>
  <c r="D36" i="1"/>
  <c r="E36" i="1"/>
  <c r="F36" i="1"/>
  <c r="G36" i="1"/>
  <c r="H36" i="1"/>
  <c r="I36" i="1"/>
  <c r="J36" i="1"/>
  <c r="C36" i="1"/>
  <c r="N16" i="1" l="1"/>
  <c r="O16" i="1" s="1"/>
  <c r="A5" i="7" s="1"/>
  <c r="N15" i="1"/>
  <c r="O15" i="1" s="1"/>
  <c r="A4" i="7" s="1"/>
  <c r="N3" i="1"/>
  <c r="O3" i="1" s="1"/>
  <c r="C3" i="7" s="1"/>
  <c r="N4" i="1"/>
  <c r="O4" i="1" s="1"/>
  <c r="C4" i="7" s="1"/>
  <c r="N6" i="1"/>
  <c r="O6" i="1" s="1"/>
  <c r="C6" i="7" s="1"/>
  <c r="N9" i="1"/>
  <c r="O9" i="1" s="1"/>
  <c r="B4" i="7" s="1"/>
  <c r="N10" i="1"/>
  <c r="O10" i="1" s="1"/>
  <c r="B5" i="7" s="1"/>
  <c r="N8" i="1"/>
  <c r="O8" i="1" s="1"/>
  <c r="B3" i="7" s="1"/>
  <c r="N2" i="1"/>
  <c r="O2" i="1" s="1"/>
  <c r="C2" i="7" s="1"/>
  <c r="N7" i="1"/>
  <c r="O7" i="1" s="1"/>
  <c r="B2" i="7" s="1"/>
  <c r="N25" i="1"/>
  <c r="O25" i="1" s="1"/>
  <c r="N32" i="1"/>
  <c r="O32" i="1" s="1"/>
  <c r="N22" i="1"/>
  <c r="O22" i="1" s="1"/>
  <c r="N17" i="1"/>
  <c r="O17" i="1" s="1"/>
  <c r="A6" i="7" s="1"/>
  <c r="N5" i="1"/>
  <c r="O5" i="1" s="1"/>
  <c r="C5" i="7" s="1"/>
  <c r="N30" i="1"/>
  <c r="O30" i="1" s="1"/>
  <c r="N31" i="1"/>
  <c r="O31" i="1" s="1"/>
  <c r="N34" i="1"/>
  <c r="O34" i="1" s="1"/>
  <c r="N23" i="1"/>
  <c r="O23" i="1" s="1"/>
  <c r="N28" i="1"/>
  <c r="O28" i="1" s="1"/>
  <c r="N27" i="1"/>
  <c r="O27" i="1" s="1"/>
  <c r="J6" i="4"/>
  <c r="J8" i="4"/>
  <c r="J7" i="4"/>
  <c r="D17" i="3"/>
  <c r="E17" i="3"/>
  <c r="F17" i="3"/>
  <c r="G17" i="3"/>
  <c r="H17" i="3"/>
  <c r="I17" i="3"/>
  <c r="J17" i="3"/>
  <c r="C17" i="3"/>
  <c r="D16" i="3"/>
  <c r="E16" i="3"/>
  <c r="F16" i="3"/>
  <c r="G16" i="3"/>
  <c r="H16" i="3"/>
  <c r="I16" i="3"/>
  <c r="J16" i="3"/>
  <c r="C16" i="3"/>
  <c r="B22" i="4"/>
  <c r="C22" i="4"/>
  <c r="D22" i="4"/>
  <c r="E22" i="4"/>
  <c r="F22" i="4"/>
  <c r="G22" i="4"/>
  <c r="H22" i="4"/>
  <c r="I22" i="4"/>
  <c r="B23" i="4"/>
  <c r="C23" i="4"/>
  <c r="D23" i="4"/>
  <c r="E23" i="4"/>
  <c r="F23" i="4"/>
  <c r="G23" i="4"/>
  <c r="H23" i="4"/>
  <c r="I23" i="4"/>
  <c r="I11" i="4" l="1"/>
  <c r="I10" i="4"/>
  <c r="I9" i="4"/>
  <c r="I8" i="4"/>
  <c r="I7" i="4"/>
  <c r="I6" i="4"/>
  <c r="I4" i="4"/>
  <c r="I3" i="4"/>
  <c r="I2" i="4"/>
  <c r="J19" i="1"/>
  <c r="I19" i="1"/>
  <c r="H19" i="1"/>
  <c r="G19" i="1"/>
  <c r="F19" i="1"/>
  <c r="E19" i="1"/>
  <c r="D19" i="1"/>
  <c r="C19" i="1"/>
  <c r="J18" i="1"/>
  <c r="I18" i="1"/>
  <c r="H18" i="1"/>
  <c r="G18" i="1"/>
  <c r="F18" i="1"/>
  <c r="E18" i="1"/>
  <c r="D18" i="1"/>
  <c r="C18" i="1"/>
  <c r="D19" i="2"/>
  <c r="E19" i="2"/>
  <c r="F19" i="2"/>
  <c r="G19" i="2"/>
  <c r="H19" i="2"/>
  <c r="I19" i="2"/>
  <c r="J19" i="2"/>
  <c r="C19" i="2"/>
  <c r="D18" i="2"/>
  <c r="E18" i="2"/>
  <c r="F18" i="2"/>
  <c r="G18" i="2"/>
  <c r="H18" i="2"/>
  <c r="I18" i="2"/>
  <c r="J18" i="2"/>
  <c r="C18" i="2"/>
</calcChain>
</file>

<file path=xl/sharedStrings.xml><?xml version="1.0" encoding="utf-8"?>
<sst xmlns="http://schemas.openxmlformats.org/spreadsheetml/2006/main" count="201" uniqueCount="62">
  <si>
    <t>Student (Name)</t>
  </si>
  <si>
    <t>Grade</t>
  </si>
  <si>
    <t>Words Read (Arial)</t>
  </si>
  <si>
    <t>Mistakes (Arial)</t>
  </si>
  <si>
    <t>Words Read (Roman)</t>
  </si>
  <si>
    <t>Mistakes (Roman)</t>
  </si>
  <si>
    <t>Words Read (Open)</t>
  </si>
  <si>
    <t>Mistakes (Open)</t>
  </si>
  <si>
    <t>Words Read (Readable)</t>
  </si>
  <si>
    <t>Mistakes (Readable)</t>
  </si>
  <si>
    <t>Has Dyslexia</t>
  </si>
  <si>
    <t>N.N.</t>
  </si>
  <si>
    <t>NO</t>
  </si>
  <si>
    <t>A. C.</t>
  </si>
  <si>
    <t>B. M.</t>
  </si>
  <si>
    <t>R. L.</t>
  </si>
  <si>
    <t>S.M.</t>
  </si>
  <si>
    <t>L.T.</t>
  </si>
  <si>
    <t>A. P.</t>
  </si>
  <si>
    <t>F.W.</t>
  </si>
  <si>
    <t>D.M.</t>
  </si>
  <si>
    <t>A.M.</t>
  </si>
  <si>
    <t>D.C.</t>
  </si>
  <si>
    <t>S.T.</t>
  </si>
  <si>
    <t>L.K.</t>
  </si>
  <si>
    <t>YES</t>
  </si>
  <si>
    <t>G.K.</t>
  </si>
  <si>
    <t>H.W.</t>
  </si>
  <si>
    <t>M.N.</t>
  </si>
  <si>
    <t>E.W.</t>
  </si>
  <si>
    <t>G.C.</t>
  </si>
  <si>
    <t>E.B.</t>
  </si>
  <si>
    <t>P.H.</t>
  </si>
  <si>
    <t>P.M.</t>
  </si>
  <si>
    <t>K.M.</t>
  </si>
  <si>
    <t>J.B</t>
  </si>
  <si>
    <t>M.D.</t>
  </si>
  <si>
    <t>average</t>
  </si>
  <si>
    <t>standard dev.</t>
  </si>
  <si>
    <t>O.H.</t>
  </si>
  <si>
    <t>Pearson</t>
  </si>
  <si>
    <t>t-test</t>
  </si>
  <si>
    <t>arial to roman</t>
  </si>
  <si>
    <t>arial to open</t>
  </si>
  <si>
    <t>arial to readable</t>
  </si>
  <si>
    <t>roman to open</t>
  </si>
  <si>
    <t>roman to readable</t>
  </si>
  <si>
    <t>moorestwon reading word numbers</t>
  </si>
  <si>
    <t>open to readable</t>
  </si>
  <si>
    <t>D.T.</t>
  </si>
  <si>
    <t>B.M.</t>
  </si>
  <si>
    <t>pvalue</t>
  </si>
  <si>
    <t>P value tests whether the sets are the same, closer to zero, more likely the testing was done on the same set…which is true</t>
  </si>
  <si>
    <t>T.M.</t>
  </si>
  <si>
    <t>Sum</t>
  </si>
  <si>
    <t>6th Grader</t>
  </si>
  <si>
    <t>7th Grader</t>
  </si>
  <si>
    <t>8th Grader</t>
  </si>
  <si>
    <t>Sum Read</t>
  </si>
  <si>
    <t>Sum Mistakes</t>
  </si>
  <si>
    <t>Percentage</t>
  </si>
  <si>
    <t>Sum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</si>
</sst>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omic Sans MS"/>
      <family val="4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D8BEEC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CCCCCC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164" fontId="0" fillId="0" borderId="0" xfId="0" applyNumberFormat="1"/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0" fillId="4" borderId="0" xfId="0" applyFill="1"/>
    <xf numFmtId="0" fontId="0" fillId="4" borderId="5" xfId="0" applyFill="1" applyBorder="1"/>
    <xf numFmtId="164" fontId="0" fillId="4" borderId="10" xfId="0" applyNumberFormat="1" applyFill="1" applyBorder="1"/>
    <xf numFmtId="164" fontId="0" fillId="4" borderId="5" xfId="0" applyNumberFormat="1" applyFill="1" applyBorder="1"/>
    <xf numFmtId="0" fontId="0" fillId="4" borderId="11" xfId="0" applyFill="1" applyBorder="1"/>
    <xf numFmtId="0" fontId="0" fillId="4" borderId="8" xfId="0" applyFill="1" applyBorder="1"/>
    <xf numFmtId="164" fontId="0" fillId="4" borderId="12" xfId="0" applyNumberFormat="1" applyFill="1" applyBorder="1"/>
    <xf numFmtId="164" fontId="0" fillId="4" borderId="8" xfId="0" applyNumberFormat="1" applyFill="1" applyBorder="1"/>
    <xf numFmtId="0" fontId="0" fillId="4" borderId="13" xfId="0" applyFill="1" applyBorder="1"/>
    <xf numFmtId="0" fontId="2" fillId="5" borderId="4" xfId="0" applyFont="1" applyFill="1" applyBorder="1" applyAlignment="1">
      <alignment horizontal="center" wrapText="1"/>
    </xf>
    <xf numFmtId="0" fontId="0" fillId="5" borderId="5" xfId="0" applyFill="1" applyBorder="1"/>
    <xf numFmtId="164" fontId="0" fillId="5" borderId="5" xfId="0" applyNumberFormat="1" applyFill="1" applyBorder="1"/>
    <xf numFmtId="0" fontId="2" fillId="5" borderId="6" xfId="0" applyFont="1" applyFill="1" applyBorder="1" applyAlignment="1">
      <alignment horizontal="center" wrapText="1"/>
    </xf>
    <xf numFmtId="0" fontId="2" fillId="5" borderId="7" xfId="0" applyFont="1" applyFill="1" applyBorder="1" applyAlignment="1">
      <alignment horizontal="center" wrapText="1"/>
    </xf>
    <xf numFmtId="0" fontId="0" fillId="5" borderId="8" xfId="0" applyFill="1" applyBorder="1"/>
    <xf numFmtId="164" fontId="0" fillId="5" borderId="8" xfId="0" applyNumberFormat="1" applyFill="1" applyBorder="1"/>
    <xf numFmtId="0" fontId="2" fillId="5" borderId="9" xfId="0" applyFont="1" applyFill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2" fillId="0" borderId="19" xfId="0" applyFont="1" applyFill="1" applyBorder="1" applyAlignment="1">
      <alignment horizontal="center" wrapText="1"/>
    </xf>
    <xf numFmtId="0" fontId="2" fillId="0" borderId="20" xfId="0" applyFont="1" applyFill="1" applyBorder="1" applyAlignment="1">
      <alignment horizontal="center" wrapText="1"/>
    </xf>
    <xf numFmtId="0" fontId="1" fillId="0" borderId="0" xfId="0" applyFont="1"/>
    <xf numFmtId="0" fontId="2" fillId="0" borderId="1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2" fillId="5" borderId="23" xfId="0" applyFont="1" applyFill="1" applyBorder="1" applyAlignment="1">
      <alignment horizontal="center" wrapText="1"/>
    </xf>
    <xf numFmtId="0" fontId="0" fillId="5" borderId="0" xfId="0" applyFill="1" applyBorder="1"/>
    <xf numFmtId="164" fontId="0" fillId="5" borderId="0" xfId="0" applyNumberFormat="1" applyFill="1" applyBorder="1"/>
    <xf numFmtId="0" fontId="2" fillId="5" borderId="2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BE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_xlchart.v1.65</cx:f>
      </cx:numDim>
    </cx:data>
    <cx:data id="1">
      <cx:numDim type="val">
        <cx:f>_xlchart.v1.67</cx:f>
      </cx:numDim>
    </cx:data>
    <cx:data id="2">
      <cx:numDim type="val">
        <cx:f>_xlchart.v1.69</cx:f>
      </cx:numDim>
    </cx:data>
    <cx:data id="3">
      <cx:numDim type="val">
        <cx:f>_xlchart.v1.71</cx:f>
      </cx:numDim>
    </cx:data>
  </cx:chartData>
  <cx:chart>
    <cx:title pos="t" align="ctr" overlay="0">
      <cx:tx>
        <cx:txData>
          <cx:v>Words Read--Non Dyslexic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Words Read--Non Dyslexic</a:t>
          </a:r>
        </a:p>
      </cx:txPr>
    </cx:title>
    <cx:plotArea>
      <cx:plotAreaRegion>
        <cx:series layoutId="boxWhisker" uniqueId="{34AE5E41-4067-4C28-9F5E-1CEAEAC8BEA5}">
          <cx:tx>
            <cx:txData>
              <cx:f>_xlchart.v1.64</cx:f>
              <cx:v>Words Read (Arial)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E9F7013-130B-46E9-9E2D-E96BF167B346}">
          <cx:tx>
            <cx:txData>
              <cx:f>_xlchart.v1.66</cx:f>
              <cx:v>Words Read (Roman)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D7C49BE-F65E-4D10-A6A1-C521FE55B87F}">
          <cx:tx>
            <cx:txData>
              <cx:f>_xlchart.v1.68</cx:f>
              <cx:v>Words Read (Open)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FBD9D32-A6A6-4C67-B550-B1D2D263FCBF}">
          <cx:tx>
            <cx:txData>
              <cx:f>_xlchart.v1.70</cx:f>
              <cx:v>Words Read (Readable)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r" align="ctr" overlay="0"/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_xlchart.v1.77</cx:f>
      </cx:numDim>
    </cx:data>
    <cx:data id="1">
      <cx:numDim type="val">
        <cx:f>_xlchart.v1.79</cx:f>
      </cx:numDim>
    </cx:data>
    <cx:data id="2">
      <cx:numDim type="val">
        <cx:f>_xlchart.v1.81</cx:f>
      </cx:numDim>
    </cx:data>
    <cx:data id="3">
      <cx:numDim type="val">
        <cx:f>_xlchart.v1.83</cx:f>
      </cx:numDim>
    </cx:data>
  </cx:chartData>
  <cx:chart>
    <cx:title pos="t" align="ctr" overlay="0">
      <cx:tx>
        <cx:txData>
          <cx:v>Mistakes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Mistakes </a:t>
          </a:r>
        </a:p>
      </cx:txPr>
    </cx:title>
    <cx:plotArea>
      <cx:plotAreaRegion>
        <cx:series layoutId="boxWhisker" uniqueId="{0566470A-1FA6-4E5A-B29A-DDEC47705EB6}">
          <cx:tx>
            <cx:txData>
              <cx:f>_xlchart.v1.76</cx:f>
              <cx:v>Mistakes (Arial)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9768EB2-A708-495D-AE86-C33FE6ACEE98}">
          <cx:tx>
            <cx:txData>
              <cx:f>_xlchart.v1.78</cx:f>
              <cx:v>Mistakes (Roman)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C7C919F-6126-448C-9925-13161CE4FCBF}">
          <cx:tx>
            <cx:txData>
              <cx:f>_xlchart.v1.80</cx:f>
              <cx:v>Mistakes (Open)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4F17574-FE91-49E3-950C-B6509209DCAF}">
          <cx:tx>
            <cx:txData>
              <cx:f>_xlchart.v1.82</cx:f>
              <cx:v>Mistakes (Readable)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5"/>
        <cx:majorGridlines/>
        <cx:tickLabels/>
      </cx:axis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_xlchart.v1.72</cx:f>
      </cx:numDim>
    </cx:data>
    <cx:data id="1">
      <cx:numDim type="val">
        <cx:f>_xlchart.v1.73</cx:f>
      </cx:numDim>
    </cx:data>
    <cx:data id="2">
      <cx:numDim type="val">
        <cx:f>_xlchart.v1.74</cx:f>
      </cx:numDim>
    </cx:data>
    <cx:data id="3">
      <cx:numDim type="val">
        <cx:f>_xlchart.v1.75</cx:f>
      </cx:numDim>
    </cx:data>
  </cx:chartData>
  <cx:chart>
    <cx:title pos="t" align="ctr" overlay="0">
      <cx:tx>
        <cx:txData>
          <cx:v>Mistakes--Non Dyslexic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Mistakes--Non Dyslexic</a:t>
          </a:r>
        </a:p>
      </cx:txPr>
    </cx:title>
    <cx:plotArea>
      <cx:plotAreaRegion>
        <cx:series layoutId="boxWhisker" uniqueId="{D7CB0A2E-27A7-4010-8E94-B4D118C3F3E5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F40EC68-B2CB-4C75-B21D-B997E2B4B888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90D55A7-8E5B-44BC-9C88-3EC98A13E0E9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30A3FDB6-3C77-4298-93BA-5C191B680D68}"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title pos="t" align="ctr" overlay="0">
      <cx:tx>
        <cx:txData>
          <cx:v>Words Read Dyslexic Students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Words Read Dyslexic Students</a:t>
          </a:r>
        </a:p>
      </cx:txPr>
    </cx:title>
    <cx:plotArea>
      <cx:plotAreaRegion>
        <cx:series layoutId="boxWhisker" uniqueId="{BEFCE103-5336-4BED-9D9B-AE30A8011EA7}">
          <cx:tx>
            <cx:txData>
              <cx:f>_xlchart.v1.0</cx:f>
              <cx:v>Words Read (Arial)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D2EB3F0-56CB-4674-AC84-50E603AA5855}">
          <cx:tx>
            <cx:txData>
              <cx:f>_xlchart.v1.2</cx:f>
              <cx:v>Words Read (Roman)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2FEE68B-F1A0-4029-B6FB-332EA6A3D4BB}">
          <cx:tx>
            <cx:txData>
              <cx:f>_xlchart.v1.4</cx:f>
              <cx:v>Words Read (Open)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EC33317-9BC7-4EFC-9DF0-16EC661E5A35}">
          <cx:tx>
            <cx:txData>
              <cx:f>_xlchart.v1.6</cx:f>
              <cx:v>Words Read (Readable)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50"/>
        <cx:majorGridlines/>
        <cx:tickLabels/>
      </cx:axis>
    </cx:plotArea>
    <cx:legend pos="r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_xlchart.v1.13</cx:f>
      </cx:numDim>
    </cx:data>
    <cx:data id="3">
      <cx:numDim type="val">
        <cx:f>_xlchart.v1.15</cx:f>
      </cx:numDim>
    </cx:data>
  </cx:chartData>
  <cx:chart>
    <cx:title pos="t" align="ctr" overlay="0">
      <cx:tx>
        <cx:txData>
          <cx:v>Mistaskes Dyslexia Students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Mistaskes Dyslexia Students</a:t>
          </a:r>
        </a:p>
      </cx:txPr>
    </cx:title>
    <cx:plotArea>
      <cx:plotAreaRegion>
        <cx:series layoutId="boxWhisker" uniqueId="{40F4E9B8-1006-41B6-938F-B5022EB0600E}">
          <cx:tx>
            <cx:txData>
              <cx:f>_xlchart.v1.8</cx:f>
              <cx:v>Mistakes (Arial)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1A41D6E-E713-43E2-8162-E0B6A476E408}">
          <cx:tx>
            <cx:txData>
              <cx:f>_xlchart.v1.10</cx:f>
              <cx:v>Mistakes (Roman)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4EF145B-F47B-40F0-B437-F7B90E9C27E4}">
          <cx:tx>
            <cx:txData>
              <cx:f>_xlchart.v1.12</cx:f>
              <cx:v>Mistakes (Open)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E2E14C5-8020-4C8D-B9C5-C62E39E25FAC}">
          <cx:tx>
            <cx:txData>
              <cx:f>_xlchart.v1.14</cx:f>
              <cx:v>Mistakes (Readable)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35"/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243840</xdr:colOff>
      <xdr:row>10</xdr:row>
      <xdr:rowOff>30480</xdr:rowOff>
    </xdr:from>
    <xdr:to>
      <xdr:col>25</xdr:col>
      <xdr:colOff>83820</xdr:colOff>
      <xdr:row>22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57C459A-05A9-4D60-B4B4-8DCB50E149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87940" y="2575560"/>
              <a:ext cx="5935980" cy="5219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461010</xdr:colOff>
      <xdr:row>0</xdr:row>
      <xdr:rowOff>114300</xdr:rowOff>
    </xdr:from>
    <xdr:to>
      <xdr:col>26</xdr:col>
      <xdr:colOff>426720</xdr:colOff>
      <xdr:row>16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D8B78B6-9522-4D60-B56C-DC806C06F9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05110" y="114300"/>
              <a:ext cx="6671310" cy="3695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38</xdr:row>
      <xdr:rowOff>83820</xdr:rowOff>
    </xdr:from>
    <xdr:to>
      <xdr:col>7</xdr:col>
      <xdr:colOff>304800</xdr:colOff>
      <xdr:row>54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8659D132-137E-4F3C-ACBC-692C6ADA99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8221980"/>
              <a:ext cx="4572000" cy="2956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445770</xdr:colOff>
      <xdr:row>21</xdr:row>
      <xdr:rowOff>0</xdr:rowOff>
    </xdr:from>
    <xdr:to>
      <xdr:col>28</xdr:col>
      <xdr:colOff>83820</xdr:colOff>
      <xdr:row>39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A166182-81EE-4F0A-8E45-5B0F367188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84330" y="5372100"/>
              <a:ext cx="6343650" cy="36728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240030</xdr:colOff>
      <xdr:row>20</xdr:row>
      <xdr:rowOff>15240</xdr:rowOff>
    </xdr:from>
    <xdr:to>
      <xdr:col>27</xdr:col>
      <xdr:colOff>449580</xdr:colOff>
      <xdr:row>37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22D5E5E9-59B6-4BB4-AB4A-B2BCE470F8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78590" y="4663440"/>
              <a:ext cx="6305550" cy="39395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57DC5-288D-4199-9A61-AA8B2EC4099F}">
  <dimension ref="A1:C6"/>
  <sheetViews>
    <sheetView tabSelected="1" workbookViewId="0">
      <selection activeCell="D1" sqref="D1"/>
    </sheetView>
  </sheetViews>
  <sheetFormatPr defaultRowHeight="14.4" x14ac:dyDescent="0.3"/>
  <cols>
    <col min="1" max="3" width="9.6640625" bestFit="1" customWidth="1"/>
  </cols>
  <sheetData>
    <row r="1" spans="1:3" x14ac:dyDescent="0.3">
      <c r="A1" t="s">
        <v>55</v>
      </c>
      <c r="B1" t="s">
        <v>56</v>
      </c>
      <c r="C1" t="s">
        <v>57</v>
      </c>
    </row>
    <row r="2" spans="1:3" x14ac:dyDescent="0.3">
      <c r="A2">
        <f>'all data'!O13</f>
        <v>99</v>
      </c>
      <c r="B2">
        <f>'all data'!O7</f>
        <v>99</v>
      </c>
      <c r="C2">
        <f>'all data'!O2</f>
        <v>99</v>
      </c>
    </row>
    <row r="3" spans="1:3" x14ac:dyDescent="0.3">
      <c r="A3">
        <f>'all data'!O14</f>
        <v>99</v>
      </c>
      <c r="B3">
        <f>'all data'!O8</f>
        <v>98</v>
      </c>
      <c r="C3">
        <f>'all data'!O3</f>
        <v>100</v>
      </c>
    </row>
    <row r="4" spans="1:3" x14ac:dyDescent="0.3">
      <c r="A4">
        <f>'all data'!O15</f>
        <v>100</v>
      </c>
      <c r="B4">
        <f>'all data'!O9</f>
        <v>99</v>
      </c>
      <c r="C4">
        <f>'all data'!O4</f>
        <v>99</v>
      </c>
    </row>
    <row r="5" spans="1:3" x14ac:dyDescent="0.3">
      <c r="A5">
        <f>'all data'!O16</f>
        <v>99</v>
      </c>
      <c r="B5">
        <f>'all data'!O10</f>
        <v>87</v>
      </c>
      <c r="C5">
        <f>'all data'!O5</f>
        <v>100</v>
      </c>
    </row>
    <row r="6" spans="1:3" x14ac:dyDescent="0.3">
      <c r="A6">
        <f>'all data'!O17</f>
        <v>98</v>
      </c>
      <c r="B6">
        <f>'all data'!O11</f>
        <v>99</v>
      </c>
      <c r="C6">
        <f>'all data'!O6</f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48091-EA2D-4CD2-9E77-623EDEB63BB0}">
  <dimension ref="A1:C6"/>
  <sheetViews>
    <sheetView workbookViewId="0">
      <selection activeCell="E8" sqref="E8"/>
    </sheetView>
  </sheetViews>
  <sheetFormatPr defaultRowHeight="14.4" x14ac:dyDescent="0.3"/>
  <sheetData>
    <row r="1" spans="1:3" x14ac:dyDescent="0.3">
      <c r="A1" t="s">
        <v>55</v>
      </c>
      <c r="B1" t="s">
        <v>56</v>
      </c>
      <c r="C1" t="s">
        <v>57</v>
      </c>
    </row>
    <row r="2" spans="1:3" x14ac:dyDescent="0.3">
      <c r="A2">
        <f>'all data'!O31</f>
        <v>92</v>
      </c>
      <c r="B2">
        <f>'all data'!O26</f>
        <v>97</v>
      </c>
      <c r="C2">
        <f>'all data'!O22</f>
        <v>98</v>
      </c>
    </row>
    <row r="3" spans="1:3" x14ac:dyDescent="0.3">
      <c r="A3">
        <f>'all data'!O32</f>
        <v>95</v>
      </c>
      <c r="B3">
        <f>'all data'!O27</f>
        <v>93</v>
      </c>
      <c r="C3">
        <f>'all data'!O23</f>
        <v>100</v>
      </c>
    </row>
    <row r="4" spans="1:3" x14ac:dyDescent="0.3">
      <c r="A4">
        <f>'all data'!O33</f>
        <v>95</v>
      </c>
      <c r="B4">
        <f>'all data'!O28</f>
        <v>91</v>
      </c>
      <c r="C4">
        <f>'all data'!O24</f>
        <v>95</v>
      </c>
    </row>
    <row r="5" spans="1:3" x14ac:dyDescent="0.3">
      <c r="A5">
        <f>'all data'!O34</f>
        <v>95</v>
      </c>
      <c r="B5">
        <f>'all data'!O29</f>
        <v>97</v>
      </c>
      <c r="C5">
        <f>'all data'!O25</f>
        <v>95</v>
      </c>
    </row>
    <row r="6" spans="1:3" x14ac:dyDescent="0.3">
      <c r="A6">
        <f>'all data'!O35</f>
        <v>89</v>
      </c>
      <c r="B6">
        <f>'all data'!O30</f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33A6E-E78B-4D31-9DDB-C342901BAC3E}">
  <dimension ref="A1:O38"/>
  <sheetViews>
    <sheetView topLeftCell="A19" workbookViewId="0">
      <selection activeCell="A26" sqref="A26:XFD30"/>
    </sheetView>
  </sheetViews>
  <sheetFormatPr defaultRowHeight="14.4" x14ac:dyDescent="0.3"/>
  <cols>
    <col min="8" max="8" width="14.44140625" customWidth="1"/>
    <col min="9" max="9" width="12.88671875" customWidth="1"/>
    <col min="10" max="10" width="11" customWidth="1"/>
    <col min="15" max="15" width="11.44140625" customWidth="1"/>
  </cols>
  <sheetData>
    <row r="1" spans="1:15" ht="49.2" thickBo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7" t="s">
        <v>58</v>
      </c>
      <c r="M1" s="7" t="s">
        <v>59</v>
      </c>
      <c r="N1" s="7" t="s">
        <v>61</v>
      </c>
      <c r="O1" s="7" t="s">
        <v>60</v>
      </c>
    </row>
    <row r="2" spans="1:15" ht="16.8" thickBot="1" x14ac:dyDescent="0.45">
      <c r="A2" s="2" t="s">
        <v>11</v>
      </c>
      <c r="B2" s="1">
        <v>8</v>
      </c>
      <c r="C2" s="1">
        <v>253</v>
      </c>
      <c r="D2" s="1">
        <v>7</v>
      </c>
      <c r="E2" s="1">
        <v>238</v>
      </c>
      <c r="F2" s="1">
        <v>3</v>
      </c>
      <c r="G2" s="1">
        <v>255</v>
      </c>
      <c r="H2" s="1">
        <v>2</v>
      </c>
      <c r="I2" s="1">
        <v>245</v>
      </c>
      <c r="J2" s="1">
        <v>7</v>
      </c>
      <c r="K2" s="1" t="s">
        <v>12</v>
      </c>
      <c r="L2">
        <f>C2+E2+G2+I2</f>
        <v>991</v>
      </c>
      <c r="M2">
        <f>D2+F2+H2+J2</f>
        <v>19</v>
      </c>
      <c r="N2">
        <f>L2-M2</f>
        <v>972</v>
      </c>
      <c r="O2">
        <f>ROUNDUP((N2/L2)*100,0)</f>
        <v>99</v>
      </c>
    </row>
    <row r="3" spans="1:15" ht="16.8" thickBot="1" x14ac:dyDescent="0.45">
      <c r="A3" s="2" t="s">
        <v>13</v>
      </c>
      <c r="B3" s="1">
        <v>8</v>
      </c>
      <c r="C3" s="1">
        <v>152</v>
      </c>
      <c r="D3" s="1">
        <v>1</v>
      </c>
      <c r="E3" s="1">
        <v>136</v>
      </c>
      <c r="F3" s="1">
        <v>1</v>
      </c>
      <c r="G3" s="1">
        <v>153</v>
      </c>
      <c r="H3" s="1">
        <v>1</v>
      </c>
      <c r="I3" s="1">
        <v>192</v>
      </c>
      <c r="J3" s="1">
        <v>1</v>
      </c>
      <c r="K3" s="1" t="s">
        <v>12</v>
      </c>
      <c r="L3">
        <f t="shared" ref="L3:L17" si="0">C3+E3+G3+I3</f>
        <v>633</v>
      </c>
      <c r="M3">
        <f t="shared" ref="M3:M17" si="1">D3+F3+H3+J3</f>
        <v>4</v>
      </c>
      <c r="N3">
        <f t="shared" ref="N3:N17" si="2">L3-M3</f>
        <v>629</v>
      </c>
      <c r="O3">
        <f t="shared" ref="O3:O17" si="3">ROUNDUP((N3/L3)*100,0)</f>
        <v>100</v>
      </c>
    </row>
    <row r="4" spans="1:15" ht="16.8" thickBot="1" x14ac:dyDescent="0.45">
      <c r="A4" s="2" t="s">
        <v>14</v>
      </c>
      <c r="B4" s="1">
        <v>8</v>
      </c>
      <c r="C4" s="1">
        <v>192</v>
      </c>
      <c r="D4" s="1">
        <v>3</v>
      </c>
      <c r="E4" s="1">
        <v>148</v>
      </c>
      <c r="F4" s="1">
        <v>1</v>
      </c>
      <c r="G4" s="1">
        <v>219</v>
      </c>
      <c r="H4" s="1">
        <v>3</v>
      </c>
      <c r="I4" s="1">
        <v>177</v>
      </c>
      <c r="J4" s="1">
        <v>3</v>
      </c>
      <c r="K4" s="1" t="s">
        <v>12</v>
      </c>
      <c r="L4">
        <f t="shared" si="0"/>
        <v>736</v>
      </c>
      <c r="M4">
        <f t="shared" si="1"/>
        <v>10</v>
      </c>
      <c r="N4">
        <f t="shared" si="2"/>
        <v>726</v>
      </c>
      <c r="O4">
        <f t="shared" si="3"/>
        <v>99</v>
      </c>
    </row>
    <row r="5" spans="1:15" ht="16.8" thickBot="1" x14ac:dyDescent="0.45">
      <c r="A5" s="2" t="s">
        <v>18</v>
      </c>
      <c r="B5" s="1">
        <v>8</v>
      </c>
      <c r="C5" s="1">
        <v>180</v>
      </c>
      <c r="D5" s="1">
        <v>1</v>
      </c>
      <c r="E5" s="1">
        <v>124</v>
      </c>
      <c r="F5" s="1">
        <v>0</v>
      </c>
      <c r="G5" s="1">
        <v>190</v>
      </c>
      <c r="H5" s="1">
        <v>1</v>
      </c>
      <c r="I5" s="1">
        <v>188</v>
      </c>
      <c r="J5" s="1">
        <v>0</v>
      </c>
      <c r="K5" s="1" t="s">
        <v>12</v>
      </c>
      <c r="L5">
        <f t="shared" si="0"/>
        <v>682</v>
      </c>
      <c r="M5">
        <f t="shared" si="1"/>
        <v>2</v>
      </c>
      <c r="N5">
        <f t="shared" si="2"/>
        <v>680</v>
      </c>
      <c r="O5">
        <f t="shared" si="3"/>
        <v>100</v>
      </c>
    </row>
    <row r="6" spans="1:15" ht="16.8" thickBot="1" x14ac:dyDescent="0.45">
      <c r="A6" s="2" t="s">
        <v>14</v>
      </c>
      <c r="B6" s="1">
        <v>8</v>
      </c>
      <c r="C6" s="1">
        <v>149</v>
      </c>
      <c r="D6" s="1">
        <v>2</v>
      </c>
      <c r="E6" s="1">
        <v>126</v>
      </c>
      <c r="F6" s="1">
        <v>3</v>
      </c>
      <c r="G6" s="1">
        <v>174</v>
      </c>
      <c r="H6" s="1">
        <v>2</v>
      </c>
      <c r="I6" s="1">
        <v>170</v>
      </c>
      <c r="J6" s="1">
        <v>2</v>
      </c>
      <c r="K6" s="1" t="s">
        <v>12</v>
      </c>
      <c r="L6">
        <f t="shared" si="0"/>
        <v>619</v>
      </c>
      <c r="M6">
        <f t="shared" si="1"/>
        <v>9</v>
      </c>
      <c r="N6">
        <f t="shared" si="2"/>
        <v>610</v>
      </c>
      <c r="O6">
        <f t="shared" si="3"/>
        <v>99</v>
      </c>
    </row>
    <row r="7" spans="1:15" ht="16.8" thickBot="1" x14ac:dyDescent="0.45">
      <c r="A7" s="2" t="s">
        <v>15</v>
      </c>
      <c r="B7" s="1">
        <v>7</v>
      </c>
      <c r="C7" s="1">
        <v>180</v>
      </c>
      <c r="D7" s="1">
        <v>3</v>
      </c>
      <c r="E7" s="1">
        <v>208</v>
      </c>
      <c r="F7" s="1">
        <v>4</v>
      </c>
      <c r="G7" s="1">
        <v>174</v>
      </c>
      <c r="H7" s="1">
        <v>3</v>
      </c>
      <c r="I7" s="1">
        <v>198</v>
      </c>
      <c r="J7" s="1">
        <v>2</v>
      </c>
      <c r="K7" s="1" t="s">
        <v>12</v>
      </c>
      <c r="L7">
        <f t="shared" si="0"/>
        <v>760</v>
      </c>
      <c r="M7">
        <f t="shared" si="1"/>
        <v>12</v>
      </c>
      <c r="N7">
        <f t="shared" si="2"/>
        <v>748</v>
      </c>
      <c r="O7">
        <f t="shared" si="3"/>
        <v>99</v>
      </c>
    </row>
    <row r="8" spans="1:15" ht="16.8" thickBot="1" x14ac:dyDescent="0.45">
      <c r="A8" s="2" t="s">
        <v>17</v>
      </c>
      <c r="B8" s="1">
        <v>7</v>
      </c>
      <c r="C8" s="1">
        <v>106</v>
      </c>
      <c r="D8" s="1">
        <v>6</v>
      </c>
      <c r="E8" s="1">
        <v>139</v>
      </c>
      <c r="F8" s="1">
        <v>3</v>
      </c>
      <c r="G8" s="1">
        <v>117</v>
      </c>
      <c r="H8" s="1">
        <v>2</v>
      </c>
      <c r="I8" s="1">
        <v>133</v>
      </c>
      <c r="J8" s="1">
        <v>3</v>
      </c>
      <c r="K8" s="1" t="s">
        <v>12</v>
      </c>
      <c r="L8">
        <f t="shared" si="0"/>
        <v>495</v>
      </c>
      <c r="M8">
        <f t="shared" si="1"/>
        <v>14</v>
      </c>
      <c r="N8">
        <f t="shared" si="2"/>
        <v>481</v>
      </c>
      <c r="O8">
        <f t="shared" si="3"/>
        <v>98</v>
      </c>
    </row>
    <row r="9" spans="1:15" ht="16.8" thickBot="1" x14ac:dyDescent="0.45">
      <c r="A9" s="2" t="s">
        <v>19</v>
      </c>
      <c r="B9" s="1">
        <v>7</v>
      </c>
      <c r="C9" s="1">
        <v>157</v>
      </c>
      <c r="D9" s="1">
        <v>3</v>
      </c>
      <c r="E9" s="1">
        <v>216</v>
      </c>
      <c r="F9" s="1">
        <v>4</v>
      </c>
      <c r="G9" s="1">
        <v>165</v>
      </c>
      <c r="H9" s="1">
        <v>1</v>
      </c>
      <c r="I9" s="1">
        <v>187</v>
      </c>
      <c r="J9" s="1">
        <v>2</v>
      </c>
      <c r="K9" s="1" t="s">
        <v>12</v>
      </c>
      <c r="L9">
        <f t="shared" si="0"/>
        <v>725</v>
      </c>
      <c r="M9">
        <f t="shared" si="1"/>
        <v>10</v>
      </c>
      <c r="N9">
        <f t="shared" si="2"/>
        <v>715</v>
      </c>
      <c r="O9">
        <f t="shared" si="3"/>
        <v>99</v>
      </c>
    </row>
    <row r="10" spans="1:15" ht="16.8" thickBot="1" x14ac:dyDescent="0.45">
      <c r="A10" s="2" t="s">
        <v>20</v>
      </c>
      <c r="B10" s="1">
        <v>7</v>
      </c>
      <c r="C10" s="1">
        <v>68</v>
      </c>
      <c r="D10" s="1">
        <v>9</v>
      </c>
      <c r="E10" s="1">
        <v>102</v>
      </c>
      <c r="F10" s="1">
        <v>34</v>
      </c>
      <c r="G10" s="1">
        <v>99</v>
      </c>
      <c r="H10" s="1">
        <v>4</v>
      </c>
      <c r="I10" s="1">
        <v>101</v>
      </c>
      <c r="J10" s="1">
        <v>3</v>
      </c>
      <c r="K10" s="1" t="s">
        <v>12</v>
      </c>
      <c r="L10">
        <f t="shared" si="0"/>
        <v>370</v>
      </c>
      <c r="M10">
        <f t="shared" si="1"/>
        <v>50</v>
      </c>
      <c r="N10">
        <f t="shared" si="2"/>
        <v>320</v>
      </c>
      <c r="O10">
        <f t="shared" si="3"/>
        <v>87</v>
      </c>
    </row>
    <row r="11" spans="1:15" ht="16.8" thickBot="1" x14ac:dyDescent="0.45">
      <c r="A11" s="2" t="s">
        <v>22</v>
      </c>
      <c r="B11" s="1">
        <v>7</v>
      </c>
      <c r="C11" s="1">
        <v>114</v>
      </c>
      <c r="D11" s="1">
        <v>3</v>
      </c>
      <c r="E11" s="1">
        <v>122</v>
      </c>
      <c r="F11" s="1">
        <v>2</v>
      </c>
      <c r="G11" s="1">
        <v>107</v>
      </c>
      <c r="H11" s="1">
        <v>2</v>
      </c>
      <c r="I11" s="1">
        <v>126</v>
      </c>
      <c r="J11" s="1">
        <v>2</v>
      </c>
      <c r="K11" s="1" t="s">
        <v>12</v>
      </c>
      <c r="L11">
        <f t="shared" si="0"/>
        <v>469</v>
      </c>
      <c r="M11">
        <f t="shared" si="1"/>
        <v>9</v>
      </c>
      <c r="N11">
        <f t="shared" si="2"/>
        <v>460</v>
      </c>
      <c r="O11">
        <f t="shared" si="3"/>
        <v>99</v>
      </c>
    </row>
    <row r="12" spans="1:15" ht="16.8" thickBot="1" x14ac:dyDescent="0.45">
      <c r="A12" s="2" t="s">
        <v>23</v>
      </c>
      <c r="B12" s="1">
        <v>7</v>
      </c>
      <c r="C12" s="1">
        <v>157</v>
      </c>
      <c r="D12" s="1">
        <v>4</v>
      </c>
      <c r="E12" s="1">
        <v>171</v>
      </c>
      <c r="F12" s="1">
        <v>3</v>
      </c>
      <c r="G12" s="1">
        <v>150</v>
      </c>
      <c r="H12" s="1">
        <v>2</v>
      </c>
      <c r="I12" s="1">
        <v>175</v>
      </c>
      <c r="J12" s="1">
        <v>3</v>
      </c>
      <c r="K12" s="1" t="s">
        <v>12</v>
      </c>
      <c r="L12">
        <f t="shared" si="0"/>
        <v>653</v>
      </c>
      <c r="M12">
        <f t="shared" si="1"/>
        <v>12</v>
      </c>
      <c r="N12">
        <f t="shared" si="2"/>
        <v>641</v>
      </c>
      <c r="O12">
        <f t="shared" si="3"/>
        <v>99</v>
      </c>
    </row>
    <row r="13" spans="1:15" ht="16.8" thickBot="1" x14ac:dyDescent="0.45">
      <c r="A13" s="2" t="s">
        <v>16</v>
      </c>
      <c r="B13" s="1">
        <v>6</v>
      </c>
      <c r="C13" s="1">
        <v>144</v>
      </c>
      <c r="D13" s="1">
        <v>3</v>
      </c>
      <c r="E13" s="1">
        <v>133</v>
      </c>
      <c r="F13" s="1">
        <v>4</v>
      </c>
      <c r="G13" s="1">
        <v>169</v>
      </c>
      <c r="H13" s="1">
        <v>2</v>
      </c>
      <c r="I13" s="1">
        <v>144</v>
      </c>
      <c r="J13" s="1">
        <v>2</v>
      </c>
      <c r="K13" s="1" t="s">
        <v>12</v>
      </c>
      <c r="L13">
        <f t="shared" si="0"/>
        <v>590</v>
      </c>
      <c r="M13">
        <f t="shared" si="1"/>
        <v>11</v>
      </c>
      <c r="N13">
        <f t="shared" si="2"/>
        <v>579</v>
      </c>
      <c r="O13">
        <f t="shared" si="3"/>
        <v>99</v>
      </c>
    </row>
    <row r="14" spans="1:15" ht="16.8" thickBot="1" x14ac:dyDescent="0.45">
      <c r="A14" s="2" t="s">
        <v>21</v>
      </c>
      <c r="B14" s="1">
        <v>6</v>
      </c>
      <c r="C14" s="1">
        <v>98</v>
      </c>
      <c r="D14" s="1">
        <v>3</v>
      </c>
      <c r="E14" s="1">
        <v>72</v>
      </c>
      <c r="F14" s="1">
        <v>2</v>
      </c>
      <c r="G14" s="1">
        <v>98</v>
      </c>
      <c r="H14" s="1">
        <v>0</v>
      </c>
      <c r="I14" s="1">
        <v>107</v>
      </c>
      <c r="J14" s="1">
        <v>1</v>
      </c>
      <c r="K14" s="1" t="s">
        <v>12</v>
      </c>
      <c r="L14">
        <f t="shared" si="0"/>
        <v>375</v>
      </c>
      <c r="M14">
        <f t="shared" si="1"/>
        <v>6</v>
      </c>
      <c r="N14">
        <f t="shared" si="2"/>
        <v>369</v>
      </c>
      <c r="O14">
        <f t="shared" si="3"/>
        <v>99</v>
      </c>
    </row>
    <row r="15" spans="1:15" ht="16.8" thickBot="1" x14ac:dyDescent="0.45">
      <c r="A15" s="2" t="s">
        <v>34</v>
      </c>
      <c r="B15" s="1">
        <v>6</v>
      </c>
      <c r="C15" s="1">
        <v>136</v>
      </c>
      <c r="D15" s="1">
        <v>0</v>
      </c>
      <c r="E15" s="1">
        <v>129</v>
      </c>
      <c r="F15" s="1">
        <v>1</v>
      </c>
      <c r="G15" s="1">
        <v>166</v>
      </c>
      <c r="H15" s="1">
        <v>0</v>
      </c>
      <c r="I15" s="1">
        <v>144</v>
      </c>
      <c r="J15" s="1">
        <v>1</v>
      </c>
      <c r="K15" s="1" t="s">
        <v>12</v>
      </c>
      <c r="L15">
        <f t="shared" si="0"/>
        <v>575</v>
      </c>
      <c r="M15">
        <f t="shared" si="1"/>
        <v>2</v>
      </c>
      <c r="N15">
        <f t="shared" si="2"/>
        <v>573</v>
      </c>
      <c r="O15">
        <f t="shared" si="3"/>
        <v>100</v>
      </c>
    </row>
    <row r="16" spans="1:15" ht="15" thickBot="1" x14ac:dyDescent="0.35">
      <c r="A16" s="4" t="s">
        <v>35</v>
      </c>
      <c r="B16" s="5">
        <v>6</v>
      </c>
      <c r="C16" s="5">
        <v>151</v>
      </c>
      <c r="D16" s="5">
        <v>2</v>
      </c>
      <c r="E16" s="5">
        <v>139</v>
      </c>
      <c r="F16" s="5">
        <v>3</v>
      </c>
      <c r="G16" s="5">
        <v>152</v>
      </c>
      <c r="H16" s="5">
        <v>1</v>
      </c>
      <c r="I16" s="5">
        <v>127</v>
      </c>
      <c r="J16" s="5">
        <v>3</v>
      </c>
      <c r="K16" s="5" t="s">
        <v>12</v>
      </c>
      <c r="L16">
        <f t="shared" si="0"/>
        <v>569</v>
      </c>
      <c r="M16">
        <f t="shared" si="1"/>
        <v>9</v>
      </c>
      <c r="N16">
        <f t="shared" si="2"/>
        <v>560</v>
      </c>
      <c r="O16">
        <f t="shared" si="3"/>
        <v>99</v>
      </c>
    </row>
    <row r="17" spans="1:15" ht="16.8" thickBot="1" x14ac:dyDescent="0.45">
      <c r="A17" s="6" t="s">
        <v>36</v>
      </c>
      <c r="B17" s="7">
        <v>6</v>
      </c>
      <c r="C17" s="7">
        <v>141</v>
      </c>
      <c r="D17" s="7">
        <v>3</v>
      </c>
      <c r="E17" s="7">
        <v>110</v>
      </c>
      <c r="F17" s="7">
        <v>5</v>
      </c>
      <c r="G17" s="7">
        <v>151</v>
      </c>
      <c r="H17" s="7">
        <v>1</v>
      </c>
      <c r="I17" s="7">
        <v>141</v>
      </c>
      <c r="J17" s="7">
        <v>2</v>
      </c>
      <c r="K17" s="7" t="s">
        <v>12</v>
      </c>
      <c r="L17">
        <f t="shared" si="0"/>
        <v>543</v>
      </c>
      <c r="M17">
        <f t="shared" si="1"/>
        <v>11</v>
      </c>
      <c r="N17">
        <f t="shared" si="2"/>
        <v>532</v>
      </c>
      <c r="O17">
        <f t="shared" si="3"/>
        <v>98</v>
      </c>
    </row>
    <row r="18" spans="1:15" ht="16.2" x14ac:dyDescent="0.4">
      <c r="A18" s="21"/>
      <c r="B18" s="22" t="s">
        <v>37</v>
      </c>
      <c r="C18" s="23">
        <f>AVERAGE(C2:C17)</f>
        <v>148.625</v>
      </c>
      <c r="D18" s="23">
        <f t="shared" ref="D18:J18" si="4">AVERAGE(D2:D17)</f>
        <v>3.3125</v>
      </c>
      <c r="E18" s="23">
        <f t="shared" si="4"/>
        <v>144.5625</v>
      </c>
      <c r="F18" s="23">
        <f t="shared" si="4"/>
        <v>4.5625</v>
      </c>
      <c r="G18" s="23">
        <f t="shared" si="4"/>
        <v>158.6875</v>
      </c>
      <c r="H18" s="23">
        <f t="shared" si="4"/>
        <v>1.6875</v>
      </c>
      <c r="I18" s="23">
        <f t="shared" si="4"/>
        <v>159.6875</v>
      </c>
      <c r="J18" s="23">
        <f t="shared" si="4"/>
        <v>2.3125</v>
      </c>
      <c r="K18" s="24"/>
    </row>
    <row r="19" spans="1:15" ht="16.8" thickBot="1" x14ac:dyDescent="0.45">
      <c r="A19" s="25"/>
      <c r="B19" s="26" t="s">
        <v>38</v>
      </c>
      <c r="C19" s="27">
        <f>STDEV(C2:C17)</f>
        <v>42.598708900622796</v>
      </c>
      <c r="D19" s="27">
        <f t="shared" ref="D19:J19" si="5">STDEV(D2:D17)</f>
        <v>2.301267766543766</v>
      </c>
      <c r="E19" s="27">
        <f t="shared" si="5"/>
        <v>43.686716135075507</v>
      </c>
      <c r="F19" s="27">
        <f t="shared" si="5"/>
        <v>7.9663354184970139</v>
      </c>
      <c r="G19" s="27">
        <f t="shared" si="5"/>
        <v>41.975737039389792</v>
      </c>
      <c r="H19" s="27">
        <f t="shared" si="5"/>
        <v>1.0781929326423914</v>
      </c>
      <c r="I19" s="27">
        <f t="shared" si="5"/>
        <v>38.258277971353252</v>
      </c>
      <c r="J19" s="27">
        <f t="shared" si="5"/>
        <v>1.5370426148939398</v>
      </c>
      <c r="K19" s="28"/>
    </row>
    <row r="20" spans="1:15" ht="16.8" thickBot="1" x14ac:dyDescent="0.45">
      <c r="A20" s="48"/>
      <c r="B20" s="49" t="s">
        <v>54</v>
      </c>
      <c r="C20" s="50">
        <f>SUM(C2:C17)</f>
        <v>2378</v>
      </c>
      <c r="D20" s="50">
        <f>SUM(D2:D17)</f>
        <v>53</v>
      </c>
      <c r="E20" s="50">
        <f>SUM(E2:E17)</f>
        <v>2313</v>
      </c>
      <c r="F20" s="50">
        <f>SUM(F2:F17)</f>
        <v>73</v>
      </c>
      <c r="G20" s="50">
        <f>SUM(G2:G17)</f>
        <v>2539</v>
      </c>
      <c r="H20" s="50">
        <f>SUM(H2:H17)</f>
        <v>27</v>
      </c>
      <c r="I20" s="50">
        <f>SUM(I2:I17)</f>
        <v>2555</v>
      </c>
      <c r="J20" s="50">
        <f>SUM(J2:J17)</f>
        <v>37</v>
      </c>
      <c r="K20" s="51"/>
    </row>
    <row r="21" spans="1:15" ht="49.2" thickBot="1" x14ac:dyDescent="0.45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10</v>
      </c>
    </row>
    <row r="22" spans="1:15" ht="16.2" x14ac:dyDescent="0.4">
      <c r="A22" s="9" t="s">
        <v>29</v>
      </c>
      <c r="B22" s="7">
        <v>8</v>
      </c>
      <c r="C22" s="7">
        <v>106</v>
      </c>
      <c r="D22" s="7">
        <v>0</v>
      </c>
      <c r="E22" s="7">
        <v>86</v>
      </c>
      <c r="F22" s="7">
        <v>5</v>
      </c>
      <c r="G22" s="7">
        <v>94</v>
      </c>
      <c r="H22" s="7">
        <v>2</v>
      </c>
      <c r="I22" s="7">
        <v>101</v>
      </c>
      <c r="J22" s="7">
        <v>2</v>
      </c>
      <c r="K22" s="7" t="s">
        <v>25</v>
      </c>
      <c r="L22">
        <f t="shared" ref="L22:L25" si="6">C22+E22+G22+I22</f>
        <v>387</v>
      </c>
      <c r="M22">
        <f t="shared" ref="M22:M25" si="7">D22+F22+H22+J22</f>
        <v>9</v>
      </c>
      <c r="N22">
        <f t="shared" ref="N22:N25" si="8">L22-M22</f>
        <v>378</v>
      </c>
      <c r="O22">
        <f t="shared" ref="O22:O25" si="9">ROUNDUP((N22/L22)*100,0)</f>
        <v>98</v>
      </c>
    </row>
    <row r="23" spans="1:15" ht="16.2" x14ac:dyDescent="0.4">
      <c r="A23" s="9" t="s">
        <v>49</v>
      </c>
      <c r="B23" s="7">
        <v>8</v>
      </c>
      <c r="C23" s="7">
        <v>141</v>
      </c>
      <c r="D23" s="7">
        <v>1</v>
      </c>
      <c r="E23" s="7">
        <v>160</v>
      </c>
      <c r="F23" s="7">
        <v>2</v>
      </c>
      <c r="G23" s="7">
        <v>155</v>
      </c>
      <c r="H23" s="7">
        <v>2</v>
      </c>
      <c r="I23" s="7">
        <v>166</v>
      </c>
      <c r="J23" s="7">
        <v>1</v>
      </c>
      <c r="K23" s="7" t="s">
        <v>25</v>
      </c>
      <c r="L23">
        <f t="shared" si="6"/>
        <v>622</v>
      </c>
      <c r="M23">
        <f t="shared" si="7"/>
        <v>6</v>
      </c>
      <c r="N23">
        <f t="shared" si="8"/>
        <v>616</v>
      </c>
      <c r="O23">
        <f t="shared" si="9"/>
        <v>100</v>
      </c>
    </row>
    <row r="24" spans="1:15" ht="16.8" thickBot="1" x14ac:dyDescent="0.45">
      <c r="A24" s="9" t="s">
        <v>39</v>
      </c>
      <c r="B24" s="7">
        <v>8</v>
      </c>
      <c r="C24" s="7">
        <v>95</v>
      </c>
      <c r="D24" s="7">
        <v>2</v>
      </c>
      <c r="E24" s="7">
        <v>80</v>
      </c>
      <c r="F24" s="7">
        <v>8</v>
      </c>
      <c r="G24" s="7">
        <v>88</v>
      </c>
      <c r="H24" s="7">
        <v>5</v>
      </c>
      <c r="I24" s="7">
        <v>88</v>
      </c>
      <c r="J24" s="7">
        <v>5</v>
      </c>
      <c r="K24" s="7" t="s">
        <v>25</v>
      </c>
      <c r="L24">
        <f t="shared" si="6"/>
        <v>351</v>
      </c>
      <c r="M24">
        <f t="shared" si="7"/>
        <v>20</v>
      </c>
      <c r="N24">
        <f t="shared" si="8"/>
        <v>331</v>
      </c>
      <c r="O24">
        <f t="shared" si="9"/>
        <v>95</v>
      </c>
    </row>
    <row r="25" spans="1:15" ht="15" thickBot="1" x14ac:dyDescent="0.35">
      <c r="A25" s="47" t="s">
        <v>53</v>
      </c>
      <c r="B25" s="5">
        <v>8</v>
      </c>
      <c r="C25" s="5">
        <v>82</v>
      </c>
      <c r="D25" s="5">
        <v>7</v>
      </c>
      <c r="E25" s="5">
        <v>81</v>
      </c>
      <c r="F25" s="5">
        <v>5</v>
      </c>
      <c r="G25" s="5">
        <v>108</v>
      </c>
      <c r="H25" s="5">
        <v>5</v>
      </c>
      <c r="I25" s="5">
        <v>111</v>
      </c>
      <c r="J25" s="5">
        <v>5</v>
      </c>
      <c r="K25" s="5" t="s">
        <v>25</v>
      </c>
      <c r="L25">
        <f t="shared" si="6"/>
        <v>382</v>
      </c>
      <c r="M25">
        <f t="shared" si="7"/>
        <v>22</v>
      </c>
      <c r="N25">
        <f t="shared" si="8"/>
        <v>360</v>
      </c>
      <c r="O25">
        <f t="shared" si="9"/>
        <v>95</v>
      </c>
    </row>
    <row r="26" spans="1:15" ht="16.8" thickBot="1" x14ac:dyDescent="0.45">
      <c r="A26" s="10" t="s">
        <v>24</v>
      </c>
      <c r="B26" s="11">
        <v>7</v>
      </c>
      <c r="C26" s="11">
        <v>137</v>
      </c>
      <c r="D26" s="11">
        <v>6</v>
      </c>
      <c r="E26" s="11">
        <v>152</v>
      </c>
      <c r="F26" s="11">
        <v>6</v>
      </c>
      <c r="G26" s="11">
        <v>142</v>
      </c>
      <c r="H26" s="11">
        <v>3</v>
      </c>
      <c r="I26" s="11">
        <v>152</v>
      </c>
      <c r="J26" s="11">
        <v>6</v>
      </c>
      <c r="K26" s="11" t="s">
        <v>25</v>
      </c>
      <c r="L26">
        <f>C26+E26+G26+I26</f>
        <v>583</v>
      </c>
      <c r="M26">
        <f>D26+F26+H26+J26</f>
        <v>21</v>
      </c>
      <c r="N26">
        <f>L26-M26</f>
        <v>562</v>
      </c>
      <c r="O26">
        <f>ROUNDUP((N26/L26)*100,0)</f>
        <v>97</v>
      </c>
    </row>
    <row r="27" spans="1:15" ht="16.8" thickBot="1" x14ac:dyDescent="0.45">
      <c r="A27" s="3" t="s">
        <v>30</v>
      </c>
      <c r="B27" s="1">
        <v>7</v>
      </c>
      <c r="C27" s="1">
        <v>116</v>
      </c>
      <c r="D27" s="1">
        <v>10</v>
      </c>
      <c r="E27" s="1">
        <v>154</v>
      </c>
      <c r="F27" s="1">
        <v>10</v>
      </c>
      <c r="G27" s="1">
        <v>108</v>
      </c>
      <c r="H27" s="1">
        <v>8</v>
      </c>
      <c r="I27" s="1">
        <v>122</v>
      </c>
      <c r="J27" s="1">
        <v>9</v>
      </c>
      <c r="K27" s="1" t="s">
        <v>25</v>
      </c>
      <c r="L27">
        <f>C27+E27+G27+I27</f>
        <v>500</v>
      </c>
      <c r="M27">
        <f>D27+F27+H27+J27</f>
        <v>37</v>
      </c>
      <c r="N27">
        <f>L27-M27</f>
        <v>463</v>
      </c>
      <c r="O27">
        <f>ROUNDUP((N27/L27)*100,0)</f>
        <v>93</v>
      </c>
    </row>
    <row r="28" spans="1:15" ht="16.8" thickBot="1" x14ac:dyDescent="0.45">
      <c r="A28" s="3" t="s">
        <v>31</v>
      </c>
      <c r="B28" s="1">
        <v>7</v>
      </c>
      <c r="C28" s="1">
        <v>116</v>
      </c>
      <c r="D28" s="1">
        <v>11</v>
      </c>
      <c r="E28" s="1">
        <v>121</v>
      </c>
      <c r="F28" s="1">
        <v>11</v>
      </c>
      <c r="G28" s="1">
        <v>96</v>
      </c>
      <c r="H28" s="1">
        <v>9</v>
      </c>
      <c r="I28" s="1">
        <v>118</v>
      </c>
      <c r="J28" s="1">
        <v>10</v>
      </c>
      <c r="K28" s="1" t="s">
        <v>25</v>
      </c>
      <c r="L28">
        <f>C28+E28+G28+I28</f>
        <v>451</v>
      </c>
      <c r="M28">
        <f>D28+F28+H28+J28</f>
        <v>41</v>
      </c>
      <c r="N28">
        <f>L28-M28</f>
        <v>410</v>
      </c>
      <c r="O28">
        <f>ROUNDUP((N28/L28)*100,0)</f>
        <v>91</v>
      </c>
    </row>
    <row r="29" spans="1:15" ht="16.8" thickBot="1" x14ac:dyDescent="0.45">
      <c r="A29" s="3" t="s">
        <v>32</v>
      </c>
      <c r="B29" s="1">
        <v>7</v>
      </c>
      <c r="C29" s="1">
        <v>85</v>
      </c>
      <c r="D29" s="1">
        <v>8</v>
      </c>
      <c r="E29" s="1">
        <v>187</v>
      </c>
      <c r="F29" s="1">
        <v>3</v>
      </c>
      <c r="G29" s="1">
        <v>67</v>
      </c>
      <c r="H29" s="1">
        <v>4</v>
      </c>
      <c r="I29" s="1">
        <v>97</v>
      </c>
      <c r="J29" s="1">
        <v>0</v>
      </c>
      <c r="K29" s="1" t="s">
        <v>25</v>
      </c>
      <c r="L29">
        <f>C29+E29+G29+I29</f>
        <v>436</v>
      </c>
      <c r="M29">
        <f>D29+F29+H29+J29</f>
        <v>15</v>
      </c>
      <c r="N29">
        <f>L29-M29</f>
        <v>421</v>
      </c>
      <c r="O29">
        <f>ROUNDUP((N29/L29)*100,0)</f>
        <v>97</v>
      </c>
    </row>
    <row r="30" spans="1:15" ht="16.8" thickBot="1" x14ac:dyDescent="0.45">
      <c r="A30" s="3" t="s">
        <v>33</v>
      </c>
      <c r="B30" s="1">
        <v>7</v>
      </c>
      <c r="C30" s="1">
        <v>91</v>
      </c>
      <c r="D30" s="1">
        <v>7</v>
      </c>
      <c r="E30" s="1">
        <v>102</v>
      </c>
      <c r="F30" s="1">
        <v>5</v>
      </c>
      <c r="G30" s="1">
        <v>74</v>
      </c>
      <c r="H30" s="1">
        <v>10</v>
      </c>
      <c r="I30" s="1">
        <v>97</v>
      </c>
      <c r="J30" s="1">
        <v>8</v>
      </c>
      <c r="K30" s="1" t="s">
        <v>25</v>
      </c>
      <c r="L30">
        <f>C30+E30+G30+I30</f>
        <v>364</v>
      </c>
      <c r="M30">
        <f>D30+F30+H30+J30</f>
        <v>30</v>
      </c>
      <c r="N30">
        <f>L30-M30</f>
        <v>334</v>
      </c>
      <c r="O30">
        <f>ROUNDUP((N30/L30)*100,0)</f>
        <v>92</v>
      </c>
    </row>
    <row r="31" spans="1:15" ht="16.8" thickBot="1" x14ac:dyDescent="0.45">
      <c r="A31" s="9" t="s">
        <v>50</v>
      </c>
      <c r="B31" s="7">
        <v>6</v>
      </c>
      <c r="C31" s="7">
        <v>84</v>
      </c>
      <c r="D31" s="7">
        <v>9</v>
      </c>
      <c r="E31" s="7">
        <v>78</v>
      </c>
      <c r="F31" s="7">
        <v>5</v>
      </c>
      <c r="G31" s="7">
        <v>92</v>
      </c>
      <c r="H31" s="7">
        <v>6</v>
      </c>
      <c r="I31" s="7">
        <v>89</v>
      </c>
      <c r="J31" s="7">
        <v>8</v>
      </c>
      <c r="K31" s="7" t="s">
        <v>25</v>
      </c>
      <c r="L31">
        <f>C31+E31+G31+I31</f>
        <v>343</v>
      </c>
      <c r="M31">
        <f>D31+F31+H31+J31</f>
        <v>28</v>
      </c>
      <c r="N31">
        <f>L31-M31</f>
        <v>315</v>
      </c>
      <c r="O31">
        <f>ROUNDUP((N31/L31)*100,0)</f>
        <v>92</v>
      </c>
    </row>
    <row r="32" spans="1:15" ht="16.8" thickBot="1" x14ac:dyDescent="0.45">
      <c r="A32" s="3" t="s">
        <v>26</v>
      </c>
      <c r="B32" s="1">
        <v>6</v>
      </c>
      <c r="C32" s="1">
        <v>124</v>
      </c>
      <c r="D32" s="1">
        <v>4</v>
      </c>
      <c r="E32" s="1">
        <v>98</v>
      </c>
      <c r="F32" s="1">
        <v>4</v>
      </c>
      <c r="G32" s="1">
        <v>104</v>
      </c>
      <c r="H32" s="1">
        <v>1</v>
      </c>
      <c r="I32" s="1">
        <v>136</v>
      </c>
      <c r="J32" s="1">
        <v>18</v>
      </c>
      <c r="K32" s="1" t="s">
        <v>25</v>
      </c>
      <c r="L32">
        <f>C32+E32+G32+I32</f>
        <v>462</v>
      </c>
      <c r="M32">
        <f>D32+F32+H32+J32</f>
        <v>27</v>
      </c>
      <c r="N32">
        <f>L32-M32</f>
        <v>435</v>
      </c>
      <c r="O32">
        <f>ROUNDUP((N32/L32)*100,0)</f>
        <v>95</v>
      </c>
    </row>
    <row r="33" spans="1:15" ht="16.8" thickBot="1" x14ac:dyDescent="0.45">
      <c r="A33" s="3" t="s">
        <v>27</v>
      </c>
      <c r="B33" s="1">
        <v>6</v>
      </c>
      <c r="C33" s="1">
        <v>124</v>
      </c>
      <c r="D33" s="1">
        <v>8</v>
      </c>
      <c r="E33" s="1">
        <v>130</v>
      </c>
      <c r="F33" s="1">
        <v>7</v>
      </c>
      <c r="G33" s="1">
        <v>131</v>
      </c>
      <c r="H33" s="1">
        <v>7</v>
      </c>
      <c r="I33" s="1">
        <v>134</v>
      </c>
      <c r="J33" s="1">
        <v>6</v>
      </c>
      <c r="K33" s="1" t="s">
        <v>25</v>
      </c>
      <c r="L33">
        <f>C33+E33+G33+I33</f>
        <v>519</v>
      </c>
      <c r="M33">
        <f>D33+F33+H33+J33</f>
        <v>28</v>
      </c>
      <c r="N33">
        <f>L33-M33</f>
        <v>491</v>
      </c>
      <c r="O33">
        <f>ROUNDUP((N33/L33)*100,0)</f>
        <v>95</v>
      </c>
    </row>
    <row r="34" spans="1:15" ht="16.8" thickBot="1" x14ac:dyDescent="0.45">
      <c r="A34" s="3" t="s">
        <v>28</v>
      </c>
      <c r="B34" s="1">
        <v>6</v>
      </c>
      <c r="C34" s="1">
        <v>61</v>
      </c>
      <c r="D34" s="1">
        <v>7</v>
      </c>
      <c r="E34" s="1">
        <v>51</v>
      </c>
      <c r="F34" s="1">
        <v>3</v>
      </c>
      <c r="G34" s="1">
        <v>67</v>
      </c>
      <c r="H34" s="1">
        <v>2</v>
      </c>
      <c r="I34" s="1">
        <v>56</v>
      </c>
      <c r="J34" s="1">
        <v>0</v>
      </c>
      <c r="K34" s="1" t="s">
        <v>25</v>
      </c>
      <c r="L34">
        <f>C34+E34+G34+I34</f>
        <v>235</v>
      </c>
      <c r="M34">
        <f>D34+F34+H34+J34</f>
        <v>12</v>
      </c>
      <c r="N34">
        <f>L34-M34</f>
        <v>223</v>
      </c>
      <c r="O34">
        <f>ROUNDUP((N34/L34)*100,0)</f>
        <v>95</v>
      </c>
    </row>
    <row r="35" spans="1:15" ht="16.8" thickBot="1" x14ac:dyDescent="0.45">
      <c r="A35" s="3" t="s">
        <v>29</v>
      </c>
      <c r="B35" s="1">
        <v>6</v>
      </c>
      <c r="C35" s="1">
        <v>113</v>
      </c>
      <c r="D35" s="1">
        <v>1</v>
      </c>
      <c r="E35" s="1">
        <v>92</v>
      </c>
      <c r="F35" s="1">
        <v>3</v>
      </c>
      <c r="G35" s="1">
        <v>142</v>
      </c>
      <c r="H35" s="1">
        <v>5</v>
      </c>
      <c r="I35" s="1">
        <v>44</v>
      </c>
      <c r="J35" s="1">
        <v>35</v>
      </c>
      <c r="K35" s="1" t="s">
        <v>25</v>
      </c>
      <c r="L35">
        <f>C35+E35+G35+I35</f>
        <v>391</v>
      </c>
      <c r="M35">
        <f>D35+F35+H35+J35</f>
        <v>44</v>
      </c>
      <c r="N35">
        <f>L35-M35</f>
        <v>347</v>
      </c>
      <c r="O35">
        <f>ROUNDUP((N35/L35)*100,0)</f>
        <v>89</v>
      </c>
    </row>
    <row r="36" spans="1:15" x14ac:dyDescent="0.3">
      <c r="A36" s="12"/>
      <c r="B36" s="13" t="s">
        <v>37</v>
      </c>
      <c r="C36" s="14">
        <f>AVERAGE(C22:C25)</f>
        <v>106</v>
      </c>
      <c r="D36" s="14">
        <f>AVERAGE(D22:D25)</f>
        <v>2.5</v>
      </c>
      <c r="E36" s="14">
        <f>AVERAGE(E22:E25)</f>
        <v>101.75</v>
      </c>
      <c r="F36" s="14">
        <f>AVERAGE(F22:F25)</f>
        <v>5</v>
      </c>
      <c r="G36" s="14">
        <f>AVERAGE(G22:G25)</f>
        <v>111.25</v>
      </c>
      <c r="H36" s="14">
        <f>AVERAGE(H22:H25)</f>
        <v>3.5</v>
      </c>
      <c r="I36" s="14">
        <f>AVERAGE(I22:I25)</f>
        <v>116.5</v>
      </c>
      <c r="J36" s="14">
        <f>AVERAGE(J22:J25)</f>
        <v>3.25</v>
      </c>
      <c r="K36" s="16"/>
    </row>
    <row r="37" spans="1:15" ht="15" thickBot="1" x14ac:dyDescent="0.35">
      <c r="A37" s="12"/>
      <c r="B37" s="17" t="s">
        <v>38</v>
      </c>
      <c r="C37" s="18">
        <f>STDEV(C22:C25)</f>
        <v>25.311394008759507</v>
      </c>
      <c r="D37" s="18">
        <f>STDEV(D22:D25)</f>
        <v>3.1091263510296048</v>
      </c>
      <c r="E37" s="18">
        <f>STDEV(E22:E25)</f>
        <v>38.921930407761984</v>
      </c>
      <c r="F37" s="18">
        <f>STDEV(F22:F25)</f>
        <v>2.4494897427831779</v>
      </c>
      <c r="G37" s="18">
        <f>STDEV(G22:G25)</f>
        <v>30.346608816582236</v>
      </c>
      <c r="H37" s="18">
        <f>STDEV(H22:H25)</f>
        <v>1.7320508075688772</v>
      </c>
      <c r="I37" s="18">
        <f>STDEV(I22:I25)</f>
        <v>34.317148288671461</v>
      </c>
      <c r="J37" s="18">
        <f>STDEV(J22:J25)</f>
        <v>2.0615528128088303</v>
      </c>
      <c r="K37" s="20"/>
    </row>
    <row r="38" spans="1:15" x14ac:dyDescent="0.3">
      <c r="A38" s="12"/>
      <c r="B38" s="12" t="s">
        <v>54</v>
      </c>
      <c r="C38" s="12">
        <f>SUM(C22:C25)</f>
        <v>424</v>
      </c>
      <c r="D38" s="12">
        <f>SUM(D22:D25)</f>
        <v>10</v>
      </c>
      <c r="E38" s="12">
        <f>SUM(E22:E25)</f>
        <v>407</v>
      </c>
      <c r="F38" s="12">
        <f>SUM(F22:F25)</f>
        <v>20</v>
      </c>
      <c r="G38" s="12">
        <f>SUM(G22:G25)</f>
        <v>445</v>
      </c>
      <c r="H38" s="12">
        <f>SUM(H22:H25)</f>
        <v>14</v>
      </c>
      <c r="I38" s="12">
        <f>SUM(I22:I25)</f>
        <v>466</v>
      </c>
      <c r="J38" s="12">
        <f>SUM(J22:J25)</f>
        <v>13</v>
      </c>
      <c r="K38" s="12"/>
    </row>
  </sheetData>
  <sortState xmlns:xlrd2="http://schemas.microsoft.com/office/spreadsheetml/2017/richdata2" ref="A2:K21">
    <sortCondition ref="K2:K21"/>
    <sortCondition descending="1" ref="B2:B2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72436-3981-4F45-85A0-F2CB5F75A2B4}">
  <dimension ref="A1:K19"/>
  <sheetViews>
    <sheetView workbookViewId="0">
      <selection activeCell="C25" sqref="C25"/>
    </sheetView>
  </sheetViews>
  <sheetFormatPr defaultRowHeight="14.4" x14ac:dyDescent="0.3"/>
  <cols>
    <col min="2" max="2" width="19.6640625" customWidth="1"/>
  </cols>
  <sheetData>
    <row r="1" spans="1:11" ht="65.400000000000006" thickBo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6.8" thickBot="1" x14ac:dyDescent="0.45">
      <c r="A2" s="2" t="s">
        <v>11</v>
      </c>
      <c r="B2" s="1">
        <v>8</v>
      </c>
      <c r="C2" s="1">
        <v>253</v>
      </c>
      <c r="D2" s="1">
        <v>7</v>
      </c>
      <c r="E2" s="1">
        <v>238</v>
      </c>
      <c r="F2" s="1">
        <v>3</v>
      </c>
      <c r="G2" s="1">
        <v>255</v>
      </c>
      <c r="H2" s="1">
        <v>2</v>
      </c>
      <c r="I2" s="1">
        <v>245</v>
      </c>
      <c r="J2" s="1">
        <v>7</v>
      </c>
      <c r="K2" s="1" t="s">
        <v>12</v>
      </c>
    </row>
    <row r="3" spans="1:11" ht="16.8" thickBot="1" x14ac:dyDescent="0.45">
      <c r="A3" s="2" t="s">
        <v>13</v>
      </c>
      <c r="B3" s="1">
        <v>8</v>
      </c>
      <c r="C3" s="1">
        <v>152</v>
      </c>
      <c r="D3" s="1">
        <v>1</v>
      </c>
      <c r="E3" s="1">
        <v>136</v>
      </c>
      <c r="F3" s="1">
        <v>1</v>
      </c>
      <c r="G3" s="1">
        <v>153</v>
      </c>
      <c r="H3" s="1">
        <v>1</v>
      </c>
      <c r="I3" s="1">
        <v>192</v>
      </c>
      <c r="J3" s="1">
        <v>1</v>
      </c>
      <c r="K3" s="1" t="s">
        <v>12</v>
      </c>
    </row>
    <row r="4" spans="1:11" ht="16.8" thickBot="1" x14ac:dyDescent="0.45">
      <c r="A4" s="2" t="s">
        <v>14</v>
      </c>
      <c r="B4" s="1">
        <v>8</v>
      </c>
      <c r="C4" s="1">
        <v>192</v>
      </c>
      <c r="D4" s="1">
        <v>3</v>
      </c>
      <c r="E4" s="1">
        <v>148</v>
      </c>
      <c r="F4" s="1">
        <v>1</v>
      </c>
      <c r="G4" s="1">
        <v>219</v>
      </c>
      <c r="H4" s="1">
        <v>3</v>
      </c>
      <c r="I4" s="1">
        <v>177</v>
      </c>
      <c r="J4" s="1">
        <v>3</v>
      </c>
      <c r="K4" s="1" t="s">
        <v>12</v>
      </c>
    </row>
    <row r="5" spans="1:11" ht="16.8" thickBot="1" x14ac:dyDescent="0.45">
      <c r="A5" s="2" t="s">
        <v>18</v>
      </c>
      <c r="B5" s="1">
        <v>8</v>
      </c>
      <c r="C5" s="1">
        <v>180</v>
      </c>
      <c r="D5" s="1">
        <v>1</v>
      </c>
      <c r="E5" s="1">
        <v>124</v>
      </c>
      <c r="F5" s="1">
        <v>0</v>
      </c>
      <c r="G5" s="1">
        <v>190</v>
      </c>
      <c r="H5" s="1">
        <v>1</v>
      </c>
      <c r="I5" s="1">
        <v>188</v>
      </c>
      <c r="J5" s="1">
        <v>0</v>
      </c>
      <c r="K5" s="1" t="s">
        <v>12</v>
      </c>
    </row>
    <row r="6" spans="1:11" ht="16.8" thickBot="1" x14ac:dyDescent="0.45">
      <c r="A6" s="2" t="s">
        <v>14</v>
      </c>
      <c r="B6" s="1">
        <v>8</v>
      </c>
      <c r="C6" s="1">
        <v>149</v>
      </c>
      <c r="D6" s="1">
        <v>2</v>
      </c>
      <c r="E6" s="1">
        <v>126</v>
      </c>
      <c r="F6" s="1">
        <v>3</v>
      </c>
      <c r="G6" s="1">
        <v>174</v>
      </c>
      <c r="H6" s="1">
        <v>2</v>
      </c>
      <c r="I6" s="1">
        <v>170</v>
      </c>
      <c r="J6" s="1">
        <v>2</v>
      </c>
      <c r="K6" s="1" t="s">
        <v>12</v>
      </c>
    </row>
    <row r="7" spans="1:11" ht="16.8" thickBot="1" x14ac:dyDescent="0.45">
      <c r="A7" s="2" t="s">
        <v>15</v>
      </c>
      <c r="B7" s="1">
        <v>7</v>
      </c>
      <c r="C7" s="1">
        <v>180</v>
      </c>
      <c r="D7" s="1">
        <v>3</v>
      </c>
      <c r="E7" s="1">
        <v>208</v>
      </c>
      <c r="F7" s="1">
        <v>4</v>
      </c>
      <c r="G7" s="1">
        <v>174</v>
      </c>
      <c r="H7" s="1">
        <v>3</v>
      </c>
      <c r="I7" s="1">
        <v>198</v>
      </c>
      <c r="J7" s="1">
        <v>2</v>
      </c>
      <c r="K7" s="1" t="s">
        <v>12</v>
      </c>
    </row>
    <row r="8" spans="1:11" ht="16.8" thickBot="1" x14ac:dyDescent="0.45">
      <c r="A8" s="2" t="s">
        <v>17</v>
      </c>
      <c r="B8" s="1">
        <v>7</v>
      </c>
      <c r="C8" s="1">
        <v>106</v>
      </c>
      <c r="D8" s="1">
        <v>6</v>
      </c>
      <c r="E8" s="1">
        <v>139</v>
      </c>
      <c r="F8" s="1">
        <v>3</v>
      </c>
      <c r="G8" s="1">
        <v>117</v>
      </c>
      <c r="H8" s="1">
        <v>2</v>
      </c>
      <c r="I8" s="1">
        <v>133</v>
      </c>
      <c r="J8" s="1">
        <v>3</v>
      </c>
      <c r="K8" s="1" t="s">
        <v>12</v>
      </c>
    </row>
    <row r="9" spans="1:11" ht="16.8" thickBot="1" x14ac:dyDescent="0.45">
      <c r="A9" s="2" t="s">
        <v>19</v>
      </c>
      <c r="B9" s="1">
        <v>7</v>
      </c>
      <c r="C9" s="1">
        <v>157</v>
      </c>
      <c r="D9" s="1">
        <v>3</v>
      </c>
      <c r="E9" s="1">
        <v>216</v>
      </c>
      <c r="F9" s="1">
        <v>4</v>
      </c>
      <c r="G9" s="1">
        <v>165</v>
      </c>
      <c r="H9" s="1">
        <v>1</v>
      </c>
      <c r="I9" s="1">
        <v>187</v>
      </c>
      <c r="J9" s="1">
        <v>2</v>
      </c>
      <c r="K9" s="1" t="s">
        <v>12</v>
      </c>
    </row>
    <row r="10" spans="1:11" ht="16.8" thickBot="1" x14ac:dyDescent="0.45">
      <c r="A10" s="2" t="s">
        <v>20</v>
      </c>
      <c r="B10" s="1">
        <v>7</v>
      </c>
      <c r="C10" s="1">
        <v>68</v>
      </c>
      <c r="D10" s="1">
        <v>9</v>
      </c>
      <c r="E10" s="1">
        <v>102</v>
      </c>
      <c r="F10" s="1">
        <v>34</v>
      </c>
      <c r="G10" s="1">
        <v>99</v>
      </c>
      <c r="H10" s="1">
        <v>4</v>
      </c>
      <c r="I10" s="1">
        <v>101</v>
      </c>
      <c r="J10" s="1">
        <v>3</v>
      </c>
      <c r="K10" s="1" t="s">
        <v>12</v>
      </c>
    </row>
    <row r="11" spans="1:11" ht="16.8" thickBot="1" x14ac:dyDescent="0.45">
      <c r="A11" s="2" t="s">
        <v>22</v>
      </c>
      <c r="B11" s="1">
        <v>7</v>
      </c>
      <c r="C11" s="1">
        <v>114</v>
      </c>
      <c r="D11" s="1">
        <v>3</v>
      </c>
      <c r="E11" s="1">
        <v>122</v>
      </c>
      <c r="F11" s="1">
        <v>2</v>
      </c>
      <c r="G11" s="1">
        <v>107</v>
      </c>
      <c r="H11" s="1">
        <v>2</v>
      </c>
      <c r="I11" s="1">
        <v>126</v>
      </c>
      <c r="J11" s="1">
        <v>2</v>
      </c>
      <c r="K11" s="1" t="s">
        <v>12</v>
      </c>
    </row>
    <row r="12" spans="1:11" ht="16.8" thickBot="1" x14ac:dyDescent="0.45">
      <c r="A12" s="2" t="s">
        <v>23</v>
      </c>
      <c r="B12" s="1">
        <v>7</v>
      </c>
      <c r="C12" s="1">
        <v>157</v>
      </c>
      <c r="D12" s="1">
        <v>4</v>
      </c>
      <c r="E12" s="1">
        <v>171</v>
      </c>
      <c r="F12" s="1">
        <v>3</v>
      </c>
      <c r="G12" s="1">
        <v>150</v>
      </c>
      <c r="H12" s="1">
        <v>2</v>
      </c>
      <c r="I12" s="1">
        <v>175</v>
      </c>
      <c r="J12" s="1">
        <v>3</v>
      </c>
      <c r="K12" s="1" t="s">
        <v>12</v>
      </c>
    </row>
    <row r="13" spans="1:11" ht="16.8" thickBot="1" x14ac:dyDescent="0.45">
      <c r="A13" s="2" t="s">
        <v>16</v>
      </c>
      <c r="B13" s="1">
        <v>6</v>
      </c>
      <c r="C13" s="1">
        <v>144</v>
      </c>
      <c r="D13" s="1">
        <v>3</v>
      </c>
      <c r="E13" s="1">
        <v>133</v>
      </c>
      <c r="F13" s="1">
        <v>4</v>
      </c>
      <c r="G13" s="1">
        <v>169</v>
      </c>
      <c r="H13" s="1">
        <v>2</v>
      </c>
      <c r="I13" s="1">
        <v>144</v>
      </c>
      <c r="J13" s="1">
        <v>2</v>
      </c>
      <c r="K13" s="1" t="s">
        <v>12</v>
      </c>
    </row>
    <row r="14" spans="1:11" ht="16.8" thickBot="1" x14ac:dyDescent="0.45">
      <c r="A14" s="2" t="s">
        <v>21</v>
      </c>
      <c r="B14" s="1">
        <v>6</v>
      </c>
      <c r="C14" s="1">
        <v>98</v>
      </c>
      <c r="D14" s="1">
        <v>3</v>
      </c>
      <c r="E14" s="1">
        <v>72</v>
      </c>
      <c r="F14" s="1">
        <v>2</v>
      </c>
      <c r="G14" s="1">
        <v>98</v>
      </c>
      <c r="H14" s="1">
        <v>0</v>
      </c>
      <c r="I14" s="1">
        <v>107</v>
      </c>
      <c r="J14" s="1">
        <v>1</v>
      </c>
      <c r="K14" s="1" t="s">
        <v>12</v>
      </c>
    </row>
    <row r="15" spans="1:11" ht="16.8" thickBot="1" x14ac:dyDescent="0.45">
      <c r="A15" s="2" t="s">
        <v>34</v>
      </c>
      <c r="B15" s="1">
        <v>6</v>
      </c>
      <c r="C15" s="1">
        <v>136</v>
      </c>
      <c r="D15" s="1">
        <v>0</v>
      </c>
      <c r="E15" s="1">
        <v>129</v>
      </c>
      <c r="F15" s="1">
        <v>1</v>
      </c>
      <c r="G15" s="1">
        <v>166</v>
      </c>
      <c r="H15" s="1">
        <v>0</v>
      </c>
      <c r="I15" s="1">
        <v>144</v>
      </c>
      <c r="J15" s="1">
        <v>1</v>
      </c>
      <c r="K15" s="1" t="s">
        <v>12</v>
      </c>
    </row>
    <row r="16" spans="1:11" ht="15" thickBot="1" x14ac:dyDescent="0.35">
      <c r="A16" s="4" t="s">
        <v>35</v>
      </c>
      <c r="B16" s="5">
        <v>6</v>
      </c>
      <c r="C16" s="5">
        <v>151</v>
      </c>
      <c r="D16" s="5">
        <v>2</v>
      </c>
      <c r="E16" s="5">
        <v>139</v>
      </c>
      <c r="F16" s="5">
        <v>3</v>
      </c>
      <c r="G16" s="5">
        <v>152</v>
      </c>
      <c r="H16" s="5">
        <v>1</v>
      </c>
      <c r="I16" s="5">
        <v>127</v>
      </c>
      <c r="J16" s="5">
        <v>3</v>
      </c>
      <c r="K16" s="5" t="s">
        <v>12</v>
      </c>
    </row>
    <row r="17" spans="1:11" ht="16.2" x14ac:dyDescent="0.4">
      <c r="A17" s="6" t="s">
        <v>36</v>
      </c>
      <c r="B17" s="7">
        <v>6</v>
      </c>
      <c r="C17" s="7">
        <v>141</v>
      </c>
      <c r="D17" s="7">
        <v>3</v>
      </c>
      <c r="E17" s="7">
        <v>110</v>
      </c>
      <c r="F17" s="7">
        <v>5</v>
      </c>
      <c r="G17" s="7">
        <v>151</v>
      </c>
      <c r="H17" s="7">
        <v>1</v>
      </c>
      <c r="I17" s="7">
        <v>141</v>
      </c>
      <c r="J17" s="7">
        <v>2</v>
      </c>
      <c r="K17" s="7" t="s">
        <v>12</v>
      </c>
    </row>
    <row r="18" spans="1:11" x14ac:dyDescent="0.3">
      <c r="B18" t="s">
        <v>37</v>
      </c>
      <c r="C18" s="8">
        <f>AVERAGE(C2:C17)</f>
        <v>148.625</v>
      </c>
      <c r="D18" s="8">
        <f t="shared" ref="D18:J18" si="0">AVERAGE(D2:D17)</f>
        <v>3.3125</v>
      </c>
      <c r="E18" s="8">
        <f t="shared" si="0"/>
        <v>144.5625</v>
      </c>
      <c r="F18" s="8">
        <f t="shared" si="0"/>
        <v>4.5625</v>
      </c>
      <c r="G18" s="8">
        <f t="shared" si="0"/>
        <v>158.6875</v>
      </c>
      <c r="H18" s="8">
        <f t="shared" si="0"/>
        <v>1.6875</v>
      </c>
      <c r="I18" s="8">
        <f t="shared" si="0"/>
        <v>159.6875</v>
      </c>
      <c r="J18" s="8">
        <f t="shared" si="0"/>
        <v>2.3125</v>
      </c>
    </row>
    <row r="19" spans="1:11" x14ac:dyDescent="0.3">
      <c r="B19" t="s">
        <v>38</v>
      </c>
      <c r="C19" s="8">
        <f>STDEV(C2:C17)</f>
        <v>42.598708900622796</v>
      </c>
      <c r="D19" s="8">
        <f t="shared" ref="D19:J19" si="1">STDEV(D2:D17)</f>
        <v>2.301267766543766</v>
      </c>
      <c r="E19" s="8">
        <f t="shared" si="1"/>
        <v>43.686716135075507</v>
      </c>
      <c r="F19" s="8">
        <f t="shared" si="1"/>
        <v>7.9663354184970139</v>
      </c>
      <c r="G19" s="8">
        <f t="shared" si="1"/>
        <v>41.975737039389792</v>
      </c>
      <c r="H19" s="8">
        <f t="shared" si="1"/>
        <v>1.0781929326423914</v>
      </c>
      <c r="I19" s="8">
        <f t="shared" si="1"/>
        <v>38.258277971353252</v>
      </c>
      <c r="J19" s="8">
        <f t="shared" si="1"/>
        <v>1.5370426148939398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1F851-1361-4694-A3A8-A862D41F1FA3}">
  <dimension ref="A1:K17"/>
  <sheetViews>
    <sheetView workbookViewId="0">
      <selection activeCell="J6" sqref="C2:J6"/>
    </sheetView>
  </sheetViews>
  <sheetFormatPr defaultRowHeight="14.4" x14ac:dyDescent="0.3"/>
  <sheetData>
    <row r="1" spans="1:11" ht="65.400000000000006" thickBo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6.8" thickBot="1" x14ac:dyDescent="0.45">
      <c r="A2" s="10" t="s">
        <v>24</v>
      </c>
      <c r="B2" s="11">
        <v>6</v>
      </c>
      <c r="C2" s="11">
        <v>124</v>
      </c>
      <c r="D2" s="11">
        <v>4</v>
      </c>
      <c r="E2" s="11">
        <v>98</v>
      </c>
      <c r="F2" s="11">
        <v>4</v>
      </c>
      <c r="G2" s="11">
        <v>104</v>
      </c>
      <c r="H2" s="11">
        <v>1</v>
      </c>
      <c r="I2" s="11">
        <v>136</v>
      </c>
      <c r="J2" s="11">
        <v>18</v>
      </c>
      <c r="K2" s="11" t="s">
        <v>25</v>
      </c>
    </row>
    <row r="3" spans="1:11" ht="16.8" thickBot="1" x14ac:dyDescent="0.45">
      <c r="A3" s="3" t="s">
        <v>30</v>
      </c>
      <c r="B3" s="1">
        <v>6</v>
      </c>
      <c r="C3" s="1">
        <v>124</v>
      </c>
      <c r="D3" s="1">
        <v>8</v>
      </c>
      <c r="E3" s="1">
        <v>130</v>
      </c>
      <c r="F3" s="1">
        <v>7</v>
      </c>
      <c r="G3" s="1">
        <v>131</v>
      </c>
      <c r="H3" s="1">
        <v>7</v>
      </c>
      <c r="I3" s="1">
        <v>134</v>
      </c>
      <c r="J3" s="1">
        <v>6</v>
      </c>
      <c r="K3" s="1" t="s">
        <v>25</v>
      </c>
    </row>
    <row r="4" spans="1:11" ht="16.8" thickBot="1" x14ac:dyDescent="0.45">
      <c r="A4" s="3" t="s">
        <v>31</v>
      </c>
      <c r="B4" s="1">
        <v>6</v>
      </c>
      <c r="C4" s="1">
        <v>61</v>
      </c>
      <c r="D4" s="1">
        <v>7</v>
      </c>
      <c r="E4" s="1">
        <v>51</v>
      </c>
      <c r="F4" s="1">
        <v>3</v>
      </c>
      <c r="G4" s="1">
        <v>67</v>
      </c>
      <c r="H4" s="1">
        <v>2</v>
      </c>
      <c r="I4" s="1">
        <v>56</v>
      </c>
      <c r="J4" s="1">
        <v>0</v>
      </c>
      <c r="K4" s="1" t="s">
        <v>25</v>
      </c>
    </row>
    <row r="5" spans="1:11" ht="16.8" thickBot="1" x14ac:dyDescent="0.45">
      <c r="A5" s="3" t="s">
        <v>32</v>
      </c>
      <c r="B5" s="1">
        <v>6</v>
      </c>
      <c r="C5" s="1">
        <v>113</v>
      </c>
      <c r="D5" s="1">
        <v>1</v>
      </c>
      <c r="E5" s="1">
        <v>92</v>
      </c>
      <c r="F5" s="1">
        <v>3</v>
      </c>
      <c r="G5" s="1">
        <v>142</v>
      </c>
      <c r="H5" s="1">
        <v>5</v>
      </c>
      <c r="I5" s="1">
        <v>44</v>
      </c>
      <c r="J5" s="1">
        <v>35</v>
      </c>
      <c r="K5" s="1" t="s">
        <v>25</v>
      </c>
    </row>
    <row r="6" spans="1:11" ht="16.8" thickBot="1" x14ac:dyDescent="0.45">
      <c r="A6" s="3" t="s">
        <v>33</v>
      </c>
      <c r="B6" s="39">
        <v>6</v>
      </c>
      <c r="C6" s="39">
        <v>84</v>
      </c>
      <c r="D6" s="39">
        <v>9</v>
      </c>
      <c r="E6" s="39">
        <v>78</v>
      </c>
      <c r="F6" s="39">
        <v>5</v>
      </c>
      <c r="G6" s="39">
        <v>92</v>
      </c>
      <c r="H6" s="39">
        <v>6</v>
      </c>
      <c r="I6" s="39">
        <v>89</v>
      </c>
      <c r="J6" s="39">
        <v>8</v>
      </c>
      <c r="K6" s="39" t="s">
        <v>25</v>
      </c>
    </row>
    <row r="7" spans="1:11" ht="16.8" thickBot="1" x14ac:dyDescent="0.45">
      <c r="A7" s="3" t="s">
        <v>26</v>
      </c>
      <c r="B7" s="1">
        <v>7</v>
      </c>
      <c r="C7" s="1">
        <v>137</v>
      </c>
      <c r="D7" s="1">
        <v>6</v>
      </c>
      <c r="E7" s="1">
        <v>152</v>
      </c>
      <c r="F7" s="1">
        <v>6</v>
      </c>
      <c r="G7" s="1">
        <v>142</v>
      </c>
      <c r="H7" s="1">
        <v>3</v>
      </c>
      <c r="I7" s="1">
        <v>152</v>
      </c>
      <c r="J7" s="1">
        <v>6</v>
      </c>
      <c r="K7" s="1" t="s">
        <v>25</v>
      </c>
    </row>
    <row r="8" spans="1:11" ht="16.8" thickBot="1" x14ac:dyDescent="0.45">
      <c r="A8" s="3" t="s">
        <v>27</v>
      </c>
      <c r="B8" s="1">
        <v>7</v>
      </c>
      <c r="C8" s="1">
        <v>116</v>
      </c>
      <c r="D8" s="1">
        <v>10</v>
      </c>
      <c r="E8" s="1">
        <v>154</v>
      </c>
      <c r="F8" s="1">
        <v>10</v>
      </c>
      <c r="G8" s="1">
        <v>108</v>
      </c>
      <c r="H8" s="1">
        <v>8</v>
      </c>
      <c r="I8" s="1">
        <v>122</v>
      </c>
      <c r="J8" s="1">
        <v>9</v>
      </c>
      <c r="K8" s="1" t="s">
        <v>25</v>
      </c>
    </row>
    <row r="9" spans="1:11" ht="16.8" thickBot="1" x14ac:dyDescent="0.45">
      <c r="A9" s="3" t="s">
        <v>28</v>
      </c>
      <c r="B9" s="1">
        <v>7</v>
      </c>
      <c r="C9" s="1">
        <v>116</v>
      </c>
      <c r="D9" s="1">
        <v>11</v>
      </c>
      <c r="E9" s="1">
        <v>121</v>
      </c>
      <c r="F9" s="1">
        <v>11</v>
      </c>
      <c r="G9" s="1">
        <v>96</v>
      </c>
      <c r="H9" s="1">
        <v>9</v>
      </c>
      <c r="I9" s="1">
        <v>118</v>
      </c>
      <c r="J9" s="1">
        <v>10</v>
      </c>
      <c r="K9" s="1" t="s">
        <v>25</v>
      </c>
    </row>
    <row r="10" spans="1:11" ht="16.8" thickBot="1" x14ac:dyDescent="0.45">
      <c r="A10" s="3" t="s">
        <v>29</v>
      </c>
      <c r="B10" s="1">
        <v>7</v>
      </c>
      <c r="C10" s="1">
        <v>85</v>
      </c>
      <c r="D10" s="1">
        <v>8</v>
      </c>
      <c r="E10" s="1">
        <v>187</v>
      </c>
      <c r="F10" s="1">
        <v>3</v>
      </c>
      <c r="G10" s="1">
        <v>67</v>
      </c>
      <c r="H10" s="1">
        <v>4</v>
      </c>
      <c r="I10" s="1">
        <v>97</v>
      </c>
      <c r="J10" s="1">
        <v>0</v>
      </c>
      <c r="K10" s="1" t="s">
        <v>25</v>
      </c>
    </row>
    <row r="11" spans="1:11" ht="16.2" x14ac:dyDescent="0.4">
      <c r="A11" s="9" t="s">
        <v>29</v>
      </c>
      <c r="B11" s="40">
        <v>7</v>
      </c>
      <c r="C11" s="40">
        <v>91</v>
      </c>
      <c r="D11" s="40">
        <v>7</v>
      </c>
      <c r="E11" s="40">
        <v>102</v>
      </c>
      <c r="F11" s="40">
        <v>5</v>
      </c>
      <c r="G11" s="40">
        <v>74</v>
      </c>
      <c r="H11" s="40">
        <v>10</v>
      </c>
      <c r="I11" s="40">
        <v>97</v>
      </c>
      <c r="J11" s="40">
        <v>8</v>
      </c>
      <c r="K11" s="40" t="s">
        <v>25</v>
      </c>
    </row>
    <row r="12" spans="1:11" ht="16.2" x14ac:dyDescent="0.4">
      <c r="A12" s="9" t="s">
        <v>50</v>
      </c>
      <c r="B12" s="7">
        <v>8</v>
      </c>
      <c r="C12" s="7">
        <v>106</v>
      </c>
      <c r="D12" s="7">
        <v>0</v>
      </c>
      <c r="E12" s="7">
        <v>86</v>
      </c>
      <c r="F12" s="7">
        <v>5</v>
      </c>
      <c r="G12" s="7">
        <v>94</v>
      </c>
      <c r="H12" s="7">
        <v>2</v>
      </c>
      <c r="I12" s="7">
        <v>101</v>
      </c>
      <c r="J12" s="7">
        <v>2</v>
      </c>
      <c r="K12" s="7" t="s">
        <v>25</v>
      </c>
    </row>
    <row r="13" spans="1:11" ht="16.2" x14ac:dyDescent="0.4">
      <c r="A13" s="9" t="s">
        <v>49</v>
      </c>
      <c r="B13" s="7">
        <v>8</v>
      </c>
      <c r="C13" s="7">
        <v>141</v>
      </c>
      <c r="D13" s="7">
        <v>1</v>
      </c>
      <c r="E13" s="7">
        <v>160</v>
      </c>
      <c r="F13" s="7">
        <v>2</v>
      </c>
      <c r="G13" s="7">
        <v>155</v>
      </c>
      <c r="H13" s="7">
        <v>2</v>
      </c>
      <c r="I13" s="7">
        <v>166</v>
      </c>
      <c r="J13" s="7">
        <v>1</v>
      </c>
      <c r="K13" s="7" t="s">
        <v>25</v>
      </c>
    </row>
    <row r="14" spans="1:11" ht="16.2" customHeight="1" thickBot="1" x14ac:dyDescent="0.45">
      <c r="A14" s="9" t="s">
        <v>39</v>
      </c>
      <c r="B14" s="7">
        <v>8</v>
      </c>
      <c r="C14" s="7">
        <v>95</v>
      </c>
      <c r="D14" s="7">
        <v>2</v>
      </c>
      <c r="E14" s="7">
        <v>80</v>
      </c>
      <c r="F14" s="7">
        <v>8</v>
      </c>
      <c r="G14" s="7">
        <v>88</v>
      </c>
      <c r="H14" s="7">
        <v>5</v>
      </c>
      <c r="I14" s="7">
        <v>88</v>
      </c>
      <c r="J14" s="7">
        <v>5</v>
      </c>
      <c r="K14" s="7" t="s">
        <v>25</v>
      </c>
    </row>
    <row r="15" spans="1:11" ht="15" thickBot="1" x14ac:dyDescent="0.35">
      <c r="A15" s="47" t="s">
        <v>53</v>
      </c>
      <c r="B15" s="5">
        <v>8</v>
      </c>
      <c r="C15" s="5">
        <v>82</v>
      </c>
      <c r="D15" s="5">
        <v>7</v>
      </c>
      <c r="E15" s="5">
        <v>81</v>
      </c>
      <c r="F15" s="5">
        <v>5</v>
      </c>
      <c r="G15" s="5">
        <v>108</v>
      </c>
      <c r="H15" s="5">
        <v>5</v>
      </c>
      <c r="I15" s="5">
        <v>111</v>
      </c>
      <c r="J15" s="5">
        <v>5</v>
      </c>
      <c r="K15" s="5" t="s">
        <v>25</v>
      </c>
    </row>
    <row r="16" spans="1:11" x14ac:dyDescent="0.3">
      <c r="A16" s="12"/>
      <c r="B16" s="13" t="s">
        <v>37</v>
      </c>
      <c r="C16" s="14">
        <f>AVERAGE(C2:C14)</f>
        <v>107.15384615384616</v>
      </c>
      <c r="D16" s="14">
        <f t="shared" ref="D16:J16" si="0">AVERAGE(D2:D14)</f>
        <v>5.6923076923076925</v>
      </c>
      <c r="E16" s="14">
        <f t="shared" si="0"/>
        <v>114.69230769230769</v>
      </c>
      <c r="F16" s="14">
        <f t="shared" si="0"/>
        <v>5.5384615384615383</v>
      </c>
      <c r="G16" s="14">
        <f t="shared" si="0"/>
        <v>104.61538461538461</v>
      </c>
      <c r="H16" s="14">
        <f t="shared" si="0"/>
        <v>4.9230769230769234</v>
      </c>
      <c r="I16" s="14">
        <f t="shared" si="0"/>
        <v>107.69230769230769</v>
      </c>
      <c r="J16" s="14">
        <f t="shared" si="0"/>
        <v>8.3076923076923084</v>
      </c>
      <c r="K16" s="16"/>
    </row>
    <row r="17" spans="1:11" ht="15" thickBot="1" x14ac:dyDescent="0.35">
      <c r="A17" s="12"/>
      <c r="B17" s="17" t="s">
        <v>38</v>
      </c>
      <c r="C17" s="18">
        <f>STDEV(C2:C14)</f>
        <v>23.024791543921218</v>
      </c>
      <c r="D17" s="18">
        <f t="shared" ref="D17:J17" si="1">STDEV(D2:D14)</f>
        <v>3.7055052598490845</v>
      </c>
      <c r="E17" s="18">
        <f t="shared" si="1"/>
        <v>39.661872151527362</v>
      </c>
      <c r="F17" s="18">
        <f t="shared" si="1"/>
        <v>2.7873339895374523</v>
      </c>
      <c r="G17" s="18">
        <f t="shared" si="1"/>
        <v>29.483154686301997</v>
      </c>
      <c r="H17" s="18">
        <f t="shared" si="1"/>
        <v>2.9286384339694571</v>
      </c>
      <c r="I17" s="18">
        <f t="shared" si="1"/>
        <v>35.245294284922181</v>
      </c>
      <c r="J17" s="18">
        <f t="shared" si="1"/>
        <v>9.4108502572351327</v>
      </c>
      <c r="K17" s="20"/>
    </row>
  </sheetData>
  <sortState xmlns:xlrd2="http://schemas.microsoft.com/office/spreadsheetml/2017/richdata2" ref="B2:K14">
    <sortCondition ref="K2:K14"/>
    <sortCondition ref="B2:B14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5943C-B204-43E5-BD92-83466025D14C}">
  <dimension ref="A1:K23"/>
  <sheetViews>
    <sheetView workbookViewId="0">
      <selection activeCell="C25" sqref="C25"/>
    </sheetView>
  </sheetViews>
  <sheetFormatPr defaultRowHeight="14.4" x14ac:dyDescent="0.3"/>
  <cols>
    <col min="8" max="8" width="17.6640625" customWidth="1"/>
    <col min="10" max="10" width="12" bestFit="1" customWidth="1"/>
  </cols>
  <sheetData>
    <row r="1" spans="1:11" ht="65.400000000000006" thickBot="1" x14ac:dyDescent="0.45">
      <c r="A1" s="29" t="s">
        <v>2</v>
      </c>
      <c r="B1" s="30" t="s">
        <v>4</v>
      </c>
      <c r="C1" s="30" t="s">
        <v>6</v>
      </c>
      <c r="D1" s="31" t="s">
        <v>8</v>
      </c>
      <c r="I1" t="s">
        <v>40</v>
      </c>
    </row>
    <row r="2" spans="1:11" ht="16.8" thickBot="1" x14ac:dyDescent="0.45">
      <c r="A2" s="32">
        <v>253</v>
      </c>
      <c r="B2" s="1">
        <v>238</v>
      </c>
      <c r="C2" s="1">
        <v>255</v>
      </c>
      <c r="D2" s="33">
        <v>245</v>
      </c>
      <c r="I2">
        <f>PEARSON(A2:A17,B2:B17)</f>
        <v>0.7399032952977983</v>
      </c>
    </row>
    <row r="3" spans="1:11" ht="16.8" thickBot="1" x14ac:dyDescent="0.45">
      <c r="A3" s="32">
        <v>152</v>
      </c>
      <c r="B3" s="1">
        <v>136</v>
      </c>
      <c r="C3" s="1">
        <v>153</v>
      </c>
      <c r="D3" s="33">
        <v>192</v>
      </c>
      <c r="I3">
        <f>PEARSON(A2:A17,C2:C17)</f>
        <v>0.94893840020665199</v>
      </c>
    </row>
    <row r="4" spans="1:11" ht="16.8" thickBot="1" x14ac:dyDescent="0.45">
      <c r="A4" s="32">
        <v>192</v>
      </c>
      <c r="B4" s="1">
        <v>148</v>
      </c>
      <c r="C4" s="1">
        <v>219</v>
      </c>
      <c r="D4" s="33">
        <v>177</v>
      </c>
      <c r="I4">
        <f>PEARSON(A2:A17,D2:D17)</f>
        <v>0.91032696922949163</v>
      </c>
    </row>
    <row r="5" spans="1:11" ht="16.8" thickBot="1" x14ac:dyDescent="0.45">
      <c r="A5" s="32">
        <v>180</v>
      </c>
      <c r="B5" s="1">
        <v>124</v>
      </c>
      <c r="C5" s="1">
        <v>190</v>
      </c>
      <c r="D5" s="33">
        <v>188</v>
      </c>
      <c r="I5" t="s">
        <v>41</v>
      </c>
      <c r="J5" t="s">
        <v>51</v>
      </c>
      <c r="K5" t="s">
        <v>52</v>
      </c>
    </row>
    <row r="6" spans="1:11" ht="16.8" thickBot="1" x14ac:dyDescent="0.45">
      <c r="A6" s="32">
        <v>149</v>
      </c>
      <c r="B6" s="1">
        <v>126</v>
      </c>
      <c r="C6" s="1">
        <v>174</v>
      </c>
      <c r="D6" s="33">
        <v>170</v>
      </c>
      <c r="H6" s="38" t="s">
        <v>42</v>
      </c>
      <c r="I6">
        <f>_xlfn.T.TEST(A2:A17,B2:B17,2,1)</f>
        <v>0.60932398770915386</v>
      </c>
      <c r="J6">
        <f>TDIST(A2:A17,B2:B17,2)</f>
        <v>1.5817347235741535E-143</v>
      </c>
    </row>
    <row r="7" spans="1:11" ht="16.8" thickBot="1" x14ac:dyDescent="0.45">
      <c r="A7" s="32">
        <v>180</v>
      </c>
      <c r="B7" s="1">
        <v>208</v>
      </c>
      <c r="C7" s="1">
        <v>174</v>
      </c>
      <c r="D7" s="33">
        <v>198</v>
      </c>
      <c r="H7" s="38" t="s">
        <v>43</v>
      </c>
      <c r="I7">
        <f>_xlfn.T.TEST(A2:A17,C2:C17,2,1)</f>
        <v>9.4334305015553715E-3</v>
      </c>
      <c r="J7">
        <f>TDIST(A2:A17,C2:C17,2)</f>
        <v>1.230809494367066E-199</v>
      </c>
    </row>
    <row r="8" spans="1:11" ht="16.8" thickBot="1" x14ac:dyDescent="0.45">
      <c r="A8" s="32">
        <v>106</v>
      </c>
      <c r="B8" s="1">
        <v>139</v>
      </c>
      <c r="C8" s="1">
        <v>117</v>
      </c>
      <c r="D8" s="33">
        <v>133</v>
      </c>
      <c r="H8" s="38" t="s">
        <v>44</v>
      </c>
      <c r="I8">
        <f>_xlfn.T.TEST(A2:A17,D2:D17,2,1)</f>
        <v>2.4090021921822476E-2</v>
      </c>
      <c r="J8">
        <f>TDIST(A2:A16,D2:D17,2)</f>
        <v>2.3567770780242556E-130</v>
      </c>
    </row>
    <row r="9" spans="1:11" ht="16.8" thickBot="1" x14ac:dyDescent="0.45">
      <c r="A9" s="32">
        <v>157</v>
      </c>
      <c r="B9" s="1">
        <v>216</v>
      </c>
      <c r="C9" s="1">
        <v>165</v>
      </c>
      <c r="D9" s="33">
        <v>187</v>
      </c>
      <c r="H9" s="38" t="s">
        <v>45</v>
      </c>
      <c r="I9">
        <f>_xlfn.T.TEST(B2:B17,C2:C17,2,1)</f>
        <v>0.13507851262575279</v>
      </c>
    </row>
    <row r="10" spans="1:11" ht="16.8" thickBot="1" x14ac:dyDescent="0.45">
      <c r="A10" s="32">
        <v>68</v>
      </c>
      <c r="B10" s="1">
        <v>102</v>
      </c>
      <c r="C10" s="1">
        <v>99</v>
      </c>
      <c r="D10" s="33">
        <v>101</v>
      </c>
      <c r="H10" s="38" t="s">
        <v>46</v>
      </c>
      <c r="I10">
        <f>_xlfn.T.TEST(B2:B17,D2:D17,2,1)</f>
        <v>3.3955152477790761E-2</v>
      </c>
    </row>
    <row r="11" spans="1:11" ht="16.8" thickBot="1" x14ac:dyDescent="0.45">
      <c r="A11" s="32">
        <v>114</v>
      </c>
      <c r="B11" s="1">
        <v>122</v>
      </c>
      <c r="C11" s="1">
        <v>107</v>
      </c>
      <c r="D11" s="33">
        <v>126</v>
      </c>
      <c r="H11" s="38" t="s">
        <v>48</v>
      </c>
      <c r="I11">
        <f>_xlfn.T.TEST(C2:C17,D2:D17,2,1)</f>
        <v>0.86142257573600722</v>
      </c>
    </row>
    <row r="12" spans="1:11" ht="16.8" thickBot="1" x14ac:dyDescent="0.45">
      <c r="A12" s="32">
        <v>157</v>
      </c>
      <c r="B12" s="1">
        <v>171</v>
      </c>
      <c r="C12" s="1">
        <v>150</v>
      </c>
      <c r="D12" s="33">
        <v>175</v>
      </c>
    </row>
    <row r="13" spans="1:11" ht="16.8" thickBot="1" x14ac:dyDescent="0.45">
      <c r="A13" s="32">
        <v>144</v>
      </c>
      <c r="B13" s="1">
        <v>133</v>
      </c>
      <c r="C13" s="1">
        <v>169</v>
      </c>
      <c r="D13" s="33">
        <v>144</v>
      </c>
    </row>
    <row r="14" spans="1:11" ht="16.8" thickBot="1" x14ac:dyDescent="0.45">
      <c r="A14" s="32">
        <v>98</v>
      </c>
      <c r="B14" s="1">
        <v>72</v>
      </c>
      <c r="C14" s="1">
        <v>98</v>
      </c>
      <c r="D14" s="33">
        <v>107</v>
      </c>
    </row>
    <row r="15" spans="1:11" ht="16.8" thickBot="1" x14ac:dyDescent="0.45">
      <c r="A15" s="32">
        <v>136</v>
      </c>
      <c r="B15" s="1">
        <v>129</v>
      </c>
      <c r="C15" s="1">
        <v>166</v>
      </c>
      <c r="D15" s="33">
        <v>144</v>
      </c>
    </row>
    <row r="16" spans="1:11" ht="15" thickBot="1" x14ac:dyDescent="0.35">
      <c r="A16" s="34">
        <v>151</v>
      </c>
      <c r="B16" s="5">
        <v>139</v>
      </c>
      <c r="C16" s="5">
        <v>152</v>
      </c>
      <c r="D16" s="35">
        <v>127</v>
      </c>
    </row>
    <row r="17" spans="1:10" ht="16.2" x14ac:dyDescent="0.4">
      <c r="A17" s="36">
        <v>141</v>
      </c>
      <c r="B17" s="7">
        <v>110</v>
      </c>
      <c r="C17" s="7">
        <v>151</v>
      </c>
      <c r="D17" s="37">
        <v>141</v>
      </c>
    </row>
    <row r="18" spans="1:10" x14ac:dyDescent="0.3">
      <c r="A18" s="41" t="s">
        <v>47</v>
      </c>
      <c r="B18" s="42"/>
      <c r="C18" s="42"/>
      <c r="D18" s="43"/>
    </row>
    <row r="19" spans="1:10" ht="15" thickBot="1" x14ac:dyDescent="0.35">
      <c r="A19" s="44"/>
      <c r="B19" s="45"/>
      <c r="C19" s="45"/>
      <c r="D19" s="46"/>
    </row>
    <row r="21" spans="1:10" ht="15" thickBot="1" x14ac:dyDescent="0.35"/>
    <row r="22" spans="1:10" x14ac:dyDescent="0.3">
      <c r="A22" s="13" t="s">
        <v>37</v>
      </c>
      <c r="B22" s="14">
        <f>AVERAGE(AIM!C2:C14)</f>
        <v>107.15384615384616</v>
      </c>
      <c r="C22" s="15">
        <f>AVERAGE(AIM!D2:D14)</f>
        <v>5.6923076923076925</v>
      </c>
      <c r="D22" s="15">
        <f>AVERAGE(AIM!E2:E14)</f>
        <v>114.69230769230769</v>
      </c>
      <c r="E22" s="15">
        <f>AVERAGE(AIM!F2:F14)</f>
        <v>5.5384615384615383</v>
      </c>
      <c r="F22" s="15">
        <f>AVERAGE(AIM!G2:G14)</f>
        <v>104.61538461538461</v>
      </c>
      <c r="G22" s="15">
        <f>AVERAGE(AIM!H2:H14)</f>
        <v>4.9230769230769234</v>
      </c>
      <c r="H22" s="15">
        <f>AVERAGE(AIM!I2:I14)</f>
        <v>107.69230769230769</v>
      </c>
      <c r="I22" s="15">
        <f>AVERAGE(AIM!J2:J14)</f>
        <v>8.3076923076923084</v>
      </c>
      <c r="J22" s="16"/>
    </row>
    <row r="23" spans="1:10" ht="15" thickBot="1" x14ac:dyDescent="0.35">
      <c r="A23" s="17" t="s">
        <v>38</v>
      </c>
      <c r="B23" s="18">
        <f>STDEV(AIM!C2:C14)</f>
        <v>23.024791543921218</v>
      </c>
      <c r="C23" s="19">
        <f>STDEV(AIM!D2:D14)</f>
        <v>3.7055052598490845</v>
      </c>
      <c r="D23" s="19">
        <f>STDEV(AIM!E2:E14)</f>
        <v>39.661872151527362</v>
      </c>
      <c r="E23" s="19">
        <f>STDEV(AIM!F2:F14)</f>
        <v>2.7873339895374523</v>
      </c>
      <c r="F23" s="19">
        <f>STDEV(AIM!G2:G14)</f>
        <v>29.483154686301997</v>
      </c>
      <c r="G23" s="19">
        <f>STDEV(AIM!H2:H14)</f>
        <v>2.9286384339694571</v>
      </c>
      <c r="H23" s="19">
        <f>STDEV(AIM!I2:I14)</f>
        <v>35.245294284922181</v>
      </c>
      <c r="I23" s="19">
        <f>STDEV(AIM!J2:J14)</f>
        <v>9.4108502572351327</v>
      </c>
      <c r="J23" s="20"/>
    </row>
  </sheetData>
  <mergeCells count="1">
    <mergeCell ref="A18:D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Non Dyslexic</vt:lpstr>
      <vt:lpstr>Dyslexic</vt:lpstr>
      <vt:lpstr>all data</vt:lpstr>
      <vt:lpstr>moorestown</vt:lpstr>
      <vt:lpstr>AIM</vt:lpstr>
      <vt:lpstr>Statistical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Newport</dc:creator>
  <cp:lastModifiedBy>Nathaniel Newport</cp:lastModifiedBy>
  <cp:lastPrinted>2020-03-12T23:42:56Z</cp:lastPrinted>
  <dcterms:created xsi:type="dcterms:W3CDTF">2020-03-12T22:41:39Z</dcterms:created>
  <dcterms:modified xsi:type="dcterms:W3CDTF">2020-03-14T15:05:15Z</dcterms:modified>
</cp:coreProperties>
</file>