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8e8810ad6909e2/Documentos/Analista de Sistemas/Curso Excel - Bootcamp/"/>
    </mc:Choice>
  </mc:AlternateContent>
  <xr:revisionPtr revIDLastSave="35" documentId="14_{F30AE768-B1B9-4FC3-9FC0-7497ADB073DC}" xr6:coauthVersionLast="47" xr6:coauthVersionMax="47" xr10:uidLastSave="{1AE51585-D54E-4D62-90E1-67D7009DD290}"/>
  <bookViews>
    <workbookView xWindow="-120" yWindow="-120" windowWidth="29040" windowHeight="15840" xr2:uid="{3A244DEB-E8D0-4E0C-BD3D-87D20844A428}"/>
  </bookViews>
  <sheets>
    <sheet name="Simulador" sheetId="1" r:id="rId1"/>
    <sheet name="Tabela de Apoio" sheetId="2" r:id="rId2"/>
  </sheets>
  <definedNames>
    <definedName name="aporte">Simulador!$D$21</definedName>
    <definedName name="patrimonio">Simulador!$D$24</definedName>
    <definedName name="qtd_anos">Simulador!$D$22</definedName>
    <definedName name="rend_carteira">Simulador!$D$15</definedName>
    <definedName name="salario">Simulador!$D$14</definedName>
    <definedName name="sugestao_investimento">Simulador!$D$16</definedName>
    <definedName name="taxa_mensal">Simulador!$D$23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1" i="1"/>
  <c r="D31" i="1" s="1"/>
  <c r="C42" i="1"/>
  <c r="C43" i="1"/>
  <c r="C44" i="1"/>
  <c r="C45" i="1"/>
  <c r="C46" i="1"/>
  <c r="C41" i="1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C5" i="2"/>
  <c r="C6" i="2"/>
  <c r="C7" i="2"/>
  <c r="C8" i="2"/>
  <c r="C3" i="2"/>
  <c r="D17" i="1"/>
  <c r="D24" i="1"/>
  <c r="D25" i="1" s="1"/>
  <c r="C30" i="1"/>
  <c r="D30" i="1" s="1"/>
  <c r="C32" i="1"/>
  <c r="D32" i="1" s="1"/>
  <c r="C33" i="1"/>
  <c r="D33" i="1" s="1"/>
  <c r="C29" i="1"/>
  <c r="D29" i="1" s="1"/>
  <c r="D45" i="1" l="1"/>
  <c r="D44" i="1"/>
  <c r="D41" i="1"/>
  <c r="D43" i="1"/>
  <c r="D46" i="1"/>
  <c r="D42" i="1"/>
  <c r="D47" i="1" l="1"/>
</calcChain>
</file>

<file path=xl/sharedStrings.xml><?xml version="1.0" encoding="utf-8"?>
<sst xmlns="http://schemas.openxmlformats.org/spreadsheetml/2006/main" count="70" uniqueCount="36">
  <si>
    <t>Por quantos anos?</t>
  </si>
  <si>
    <t>Quanto investir por mês?</t>
  </si>
  <si>
    <t>INVESTIMENTO MENSAL</t>
  </si>
  <si>
    <t>Taxa de rendimento mensal?</t>
  </si>
  <si>
    <t>Patrimônio Acumulado</t>
  </si>
  <si>
    <t>Dividendos mensais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</si>
  <si>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</si>
  <si>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</si>
  <si>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</si>
  <si>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</si>
  <si>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</si>
  <si>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</si>
  <si>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</si>
  <si>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</si>
  <si>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Carteira</t>
  </si>
  <si>
    <t>Salário</t>
  </si>
  <si>
    <t>Sugestão de Investimento (%)</t>
  </si>
  <si>
    <t>Sugestão de Investimento (Valor)</t>
  </si>
  <si>
    <t>Valor a ser investido por mês</t>
  </si>
  <si>
    <t>PERFIL</t>
  </si>
  <si>
    <t>TIPO DE FII</t>
  </si>
  <si>
    <t>Percentual sugerido</t>
  </si>
  <si>
    <t>Valores</t>
  </si>
  <si>
    <t xml:space="preserve">Papel 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</si>
  <si>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</si>
  <si>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</si>
  <si>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</si>
  <si>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</si>
  <si>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</si>
  <si>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</si>
  <si>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</si>
  <si>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</si>
  <si>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</si>
  <si>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Agressivo</t>
  </si>
  <si>
    <t>AGRESSIVO</t>
  </si>
  <si>
    <t>TIPO DE FIIs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</si>
</sst>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E2A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8" fontId="6" fillId="4" borderId="10" xfId="0" applyNumberFormat="1" applyFont="1" applyFill="1" applyBorder="1" applyAlignment="1">
      <alignment horizontal="center" vertical="center"/>
    </xf>
    <xf numFmtId="8" fontId="6" fillId="4" borderId="8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indent="6"/>
    </xf>
    <xf numFmtId="164" fontId="6" fillId="4" borderId="16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indent="6"/>
    </xf>
    <xf numFmtId="164" fontId="6" fillId="4" borderId="13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indent="6"/>
    </xf>
    <xf numFmtId="164" fontId="6" fillId="4" borderId="17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4" fontId="7" fillId="3" borderId="4" xfId="0" applyNumberFormat="1" applyFont="1" applyFill="1" applyBorder="1" applyAlignment="1">
      <alignment horizontal="center" vertical="center"/>
    </xf>
    <xf numFmtId="9" fontId="4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indent="6"/>
    </xf>
    <xf numFmtId="0" fontId="4" fillId="4" borderId="14" xfId="0" applyFont="1" applyFill="1" applyBorder="1" applyAlignment="1">
      <alignment horizontal="left" vertical="center" indent="6"/>
    </xf>
    <xf numFmtId="0" fontId="4" fillId="4" borderId="7" xfId="0" applyFont="1" applyFill="1" applyBorder="1" applyAlignment="1">
      <alignment horizontal="left" vertical="center" indent="6"/>
    </xf>
    <xf numFmtId="0" fontId="4" fillId="4" borderId="12" xfId="0" applyFont="1" applyFill="1" applyBorder="1" applyAlignment="1">
      <alignment horizontal="left" vertical="center" indent="6"/>
    </xf>
    <xf numFmtId="0" fontId="5" fillId="4" borderId="7" xfId="0" applyFont="1" applyFill="1" applyBorder="1" applyAlignment="1">
      <alignment horizontal="left" vertical="center" indent="6"/>
    </xf>
    <xf numFmtId="0" fontId="5" fillId="4" borderId="12" xfId="0" applyFont="1" applyFill="1" applyBorder="1" applyAlignment="1">
      <alignment horizontal="left" vertical="center" indent="6"/>
    </xf>
    <xf numFmtId="0" fontId="5" fillId="4" borderId="9" xfId="0" applyFont="1" applyFill="1" applyBorder="1" applyAlignment="1">
      <alignment horizontal="left" vertical="center" indent="6"/>
    </xf>
    <xf numFmtId="0" fontId="5" fillId="4" borderId="15" xfId="0" applyFont="1" applyFill="1" applyBorder="1" applyAlignment="1">
      <alignment horizontal="left" vertical="center" indent="6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left" vertical="center" indent="6"/>
    </xf>
    <xf numFmtId="0" fontId="4" fillId="4" borderId="15" xfId="0" applyFont="1" applyFill="1" applyBorder="1" applyAlignment="1">
      <alignment horizontal="left" vertical="center" indent="6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0" fontId="6" fillId="0" borderId="8" xfId="0" applyNumberFormat="1" applyFont="1" applyBorder="1" applyAlignment="1" applyProtection="1">
      <alignment horizontal="center" vertical="center"/>
      <protection locked="0"/>
    </xf>
    <xf numFmtId="9" fontId="6" fillId="0" borderId="8" xfId="1" applyFont="1" applyBorder="1" applyAlignment="1" applyProtection="1">
      <alignment horizontal="center" vertical="center"/>
      <protection locked="0"/>
    </xf>
    <xf numFmtId="1" fontId="6" fillId="0" borderId="8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3">
    <dxf>
      <fill>
        <patternFill>
          <fgColor auto="1"/>
          <bgColor rgb="FF92D050"/>
        </patternFill>
      </fill>
    </dxf>
    <dxf>
      <fill>
        <patternFill>
          <bgColor rgb="FFFFCA21"/>
        </patternFill>
      </fill>
    </dxf>
    <dxf>
      <fill>
        <patternFill>
          <bgColor rgb="FFFF3B3B"/>
        </patternFill>
      </fill>
    </dxf>
  </dxfs>
  <tableStyles count="0" defaultTableStyle="TableStyleMedium2" defaultPivotStyle="PivotStyleLight16"/>
  <colors>
    <mruColors>
      <color rgb="FF02E2AD"/>
      <color rgb="FFFF3B3B"/>
      <color rgb="FFFFCA21"/>
      <color rgb="FF04A6E0"/>
      <color rgb="FF05DFBB"/>
      <color rgb="FF09DB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5E-44D9-885F-B130D616A4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5E-44D9-885F-B130D616A4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5E-44D9-885F-B130D616A4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95E-44D9-885F-B130D616A4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5E-44D9-885F-B130D616A4C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95E-44D9-885F-B130D616A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Simulador!$B$41:$B$46</c:f>
              <c:strCache>
                <c:ptCount val="6"/>
                <c:pt idx="0">
                  <c:v>Papel 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Simulador!$C$41:$C$46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E-44D9-885F-B130D616A4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1474303</xdr:colOff>
      <xdr:row>2</xdr:row>
      <xdr:rowOff>28575</xdr:rowOff>
    </xdr:from>
    <xdr:to>
      <xdr:col>4</xdr:col>
      <xdr:colOff>169379</xdr:colOff>
      <xdr:row>11</xdr:row>
      <xdr:rowOff>38063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8C7BE0-15F8-4F78-BBDE-A9659A4939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474303" y="409575"/>
          <a:ext cx="8105776" cy="1781138"/>
        </a:xfrm>
        <a:prstGeom prst="rect">
          <a:avLst/>
        </a:prstGeom>
      </xdr:spPr>
    </xdr:pic>
    <xdr:clientData/>
  </xdr:twoCellAnchor>
  <xdr:twoCellAnchor>
    <xdr:from>
      <xdr:col>0</xdr:col>
      <xdr:colOff>1557130</xdr:colOff>
      <xdr:row>49</xdr:row>
      <xdr:rowOff>0</xdr:rowOff>
    </xdr:from>
    <xdr:to>
      <xdr:col>3</xdr:col>
      <xdr:colOff>1482586</xdr:colOff>
      <xdr:row>69</xdr:row>
      <xdr:rowOff>82826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020712-95E5-7F6E-55A5-68024AD9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6183-B3D0-44EF-AE04-EB53DB8C9332}">
  <dimension ref="A11:F89"/>
  <sheetViews>
    <sheetView showGridLines="0" showRowColHeaders="0" tabSelected="1" topLeftCell="A7" zoomScaleNormal="100" workbookViewId="0">
      <selection activeCell="D16" sqref="D16"/>
    </sheetView>
  </sheetViews>
  <sheetFormatPr defaultColWidth="0" defaultRowHeight="15" x14ac:dyDescent="0.25"/>
  <cols>
    <col min="1" max="1" width="23.7109375" customWidth="1"/>
    <col min="2" max="2" width="63.28515625" customWidth="1"/>
    <col min="3" max="3" width="31.7109375" customWidth="1"/>
    <col min="4" max="4" width="22.42578125" bestFit="1" customWidth="1"/>
    <col min="5" max="5" width="13" customWidth="1"/>
    <col min="6" max="6" width="10.7109375" bestFit="1" customWidth="1"/>
    <col min="7" max="11" width="9.140625" hidden="1" customWidth="1"/>
    <col min="12" max="16384" width="9.140625" hidden="1"/>
  </cols>
  <sheetData>
    <row r="11" spans="2:4" ht="20.100000000000001" customHeight="1" x14ac:dyDescent="0.25"/>
    <row r="12" spans="2:4" ht="20.100000000000001" customHeight="1" thickBot="1" x14ac:dyDescent="0.3"/>
    <row r="13" spans="2:4" ht="24.95" customHeight="1" thickBot="1" x14ac:dyDescent="0.3">
      <c r="B13" s="31" t="s">
        <v>13</v>
      </c>
      <c r="C13" s="32"/>
      <c r="D13" s="33"/>
    </row>
    <row r="14" spans="2:4" ht="20.100000000000001" customHeight="1" x14ac:dyDescent="0.25">
      <c r="B14" s="34" t="s">
        <v>15</v>
      </c>
      <c r="C14" s="35"/>
      <c r="D14" s="46">
        <v>2000</v>
      </c>
    </row>
    <row r="15" spans="2:4" ht="20.100000000000001" customHeight="1" x14ac:dyDescent="0.25">
      <c r="B15" s="36" t="s">
        <v>14</v>
      </c>
      <c r="C15" s="37"/>
      <c r="D15" s="47">
        <v>6.0000000000000001E-3</v>
      </c>
    </row>
    <row r="16" spans="2:4" ht="20.100000000000001" customHeight="1" x14ac:dyDescent="0.25">
      <c r="B16" s="36" t="s">
        <v>16</v>
      </c>
      <c r="C16" s="37"/>
      <c r="D16" s="48">
        <v>0.3</v>
      </c>
    </row>
    <row r="17" spans="1:4" ht="20.100000000000001" customHeight="1" thickBot="1" x14ac:dyDescent="0.3">
      <c r="B17" s="44" t="s">
        <v>17</v>
      </c>
      <c r="C17" s="45"/>
      <c r="D17" s="11">
        <f>D14*D16</f>
        <v>600</v>
      </c>
    </row>
    <row r="18" spans="1:4" ht="20.100000000000001" customHeight="1" x14ac:dyDescent="0.25"/>
    <row r="19" spans="1:4" ht="20.100000000000001" customHeight="1" thickBot="1" x14ac:dyDescent="0.3"/>
    <row r="20" spans="1:4" ht="24.95" customHeight="1" thickBot="1" x14ac:dyDescent="0.3">
      <c r="B20" s="31" t="s">
        <v>2</v>
      </c>
      <c r="C20" s="32"/>
      <c r="D20" s="33"/>
    </row>
    <row r="21" spans="1:4" ht="20.100000000000001" customHeight="1" x14ac:dyDescent="0.25">
      <c r="B21" s="34" t="s">
        <v>1</v>
      </c>
      <c r="C21" s="35"/>
      <c r="D21" s="46">
        <v>200</v>
      </c>
    </row>
    <row r="22" spans="1:4" ht="20.100000000000001" customHeight="1" x14ac:dyDescent="0.25">
      <c r="B22" s="36" t="s">
        <v>0</v>
      </c>
      <c r="C22" s="37"/>
      <c r="D22" s="49">
        <v>5</v>
      </c>
    </row>
    <row r="23" spans="1:4" ht="20.100000000000001" customHeight="1" x14ac:dyDescent="0.25">
      <c r="B23" s="36" t="s">
        <v>3</v>
      </c>
      <c r="C23" s="37"/>
      <c r="D23" s="47">
        <v>1.0789999999999999E-2</v>
      </c>
    </row>
    <row r="24" spans="1:4" ht="20.100000000000001" customHeight="1" x14ac:dyDescent="0.25">
      <c r="B24" s="38" t="s">
        <v>4</v>
      </c>
      <c r="C24" s="39"/>
      <c r="D24" s="12">
        <f>FV(taxa_mensal,qtd_anos*12,aporte*-1)</f>
        <v>16755.382799697527</v>
      </c>
    </row>
    <row r="25" spans="1:4" ht="20.100000000000001" customHeight="1" thickBot="1" x14ac:dyDescent="0.3">
      <c r="B25" s="40" t="s">
        <v>5</v>
      </c>
      <c r="C25" s="41"/>
      <c r="D25" s="11">
        <f>patrimonio*rend_carteira</f>
        <v>100.53229679818516</v>
      </c>
    </row>
    <row r="26" spans="1:4" ht="20.100000000000001" customHeight="1" x14ac:dyDescent="0.25"/>
    <row r="27" spans="1:4" ht="20.100000000000001" customHeight="1" thickBot="1" x14ac:dyDescent="0.3"/>
    <row r="28" spans="1:4" ht="24.95" customHeight="1" thickBot="1" x14ac:dyDescent="0.3">
      <c r="B28" s="31" t="s">
        <v>11</v>
      </c>
      <c r="C28" s="33"/>
      <c r="D28" s="5" t="s">
        <v>12</v>
      </c>
    </row>
    <row r="29" spans="1:4" ht="20.100000000000001" customHeight="1" x14ac:dyDescent="0.3">
      <c r="A29" s="1">
        <v>2</v>
      </c>
      <c r="B29" s="13" t="s">
        <v>6</v>
      </c>
      <c r="C29" s="14">
        <f>FV($D$23,$A29*12,$D$21*-1)</f>
        <v>5445.5254595290435</v>
      </c>
      <c r="D29" s="15">
        <f>C29*rend_carteira</f>
        <v>32.673152757174265</v>
      </c>
    </row>
    <row r="30" spans="1:4" ht="20.100000000000001" customHeight="1" x14ac:dyDescent="0.3">
      <c r="A30" s="1">
        <v>5</v>
      </c>
      <c r="B30" s="16" t="s">
        <v>7</v>
      </c>
      <c r="C30" s="17">
        <f>FV($D$23,$A30*12,$D$21*-1)</f>
        <v>16755.382799697527</v>
      </c>
      <c r="D30" s="18">
        <f>C30*rend_carteira</f>
        <v>100.53229679818516</v>
      </c>
    </row>
    <row r="31" spans="1:4" ht="20.100000000000001" customHeight="1" x14ac:dyDescent="0.3">
      <c r="A31" s="1">
        <v>10</v>
      </c>
      <c r="B31" s="16" t="s">
        <v>8</v>
      </c>
      <c r="C31" s="17">
        <f>FV($D$23,$A31*12,$D$21*-1)</f>
        <v>48656.842506034438</v>
      </c>
      <c r="D31" s="18">
        <f>C31*rend_carteira</f>
        <v>291.94105503620665</v>
      </c>
    </row>
    <row r="32" spans="1:4" ht="20.100000000000001" customHeight="1" x14ac:dyDescent="0.3">
      <c r="A32" s="1">
        <v>20</v>
      </c>
      <c r="B32" s="16" t="s">
        <v>9</v>
      </c>
      <c r="C32" s="17">
        <f>FV($D$23,$A32*12,$D$21*-1)</f>
        <v>225039.68001941612</v>
      </c>
      <c r="D32" s="18">
        <f>C32*rend_carteira</f>
        <v>1350.2380801164968</v>
      </c>
    </row>
    <row r="33" spans="1:4" ht="20.100000000000001" customHeight="1" thickBot="1" x14ac:dyDescent="0.35">
      <c r="A33" s="1">
        <v>30</v>
      </c>
      <c r="B33" s="19" t="s">
        <v>10</v>
      </c>
      <c r="C33" s="20">
        <f>FV($D$23,$A33*12,$D$21*-1)</f>
        <v>864433.93100094295</v>
      </c>
      <c r="D33" s="21">
        <f>C33*rend_carteira</f>
        <v>5186.6035860056581</v>
      </c>
    </row>
    <row r="35" spans="1:4" ht="15.75" thickBot="1" x14ac:dyDescent="0.3"/>
    <row r="36" spans="1:4" ht="19.5" thickBot="1" x14ac:dyDescent="0.35">
      <c r="B36" s="42" t="s">
        <v>19</v>
      </c>
      <c r="C36" s="43"/>
      <c r="D36" s="22" t="s">
        <v>34</v>
      </c>
    </row>
    <row r="37" spans="1:4" ht="15.75" thickBot="1" x14ac:dyDescent="0.3"/>
    <row r="38" spans="1:4" ht="19.5" thickBot="1" x14ac:dyDescent="0.35">
      <c r="B38" s="42" t="s">
        <v>18</v>
      </c>
      <c r="C38" s="43"/>
      <c r="D38" s="23">
        <f>aporte</f>
        <v>200</v>
      </c>
    </row>
    <row r="39" spans="1:4" ht="15.75" thickBot="1" x14ac:dyDescent="0.3"/>
    <row r="40" spans="1:4" ht="19.5" thickBot="1" x14ac:dyDescent="0.3">
      <c r="B40" s="27" t="s">
        <v>35</v>
      </c>
      <c r="C40" s="28" t="s">
        <v>21</v>
      </c>
      <c r="D40" s="29" t="s">
        <v>22</v>
      </c>
    </row>
    <row r="41" spans="1:4" ht="18.75" x14ac:dyDescent="0.25">
      <c r="B41" s="25" t="s">
        <v>23</v>
      </c>
      <c r="C41" s="24">
        <f>VLOOKUP($D$36&amp;"-"&amp;B41,'Tabela de Apoio'!C:F,4,FALSE)</f>
        <v>0.5</v>
      </c>
      <c r="D41" s="26">
        <f t="shared" ref="D41:D46" si="0">$D$38*C41</f>
        <v>100</v>
      </c>
    </row>
    <row r="42" spans="1:4" ht="18.75" x14ac:dyDescent="0.25">
      <c r="B42" s="25" t="s">
        <v>24</v>
      </c>
      <c r="C42" s="24">
        <f>VLOOKUP($D$36&amp;"-"&amp;B42,'Tabela de Apoio'!C:F,4,FALSE)</f>
        <v>0.1</v>
      </c>
      <c r="D42" s="26">
        <f t="shared" si="0"/>
        <v>20</v>
      </c>
    </row>
    <row r="43" spans="1:4" ht="18.75" x14ac:dyDescent="0.25">
      <c r="B43" s="25" t="s">
        <v>25</v>
      </c>
      <c r="C43" s="24">
        <f>VLOOKUP($D$36&amp;"-"&amp;B43,'Tabela de Apoio'!C:F,4,FALSE)</f>
        <v>0.05</v>
      </c>
      <c r="D43" s="26">
        <f t="shared" si="0"/>
        <v>10</v>
      </c>
    </row>
    <row r="44" spans="1:4" ht="18.75" x14ac:dyDescent="0.25">
      <c r="B44" s="25" t="s">
        <v>26</v>
      </c>
      <c r="C44" s="24">
        <f>VLOOKUP($D$36&amp;"-"&amp;B44,'Tabela de Apoio'!C:F,4,FALSE)</f>
        <v>0.05</v>
      </c>
      <c r="D44" s="26">
        <f t="shared" si="0"/>
        <v>10</v>
      </c>
    </row>
    <row r="45" spans="1:4" ht="18.75" x14ac:dyDescent="0.25">
      <c r="B45" s="25" t="s">
        <v>27</v>
      </c>
      <c r="C45" s="24">
        <f>VLOOKUP($D$36&amp;"-"&amp;B45,'Tabela de Apoio'!C:F,4,FALSE)</f>
        <v>0.2</v>
      </c>
      <c r="D45" s="26">
        <f t="shared" si="0"/>
        <v>40</v>
      </c>
    </row>
    <row r="46" spans="1:4" ht="19.5" thickBot="1" x14ac:dyDescent="0.3">
      <c r="B46" s="25" t="s">
        <v>28</v>
      </c>
      <c r="C46" s="24">
        <f>VLOOKUP($D$36&amp;"-"&amp;B46,'Tabela de Apoio'!C:F,4,FALSE)</f>
        <v>0.1</v>
      </c>
      <c r="D46" s="26">
        <f t="shared" si="0"/>
        <v>20</v>
      </c>
    </row>
    <row r="47" spans="1:4" ht="19.5" thickBot="1" x14ac:dyDescent="0.3">
      <c r="B47" s="27"/>
      <c r="C47" s="28"/>
      <c r="D47" s="30">
        <f>SUM(D41:D46)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</sheetData>
  <sheetProtection sheet="1" objects="1" scenarios="1" selectLockedCells="1"/>
  <mergeCells count="14">
    <mergeCell ref="B36:C36"/>
    <mergeCell ref="B38:C38"/>
    <mergeCell ref="B20:D20"/>
    <mergeCell ref="B14:C14"/>
    <mergeCell ref="B15:C15"/>
    <mergeCell ref="B16:C16"/>
    <mergeCell ref="B17:C17"/>
    <mergeCell ref="B13:D13"/>
    <mergeCell ref="B28:C28"/>
    <mergeCell ref="B21:C21"/>
    <mergeCell ref="B22:C22"/>
    <mergeCell ref="B23:C23"/>
    <mergeCell ref="B24:C24"/>
    <mergeCell ref="B25:C25"/>
  </mergeCells>
  <conditionalFormatting sqref="D36">
    <cfRule type="containsText" dxfId="2" priority="1" operator="containsText" text="AGRESSIVO">
      <formula>NOT(ISERROR(SEARCH("AGRESSIVO",D36)))</formula>
    </cfRule>
    <cfRule type="containsText" dxfId="1" priority="2" operator="containsText" text="MODERADO">
      <formula>NOT(ISERROR(SEARCH("MODERADO",D36)))</formula>
    </cfRule>
    <cfRule type="containsText" dxfId="0" priority="3" operator="containsText" text="CONSERVADOR">
      <formula>NOT(ISERROR(SEARCH("CONSERVADOR",D36)))</formula>
    </cfRule>
  </conditionalFormatting>
  <dataValidations count="1">
    <dataValidation type="list" allowBlank="1" showInputMessage="1" showErrorMessage="1" sqref="D36" xr:uid="{7F606241-7B8B-4CF4-9935-1C62FE8C013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A483-3C9C-41D1-9390-992C50017902}">
  <dimension ref="C1:L20"/>
  <sheetViews>
    <sheetView workbookViewId="0">
      <selection activeCell="E25" sqref="E25"/>
    </sheetView>
  </sheetViews>
  <sheetFormatPr defaultRowHeight="15" x14ac:dyDescent="0.25"/>
  <cols>
    <col min="3" max="3" width="29.140625" bestFit="1" customWidth="1"/>
    <col min="4" max="4" width="12.140625" style="2" bestFit="1" customWidth="1"/>
    <col min="5" max="5" width="16.85546875" style="2" bestFit="1" customWidth="1"/>
    <col min="6" max="6" width="9.140625" style="2"/>
    <col min="11" max="11" width="16.42578125" style="2" bestFit="1" customWidth="1"/>
    <col min="12" max="12" width="9.140625" style="4"/>
  </cols>
  <sheetData>
    <row r="1" spans="3:12" ht="15.75" thickBot="1" x14ac:dyDescent="0.3">
      <c r="C1" s="6"/>
      <c r="D1" s="7"/>
      <c r="E1" s="7"/>
      <c r="F1" s="7"/>
    </row>
    <row r="2" spans="3:12" ht="15.75" thickBot="1" x14ac:dyDescent="0.3">
      <c r="C2" s="7" t="s">
        <v>31</v>
      </c>
      <c r="D2" s="7" t="s">
        <v>19</v>
      </c>
      <c r="E2" s="7" t="s">
        <v>20</v>
      </c>
      <c r="F2" s="7" t="s">
        <v>30</v>
      </c>
    </row>
    <row r="3" spans="3:12" x14ac:dyDescent="0.25">
      <c r="C3" t="str">
        <f>(D3&amp;"-"&amp;E3)</f>
        <v xml:space="preserve">Conservador-Papel </v>
      </c>
      <c r="D3" s="2" t="s">
        <v>29</v>
      </c>
      <c r="E3" s="2" t="s">
        <v>23</v>
      </c>
      <c r="F3" s="3">
        <v>0.3</v>
      </c>
      <c r="K3"/>
      <c r="L3"/>
    </row>
    <row r="4" spans="3:12" x14ac:dyDescent="0.25">
      <c r="C4" t="str">
        <f t="shared" ref="C4:C20" si="0">(D4&amp;"-"&amp;E4)</f>
        <v>Conservador-Tijolo</v>
      </c>
      <c r="D4" s="2" t="s">
        <v>29</v>
      </c>
      <c r="E4" s="2" t="s">
        <v>24</v>
      </c>
      <c r="F4" s="3">
        <v>0.5</v>
      </c>
      <c r="K4"/>
      <c r="L4"/>
    </row>
    <row r="5" spans="3:12" x14ac:dyDescent="0.25">
      <c r="C5" t="str">
        <f t="shared" si="0"/>
        <v>Conservador-Híbridos</v>
      </c>
      <c r="D5" s="2" t="s">
        <v>29</v>
      </c>
      <c r="E5" s="2" t="s">
        <v>25</v>
      </c>
      <c r="F5" s="3">
        <v>0.1</v>
      </c>
      <c r="K5"/>
      <c r="L5"/>
    </row>
    <row r="6" spans="3:12" x14ac:dyDescent="0.25">
      <c r="C6" t="str">
        <f t="shared" si="0"/>
        <v>Conservador-FOFs</v>
      </c>
      <c r="D6" s="2" t="s">
        <v>29</v>
      </c>
      <c r="E6" s="2" t="s">
        <v>26</v>
      </c>
      <c r="F6" s="3">
        <v>0.1</v>
      </c>
    </row>
    <row r="7" spans="3:12" x14ac:dyDescent="0.25">
      <c r="C7" t="str">
        <f t="shared" si="0"/>
        <v>Conservador-Desenvolvimento</v>
      </c>
      <c r="D7" s="2" t="s">
        <v>29</v>
      </c>
      <c r="E7" s="2" t="s">
        <v>27</v>
      </c>
      <c r="F7" s="3">
        <v>0</v>
      </c>
    </row>
    <row r="8" spans="3:12" ht="15.75" thickBot="1" x14ac:dyDescent="0.3">
      <c r="C8" s="6" t="str">
        <f t="shared" si="0"/>
        <v>Conservador-Hotelarias</v>
      </c>
      <c r="D8" s="7" t="s">
        <v>29</v>
      </c>
      <c r="E8" s="7" t="s">
        <v>28</v>
      </c>
      <c r="F8" s="8">
        <v>0</v>
      </c>
    </row>
    <row r="9" spans="3:12" x14ac:dyDescent="0.25">
      <c r="C9" t="str">
        <f t="shared" si="0"/>
        <v xml:space="preserve">Moderado-Papel </v>
      </c>
      <c r="D9" s="2" t="s">
        <v>32</v>
      </c>
      <c r="E9" s="2" t="s">
        <v>23</v>
      </c>
      <c r="F9" s="9">
        <v>0.32</v>
      </c>
    </row>
    <row r="10" spans="3:12" x14ac:dyDescent="0.25">
      <c r="C10" t="str">
        <f t="shared" si="0"/>
        <v>Moderado-Tijolo</v>
      </c>
      <c r="D10" s="2" t="s">
        <v>32</v>
      </c>
      <c r="E10" s="2" t="s">
        <v>24</v>
      </c>
      <c r="F10" s="9">
        <v>0.35</v>
      </c>
    </row>
    <row r="11" spans="3:12" x14ac:dyDescent="0.25">
      <c r="C11" t="str">
        <f t="shared" si="0"/>
        <v>Moderado-Híbridos</v>
      </c>
      <c r="D11" s="2" t="s">
        <v>32</v>
      </c>
      <c r="E11" s="2" t="s">
        <v>25</v>
      </c>
      <c r="F11" s="9">
        <v>0.08</v>
      </c>
    </row>
    <row r="12" spans="3:12" x14ac:dyDescent="0.25">
      <c r="C12" t="str">
        <f t="shared" si="0"/>
        <v>Moderado-FOFs</v>
      </c>
      <c r="D12" s="2" t="s">
        <v>32</v>
      </c>
      <c r="E12" s="2" t="s">
        <v>26</v>
      </c>
      <c r="F12" s="9">
        <v>0.05</v>
      </c>
    </row>
    <row r="13" spans="3:12" x14ac:dyDescent="0.25">
      <c r="C13" t="str">
        <f t="shared" si="0"/>
        <v>Moderado-Desenvolvimento</v>
      </c>
      <c r="D13" s="2" t="s">
        <v>32</v>
      </c>
      <c r="E13" s="2" t="s">
        <v>27</v>
      </c>
      <c r="F13" s="9">
        <v>0.1</v>
      </c>
    </row>
    <row r="14" spans="3:12" ht="15.75" thickBot="1" x14ac:dyDescent="0.3">
      <c r="C14" s="6" t="str">
        <f t="shared" si="0"/>
        <v>Moderado-Hotelarias</v>
      </c>
      <c r="D14" s="7" t="s">
        <v>32</v>
      </c>
      <c r="E14" s="7" t="s">
        <v>28</v>
      </c>
      <c r="F14" s="10">
        <v>0.1</v>
      </c>
    </row>
    <row r="15" spans="3:12" x14ac:dyDescent="0.25">
      <c r="C15" t="str">
        <f t="shared" si="0"/>
        <v xml:space="preserve">Agressivo-Papel </v>
      </c>
      <c r="D15" s="2" t="s">
        <v>33</v>
      </c>
      <c r="E15" s="2" t="s">
        <v>23</v>
      </c>
      <c r="F15" s="9">
        <v>0.5</v>
      </c>
    </row>
    <row r="16" spans="3:12" x14ac:dyDescent="0.25">
      <c r="C16" t="str">
        <f t="shared" si="0"/>
        <v>Agressivo-Tijolo</v>
      </c>
      <c r="D16" s="2" t="s">
        <v>33</v>
      </c>
      <c r="E16" s="2" t="s">
        <v>24</v>
      </c>
      <c r="F16" s="9">
        <v>0.1</v>
      </c>
    </row>
    <row r="17" spans="3:6" x14ac:dyDescent="0.25">
      <c r="C17" t="str">
        <f t="shared" si="0"/>
        <v>Agressivo-Híbridos</v>
      </c>
      <c r="D17" s="2" t="s">
        <v>33</v>
      </c>
      <c r="E17" s="2" t="s">
        <v>25</v>
      </c>
      <c r="F17" s="9">
        <v>0.05</v>
      </c>
    </row>
    <row r="18" spans="3:6" x14ac:dyDescent="0.25">
      <c r="C18" t="str">
        <f t="shared" si="0"/>
        <v>Agressivo-FOFs</v>
      </c>
      <c r="D18" s="2" t="s">
        <v>33</v>
      </c>
      <c r="E18" s="2" t="s">
        <v>26</v>
      </c>
      <c r="F18" s="9">
        <v>0.05</v>
      </c>
    </row>
    <row r="19" spans="3:6" x14ac:dyDescent="0.25">
      <c r="C19" t="str">
        <f t="shared" si="0"/>
        <v>Agressivo-Desenvolvimento</v>
      </c>
      <c r="D19" s="2" t="s">
        <v>33</v>
      </c>
      <c r="E19" s="2" t="s">
        <v>27</v>
      </c>
      <c r="F19" s="9">
        <v>0.2</v>
      </c>
    </row>
    <row r="20" spans="3:6" x14ac:dyDescent="0.25">
      <c r="C20" t="str">
        <f t="shared" si="0"/>
        <v>Agressivo-Hotelarias</v>
      </c>
      <c r="D20" s="2" t="s">
        <v>33</v>
      </c>
      <c r="E20" s="2" t="s">
        <v>28</v>
      </c>
      <c r="F20" s="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Tabela de Apoio</vt:lpstr>
      <vt:lpstr>aporte</vt:lpstr>
      <vt:lpstr>patrimonio</vt:lpstr>
      <vt:lpstr>qtd_anos</vt:lpstr>
      <vt:lpstr>rend_carteira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 Pinhal</dc:creator>
  <cp:lastModifiedBy>Eduardo C Pinhal</cp:lastModifiedBy>
  <dcterms:created xsi:type="dcterms:W3CDTF">2025-06-25T19:47:35Z</dcterms:created>
  <dcterms:modified xsi:type="dcterms:W3CDTF">2025-06-28T14:26:34Z</dcterms:modified>
</cp:coreProperties>
</file>