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18" i="2"/>
  <c r="F17"/>
  <c r="F14"/>
  <c r="F15"/>
  <c r="L15" s="1"/>
  <c r="E15" i="1" s="1"/>
  <c r="F16" i="2"/>
  <c r="F13"/>
  <c r="F10"/>
  <c r="F11"/>
  <c r="F12"/>
  <c r="F9"/>
  <c r="F7"/>
  <c r="F8"/>
  <c r="F6"/>
  <c r="E5" i="1"/>
  <c r="L3" i="2"/>
  <c r="L4"/>
  <c r="L5"/>
  <c r="L6"/>
  <c r="E6" i="1" s="1"/>
  <c r="F6" s="1"/>
  <c r="L7" i="2"/>
  <c r="L8"/>
  <c r="L9"/>
  <c r="L10"/>
  <c r="L11"/>
  <c r="L12"/>
  <c r="L13"/>
  <c r="L14"/>
  <c r="L16"/>
  <c r="E16" i="1" s="1"/>
  <c r="L17" i="2"/>
  <c r="E17" i="1" s="1"/>
  <c r="L18" i="2"/>
  <c r="E18" i="1" s="1"/>
  <c r="L2" i="2"/>
  <c r="E2" i="1"/>
  <c r="D3"/>
  <c r="D4"/>
  <c r="D5"/>
  <c r="D6"/>
  <c r="D7"/>
  <c r="D8"/>
  <c r="D9"/>
  <c r="D10"/>
  <c r="D11"/>
  <c r="D12"/>
  <c r="D13"/>
  <c r="D14"/>
  <c r="D15"/>
  <c r="D16"/>
  <c r="D17"/>
  <c r="D18"/>
  <c r="D2"/>
  <c r="E3"/>
  <c r="E4"/>
  <c r="E9"/>
  <c r="E10"/>
  <c r="E11"/>
  <c r="E12"/>
  <c r="E13"/>
  <c r="E14"/>
  <c r="E7"/>
  <c r="C3"/>
  <c r="C4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E8" l="1"/>
  <c r="F8" s="1"/>
  <c r="F16"/>
  <c r="F14"/>
  <c r="F12"/>
  <c r="F10"/>
  <c r="F18"/>
  <c r="F5"/>
  <c r="F3"/>
  <c r="F4"/>
  <c r="F2"/>
  <c r="G2" s="1"/>
  <c r="G3" s="1"/>
  <c r="F17"/>
  <c r="F15"/>
  <c r="F13"/>
  <c r="F11"/>
  <c r="F9"/>
  <c r="F7"/>
  <c r="G4" l="1"/>
  <c r="G5" s="1"/>
  <c r="G6" s="1"/>
  <c r="G7"/>
  <c r="G8" s="1"/>
  <c r="G9" s="1"/>
  <c r="G10" s="1"/>
  <c r="G11" s="1"/>
  <c r="G12" s="1"/>
  <c r="G13" s="1"/>
  <c r="G14" s="1"/>
  <c r="G15" s="1"/>
  <c r="G16" s="1"/>
  <c r="G17" s="1"/>
  <c r="G18" s="1"/>
</calcChain>
</file>

<file path=xl/sharedStrings.xml><?xml version="1.0" encoding="utf-8"?>
<sst xmlns="http://schemas.openxmlformats.org/spreadsheetml/2006/main" count="26" uniqueCount="22">
  <si>
    <t>1 an</t>
  </si>
  <si>
    <t>2 ans</t>
  </si>
  <si>
    <t>3 ans</t>
  </si>
  <si>
    <t>Nb vente/trim</t>
  </si>
  <si>
    <t>Nb clients</t>
  </si>
  <si>
    <t>Temps (trim)</t>
  </si>
  <si>
    <t>CA/trim</t>
  </si>
  <si>
    <t>Prix de vente</t>
  </si>
  <si>
    <t>4 ans</t>
  </si>
  <si>
    <t>Dépense / trim</t>
  </si>
  <si>
    <t>Total</t>
  </si>
  <si>
    <t>Locaux</t>
  </si>
  <si>
    <t>Salaires</t>
  </si>
  <si>
    <t>Nom de domaine</t>
  </si>
  <si>
    <t>Dépenses / trim</t>
  </si>
  <si>
    <t>Serveurs / Cloud</t>
  </si>
  <si>
    <t>Frais annexes</t>
  </si>
  <si>
    <t>Services achetés</t>
  </si>
  <si>
    <t>Recette</t>
  </si>
  <si>
    <t>Coûts fabrication</t>
  </si>
  <si>
    <t>Partenariat (développement puce) + relations publiques</t>
  </si>
  <si>
    <t>Valorisation de la société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</si>
</sst>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Feuil1!$B$1</c:f>
              <c:strCache>
                <c:ptCount val="1"/>
                <c:pt idx="0">
                  <c:v>Nb vente/trim</c:v>
                </c:pt>
              </c:strCache>
            </c:strRef>
          </c:tx>
          <c:marker>
            <c:symbol val="none"/>
          </c:marker>
          <c:val>
            <c:numRef>
              <c:f>Feuil1!$B$2:$B$18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450</c:v>
                </c:pt>
                <c:pt idx="6">
                  <c:v>700</c:v>
                </c:pt>
                <c:pt idx="7">
                  <c:v>900</c:v>
                </c:pt>
                <c:pt idx="8">
                  <c:v>1500</c:v>
                </c:pt>
                <c:pt idx="9">
                  <c:v>4000</c:v>
                </c:pt>
                <c:pt idx="10">
                  <c:v>10000</c:v>
                </c:pt>
                <c:pt idx="11">
                  <c:v>18000</c:v>
                </c:pt>
                <c:pt idx="12">
                  <c:v>25000</c:v>
                </c:pt>
                <c:pt idx="13">
                  <c:v>29000</c:v>
                </c:pt>
                <c:pt idx="14">
                  <c:v>32000</c:v>
                </c:pt>
                <c:pt idx="15">
                  <c:v>35000</c:v>
                </c:pt>
                <c:pt idx="16">
                  <c:v>37000</c:v>
                </c:pt>
              </c:numCache>
            </c:numRef>
          </c:val>
        </c:ser>
        <c:marker val="1"/>
        <c:axId val="116979200"/>
        <c:axId val="116980736"/>
      </c:lineChart>
      <c:catAx>
        <c:axId val="116979200"/>
        <c:scaling>
          <c:orientation val="minMax"/>
        </c:scaling>
        <c:axPos val="b"/>
        <c:tickLblPos val="nextTo"/>
        <c:crossAx val="116980736"/>
        <c:crosses val="autoZero"/>
        <c:auto val="1"/>
        <c:lblAlgn val="ctr"/>
        <c:lblOffset val="100"/>
      </c:catAx>
      <c:valAx>
        <c:axId val="116980736"/>
        <c:scaling>
          <c:orientation val="minMax"/>
        </c:scaling>
        <c:axPos val="l"/>
        <c:majorGridlines/>
        <c:numFmt formatCode="General" sourceLinked="1"/>
        <c:tickLblPos val="nextTo"/>
        <c:crossAx val="11697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Feuil1!$C$1</c:f>
              <c:strCache>
                <c:ptCount val="1"/>
                <c:pt idx="0">
                  <c:v>Nb clients</c:v>
                </c:pt>
              </c:strCache>
            </c:strRef>
          </c:tx>
          <c:marker>
            <c:symbol val="none"/>
          </c:marker>
          <c:val>
            <c:numRef>
              <c:f>Feuil1!$C$2:$C$18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460</c:v>
                </c:pt>
                <c:pt idx="6">
                  <c:v>1160</c:v>
                </c:pt>
                <c:pt idx="7">
                  <c:v>2060</c:v>
                </c:pt>
                <c:pt idx="8">
                  <c:v>3560</c:v>
                </c:pt>
                <c:pt idx="9">
                  <c:v>7560</c:v>
                </c:pt>
                <c:pt idx="10">
                  <c:v>17560</c:v>
                </c:pt>
                <c:pt idx="11">
                  <c:v>35560</c:v>
                </c:pt>
                <c:pt idx="12">
                  <c:v>60560</c:v>
                </c:pt>
                <c:pt idx="13">
                  <c:v>89560</c:v>
                </c:pt>
                <c:pt idx="14">
                  <c:v>121560</c:v>
                </c:pt>
                <c:pt idx="15">
                  <c:v>156560</c:v>
                </c:pt>
                <c:pt idx="16">
                  <c:v>193560</c:v>
                </c:pt>
              </c:numCache>
            </c:numRef>
          </c:val>
        </c:ser>
        <c:marker val="1"/>
        <c:axId val="119684096"/>
        <c:axId val="119714560"/>
      </c:lineChart>
      <c:catAx>
        <c:axId val="119684096"/>
        <c:scaling>
          <c:orientation val="minMax"/>
        </c:scaling>
        <c:axPos val="b"/>
        <c:tickLblPos val="nextTo"/>
        <c:crossAx val="119714560"/>
        <c:crosses val="autoZero"/>
        <c:auto val="1"/>
        <c:lblAlgn val="ctr"/>
        <c:lblOffset val="100"/>
      </c:catAx>
      <c:valAx>
        <c:axId val="119714560"/>
        <c:scaling>
          <c:orientation val="minMax"/>
        </c:scaling>
        <c:axPos val="l"/>
        <c:majorGridlines/>
        <c:numFmt formatCode="General" sourceLinked="1"/>
        <c:tickLblPos val="nextTo"/>
        <c:crossAx val="11968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Feuil1!$F$1</c:f>
              <c:strCache>
                <c:ptCount val="1"/>
                <c:pt idx="0">
                  <c:v>Recette</c:v>
                </c:pt>
              </c:strCache>
            </c:strRef>
          </c:tx>
          <c:marker>
            <c:symbol val="none"/>
          </c:marker>
          <c:val>
            <c:numRef>
              <c:f>Feuil1!$F$2:$F$18</c:f>
              <c:numCache>
                <c:formatCode>#,##0\ "€"</c:formatCode>
                <c:ptCount val="17"/>
                <c:pt idx="0">
                  <c:v>-200340</c:v>
                </c:pt>
                <c:pt idx="1">
                  <c:v>-200330</c:v>
                </c:pt>
                <c:pt idx="2">
                  <c:v>-205330</c:v>
                </c:pt>
                <c:pt idx="3">
                  <c:v>-208830</c:v>
                </c:pt>
                <c:pt idx="4">
                  <c:v>-235610</c:v>
                </c:pt>
                <c:pt idx="5">
                  <c:v>-223100</c:v>
                </c:pt>
                <c:pt idx="6">
                  <c:v>-116300</c:v>
                </c:pt>
                <c:pt idx="7">
                  <c:v>-144650</c:v>
                </c:pt>
                <c:pt idx="8">
                  <c:v>-5810</c:v>
                </c:pt>
                <c:pt idx="9">
                  <c:v>606300</c:v>
                </c:pt>
                <c:pt idx="10">
                  <c:v>1949300</c:v>
                </c:pt>
                <c:pt idx="11">
                  <c:v>3672120</c:v>
                </c:pt>
                <c:pt idx="12">
                  <c:v>3375110</c:v>
                </c:pt>
                <c:pt idx="13">
                  <c:v>3973120</c:v>
                </c:pt>
                <c:pt idx="14">
                  <c:v>4418120</c:v>
                </c:pt>
                <c:pt idx="15">
                  <c:v>4629360</c:v>
                </c:pt>
                <c:pt idx="16">
                  <c:v>4934350</c:v>
                </c:pt>
              </c:numCache>
            </c:numRef>
          </c:val>
        </c:ser>
        <c:marker val="1"/>
        <c:axId val="119742848"/>
        <c:axId val="119744384"/>
      </c:lineChart>
      <c:catAx>
        <c:axId val="119742848"/>
        <c:scaling>
          <c:orientation val="minMax"/>
        </c:scaling>
        <c:axPos val="b"/>
        <c:tickLblPos val="nextTo"/>
        <c:crossAx val="119744384"/>
        <c:crosses val="autoZero"/>
        <c:auto val="1"/>
        <c:lblAlgn val="ctr"/>
        <c:lblOffset val="100"/>
      </c:catAx>
      <c:valAx>
        <c:axId val="119744384"/>
        <c:scaling>
          <c:orientation val="minMax"/>
        </c:scaling>
        <c:axPos val="l"/>
        <c:majorGridlines/>
        <c:numFmt formatCode="#,##0\ &quot;€&quot;" sourceLinked="1"/>
        <c:tickLblPos val="nextTo"/>
        <c:crossAx val="11974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Feuil1!$D$1</c:f>
              <c:strCache>
                <c:ptCount val="1"/>
                <c:pt idx="0">
                  <c:v>CA/trim</c:v>
                </c:pt>
              </c:strCache>
            </c:strRef>
          </c:tx>
          <c:marker>
            <c:symbol val="none"/>
          </c:marker>
          <c:val>
            <c:numRef>
              <c:f>Feuil1!$D$2:$D$12</c:f>
              <c:numCache>
                <c:formatCode>#,##0\ "€"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270000</c:v>
                </c:pt>
                <c:pt idx="6">
                  <c:v>420000</c:v>
                </c:pt>
                <c:pt idx="7">
                  <c:v>450000</c:v>
                </c:pt>
                <c:pt idx="8">
                  <c:v>750000</c:v>
                </c:pt>
                <c:pt idx="9">
                  <c:v>2000000</c:v>
                </c:pt>
                <c:pt idx="10">
                  <c:v>5000000</c:v>
                </c:pt>
              </c:numCache>
            </c:numRef>
          </c:val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Dépense / trim</c:v>
                </c:pt>
              </c:strCache>
            </c:strRef>
          </c:tx>
          <c:marker>
            <c:symbol val="none"/>
          </c:marker>
          <c:val>
            <c:numRef>
              <c:f>Feuil1!$E$2:$E$12</c:f>
              <c:numCache>
                <c:formatCode>#,##0\ "€"</c:formatCode>
                <c:ptCount val="11"/>
                <c:pt idx="0">
                  <c:v>200340</c:v>
                </c:pt>
                <c:pt idx="1">
                  <c:v>200330</c:v>
                </c:pt>
                <c:pt idx="2">
                  <c:v>205330</c:v>
                </c:pt>
                <c:pt idx="3">
                  <c:v>208830</c:v>
                </c:pt>
                <c:pt idx="4">
                  <c:v>235610</c:v>
                </c:pt>
                <c:pt idx="5">
                  <c:v>493100</c:v>
                </c:pt>
                <c:pt idx="6">
                  <c:v>536300</c:v>
                </c:pt>
                <c:pt idx="7">
                  <c:v>594650</c:v>
                </c:pt>
                <c:pt idx="8">
                  <c:v>755810</c:v>
                </c:pt>
                <c:pt idx="9">
                  <c:v>1393700</c:v>
                </c:pt>
                <c:pt idx="10">
                  <c:v>3050700</c:v>
                </c:pt>
              </c:numCache>
            </c:numRef>
          </c:val>
        </c:ser>
        <c:marker val="1"/>
        <c:axId val="119769344"/>
        <c:axId val="119771136"/>
      </c:lineChart>
      <c:catAx>
        <c:axId val="119769344"/>
        <c:scaling>
          <c:orientation val="minMax"/>
        </c:scaling>
        <c:axPos val="b"/>
        <c:tickLblPos val="nextTo"/>
        <c:crossAx val="119771136"/>
        <c:crosses val="autoZero"/>
        <c:auto val="1"/>
        <c:lblAlgn val="ctr"/>
        <c:lblOffset val="100"/>
      </c:catAx>
      <c:valAx>
        <c:axId val="119771136"/>
        <c:scaling>
          <c:orientation val="minMax"/>
        </c:scaling>
        <c:axPos val="l"/>
        <c:majorGridlines/>
        <c:numFmt formatCode="#,##0\ &quot;€&quot;" sourceLinked="1"/>
        <c:tickLblPos val="nextTo"/>
        <c:crossAx val="11976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Feuil1!$G$1</c:f>
              <c:strCache>
                <c:ptCount val="1"/>
                <c:pt idx="0">
                  <c:v>Valorisation de la société</c:v>
                </c:pt>
              </c:strCache>
            </c:strRef>
          </c:tx>
          <c:marker>
            <c:symbol val="none"/>
          </c:marker>
          <c:val>
            <c:numRef>
              <c:f>Feuil1!$G$2:$G$13</c:f>
              <c:numCache>
                <c:formatCode>#,##0\ "€"</c:formatCode>
                <c:ptCount val="12"/>
                <c:pt idx="0">
                  <c:v>-200340</c:v>
                </c:pt>
                <c:pt idx="1">
                  <c:v>-400670</c:v>
                </c:pt>
                <c:pt idx="2">
                  <c:v>-606000</c:v>
                </c:pt>
                <c:pt idx="3">
                  <c:v>-814830</c:v>
                </c:pt>
                <c:pt idx="4">
                  <c:v>-1050440</c:v>
                </c:pt>
                <c:pt idx="5">
                  <c:v>-1273540</c:v>
                </c:pt>
                <c:pt idx="6">
                  <c:v>-1389840</c:v>
                </c:pt>
                <c:pt idx="7">
                  <c:v>-1534490</c:v>
                </c:pt>
                <c:pt idx="8">
                  <c:v>-1540300</c:v>
                </c:pt>
                <c:pt idx="9">
                  <c:v>-934000</c:v>
                </c:pt>
                <c:pt idx="10">
                  <c:v>1015300</c:v>
                </c:pt>
                <c:pt idx="11">
                  <c:v>4687420</c:v>
                </c:pt>
              </c:numCache>
            </c:numRef>
          </c:val>
        </c:ser>
        <c:marker val="1"/>
        <c:axId val="123079680"/>
        <c:axId val="123081472"/>
      </c:lineChart>
      <c:catAx>
        <c:axId val="123079680"/>
        <c:scaling>
          <c:orientation val="minMax"/>
        </c:scaling>
        <c:axPos val="b"/>
        <c:tickLblPos val="nextTo"/>
        <c:crossAx val="123081472"/>
        <c:crosses val="autoZero"/>
        <c:auto val="1"/>
        <c:lblAlgn val="ctr"/>
        <c:lblOffset val="100"/>
      </c:catAx>
      <c:valAx>
        <c:axId val="123081472"/>
        <c:scaling>
          <c:orientation val="minMax"/>
        </c:scaling>
        <c:axPos val="l"/>
        <c:majorGridlines/>
        <c:numFmt formatCode="#,##0\ &quot;€&quot;" sourceLinked="1"/>
        <c:tickLblPos val="nextTo"/>
        <c:crossAx val="12307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23</xdr:row>
      <xdr:rowOff>57150</xdr:rowOff>
    </xdr:from>
    <xdr:to>
      <xdr:col>13</xdr:col>
      <xdr:colOff>38100</xdr:colOff>
      <xdr:row>37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23</xdr:row>
      <xdr:rowOff>38100</xdr:rowOff>
    </xdr:from>
    <xdr:to>
      <xdr:col>6</xdr:col>
      <xdr:colOff>171450</xdr:colOff>
      <xdr:row>37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23</xdr:row>
      <xdr:rowOff>85725</xdr:rowOff>
    </xdr:from>
    <xdr:to>
      <xdr:col>18</xdr:col>
      <xdr:colOff>142875</xdr:colOff>
      <xdr:row>37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447675</xdr:colOff>
      <xdr:row>39</xdr:row>
      <xdr:rowOff>38100</xdr:rowOff>
    </xdr:from>
    <xdr:to>
      <xdr:col>5</xdr:col>
      <xdr:colOff>447675</xdr:colOff>
      <xdr:row>53</xdr:row>
      <xdr:rowOff>114300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1</xdr:row>
      <xdr:rowOff>9525</xdr:rowOff>
    </xdr:from>
    <xdr:to>
      <xdr:col>15</xdr:col>
      <xdr:colOff>133350</xdr:colOff>
      <xdr:row>15</xdr:row>
      <xdr:rowOff>85725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22" sqref="G22"/>
    </sheetView>
  </sheetViews>
  <sheetFormatPr baseColWidth="10" defaultRowHeight="15"/>
  <cols>
    <col min="1" max="1" width="13.5703125" customWidth="1"/>
    <col min="2" max="2" width="14.42578125" customWidth="1"/>
    <col min="4" max="5" width="14.5703125" customWidth="1"/>
    <col min="6" max="6" width="10.28515625" bestFit="1" customWidth="1"/>
    <col min="7" max="7" width="23.5703125" bestFit="1" customWidth="1"/>
  </cols>
  <sheetData>
    <row r="1" spans="1:7">
      <c r="A1" s="3" t="s">
        <v>5</v>
      </c>
      <c r="B1" s="3" t="s">
        <v>3</v>
      </c>
      <c r="C1" s="3" t="s">
        <v>4</v>
      </c>
      <c r="D1" s="3" t="s">
        <v>6</v>
      </c>
      <c r="E1" s="3" t="s">
        <v>9</v>
      </c>
      <c r="F1" s="3" t="s">
        <v>18</v>
      </c>
      <c r="G1" s="3" t="s">
        <v>21</v>
      </c>
    </row>
    <row r="2" spans="1:7">
      <c r="A2">
        <v>1</v>
      </c>
      <c r="B2">
        <v>0</v>
      </c>
      <c r="C2">
        <v>0</v>
      </c>
      <c r="D2" s="2">
        <f>B2*Feuil2!$A2</f>
        <v>0</v>
      </c>
      <c r="E2" s="2">
        <f>Feuil2!L2+(B2*Feuil2!B2)</f>
        <v>200340</v>
      </c>
      <c r="F2" s="2">
        <f>D2-E2</f>
        <v>-200340</v>
      </c>
      <c r="G2" s="2">
        <f>F2</f>
        <v>-200340</v>
      </c>
    </row>
    <row r="3" spans="1:7">
      <c r="A3">
        <v>2</v>
      </c>
      <c r="B3">
        <v>0</v>
      </c>
      <c r="C3">
        <f t="shared" ref="C3:C7" si="0">C2+B3</f>
        <v>0</v>
      </c>
      <c r="D3" s="2">
        <f>B3*Feuil2!$A3</f>
        <v>0</v>
      </c>
      <c r="E3" s="2">
        <f>Feuil2!L3+(B3*Feuil2!B3)</f>
        <v>200330</v>
      </c>
      <c r="F3" s="2">
        <f t="shared" ref="F3:F18" si="1">D3-E3</f>
        <v>-200330</v>
      </c>
      <c r="G3" s="2">
        <f>G2+F3</f>
        <v>-400670</v>
      </c>
    </row>
    <row r="4" spans="1:7">
      <c r="A4">
        <v>3</v>
      </c>
      <c r="B4">
        <v>0</v>
      </c>
      <c r="C4">
        <f t="shared" si="0"/>
        <v>0</v>
      </c>
      <c r="D4" s="2">
        <f>B4*Feuil2!$A4</f>
        <v>0</v>
      </c>
      <c r="E4" s="2">
        <f>Feuil2!L4+(B4*Feuil2!B4)</f>
        <v>205330</v>
      </c>
      <c r="F4" s="2">
        <f t="shared" si="1"/>
        <v>-205330</v>
      </c>
      <c r="G4" s="2">
        <f t="shared" ref="G4:G18" si="2">G3+F4</f>
        <v>-606000</v>
      </c>
    </row>
    <row r="5" spans="1:7">
      <c r="A5" t="s">
        <v>0</v>
      </c>
      <c r="B5">
        <v>0</v>
      </c>
      <c r="C5">
        <v>10</v>
      </c>
      <c r="D5" s="2">
        <f>B5*Feuil2!$A5</f>
        <v>0</v>
      </c>
      <c r="E5" s="2">
        <f>Feuil2!L5+((B5+10)*Feuil2!B5)</f>
        <v>208830</v>
      </c>
      <c r="F5" s="2">
        <f t="shared" si="1"/>
        <v>-208830</v>
      </c>
      <c r="G5" s="2">
        <f t="shared" si="2"/>
        <v>-814830</v>
      </c>
    </row>
    <row r="6" spans="1:7">
      <c r="A6">
        <v>5</v>
      </c>
      <c r="B6">
        <v>0</v>
      </c>
      <c r="C6">
        <f t="shared" si="0"/>
        <v>10</v>
      </c>
      <c r="D6" s="2">
        <f>B6*Feuil2!$A6</f>
        <v>0</v>
      </c>
      <c r="E6" s="2">
        <f>Feuil2!L6+(B6*Feuil2!B6)</f>
        <v>235610</v>
      </c>
      <c r="F6" s="2">
        <f t="shared" si="1"/>
        <v>-235610</v>
      </c>
      <c r="G6" s="2">
        <f t="shared" si="2"/>
        <v>-1050440</v>
      </c>
    </row>
    <row r="7" spans="1:7">
      <c r="A7">
        <v>6</v>
      </c>
      <c r="B7">
        <v>450</v>
      </c>
      <c r="C7">
        <f t="shared" si="0"/>
        <v>460</v>
      </c>
      <c r="D7" s="2">
        <f>B7*Feuil2!$A7</f>
        <v>270000</v>
      </c>
      <c r="E7" s="2">
        <f>Feuil2!L7+(B7*Feuil2!B7)</f>
        <v>493100</v>
      </c>
      <c r="F7" s="2">
        <f t="shared" si="1"/>
        <v>-223100</v>
      </c>
      <c r="G7" s="2">
        <f t="shared" si="2"/>
        <v>-1273540</v>
      </c>
    </row>
    <row r="8" spans="1:7">
      <c r="A8">
        <v>7</v>
      </c>
      <c r="B8">
        <v>700</v>
      </c>
      <c r="C8">
        <f>C7+B8</f>
        <v>1160</v>
      </c>
      <c r="D8" s="2">
        <f>B8*Feuil2!$A8</f>
        <v>420000</v>
      </c>
      <c r="E8" s="2">
        <f>Feuil2!L8+(B8*Feuil2!B8)</f>
        <v>536300</v>
      </c>
      <c r="F8" s="2">
        <f t="shared" si="1"/>
        <v>-116300</v>
      </c>
      <c r="G8" s="2">
        <f t="shared" si="2"/>
        <v>-1389840</v>
      </c>
    </row>
    <row r="9" spans="1:7">
      <c r="A9" t="s">
        <v>1</v>
      </c>
      <c r="B9">
        <v>900</v>
      </c>
      <c r="C9">
        <f t="shared" ref="C9:C18" si="3">C8+B9</f>
        <v>2060</v>
      </c>
      <c r="D9" s="2">
        <f>B9*Feuil2!$A9</f>
        <v>450000</v>
      </c>
      <c r="E9" s="2">
        <f>Feuil2!L9+(B9*Feuil2!B9)</f>
        <v>594650</v>
      </c>
      <c r="F9" s="2">
        <f t="shared" si="1"/>
        <v>-144650</v>
      </c>
      <c r="G9" s="2">
        <f t="shared" si="2"/>
        <v>-1534490</v>
      </c>
    </row>
    <row r="10" spans="1:7">
      <c r="A10">
        <v>9</v>
      </c>
      <c r="B10">
        <v>1500</v>
      </c>
      <c r="C10">
        <f t="shared" si="3"/>
        <v>3560</v>
      </c>
      <c r="D10" s="2">
        <f>B10*Feuil2!$A10</f>
        <v>750000</v>
      </c>
      <c r="E10" s="2">
        <f>Feuil2!L10+(B10*Feuil2!B10)</f>
        <v>755810</v>
      </c>
      <c r="F10" s="2">
        <f t="shared" si="1"/>
        <v>-5810</v>
      </c>
      <c r="G10" s="2">
        <f t="shared" si="2"/>
        <v>-1540300</v>
      </c>
    </row>
    <row r="11" spans="1:7">
      <c r="A11">
        <v>10</v>
      </c>
      <c r="B11">
        <v>4000</v>
      </c>
      <c r="C11">
        <f t="shared" si="3"/>
        <v>7560</v>
      </c>
      <c r="D11" s="2">
        <f>B11*Feuil2!$A11</f>
        <v>2000000</v>
      </c>
      <c r="E11" s="2">
        <f>Feuil2!L11+(B11*Feuil2!B11)</f>
        <v>1393700</v>
      </c>
      <c r="F11" s="2">
        <f t="shared" si="1"/>
        <v>606300</v>
      </c>
      <c r="G11" s="2">
        <f t="shared" si="2"/>
        <v>-934000</v>
      </c>
    </row>
    <row r="12" spans="1:7">
      <c r="A12">
        <v>11</v>
      </c>
      <c r="B12">
        <v>10000</v>
      </c>
      <c r="C12">
        <f t="shared" si="3"/>
        <v>17560</v>
      </c>
      <c r="D12" s="2">
        <f>B12*Feuil2!$A12</f>
        <v>5000000</v>
      </c>
      <c r="E12" s="2">
        <f>Feuil2!L12+(B12*Feuil2!B12)</f>
        <v>3050700</v>
      </c>
      <c r="F12" s="2">
        <f t="shared" si="1"/>
        <v>1949300</v>
      </c>
      <c r="G12" s="2">
        <f t="shared" si="2"/>
        <v>1015300</v>
      </c>
    </row>
    <row r="13" spans="1:7">
      <c r="A13" t="s">
        <v>2</v>
      </c>
      <c r="B13">
        <v>18000</v>
      </c>
      <c r="C13">
        <f t="shared" si="3"/>
        <v>35560</v>
      </c>
      <c r="D13" s="2">
        <f>B13*Feuil2!$A13</f>
        <v>9000000</v>
      </c>
      <c r="E13" s="2">
        <f>Feuil2!L13+(B13*Feuil2!B13)</f>
        <v>5327880</v>
      </c>
      <c r="F13" s="2">
        <f t="shared" si="1"/>
        <v>3672120</v>
      </c>
      <c r="G13" s="2">
        <f t="shared" si="2"/>
        <v>4687420</v>
      </c>
    </row>
    <row r="14" spans="1:7">
      <c r="A14">
        <v>13</v>
      </c>
      <c r="B14">
        <v>25000</v>
      </c>
      <c r="C14">
        <f t="shared" si="3"/>
        <v>60560</v>
      </c>
      <c r="D14" s="2">
        <f>B14*Feuil2!$A14</f>
        <v>10000000</v>
      </c>
      <c r="E14" s="2">
        <f>Feuil2!L14+(B14*Feuil2!B14)</f>
        <v>6624890</v>
      </c>
      <c r="F14" s="2">
        <f t="shared" si="1"/>
        <v>3375110</v>
      </c>
      <c r="G14" s="2">
        <f t="shared" si="2"/>
        <v>8062530</v>
      </c>
    </row>
    <row r="15" spans="1:7">
      <c r="A15">
        <v>14</v>
      </c>
      <c r="B15">
        <v>29000</v>
      </c>
      <c r="C15">
        <f t="shared" si="3"/>
        <v>89560</v>
      </c>
      <c r="D15" s="2">
        <f>B15*Feuil2!$A15</f>
        <v>11600000</v>
      </c>
      <c r="E15" s="2">
        <f>Feuil2!L15+(B15*Feuil2!B15)</f>
        <v>7626880</v>
      </c>
      <c r="F15" s="2">
        <f t="shared" si="1"/>
        <v>3973120</v>
      </c>
      <c r="G15" s="2">
        <f t="shared" si="2"/>
        <v>12035650</v>
      </c>
    </row>
    <row r="16" spans="1:7">
      <c r="A16">
        <v>15</v>
      </c>
      <c r="B16">
        <v>32000</v>
      </c>
      <c r="C16">
        <f t="shared" si="3"/>
        <v>121560</v>
      </c>
      <c r="D16" s="2">
        <f>B16*Feuil2!$A16</f>
        <v>12800000</v>
      </c>
      <c r="E16" s="2">
        <f>Feuil2!L16+(B16*Feuil2!B16)</f>
        <v>8381880</v>
      </c>
      <c r="F16" s="2">
        <f t="shared" si="1"/>
        <v>4418120</v>
      </c>
      <c r="G16" s="2">
        <f t="shared" si="2"/>
        <v>16453770</v>
      </c>
    </row>
    <row r="17" spans="1:7">
      <c r="A17" t="s">
        <v>8</v>
      </c>
      <c r="B17">
        <v>35000</v>
      </c>
      <c r="C17">
        <f t="shared" si="3"/>
        <v>156560</v>
      </c>
      <c r="D17" s="2">
        <f>B17*Feuil2!$A17</f>
        <v>14000000</v>
      </c>
      <c r="E17" s="2">
        <f>Feuil2!L17+(B17*Feuil2!B17)</f>
        <v>9370640</v>
      </c>
      <c r="F17" s="2">
        <f t="shared" si="1"/>
        <v>4629360</v>
      </c>
      <c r="G17" s="2">
        <f t="shared" si="2"/>
        <v>21083130</v>
      </c>
    </row>
    <row r="18" spans="1:7">
      <c r="A18">
        <v>17</v>
      </c>
      <c r="B18">
        <v>37000</v>
      </c>
      <c r="C18">
        <f t="shared" si="3"/>
        <v>193560</v>
      </c>
      <c r="D18" s="2">
        <f>B18*Feuil2!$A18</f>
        <v>14800000</v>
      </c>
      <c r="E18" s="2">
        <f>Feuil2!L18+(B18*Feuil2!B18)</f>
        <v>9865650</v>
      </c>
      <c r="F18" s="2">
        <f t="shared" si="1"/>
        <v>4934350</v>
      </c>
      <c r="G18" s="2">
        <f t="shared" si="2"/>
        <v>26017480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I7" sqref="I7"/>
    </sheetView>
  </sheetViews>
  <sheetFormatPr baseColWidth="10" defaultRowHeight="15"/>
  <cols>
    <col min="1" max="2" width="13.28515625" customWidth="1"/>
    <col min="4" max="4" width="15.5703125" customWidth="1"/>
    <col min="6" max="6" width="13.85546875" bestFit="1" customWidth="1"/>
    <col min="8" max="8" width="16.28515625" customWidth="1"/>
    <col min="9" max="9" width="12.7109375" customWidth="1"/>
    <col min="10" max="11" width="16.140625" customWidth="1"/>
    <col min="12" max="12" width="13.85546875" customWidth="1"/>
  </cols>
  <sheetData>
    <row r="1" spans="1:12" ht="60">
      <c r="A1" s="3" t="s">
        <v>7</v>
      </c>
      <c r="B1" s="3" t="s">
        <v>19</v>
      </c>
      <c r="C1" s="3"/>
      <c r="D1" s="3" t="s">
        <v>14</v>
      </c>
      <c r="E1" s="3" t="s">
        <v>11</v>
      </c>
      <c r="F1" s="3" t="s">
        <v>12</v>
      </c>
      <c r="G1" s="3" t="s">
        <v>15</v>
      </c>
      <c r="H1" s="3" t="s">
        <v>13</v>
      </c>
      <c r="I1" s="3" t="s">
        <v>16</v>
      </c>
      <c r="J1" s="3" t="s">
        <v>17</v>
      </c>
      <c r="K1" s="3" t="s">
        <v>20</v>
      </c>
      <c r="L1" s="3" t="s">
        <v>10</v>
      </c>
    </row>
    <row r="2" spans="1:12">
      <c r="A2">
        <v>600</v>
      </c>
      <c r="B2">
        <v>350</v>
      </c>
      <c r="D2">
        <v>1</v>
      </c>
      <c r="E2" s="1">
        <v>0</v>
      </c>
      <c r="F2" s="1">
        <v>0</v>
      </c>
      <c r="G2" s="1">
        <v>0</v>
      </c>
      <c r="H2" s="1">
        <v>10</v>
      </c>
      <c r="I2" s="1">
        <v>30</v>
      </c>
      <c r="J2" s="1">
        <v>300</v>
      </c>
      <c r="K2" s="1">
        <v>200000</v>
      </c>
      <c r="L2" s="1">
        <f>SUM(E2:K2)</f>
        <v>200340</v>
      </c>
    </row>
    <row r="3" spans="1:12">
      <c r="A3">
        <v>600</v>
      </c>
      <c r="B3">
        <v>350</v>
      </c>
      <c r="D3">
        <v>2</v>
      </c>
      <c r="E3" s="1">
        <v>0</v>
      </c>
      <c r="F3" s="1">
        <v>0</v>
      </c>
      <c r="G3" s="1">
        <v>0</v>
      </c>
      <c r="H3" s="1">
        <v>0</v>
      </c>
      <c r="I3" s="1">
        <v>30</v>
      </c>
      <c r="J3" s="1">
        <v>300</v>
      </c>
      <c r="K3" s="1">
        <v>200000</v>
      </c>
      <c r="L3" s="1">
        <f t="shared" ref="L3:L18" si="0">SUM(E3:K3)</f>
        <v>200330</v>
      </c>
    </row>
    <row r="4" spans="1:12">
      <c r="A4">
        <v>600</v>
      </c>
      <c r="B4">
        <v>350</v>
      </c>
      <c r="D4">
        <v>3</v>
      </c>
      <c r="E4" s="1">
        <v>5000</v>
      </c>
      <c r="F4" s="1">
        <v>0</v>
      </c>
      <c r="G4" s="1">
        <v>0</v>
      </c>
      <c r="H4" s="1">
        <v>0</v>
      </c>
      <c r="I4" s="1">
        <v>30</v>
      </c>
      <c r="J4" s="1">
        <v>300</v>
      </c>
      <c r="K4" s="1">
        <v>200000</v>
      </c>
      <c r="L4" s="1">
        <f t="shared" si="0"/>
        <v>205330</v>
      </c>
    </row>
    <row r="5" spans="1:12">
      <c r="A5">
        <v>600</v>
      </c>
      <c r="B5">
        <v>350</v>
      </c>
      <c r="D5" t="s">
        <v>0</v>
      </c>
      <c r="E5" s="1">
        <v>5000</v>
      </c>
      <c r="F5" s="1">
        <v>0</v>
      </c>
      <c r="G5" s="1">
        <v>0</v>
      </c>
      <c r="H5" s="1">
        <v>0</v>
      </c>
      <c r="I5" s="1">
        <v>30</v>
      </c>
      <c r="J5" s="1">
        <v>300</v>
      </c>
      <c r="K5" s="1">
        <v>200000</v>
      </c>
      <c r="L5" s="1">
        <f t="shared" si="0"/>
        <v>205330</v>
      </c>
    </row>
    <row r="6" spans="1:12">
      <c r="A6">
        <v>600</v>
      </c>
      <c r="B6">
        <v>350</v>
      </c>
      <c r="D6">
        <v>5</v>
      </c>
      <c r="E6" s="1">
        <v>5000</v>
      </c>
      <c r="F6" s="1">
        <f>2000*10*3*1.3</f>
        <v>78000</v>
      </c>
      <c r="G6" s="1">
        <v>100</v>
      </c>
      <c r="H6" s="1">
        <v>10</v>
      </c>
      <c r="I6" s="1">
        <v>2000</v>
      </c>
      <c r="J6" s="1">
        <v>500</v>
      </c>
      <c r="K6" s="1">
        <v>150000</v>
      </c>
      <c r="L6" s="1">
        <f t="shared" si="0"/>
        <v>235610</v>
      </c>
    </row>
    <row r="7" spans="1:12">
      <c r="A7">
        <v>600</v>
      </c>
      <c r="B7">
        <v>350</v>
      </c>
      <c r="D7">
        <v>6</v>
      </c>
      <c r="E7" s="1">
        <v>5000</v>
      </c>
      <c r="F7" s="1">
        <f t="shared" ref="F7:F8" si="1">2000*10*3*1.3</f>
        <v>78000</v>
      </c>
      <c r="G7" s="1">
        <v>100</v>
      </c>
      <c r="H7" s="1">
        <v>0</v>
      </c>
      <c r="I7" s="1">
        <v>2000</v>
      </c>
      <c r="J7" s="1">
        <v>500</v>
      </c>
      <c r="K7" s="1">
        <v>250000</v>
      </c>
      <c r="L7" s="1">
        <f t="shared" si="0"/>
        <v>335600</v>
      </c>
    </row>
    <row r="8" spans="1:12">
      <c r="A8">
        <v>600</v>
      </c>
      <c r="B8">
        <v>350</v>
      </c>
      <c r="D8">
        <v>7</v>
      </c>
      <c r="E8" s="1">
        <v>10000</v>
      </c>
      <c r="F8" s="1">
        <f t="shared" si="1"/>
        <v>78000</v>
      </c>
      <c r="G8" s="1">
        <v>300</v>
      </c>
      <c r="H8" s="1">
        <v>0</v>
      </c>
      <c r="I8" s="1">
        <v>2000</v>
      </c>
      <c r="J8" s="1">
        <v>1000</v>
      </c>
      <c r="K8" s="1">
        <v>200000</v>
      </c>
      <c r="L8" s="1">
        <f t="shared" si="0"/>
        <v>291300</v>
      </c>
    </row>
    <row r="9" spans="1:12">
      <c r="A9">
        <v>500</v>
      </c>
      <c r="B9">
        <v>275</v>
      </c>
      <c r="D9" t="s">
        <v>1</v>
      </c>
      <c r="E9" s="1">
        <v>10000</v>
      </c>
      <c r="F9" s="1">
        <f>(3000*6+2500*6)*1.3*3</f>
        <v>128700</v>
      </c>
      <c r="G9" s="1">
        <v>450</v>
      </c>
      <c r="H9" s="1">
        <v>0</v>
      </c>
      <c r="I9" s="1">
        <v>7000</v>
      </c>
      <c r="J9" s="1">
        <v>1000</v>
      </c>
      <c r="K9" s="1">
        <v>200000</v>
      </c>
      <c r="L9" s="1">
        <f t="shared" si="0"/>
        <v>347150</v>
      </c>
    </row>
    <row r="10" spans="1:12">
      <c r="A10">
        <v>500</v>
      </c>
      <c r="B10">
        <v>275</v>
      </c>
      <c r="D10">
        <v>9</v>
      </c>
      <c r="E10" s="1">
        <v>10000</v>
      </c>
      <c r="F10" s="1">
        <f t="shared" ref="F10:F12" si="2">(3000*6+2500*6)*1.3*3</f>
        <v>128700</v>
      </c>
      <c r="G10" s="1">
        <v>600</v>
      </c>
      <c r="H10" s="1">
        <v>10</v>
      </c>
      <c r="I10" s="1">
        <v>3000</v>
      </c>
      <c r="J10" s="1">
        <v>1000</v>
      </c>
      <c r="K10" s="1">
        <v>200000</v>
      </c>
      <c r="L10" s="1">
        <f t="shared" si="0"/>
        <v>343310</v>
      </c>
    </row>
    <row r="11" spans="1:12">
      <c r="A11">
        <v>500</v>
      </c>
      <c r="B11">
        <v>275</v>
      </c>
      <c r="D11">
        <v>10</v>
      </c>
      <c r="E11" s="1">
        <v>10000</v>
      </c>
      <c r="F11" s="1">
        <f t="shared" si="2"/>
        <v>128700</v>
      </c>
      <c r="G11" s="1">
        <v>1000</v>
      </c>
      <c r="H11" s="1">
        <v>0</v>
      </c>
      <c r="I11" s="1">
        <v>3000</v>
      </c>
      <c r="J11" s="1">
        <v>1000</v>
      </c>
      <c r="K11" s="1">
        <v>150000</v>
      </c>
      <c r="L11" s="1">
        <f t="shared" si="0"/>
        <v>293700</v>
      </c>
    </row>
    <row r="12" spans="1:12">
      <c r="A12">
        <v>500</v>
      </c>
      <c r="B12">
        <v>275</v>
      </c>
      <c r="D12">
        <v>11</v>
      </c>
      <c r="E12" s="1">
        <v>15000</v>
      </c>
      <c r="F12" s="1">
        <f t="shared" si="2"/>
        <v>128700</v>
      </c>
      <c r="G12" s="1">
        <v>3000</v>
      </c>
      <c r="H12" s="1">
        <v>0</v>
      </c>
      <c r="I12" s="1">
        <v>3000</v>
      </c>
      <c r="J12" s="1">
        <v>1000</v>
      </c>
      <c r="K12" s="1">
        <v>150000</v>
      </c>
      <c r="L12" s="1">
        <f t="shared" si="0"/>
        <v>300700</v>
      </c>
    </row>
    <row r="13" spans="1:12">
      <c r="A13">
        <v>500</v>
      </c>
      <c r="B13">
        <v>275</v>
      </c>
      <c r="D13" t="s">
        <v>2</v>
      </c>
      <c r="E13" s="1">
        <v>15000</v>
      </c>
      <c r="F13" s="1">
        <f>(4000*6+3000*6+2500*4+1800*4)*3*1.3</f>
        <v>230880</v>
      </c>
      <c r="G13" s="1">
        <v>3000</v>
      </c>
      <c r="H13" s="1">
        <v>0</v>
      </c>
      <c r="I13" s="1">
        <v>8000</v>
      </c>
      <c r="J13" s="1">
        <v>1000</v>
      </c>
      <c r="K13" s="1">
        <v>120000</v>
      </c>
      <c r="L13" s="1">
        <f t="shared" si="0"/>
        <v>377880</v>
      </c>
    </row>
    <row r="14" spans="1:12">
      <c r="A14">
        <v>400</v>
      </c>
      <c r="B14">
        <v>250</v>
      </c>
      <c r="D14">
        <v>13</v>
      </c>
      <c r="E14" s="1">
        <v>15000</v>
      </c>
      <c r="F14" s="1">
        <f t="shared" ref="F14:F16" si="3">(4000*6+3000*6+2500*4+1800*4)*3*1.3</f>
        <v>230880</v>
      </c>
      <c r="G14" s="1">
        <v>3000</v>
      </c>
      <c r="H14" s="1">
        <v>10</v>
      </c>
      <c r="I14" s="1">
        <v>4000</v>
      </c>
      <c r="J14" s="1">
        <v>2000</v>
      </c>
      <c r="K14" s="1">
        <v>120000</v>
      </c>
      <c r="L14" s="1">
        <f t="shared" si="0"/>
        <v>374890</v>
      </c>
    </row>
    <row r="15" spans="1:12">
      <c r="A15">
        <v>400</v>
      </c>
      <c r="B15">
        <v>250</v>
      </c>
      <c r="D15">
        <v>14</v>
      </c>
      <c r="E15" s="1">
        <v>15000</v>
      </c>
      <c r="F15" s="1">
        <f t="shared" si="3"/>
        <v>230880</v>
      </c>
      <c r="G15" s="1">
        <v>5000</v>
      </c>
      <c r="H15" s="1">
        <v>0</v>
      </c>
      <c r="I15" s="1">
        <v>4000</v>
      </c>
      <c r="J15" s="1">
        <v>2000</v>
      </c>
      <c r="K15" s="1">
        <v>120000</v>
      </c>
      <c r="L15" s="1">
        <f t="shared" si="0"/>
        <v>376880</v>
      </c>
    </row>
    <row r="16" spans="1:12">
      <c r="A16">
        <v>400</v>
      </c>
      <c r="B16">
        <v>250</v>
      </c>
      <c r="D16">
        <v>15</v>
      </c>
      <c r="E16" s="1">
        <v>20000</v>
      </c>
      <c r="F16" s="1">
        <f t="shared" si="3"/>
        <v>230880</v>
      </c>
      <c r="G16" s="1">
        <v>5000</v>
      </c>
      <c r="H16" s="1">
        <v>0</v>
      </c>
      <c r="I16" s="1">
        <v>4000</v>
      </c>
      <c r="J16" s="1">
        <v>2000</v>
      </c>
      <c r="K16" s="1">
        <v>120000</v>
      </c>
      <c r="L16" s="1">
        <f t="shared" si="0"/>
        <v>381880</v>
      </c>
    </row>
    <row r="17" spans="1:12">
      <c r="A17">
        <v>400</v>
      </c>
      <c r="B17">
        <v>250</v>
      </c>
      <c r="D17" t="s">
        <v>8</v>
      </c>
      <c r="E17" s="1">
        <v>20000</v>
      </c>
      <c r="F17" s="1">
        <f>(10000*6+4000*6+3500*4+3000*4+1900*4)*3*1.3</f>
        <v>458640</v>
      </c>
      <c r="G17" s="1">
        <v>10000</v>
      </c>
      <c r="H17" s="1">
        <v>0</v>
      </c>
      <c r="I17" s="1">
        <v>10000</v>
      </c>
      <c r="J17" s="1">
        <v>2000</v>
      </c>
      <c r="K17" s="1">
        <v>120000</v>
      </c>
      <c r="L17" s="1">
        <f t="shared" si="0"/>
        <v>620640</v>
      </c>
    </row>
    <row r="18" spans="1:12">
      <c r="A18">
        <v>400</v>
      </c>
      <c r="B18">
        <v>250</v>
      </c>
      <c r="D18">
        <v>17</v>
      </c>
      <c r="E18" s="1">
        <v>20000</v>
      </c>
      <c r="F18" s="1">
        <f>(10000*6+4000*6+3500*4+3000*4+1900*4)*3*1.3</f>
        <v>458640</v>
      </c>
      <c r="G18" s="1">
        <v>10000</v>
      </c>
      <c r="H18" s="1">
        <v>10</v>
      </c>
      <c r="I18" s="1">
        <v>5000</v>
      </c>
      <c r="J18" s="1">
        <v>2000</v>
      </c>
      <c r="K18" s="1">
        <v>120000</v>
      </c>
      <c r="L18" s="1">
        <f t="shared" si="0"/>
        <v>615650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Boulanger Thomas</cp:lastModifiedBy>
  <dcterms:created xsi:type="dcterms:W3CDTF">2012-02-28T15:22:03Z</dcterms:created>
  <dcterms:modified xsi:type="dcterms:W3CDTF">2012-03-14T13:23:39Z</dcterms:modified>
</cp:coreProperties>
</file>