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BOOTCAMP\"/>
    </mc:Choice>
  </mc:AlternateContent>
  <xr:revisionPtr revIDLastSave="0" documentId="13_ncr:1_{D5DAB289-D510-40CC-BE70-5A3D62257EF7}" xr6:coauthVersionLast="47" xr6:coauthVersionMax="47" xr10:uidLastSave="{00000000-0000-0000-0000-000000000000}"/>
  <bookViews>
    <workbookView xWindow="-108" yWindow="-108" windowWidth="23256" windowHeight="12456" activeTab="1" xr2:uid="{59501970-2705-4809-9A63-4BF0465127CE}"/>
  </bookViews>
  <sheets>
    <sheet name="tableaux_graphiques" sheetId="14" r:id="rId1"/>
    <sheet name="Data_Youtube" sheetId="2" r:id="rId2"/>
    <sheet name="Analyse_descriptive" sheetId="5" r:id="rId3"/>
    <sheet name="Synthèse" sheetId="20" r:id="rId4"/>
  </sheets>
  <definedNames>
    <definedName name="_xlnm._FilterDatabase" localSheetId="0" hidden="1">tableaux_graphiques!$A$104:$B$104</definedName>
    <definedName name="_xlchart.v1.0" hidden="1">tableaux_graphiques!$E$57:$E$63</definedName>
    <definedName name="_xlchart.v1.1" hidden="1">tableaux_graphiques!$F$57:$F$63</definedName>
    <definedName name="_xlchart.v1.10" hidden="1">tableaux_graphiques!$B$104</definedName>
    <definedName name="_xlchart.v1.11" hidden="1">tableaux_graphiques!$B$105:$B$115</definedName>
    <definedName name="_xlchart.v1.2" hidden="1">tableaux_graphiques!$G$57:$G$63</definedName>
    <definedName name="_xlchart.v1.3" hidden="1">tableaux_graphiques!$A$117:$A$127</definedName>
    <definedName name="_xlchart.v1.4" hidden="1">tableaux_graphiques!$B$117:$B$127</definedName>
    <definedName name="_xlchart.v1.5" hidden="1">tableaux_graphiques!$A$117:$A$127</definedName>
    <definedName name="_xlchart.v1.6" hidden="1">tableaux_graphiques!$B$117:$B$127</definedName>
    <definedName name="_xlchart.v1.7" hidden="1">tableaux_graphiques!$A$117:$A$127</definedName>
    <definedName name="_xlchart.v1.8" hidden="1">tableaux_graphiques!$B$117:$B$127</definedName>
    <definedName name="_xlchart.v1.9" hidden="1">tableaux_graphiques!$A$105:$A$115</definedName>
    <definedName name="DonnéesExternes_1" localSheetId="1" hidden="1">Data_Youtube!$A$1:$G$297</definedName>
  </definedNames>
  <calcPr calcId="191028"/>
  <pivotCaches>
    <pivotCache cacheId="4" r:id="rId5"/>
    <pivotCache cacheId="5" r:id="rId6"/>
    <pivotCache cacheId="13" r:id="rId7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2" i="5" l="1"/>
  <c r="A29" i="5"/>
  <c r="L293" i="2"/>
  <c r="L286" i="2"/>
  <c r="L294" i="2"/>
  <c r="L225" i="2"/>
  <c r="L109" i="2"/>
  <c r="L285" i="2"/>
  <c r="L76" i="2"/>
  <c r="L283" i="2"/>
  <c r="L210" i="2"/>
  <c r="L55" i="2"/>
  <c r="L277" i="2"/>
  <c r="L248" i="2"/>
  <c r="L130" i="2"/>
  <c r="L78" i="2"/>
  <c r="L250" i="2"/>
  <c r="L153" i="2"/>
  <c r="L117" i="2"/>
  <c r="L223" i="2"/>
  <c r="L128" i="2"/>
  <c r="L11" i="2"/>
  <c r="L264" i="2"/>
  <c r="L110" i="2"/>
  <c r="L96" i="2"/>
  <c r="L274" i="2"/>
  <c r="L179" i="2"/>
  <c r="L183" i="2"/>
  <c r="L122" i="2"/>
  <c r="L116" i="2"/>
  <c r="L137" i="2"/>
  <c r="L66" i="2"/>
  <c r="L290" i="2"/>
  <c r="L93" i="2"/>
  <c r="L48" i="2"/>
  <c r="L246" i="2"/>
  <c r="L216" i="2"/>
  <c r="L258" i="2"/>
  <c r="L121" i="2"/>
  <c r="L207" i="2"/>
  <c r="L145" i="2"/>
  <c r="L262" i="2"/>
  <c r="L237" i="2"/>
  <c r="L180" i="2"/>
  <c r="L255" i="2"/>
  <c r="L257" i="2"/>
  <c r="L271" i="2"/>
  <c r="L61" i="2"/>
  <c r="L276" i="2"/>
  <c r="L9" i="2"/>
  <c r="L69" i="2"/>
  <c r="L263" i="2"/>
  <c r="L233" i="2"/>
  <c r="L101" i="2"/>
  <c r="L206" i="2"/>
  <c r="L119" i="2"/>
  <c r="L234" i="2"/>
  <c r="L165" i="2"/>
  <c r="L92" i="2"/>
  <c r="L120" i="2"/>
  <c r="L287" i="2"/>
  <c r="L53" i="2"/>
  <c r="L65" i="2"/>
  <c r="L80" i="2"/>
  <c r="L265" i="2"/>
  <c r="L46" i="2"/>
  <c r="L291" i="2"/>
  <c r="L70" i="2"/>
  <c r="L188" i="2"/>
  <c r="L154" i="2"/>
  <c r="L68" i="2"/>
  <c r="L15" i="2"/>
  <c r="L260" i="2"/>
  <c r="L151" i="2"/>
  <c r="L4" i="2"/>
  <c r="L141" i="2"/>
  <c r="L13" i="2"/>
  <c r="L292" i="2"/>
  <c r="L288" i="2"/>
  <c r="L3" i="2"/>
  <c r="L82" i="2"/>
  <c r="L58" i="2"/>
  <c r="L85" i="2"/>
  <c r="L297" i="2"/>
  <c r="L184" i="2"/>
  <c r="L296" i="2"/>
  <c r="L56" i="2"/>
  <c r="L209" i="2"/>
  <c r="L60" i="2"/>
  <c r="L99" i="2"/>
  <c r="L174" i="2"/>
  <c r="L88" i="2"/>
  <c r="L114" i="2"/>
  <c r="L204" i="2"/>
  <c r="L279" i="2"/>
  <c r="L266" i="2"/>
  <c r="L161" i="2"/>
  <c r="L218" i="2"/>
  <c r="L259" i="2"/>
  <c r="L28" i="2"/>
  <c r="L182" i="2"/>
  <c r="L10" i="2"/>
  <c r="L135" i="2"/>
  <c r="L227" i="2"/>
  <c r="L228" i="2"/>
  <c r="L221" i="2"/>
  <c r="L282" i="2"/>
  <c r="L102" i="2"/>
  <c r="L163" i="2"/>
  <c r="L124" i="2"/>
  <c r="L5" i="2"/>
  <c r="L148" i="2"/>
  <c r="L105" i="2"/>
  <c r="L44" i="2"/>
  <c r="L149" i="2"/>
  <c r="L118" i="2"/>
  <c r="L50" i="2"/>
  <c r="L273" i="2"/>
  <c r="L193" i="2"/>
  <c r="L270" i="2"/>
  <c r="L43" i="2"/>
  <c r="L284" i="2"/>
  <c r="L143" i="2"/>
  <c r="L232" i="2"/>
  <c r="L133" i="2"/>
  <c r="L168" i="2"/>
  <c r="L155" i="2"/>
  <c r="L289" i="2"/>
  <c r="L62" i="2"/>
  <c r="L231" i="2"/>
  <c r="L16" i="2"/>
  <c r="L205" i="2"/>
  <c r="L81" i="2"/>
  <c r="L77" i="2"/>
  <c r="L89" i="2"/>
  <c r="L253" i="2"/>
  <c r="L175" i="2"/>
  <c r="L217" i="2"/>
  <c r="L176" i="2"/>
  <c r="L208" i="2"/>
  <c r="L21" i="2"/>
  <c r="L220" i="2"/>
  <c r="L156" i="2"/>
  <c r="L34" i="2"/>
  <c r="L59" i="2"/>
  <c r="L269" i="2"/>
  <c r="L185" i="2"/>
  <c r="L194" i="2"/>
  <c r="L40" i="2"/>
  <c r="L7" i="2"/>
  <c r="L79" i="2"/>
  <c r="L202" i="2"/>
  <c r="L106" i="2"/>
  <c r="L295" i="2"/>
  <c r="L64" i="2"/>
  <c r="L224" i="2"/>
  <c r="L243" i="2"/>
  <c r="L212" i="2"/>
  <c r="L100" i="2"/>
  <c r="L113" i="2"/>
  <c r="L139" i="2"/>
  <c r="L90" i="2"/>
  <c r="L95" i="2"/>
  <c r="L187" i="2"/>
  <c r="L103" i="2"/>
  <c r="L242" i="2"/>
  <c r="L261" i="2"/>
  <c r="L27" i="2"/>
  <c r="L238" i="2"/>
  <c r="L252" i="2"/>
  <c r="L236" i="2"/>
  <c r="L45" i="2"/>
  <c r="L18" i="2"/>
  <c r="L152" i="2"/>
  <c r="L25" i="2"/>
  <c r="L162" i="2"/>
  <c r="L190" i="2"/>
  <c r="L198" i="2"/>
  <c r="L91" i="2"/>
  <c r="L214" i="2"/>
  <c r="L71" i="2"/>
  <c r="L31" i="2"/>
  <c r="L136" i="2"/>
  <c r="L42" i="2"/>
  <c r="L196" i="2"/>
  <c r="L37" i="2"/>
  <c r="L17" i="2"/>
  <c r="L281" i="2"/>
  <c r="L268" i="2"/>
  <c r="L226" i="2"/>
  <c r="L245" i="2"/>
  <c r="L170" i="2"/>
  <c r="L51" i="2"/>
  <c r="L203" i="2"/>
  <c r="L52" i="2"/>
  <c r="L97" i="2"/>
  <c r="L112" i="2"/>
  <c r="L2" i="2"/>
  <c r="L278" i="2"/>
  <c r="L98" i="2"/>
  <c r="L244" i="2"/>
  <c r="L267" i="2"/>
  <c r="L150" i="2"/>
  <c r="L8" i="2"/>
  <c r="L23" i="2"/>
  <c r="L134" i="2"/>
  <c r="L147" i="2"/>
  <c r="L280" i="2"/>
  <c r="L125" i="2"/>
  <c r="L197" i="2"/>
  <c r="L33" i="2"/>
  <c r="L191" i="2"/>
  <c r="L75" i="2"/>
  <c r="L159" i="2"/>
  <c r="L167" i="2"/>
  <c r="L186" i="2"/>
  <c r="L115" i="2"/>
  <c r="L22" i="2"/>
  <c r="L29" i="2"/>
  <c r="L172" i="2"/>
  <c r="L241" i="2"/>
  <c r="L126" i="2"/>
  <c r="L215" i="2"/>
  <c r="L84" i="2"/>
  <c r="L86" i="2"/>
  <c r="L94" i="2"/>
  <c r="L230" i="2"/>
  <c r="L24" i="2"/>
  <c r="L32" i="2"/>
  <c r="L249" i="2"/>
  <c r="L140" i="2"/>
  <c r="L38" i="2"/>
  <c r="L49" i="2"/>
  <c r="L256" i="2"/>
  <c r="L14" i="2"/>
  <c r="L173" i="2"/>
  <c r="L6" i="2"/>
  <c r="L275" i="2"/>
  <c r="L247" i="2"/>
  <c r="L83" i="2"/>
  <c r="L144" i="2"/>
  <c r="L132" i="2"/>
  <c r="L20" i="2"/>
  <c r="L54" i="2"/>
  <c r="L199" i="2"/>
  <c r="L36" i="2"/>
  <c r="L169" i="2"/>
  <c r="L146" i="2"/>
  <c r="L239" i="2"/>
  <c r="L213" i="2"/>
  <c r="L181" i="2"/>
  <c r="L107" i="2"/>
  <c r="L240" i="2"/>
  <c r="L171" i="2"/>
  <c r="L138" i="2"/>
  <c r="L200" i="2"/>
  <c r="L158" i="2"/>
  <c r="L30" i="2"/>
  <c r="L72" i="2"/>
  <c r="L272" i="2"/>
  <c r="L12" i="2"/>
  <c r="L142" i="2"/>
  <c r="L63" i="2"/>
  <c r="L41" i="2"/>
  <c r="L160" i="2"/>
  <c r="L39" i="2"/>
  <c r="L177" i="2"/>
  <c r="L192" i="2"/>
  <c r="L73" i="2"/>
  <c r="L166" i="2"/>
  <c r="L157" i="2"/>
  <c r="L201" i="2"/>
  <c r="L254" i="2"/>
  <c r="L104" i="2"/>
  <c r="L235" i="2"/>
  <c r="L129" i="2"/>
  <c r="L123" i="2"/>
  <c r="L127" i="2"/>
  <c r="L178" i="2"/>
  <c r="L67" i="2"/>
  <c r="L229" i="2"/>
  <c r="L57" i="2"/>
  <c r="L74" i="2"/>
  <c r="L251" i="2"/>
  <c r="L219" i="2"/>
  <c r="L111" i="2"/>
  <c r="L87" i="2"/>
  <c r="L131" i="2"/>
  <c r="L222" i="2"/>
  <c r="L211" i="2"/>
  <c r="L26" i="2"/>
  <c r="L189" i="2"/>
  <c r="L35" i="2"/>
  <c r="L47" i="2"/>
  <c r="L195" i="2"/>
  <c r="L164" i="2"/>
  <c r="L19" i="2"/>
  <c r="L108" i="2"/>
  <c r="K108" i="2"/>
  <c r="K19" i="2"/>
  <c r="K164" i="2"/>
  <c r="K195" i="2"/>
  <c r="K47" i="2"/>
  <c r="K35" i="2"/>
  <c r="K189" i="2"/>
  <c r="K26" i="2"/>
  <c r="K211" i="2"/>
  <c r="K222" i="2"/>
  <c r="K131" i="2"/>
  <c r="K87" i="2"/>
  <c r="K111" i="2"/>
  <c r="K219" i="2"/>
  <c r="K251" i="2"/>
  <c r="K74" i="2"/>
  <c r="K57" i="2"/>
  <c r="K229" i="2"/>
  <c r="K67" i="2"/>
  <c r="K178" i="2"/>
  <c r="K127" i="2"/>
  <c r="K123" i="2"/>
  <c r="K129" i="2"/>
  <c r="K235" i="2"/>
  <c r="K104" i="2"/>
  <c r="K254" i="2"/>
  <c r="K201" i="2"/>
  <c r="K157" i="2"/>
  <c r="K166" i="2"/>
  <c r="K73" i="2"/>
  <c r="K192" i="2"/>
  <c r="K177" i="2"/>
  <c r="K39" i="2"/>
  <c r="K160" i="2"/>
  <c r="K41" i="2"/>
  <c r="K63" i="2"/>
  <c r="K142" i="2"/>
  <c r="K12" i="2"/>
  <c r="K272" i="2"/>
  <c r="K72" i="2"/>
  <c r="K30" i="2"/>
  <c r="K158" i="2"/>
  <c r="K200" i="2"/>
  <c r="K138" i="2"/>
  <c r="K171" i="2"/>
  <c r="K240" i="2"/>
  <c r="K107" i="2"/>
  <c r="K181" i="2"/>
  <c r="K213" i="2"/>
  <c r="K239" i="2"/>
  <c r="K146" i="2"/>
  <c r="K169" i="2"/>
  <c r="K36" i="2"/>
  <c r="K199" i="2"/>
  <c r="K54" i="2"/>
  <c r="K20" i="2"/>
  <c r="K132" i="2"/>
  <c r="K144" i="2"/>
  <c r="K83" i="2"/>
  <c r="K247" i="2"/>
  <c r="K275" i="2"/>
  <c r="K6" i="2"/>
  <c r="K173" i="2"/>
  <c r="K14" i="2"/>
  <c r="K256" i="2"/>
  <c r="K49" i="2"/>
  <c r="K38" i="2"/>
  <c r="K140" i="2"/>
  <c r="K249" i="2"/>
  <c r="K32" i="2"/>
  <c r="K24" i="2"/>
  <c r="K230" i="2"/>
  <c r="K94" i="2"/>
  <c r="K86" i="2"/>
  <c r="K84" i="2"/>
  <c r="K215" i="2"/>
  <c r="K126" i="2"/>
  <c r="K241" i="2"/>
  <c r="K172" i="2"/>
  <c r="K29" i="2"/>
  <c r="K22" i="2"/>
  <c r="K115" i="2"/>
  <c r="K186" i="2"/>
  <c r="K167" i="2"/>
  <c r="K159" i="2"/>
  <c r="K75" i="2"/>
  <c r="K191" i="2"/>
  <c r="K33" i="2"/>
  <c r="K197" i="2"/>
  <c r="K125" i="2"/>
  <c r="K280" i="2"/>
  <c r="K147" i="2"/>
  <c r="K134" i="2"/>
  <c r="K23" i="2"/>
  <c r="K8" i="2"/>
  <c r="K150" i="2"/>
  <c r="K267" i="2"/>
  <c r="K244" i="2"/>
  <c r="K98" i="2"/>
  <c r="K278" i="2"/>
  <c r="K2" i="2"/>
  <c r="K112" i="2"/>
  <c r="K97" i="2"/>
  <c r="K52" i="2"/>
  <c r="K203" i="2"/>
  <c r="K51" i="2"/>
  <c r="K170" i="2"/>
  <c r="K245" i="2"/>
  <c r="K226" i="2"/>
  <c r="K268" i="2"/>
  <c r="K281" i="2"/>
  <c r="K17" i="2"/>
  <c r="K37" i="2"/>
  <c r="K196" i="2"/>
  <c r="K42" i="2"/>
  <c r="K136" i="2"/>
  <c r="K31" i="2"/>
  <c r="K71" i="2"/>
  <c r="K214" i="2"/>
  <c r="K91" i="2"/>
  <c r="K198" i="2"/>
  <c r="K190" i="2"/>
  <c r="K162" i="2"/>
  <c r="K25" i="2"/>
  <c r="K152" i="2"/>
  <c r="K18" i="2"/>
  <c r="K45" i="2"/>
  <c r="K236" i="2"/>
  <c r="K252" i="2"/>
  <c r="K238" i="2"/>
  <c r="K27" i="2"/>
  <c r="K261" i="2"/>
  <c r="K242" i="2"/>
  <c r="K103" i="2"/>
  <c r="K187" i="2"/>
  <c r="K95" i="2"/>
  <c r="K90" i="2"/>
  <c r="K139" i="2"/>
  <c r="K113" i="2"/>
  <c r="K100" i="2"/>
  <c r="K212" i="2"/>
  <c r="K243" i="2"/>
  <c r="K224" i="2"/>
  <c r="K64" i="2"/>
  <c r="K295" i="2"/>
  <c r="K106" i="2"/>
  <c r="K202" i="2"/>
  <c r="K79" i="2"/>
  <c r="K7" i="2"/>
  <c r="K40" i="2"/>
  <c r="K194" i="2"/>
  <c r="K185" i="2"/>
  <c r="K269" i="2"/>
  <c r="K59" i="2"/>
  <c r="K34" i="2"/>
  <c r="K156" i="2"/>
  <c r="K220" i="2"/>
  <c r="K21" i="2"/>
  <c r="K208" i="2"/>
  <c r="K176" i="2"/>
  <c r="K217" i="2"/>
  <c r="K175" i="2"/>
  <c r="K253" i="2"/>
  <c r="K89" i="2"/>
  <c r="K77" i="2"/>
  <c r="K81" i="2"/>
  <c r="K205" i="2"/>
  <c r="K16" i="2"/>
  <c r="K231" i="2"/>
  <c r="K62" i="2"/>
  <c r="K289" i="2"/>
  <c r="K155" i="2"/>
  <c r="K168" i="2"/>
  <c r="K133" i="2"/>
  <c r="K232" i="2"/>
  <c r="K143" i="2"/>
  <c r="K284" i="2"/>
  <c r="K43" i="2"/>
  <c r="K270" i="2"/>
  <c r="K193" i="2"/>
  <c r="K273" i="2"/>
  <c r="K50" i="2"/>
  <c r="K118" i="2"/>
  <c r="K149" i="2"/>
  <c r="K44" i="2"/>
  <c r="K105" i="2"/>
  <c r="K148" i="2"/>
  <c r="K5" i="2"/>
  <c r="K124" i="2"/>
  <c r="K163" i="2"/>
  <c r="K102" i="2"/>
  <c r="K282" i="2"/>
  <c r="K221" i="2"/>
  <c r="K228" i="2"/>
  <c r="K227" i="2"/>
  <c r="K135" i="2"/>
  <c r="K10" i="2"/>
  <c r="K182" i="2"/>
  <c r="K28" i="2"/>
  <c r="K259" i="2"/>
  <c r="K218" i="2"/>
  <c r="K161" i="2"/>
  <c r="K266" i="2"/>
  <c r="K279" i="2"/>
  <c r="K204" i="2"/>
  <c r="K114" i="2"/>
  <c r="K88" i="2"/>
  <c r="K174" i="2"/>
  <c r="K99" i="2"/>
  <c r="K60" i="2"/>
  <c r="K209" i="2"/>
  <c r="K56" i="2"/>
  <c r="K296" i="2"/>
  <c r="K184" i="2"/>
  <c r="K297" i="2"/>
  <c r="K85" i="2"/>
  <c r="K58" i="2"/>
  <c r="K82" i="2"/>
  <c r="K3" i="2"/>
  <c r="K288" i="2"/>
  <c r="K292" i="2"/>
  <c r="K13" i="2"/>
  <c r="K141" i="2"/>
  <c r="K4" i="2"/>
  <c r="K151" i="2"/>
  <c r="K260" i="2"/>
  <c r="K15" i="2"/>
  <c r="K68" i="2"/>
  <c r="K154" i="2"/>
  <c r="K188" i="2"/>
  <c r="K70" i="2"/>
  <c r="K291" i="2"/>
  <c r="K46" i="2"/>
  <c r="K265" i="2"/>
  <c r="K80" i="2"/>
  <c r="K65" i="2"/>
  <c r="K53" i="2"/>
  <c r="K287" i="2"/>
  <c r="K120" i="2"/>
  <c r="K92" i="2"/>
  <c r="K165" i="2"/>
  <c r="K234" i="2"/>
  <c r="K119" i="2"/>
  <c r="K206" i="2"/>
  <c r="K101" i="2"/>
  <c r="K233" i="2"/>
  <c r="K263" i="2"/>
  <c r="K69" i="2"/>
  <c r="K9" i="2"/>
  <c r="K276" i="2"/>
  <c r="K61" i="2"/>
  <c r="K271" i="2"/>
  <c r="K257" i="2"/>
  <c r="K255" i="2"/>
  <c r="K180" i="2"/>
  <c r="K237" i="2"/>
  <c r="K262" i="2"/>
  <c r="K145" i="2"/>
  <c r="K207" i="2"/>
  <c r="K121" i="2"/>
  <c r="K258" i="2"/>
  <c r="K216" i="2"/>
  <c r="K246" i="2"/>
  <c r="K48" i="2"/>
  <c r="K93" i="2"/>
  <c r="K290" i="2"/>
  <c r="K66" i="2"/>
  <c r="K137" i="2"/>
  <c r="K116" i="2"/>
  <c r="K122" i="2"/>
  <c r="K183" i="2"/>
  <c r="K179" i="2"/>
  <c r="K274" i="2"/>
  <c r="K96" i="2"/>
  <c r="K110" i="2"/>
  <c r="K264" i="2"/>
  <c r="K11" i="2"/>
  <c r="K128" i="2"/>
  <c r="K223" i="2"/>
  <c r="K117" i="2"/>
  <c r="K153" i="2"/>
  <c r="K250" i="2"/>
  <c r="K78" i="2"/>
  <c r="K130" i="2"/>
  <c r="K248" i="2"/>
  <c r="K277" i="2"/>
  <c r="K55" i="2"/>
  <c r="K210" i="2"/>
  <c r="K283" i="2"/>
  <c r="K76" i="2"/>
  <c r="K285" i="2"/>
  <c r="K109" i="2"/>
  <c r="K225" i="2"/>
  <c r="K294" i="2"/>
  <c r="K286" i="2"/>
  <c r="K293" i="2"/>
  <c r="J108" i="2"/>
  <c r="J19" i="2"/>
  <c r="J164" i="2"/>
  <c r="J195" i="2"/>
  <c r="J47" i="2"/>
  <c r="J35" i="2"/>
  <c r="J189" i="2"/>
  <c r="J26" i="2"/>
  <c r="J211" i="2"/>
  <c r="J222" i="2"/>
  <c r="J131" i="2"/>
  <c r="J87" i="2"/>
  <c r="J111" i="2"/>
  <c r="J219" i="2"/>
  <c r="J251" i="2"/>
  <c r="J74" i="2"/>
  <c r="J57" i="2"/>
  <c r="J229" i="2"/>
  <c r="J67" i="2"/>
  <c r="J178" i="2"/>
  <c r="J127" i="2"/>
  <c r="J123" i="2"/>
  <c r="J129" i="2"/>
  <c r="J235" i="2"/>
  <c r="J104" i="2"/>
  <c r="J254" i="2"/>
  <c r="J201" i="2"/>
  <c r="J157" i="2"/>
  <c r="J166" i="2"/>
  <c r="J73" i="2"/>
  <c r="J192" i="2"/>
  <c r="J177" i="2"/>
  <c r="J39" i="2"/>
  <c r="J160" i="2"/>
  <c r="J41" i="2"/>
  <c r="J63" i="2"/>
  <c r="J142" i="2"/>
  <c r="J12" i="2"/>
  <c r="J272" i="2"/>
  <c r="J72" i="2"/>
  <c r="J30" i="2"/>
  <c r="J158" i="2"/>
  <c r="J200" i="2"/>
  <c r="J138" i="2"/>
  <c r="J171" i="2"/>
  <c r="J240" i="2"/>
  <c r="J107" i="2"/>
  <c r="J181" i="2"/>
  <c r="J213" i="2"/>
  <c r="J239" i="2"/>
  <c r="J146" i="2"/>
  <c r="J169" i="2"/>
  <c r="J36" i="2"/>
  <c r="J199" i="2"/>
  <c r="J54" i="2"/>
  <c r="J20" i="2"/>
  <c r="J132" i="2"/>
  <c r="J144" i="2"/>
  <c r="J83" i="2"/>
  <c r="J247" i="2"/>
  <c r="J275" i="2"/>
  <c r="J6" i="2"/>
  <c r="J173" i="2"/>
  <c r="J14" i="2"/>
  <c r="J256" i="2"/>
  <c r="J49" i="2"/>
  <c r="J38" i="2"/>
  <c r="J140" i="2"/>
  <c r="J249" i="2"/>
  <c r="J32" i="2"/>
  <c r="J24" i="2"/>
  <c r="J230" i="2"/>
  <c r="J94" i="2"/>
  <c r="J86" i="2"/>
  <c r="J84" i="2"/>
  <c r="J215" i="2"/>
  <c r="J126" i="2"/>
  <c r="J241" i="2"/>
  <c r="J172" i="2"/>
  <c r="J29" i="2"/>
  <c r="J22" i="2"/>
  <c r="J115" i="2"/>
  <c r="J186" i="2"/>
  <c r="J167" i="2"/>
  <c r="J159" i="2"/>
  <c r="J75" i="2"/>
  <c r="J191" i="2"/>
  <c r="J33" i="2"/>
  <c r="J197" i="2"/>
  <c r="J125" i="2"/>
  <c r="J280" i="2"/>
  <c r="J147" i="2"/>
  <c r="J134" i="2"/>
  <c r="J23" i="2"/>
  <c r="J8" i="2"/>
  <c r="J150" i="2"/>
  <c r="J267" i="2"/>
  <c r="J244" i="2"/>
  <c r="J98" i="2"/>
  <c r="J278" i="2"/>
  <c r="J2" i="2"/>
  <c r="J112" i="2"/>
  <c r="J97" i="2"/>
  <c r="J52" i="2"/>
  <c r="J203" i="2"/>
  <c r="J51" i="2"/>
  <c r="J170" i="2"/>
  <c r="J245" i="2"/>
  <c r="J226" i="2"/>
  <c r="J268" i="2"/>
  <c r="J281" i="2"/>
  <c r="J17" i="2"/>
  <c r="J37" i="2"/>
  <c r="J196" i="2"/>
  <c r="J42" i="2"/>
  <c r="J136" i="2"/>
  <c r="J31" i="2"/>
  <c r="J71" i="2"/>
  <c r="J214" i="2"/>
  <c r="J91" i="2"/>
  <c r="J198" i="2"/>
  <c r="J190" i="2"/>
  <c r="J162" i="2"/>
  <c r="J25" i="2"/>
  <c r="J152" i="2"/>
  <c r="J18" i="2"/>
  <c r="J45" i="2"/>
  <c r="J236" i="2"/>
  <c r="J252" i="2"/>
  <c r="J238" i="2"/>
  <c r="J27" i="2"/>
  <c r="J261" i="2"/>
  <c r="J242" i="2"/>
  <c r="J103" i="2"/>
  <c r="J187" i="2"/>
  <c r="J95" i="2"/>
  <c r="J90" i="2"/>
  <c r="J139" i="2"/>
  <c r="J113" i="2"/>
  <c r="J100" i="2"/>
  <c r="J212" i="2"/>
  <c r="J243" i="2"/>
  <c r="J224" i="2"/>
  <c r="J64" i="2"/>
  <c r="J295" i="2"/>
  <c r="J106" i="2"/>
  <c r="J202" i="2"/>
  <c r="J79" i="2"/>
  <c r="J7" i="2"/>
  <c r="M7" i="2" s="1"/>
  <c r="J40" i="2"/>
  <c r="J194" i="2"/>
  <c r="J185" i="2"/>
  <c r="J269" i="2"/>
  <c r="J59" i="2"/>
  <c r="J34" i="2"/>
  <c r="J156" i="2"/>
  <c r="J220" i="2"/>
  <c r="J21" i="2"/>
  <c r="J208" i="2"/>
  <c r="J176" i="2"/>
  <c r="J217" i="2"/>
  <c r="J175" i="2"/>
  <c r="J253" i="2"/>
  <c r="J89" i="2"/>
  <c r="J77" i="2"/>
  <c r="J81" i="2"/>
  <c r="J205" i="2"/>
  <c r="J16" i="2"/>
  <c r="J231" i="2"/>
  <c r="J62" i="2"/>
  <c r="J289" i="2"/>
  <c r="J155" i="2"/>
  <c r="J168" i="2"/>
  <c r="J133" i="2"/>
  <c r="J232" i="2"/>
  <c r="J143" i="2"/>
  <c r="J284" i="2"/>
  <c r="J43" i="2"/>
  <c r="J270" i="2"/>
  <c r="J193" i="2"/>
  <c r="J273" i="2"/>
  <c r="J50" i="2"/>
  <c r="J118" i="2"/>
  <c r="J149" i="2"/>
  <c r="J44" i="2"/>
  <c r="J105" i="2"/>
  <c r="J148" i="2"/>
  <c r="J5" i="2"/>
  <c r="J124" i="2"/>
  <c r="J163" i="2"/>
  <c r="J102" i="2"/>
  <c r="J282" i="2"/>
  <c r="J221" i="2"/>
  <c r="J228" i="2"/>
  <c r="J227" i="2"/>
  <c r="J135" i="2"/>
  <c r="J10" i="2"/>
  <c r="J182" i="2"/>
  <c r="J28" i="2"/>
  <c r="J259" i="2"/>
  <c r="J218" i="2"/>
  <c r="J161" i="2"/>
  <c r="J266" i="2"/>
  <c r="J279" i="2"/>
  <c r="J204" i="2"/>
  <c r="J114" i="2"/>
  <c r="J88" i="2"/>
  <c r="J174" i="2"/>
  <c r="J99" i="2"/>
  <c r="J60" i="2"/>
  <c r="J209" i="2"/>
  <c r="J56" i="2"/>
  <c r="J296" i="2"/>
  <c r="J184" i="2"/>
  <c r="J297" i="2"/>
  <c r="J85" i="2"/>
  <c r="J58" i="2"/>
  <c r="J82" i="2"/>
  <c r="J3" i="2"/>
  <c r="J288" i="2"/>
  <c r="J292" i="2"/>
  <c r="J13" i="2"/>
  <c r="J141" i="2"/>
  <c r="J4" i="2"/>
  <c r="J151" i="2"/>
  <c r="J260" i="2"/>
  <c r="J15" i="2"/>
  <c r="J68" i="2"/>
  <c r="J154" i="2"/>
  <c r="J188" i="2"/>
  <c r="J70" i="2"/>
  <c r="J291" i="2"/>
  <c r="J46" i="2"/>
  <c r="J265" i="2"/>
  <c r="J80" i="2"/>
  <c r="J65" i="2"/>
  <c r="J53" i="2"/>
  <c r="J287" i="2"/>
  <c r="J120" i="2"/>
  <c r="J92" i="2"/>
  <c r="J165" i="2"/>
  <c r="J234" i="2"/>
  <c r="J119" i="2"/>
  <c r="J206" i="2"/>
  <c r="J101" i="2"/>
  <c r="J233" i="2"/>
  <c r="J263" i="2"/>
  <c r="J69" i="2"/>
  <c r="J9" i="2"/>
  <c r="J276" i="2"/>
  <c r="J61" i="2"/>
  <c r="J271" i="2"/>
  <c r="J257" i="2"/>
  <c r="J255" i="2"/>
  <c r="J180" i="2"/>
  <c r="J237" i="2"/>
  <c r="J262" i="2"/>
  <c r="J145" i="2"/>
  <c r="J207" i="2"/>
  <c r="J121" i="2"/>
  <c r="J258" i="2"/>
  <c r="J216" i="2"/>
  <c r="J246" i="2"/>
  <c r="J48" i="2"/>
  <c r="J93" i="2"/>
  <c r="J290" i="2"/>
  <c r="J66" i="2"/>
  <c r="J137" i="2"/>
  <c r="J116" i="2"/>
  <c r="J122" i="2"/>
  <c r="J183" i="2"/>
  <c r="J179" i="2"/>
  <c r="J274" i="2"/>
  <c r="J96" i="2"/>
  <c r="J110" i="2"/>
  <c r="J264" i="2"/>
  <c r="J11" i="2"/>
  <c r="J128" i="2"/>
  <c r="J223" i="2"/>
  <c r="J117" i="2"/>
  <c r="J153" i="2"/>
  <c r="J250" i="2"/>
  <c r="J78" i="2"/>
  <c r="J130" i="2"/>
  <c r="J248" i="2"/>
  <c r="J277" i="2"/>
  <c r="J55" i="2"/>
  <c r="J210" i="2"/>
  <c r="J283" i="2"/>
  <c r="J76" i="2"/>
  <c r="J285" i="2"/>
  <c r="J109" i="2"/>
  <c r="J225" i="2"/>
  <c r="J294" i="2"/>
  <c r="J286" i="2"/>
  <c r="J293" i="2"/>
  <c r="H108" i="2"/>
  <c r="H19" i="2"/>
  <c r="I19" i="2" s="1"/>
  <c r="H164" i="2"/>
  <c r="I164" i="2" s="1"/>
  <c r="H195" i="2"/>
  <c r="I195" i="2" s="1"/>
  <c r="H47" i="2"/>
  <c r="I47" i="2" s="1"/>
  <c r="H35" i="2"/>
  <c r="I35" i="2" s="1"/>
  <c r="H189" i="2"/>
  <c r="I189" i="2" s="1"/>
  <c r="H26" i="2"/>
  <c r="I26" i="2" s="1"/>
  <c r="H211" i="2"/>
  <c r="I211" i="2" s="1"/>
  <c r="H222" i="2"/>
  <c r="I222" i="2" s="1"/>
  <c r="H131" i="2"/>
  <c r="I131" i="2" s="1"/>
  <c r="H87" i="2"/>
  <c r="I87" i="2" s="1"/>
  <c r="H111" i="2"/>
  <c r="I111" i="2" s="1"/>
  <c r="H219" i="2"/>
  <c r="I219" i="2" s="1"/>
  <c r="H251" i="2"/>
  <c r="I251" i="2" s="1"/>
  <c r="H74" i="2"/>
  <c r="I74" i="2" s="1"/>
  <c r="H57" i="2"/>
  <c r="I57" i="2" s="1"/>
  <c r="H229" i="2"/>
  <c r="I229" i="2" s="1"/>
  <c r="H67" i="2"/>
  <c r="I67" i="2" s="1"/>
  <c r="H178" i="2"/>
  <c r="I178" i="2" s="1"/>
  <c r="H127" i="2"/>
  <c r="I127" i="2" s="1"/>
  <c r="H123" i="2"/>
  <c r="I123" i="2" s="1"/>
  <c r="H129" i="2"/>
  <c r="I129" i="2" s="1"/>
  <c r="H235" i="2"/>
  <c r="I235" i="2" s="1"/>
  <c r="H104" i="2"/>
  <c r="I104" i="2" s="1"/>
  <c r="H254" i="2"/>
  <c r="I254" i="2" s="1"/>
  <c r="H201" i="2"/>
  <c r="I201" i="2" s="1"/>
  <c r="H157" i="2"/>
  <c r="I157" i="2" s="1"/>
  <c r="H166" i="2"/>
  <c r="I166" i="2" s="1"/>
  <c r="H73" i="2"/>
  <c r="I73" i="2" s="1"/>
  <c r="H192" i="2"/>
  <c r="I192" i="2" s="1"/>
  <c r="H177" i="2"/>
  <c r="I177" i="2" s="1"/>
  <c r="H39" i="2"/>
  <c r="I39" i="2" s="1"/>
  <c r="H160" i="2"/>
  <c r="I160" i="2" s="1"/>
  <c r="H41" i="2"/>
  <c r="I41" i="2" s="1"/>
  <c r="H63" i="2"/>
  <c r="I63" i="2" s="1"/>
  <c r="H142" i="2"/>
  <c r="I142" i="2" s="1"/>
  <c r="H12" i="2"/>
  <c r="I12" i="2" s="1"/>
  <c r="H272" i="2"/>
  <c r="I272" i="2" s="1"/>
  <c r="H72" i="2"/>
  <c r="I72" i="2" s="1"/>
  <c r="H30" i="2"/>
  <c r="I30" i="2" s="1"/>
  <c r="H158" i="2"/>
  <c r="I158" i="2" s="1"/>
  <c r="H200" i="2"/>
  <c r="I200" i="2" s="1"/>
  <c r="H138" i="2"/>
  <c r="I138" i="2" s="1"/>
  <c r="H171" i="2"/>
  <c r="I171" i="2" s="1"/>
  <c r="H240" i="2"/>
  <c r="I240" i="2" s="1"/>
  <c r="H107" i="2"/>
  <c r="I107" i="2" s="1"/>
  <c r="H181" i="2"/>
  <c r="I181" i="2" s="1"/>
  <c r="H213" i="2"/>
  <c r="I213" i="2" s="1"/>
  <c r="H239" i="2"/>
  <c r="I239" i="2" s="1"/>
  <c r="H146" i="2"/>
  <c r="I146" i="2" s="1"/>
  <c r="H169" i="2"/>
  <c r="I169" i="2" s="1"/>
  <c r="H36" i="2"/>
  <c r="I36" i="2" s="1"/>
  <c r="H199" i="2"/>
  <c r="I199" i="2" s="1"/>
  <c r="H54" i="2"/>
  <c r="I54" i="2" s="1"/>
  <c r="H20" i="2"/>
  <c r="I20" i="2" s="1"/>
  <c r="H132" i="2"/>
  <c r="I132" i="2" s="1"/>
  <c r="H144" i="2"/>
  <c r="I144" i="2" s="1"/>
  <c r="H83" i="2"/>
  <c r="I83" i="2" s="1"/>
  <c r="H247" i="2"/>
  <c r="I247" i="2" s="1"/>
  <c r="H275" i="2"/>
  <c r="I275" i="2" s="1"/>
  <c r="H6" i="2"/>
  <c r="I6" i="2" s="1"/>
  <c r="H173" i="2"/>
  <c r="I173" i="2" s="1"/>
  <c r="H14" i="2"/>
  <c r="I14" i="2" s="1"/>
  <c r="H256" i="2"/>
  <c r="I256" i="2" s="1"/>
  <c r="H49" i="2"/>
  <c r="I49" i="2" s="1"/>
  <c r="H38" i="2"/>
  <c r="I38" i="2" s="1"/>
  <c r="H140" i="2"/>
  <c r="I140" i="2" s="1"/>
  <c r="H249" i="2"/>
  <c r="I249" i="2" s="1"/>
  <c r="H32" i="2"/>
  <c r="I32" i="2" s="1"/>
  <c r="H24" i="2"/>
  <c r="I24" i="2" s="1"/>
  <c r="H230" i="2"/>
  <c r="I230" i="2" s="1"/>
  <c r="H94" i="2"/>
  <c r="I94" i="2" s="1"/>
  <c r="H86" i="2"/>
  <c r="I86" i="2" s="1"/>
  <c r="H84" i="2"/>
  <c r="I84" i="2" s="1"/>
  <c r="H215" i="2"/>
  <c r="I215" i="2" s="1"/>
  <c r="H126" i="2"/>
  <c r="I126" i="2" s="1"/>
  <c r="H241" i="2"/>
  <c r="I241" i="2" s="1"/>
  <c r="H172" i="2"/>
  <c r="I172" i="2" s="1"/>
  <c r="H29" i="2"/>
  <c r="I29" i="2" s="1"/>
  <c r="H22" i="2"/>
  <c r="I22" i="2" s="1"/>
  <c r="H115" i="2"/>
  <c r="I115" i="2" s="1"/>
  <c r="H186" i="2"/>
  <c r="I186" i="2" s="1"/>
  <c r="H167" i="2"/>
  <c r="I167" i="2" s="1"/>
  <c r="H159" i="2"/>
  <c r="I159" i="2" s="1"/>
  <c r="H75" i="2"/>
  <c r="I75" i="2" s="1"/>
  <c r="H191" i="2"/>
  <c r="I191" i="2" s="1"/>
  <c r="H33" i="2"/>
  <c r="I33" i="2" s="1"/>
  <c r="H197" i="2"/>
  <c r="I197" i="2" s="1"/>
  <c r="H125" i="2"/>
  <c r="I125" i="2" s="1"/>
  <c r="H280" i="2"/>
  <c r="I280" i="2" s="1"/>
  <c r="H147" i="2"/>
  <c r="I147" i="2" s="1"/>
  <c r="H134" i="2"/>
  <c r="I134" i="2" s="1"/>
  <c r="H23" i="2"/>
  <c r="I23" i="2" s="1"/>
  <c r="H8" i="2"/>
  <c r="I8" i="2" s="1"/>
  <c r="H150" i="2"/>
  <c r="I150" i="2" s="1"/>
  <c r="H267" i="2"/>
  <c r="I267" i="2" s="1"/>
  <c r="H244" i="2"/>
  <c r="I244" i="2" s="1"/>
  <c r="H98" i="2"/>
  <c r="I98" i="2" s="1"/>
  <c r="H278" i="2"/>
  <c r="I278" i="2" s="1"/>
  <c r="H2" i="2"/>
  <c r="I2" i="2" s="1"/>
  <c r="H112" i="2"/>
  <c r="I112" i="2" s="1"/>
  <c r="H97" i="2"/>
  <c r="I97" i="2" s="1"/>
  <c r="H52" i="2"/>
  <c r="I52" i="2" s="1"/>
  <c r="H203" i="2"/>
  <c r="I203" i="2" s="1"/>
  <c r="H51" i="2"/>
  <c r="I51" i="2" s="1"/>
  <c r="H170" i="2"/>
  <c r="I170" i="2" s="1"/>
  <c r="H245" i="2"/>
  <c r="I245" i="2" s="1"/>
  <c r="H226" i="2"/>
  <c r="I226" i="2" s="1"/>
  <c r="H268" i="2"/>
  <c r="I268" i="2" s="1"/>
  <c r="H281" i="2"/>
  <c r="I281" i="2" s="1"/>
  <c r="H17" i="2"/>
  <c r="I17" i="2" s="1"/>
  <c r="H37" i="2"/>
  <c r="I37" i="2" s="1"/>
  <c r="H196" i="2"/>
  <c r="I196" i="2" s="1"/>
  <c r="H42" i="2"/>
  <c r="I42" i="2" s="1"/>
  <c r="H136" i="2"/>
  <c r="I136" i="2" s="1"/>
  <c r="H31" i="2"/>
  <c r="I31" i="2" s="1"/>
  <c r="H71" i="2"/>
  <c r="I71" i="2" s="1"/>
  <c r="H214" i="2"/>
  <c r="I214" i="2" s="1"/>
  <c r="H91" i="2"/>
  <c r="I91" i="2" s="1"/>
  <c r="H198" i="2"/>
  <c r="I198" i="2" s="1"/>
  <c r="H190" i="2"/>
  <c r="I190" i="2" s="1"/>
  <c r="H162" i="2"/>
  <c r="I162" i="2" s="1"/>
  <c r="H25" i="2"/>
  <c r="I25" i="2" s="1"/>
  <c r="H152" i="2"/>
  <c r="I152" i="2" s="1"/>
  <c r="H18" i="2"/>
  <c r="I18" i="2" s="1"/>
  <c r="H45" i="2"/>
  <c r="I45" i="2" s="1"/>
  <c r="H236" i="2"/>
  <c r="I236" i="2" s="1"/>
  <c r="H252" i="2"/>
  <c r="I252" i="2" s="1"/>
  <c r="H238" i="2"/>
  <c r="I238" i="2" s="1"/>
  <c r="H27" i="2"/>
  <c r="I27" i="2" s="1"/>
  <c r="H261" i="2"/>
  <c r="I261" i="2" s="1"/>
  <c r="H242" i="2"/>
  <c r="I242" i="2" s="1"/>
  <c r="H103" i="2"/>
  <c r="I103" i="2" s="1"/>
  <c r="H187" i="2"/>
  <c r="I187" i="2" s="1"/>
  <c r="H95" i="2"/>
  <c r="I95" i="2" s="1"/>
  <c r="H90" i="2"/>
  <c r="I90" i="2" s="1"/>
  <c r="H139" i="2"/>
  <c r="I139" i="2" s="1"/>
  <c r="H113" i="2"/>
  <c r="I113" i="2" s="1"/>
  <c r="H100" i="2"/>
  <c r="I100" i="2" s="1"/>
  <c r="H212" i="2"/>
  <c r="I212" i="2" s="1"/>
  <c r="H243" i="2"/>
  <c r="I243" i="2" s="1"/>
  <c r="H224" i="2"/>
  <c r="I224" i="2" s="1"/>
  <c r="H64" i="2"/>
  <c r="I64" i="2" s="1"/>
  <c r="H295" i="2"/>
  <c r="I295" i="2" s="1"/>
  <c r="H106" i="2"/>
  <c r="I106" i="2" s="1"/>
  <c r="H202" i="2"/>
  <c r="I202" i="2" s="1"/>
  <c r="H79" i="2"/>
  <c r="I79" i="2" s="1"/>
  <c r="H7" i="2"/>
  <c r="I7" i="2" s="1"/>
  <c r="H40" i="2"/>
  <c r="I40" i="2" s="1"/>
  <c r="H194" i="2"/>
  <c r="I194" i="2" s="1"/>
  <c r="H185" i="2"/>
  <c r="I185" i="2" s="1"/>
  <c r="H269" i="2"/>
  <c r="I269" i="2" s="1"/>
  <c r="H59" i="2"/>
  <c r="I59" i="2" s="1"/>
  <c r="H34" i="2"/>
  <c r="I34" i="2" s="1"/>
  <c r="H156" i="2"/>
  <c r="I156" i="2" s="1"/>
  <c r="H220" i="2"/>
  <c r="I220" i="2" s="1"/>
  <c r="H21" i="2"/>
  <c r="I21" i="2" s="1"/>
  <c r="H208" i="2"/>
  <c r="I208" i="2" s="1"/>
  <c r="H176" i="2"/>
  <c r="I176" i="2" s="1"/>
  <c r="H217" i="2"/>
  <c r="I217" i="2" s="1"/>
  <c r="H175" i="2"/>
  <c r="I175" i="2" s="1"/>
  <c r="H253" i="2"/>
  <c r="I253" i="2" s="1"/>
  <c r="H89" i="2"/>
  <c r="I89" i="2" s="1"/>
  <c r="H77" i="2"/>
  <c r="I77" i="2" s="1"/>
  <c r="H81" i="2"/>
  <c r="I81" i="2" s="1"/>
  <c r="H205" i="2"/>
  <c r="I205" i="2" s="1"/>
  <c r="H16" i="2"/>
  <c r="I16" i="2" s="1"/>
  <c r="H231" i="2"/>
  <c r="I231" i="2" s="1"/>
  <c r="H62" i="2"/>
  <c r="I62" i="2" s="1"/>
  <c r="H289" i="2"/>
  <c r="I289" i="2" s="1"/>
  <c r="H155" i="2"/>
  <c r="I155" i="2" s="1"/>
  <c r="H168" i="2"/>
  <c r="I168" i="2" s="1"/>
  <c r="H133" i="2"/>
  <c r="I133" i="2" s="1"/>
  <c r="H232" i="2"/>
  <c r="I232" i="2" s="1"/>
  <c r="H143" i="2"/>
  <c r="I143" i="2" s="1"/>
  <c r="H284" i="2"/>
  <c r="I284" i="2" s="1"/>
  <c r="H43" i="2"/>
  <c r="I43" i="2" s="1"/>
  <c r="H270" i="2"/>
  <c r="I270" i="2" s="1"/>
  <c r="H193" i="2"/>
  <c r="I193" i="2" s="1"/>
  <c r="H273" i="2"/>
  <c r="I273" i="2" s="1"/>
  <c r="H50" i="2"/>
  <c r="I50" i="2" s="1"/>
  <c r="H118" i="2"/>
  <c r="I118" i="2" s="1"/>
  <c r="H149" i="2"/>
  <c r="I149" i="2" s="1"/>
  <c r="H44" i="2"/>
  <c r="I44" i="2" s="1"/>
  <c r="H105" i="2"/>
  <c r="I105" i="2" s="1"/>
  <c r="H148" i="2"/>
  <c r="I148" i="2" s="1"/>
  <c r="H5" i="2"/>
  <c r="I5" i="2" s="1"/>
  <c r="H124" i="2"/>
  <c r="I124" i="2" s="1"/>
  <c r="H163" i="2"/>
  <c r="I163" i="2" s="1"/>
  <c r="H102" i="2"/>
  <c r="I102" i="2" s="1"/>
  <c r="H282" i="2"/>
  <c r="I282" i="2" s="1"/>
  <c r="H221" i="2"/>
  <c r="I221" i="2" s="1"/>
  <c r="H228" i="2"/>
  <c r="I228" i="2" s="1"/>
  <c r="H227" i="2"/>
  <c r="I227" i="2" s="1"/>
  <c r="H135" i="2"/>
  <c r="I135" i="2" s="1"/>
  <c r="H10" i="2"/>
  <c r="I10" i="2" s="1"/>
  <c r="H182" i="2"/>
  <c r="I182" i="2" s="1"/>
  <c r="H28" i="2"/>
  <c r="I28" i="2" s="1"/>
  <c r="H259" i="2"/>
  <c r="I259" i="2" s="1"/>
  <c r="H218" i="2"/>
  <c r="I218" i="2" s="1"/>
  <c r="H161" i="2"/>
  <c r="I161" i="2" s="1"/>
  <c r="H266" i="2"/>
  <c r="I266" i="2" s="1"/>
  <c r="H279" i="2"/>
  <c r="I279" i="2" s="1"/>
  <c r="H204" i="2"/>
  <c r="I204" i="2" s="1"/>
  <c r="H114" i="2"/>
  <c r="I114" i="2" s="1"/>
  <c r="H88" i="2"/>
  <c r="I88" i="2" s="1"/>
  <c r="H174" i="2"/>
  <c r="I174" i="2" s="1"/>
  <c r="H99" i="2"/>
  <c r="I99" i="2" s="1"/>
  <c r="H60" i="2"/>
  <c r="I60" i="2" s="1"/>
  <c r="H209" i="2"/>
  <c r="I209" i="2" s="1"/>
  <c r="H56" i="2"/>
  <c r="I56" i="2" s="1"/>
  <c r="H296" i="2"/>
  <c r="I296" i="2" s="1"/>
  <c r="H184" i="2"/>
  <c r="I184" i="2" s="1"/>
  <c r="H297" i="2"/>
  <c r="I297" i="2" s="1"/>
  <c r="H85" i="2"/>
  <c r="I85" i="2" s="1"/>
  <c r="H58" i="2"/>
  <c r="I58" i="2" s="1"/>
  <c r="H82" i="2"/>
  <c r="I82" i="2" s="1"/>
  <c r="H3" i="2"/>
  <c r="I3" i="2" s="1"/>
  <c r="H288" i="2"/>
  <c r="I288" i="2" s="1"/>
  <c r="H292" i="2"/>
  <c r="I292" i="2" s="1"/>
  <c r="H13" i="2"/>
  <c r="I13" i="2" s="1"/>
  <c r="H141" i="2"/>
  <c r="I141" i="2" s="1"/>
  <c r="H4" i="2"/>
  <c r="I4" i="2" s="1"/>
  <c r="H151" i="2"/>
  <c r="I151" i="2" s="1"/>
  <c r="H260" i="2"/>
  <c r="I260" i="2" s="1"/>
  <c r="H15" i="2"/>
  <c r="I15" i="2" s="1"/>
  <c r="H68" i="2"/>
  <c r="I68" i="2" s="1"/>
  <c r="H154" i="2"/>
  <c r="I154" i="2" s="1"/>
  <c r="H188" i="2"/>
  <c r="I188" i="2" s="1"/>
  <c r="H70" i="2"/>
  <c r="I70" i="2" s="1"/>
  <c r="H291" i="2"/>
  <c r="I291" i="2" s="1"/>
  <c r="H46" i="2"/>
  <c r="I46" i="2" s="1"/>
  <c r="H265" i="2"/>
  <c r="I265" i="2" s="1"/>
  <c r="H80" i="2"/>
  <c r="I80" i="2" s="1"/>
  <c r="H65" i="2"/>
  <c r="I65" i="2" s="1"/>
  <c r="H53" i="2"/>
  <c r="I53" i="2" s="1"/>
  <c r="H287" i="2"/>
  <c r="I287" i="2" s="1"/>
  <c r="H120" i="2"/>
  <c r="I120" i="2" s="1"/>
  <c r="H92" i="2"/>
  <c r="I92" i="2" s="1"/>
  <c r="H165" i="2"/>
  <c r="I165" i="2" s="1"/>
  <c r="H234" i="2"/>
  <c r="I234" i="2" s="1"/>
  <c r="H119" i="2"/>
  <c r="I119" i="2" s="1"/>
  <c r="H206" i="2"/>
  <c r="I206" i="2" s="1"/>
  <c r="H101" i="2"/>
  <c r="I101" i="2" s="1"/>
  <c r="H233" i="2"/>
  <c r="I233" i="2" s="1"/>
  <c r="H263" i="2"/>
  <c r="I263" i="2" s="1"/>
  <c r="H69" i="2"/>
  <c r="I69" i="2" s="1"/>
  <c r="H9" i="2"/>
  <c r="I9" i="2" s="1"/>
  <c r="H276" i="2"/>
  <c r="I276" i="2" s="1"/>
  <c r="H61" i="2"/>
  <c r="I61" i="2" s="1"/>
  <c r="H271" i="2"/>
  <c r="I271" i="2" s="1"/>
  <c r="H257" i="2"/>
  <c r="I257" i="2" s="1"/>
  <c r="H255" i="2"/>
  <c r="I255" i="2" s="1"/>
  <c r="H180" i="2"/>
  <c r="I180" i="2" s="1"/>
  <c r="H237" i="2"/>
  <c r="I237" i="2" s="1"/>
  <c r="H262" i="2"/>
  <c r="I262" i="2" s="1"/>
  <c r="H145" i="2"/>
  <c r="I145" i="2" s="1"/>
  <c r="H207" i="2"/>
  <c r="I207" i="2" s="1"/>
  <c r="H121" i="2"/>
  <c r="I121" i="2" s="1"/>
  <c r="H258" i="2"/>
  <c r="I258" i="2" s="1"/>
  <c r="H216" i="2"/>
  <c r="I216" i="2" s="1"/>
  <c r="H246" i="2"/>
  <c r="I246" i="2" s="1"/>
  <c r="H48" i="2"/>
  <c r="I48" i="2" s="1"/>
  <c r="H93" i="2"/>
  <c r="I93" i="2" s="1"/>
  <c r="H290" i="2"/>
  <c r="I290" i="2" s="1"/>
  <c r="H66" i="2"/>
  <c r="I66" i="2" s="1"/>
  <c r="H137" i="2"/>
  <c r="I137" i="2" s="1"/>
  <c r="H116" i="2"/>
  <c r="I116" i="2" s="1"/>
  <c r="H122" i="2"/>
  <c r="I122" i="2" s="1"/>
  <c r="H183" i="2"/>
  <c r="I183" i="2" s="1"/>
  <c r="H179" i="2"/>
  <c r="I179" i="2" s="1"/>
  <c r="H274" i="2"/>
  <c r="I274" i="2" s="1"/>
  <c r="H96" i="2"/>
  <c r="I96" i="2" s="1"/>
  <c r="H110" i="2"/>
  <c r="I110" i="2" s="1"/>
  <c r="H264" i="2"/>
  <c r="I264" i="2" s="1"/>
  <c r="H11" i="2"/>
  <c r="I11" i="2" s="1"/>
  <c r="H128" i="2"/>
  <c r="I128" i="2" s="1"/>
  <c r="H223" i="2"/>
  <c r="I223" i="2" s="1"/>
  <c r="H117" i="2"/>
  <c r="I117" i="2" s="1"/>
  <c r="H153" i="2"/>
  <c r="I153" i="2" s="1"/>
  <c r="H250" i="2"/>
  <c r="I250" i="2" s="1"/>
  <c r="H78" i="2"/>
  <c r="I78" i="2" s="1"/>
  <c r="H130" i="2"/>
  <c r="I130" i="2" s="1"/>
  <c r="H248" i="2"/>
  <c r="I248" i="2" s="1"/>
  <c r="H277" i="2"/>
  <c r="I277" i="2" s="1"/>
  <c r="H55" i="2"/>
  <c r="I55" i="2" s="1"/>
  <c r="H210" i="2"/>
  <c r="I210" i="2" s="1"/>
  <c r="H283" i="2"/>
  <c r="I283" i="2" s="1"/>
  <c r="H76" i="2"/>
  <c r="I76" i="2" s="1"/>
  <c r="H285" i="2"/>
  <c r="I285" i="2" s="1"/>
  <c r="H109" i="2"/>
  <c r="I109" i="2" s="1"/>
  <c r="H225" i="2"/>
  <c r="I225" i="2" s="1"/>
  <c r="H294" i="2"/>
  <c r="I294" i="2" s="1"/>
  <c r="H286" i="2"/>
  <c r="I286" i="2" s="1"/>
  <c r="H293" i="2"/>
  <c r="I293" i="2" s="1"/>
  <c r="B20" i="5"/>
  <c r="B19" i="5"/>
  <c r="B18" i="5"/>
  <c r="B17" i="5"/>
  <c r="B16" i="5"/>
  <c r="B15" i="5"/>
  <c r="B14" i="5"/>
  <c r="B13" i="5"/>
  <c r="B12" i="5"/>
  <c r="B11" i="5"/>
  <c r="B10" i="5"/>
  <c r="B6" i="5"/>
  <c r="B4" i="5"/>
  <c r="B3" i="5"/>
  <c r="B2" i="5"/>
  <c r="M101" i="2" l="1"/>
  <c r="M109" i="2"/>
  <c r="M117" i="2"/>
  <c r="M137" i="2"/>
  <c r="M237" i="2"/>
  <c r="M206" i="2"/>
  <c r="M291" i="2"/>
  <c r="M288" i="2"/>
  <c r="M174" i="2"/>
  <c r="M135" i="2"/>
  <c r="M149" i="2"/>
  <c r="M155" i="2"/>
  <c r="M176" i="2"/>
  <c r="M79" i="2"/>
  <c r="M95" i="2"/>
  <c r="M25" i="2"/>
  <c r="M17" i="2"/>
  <c r="M278" i="2"/>
  <c r="M33" i="2"/>
  <c r="M215" i="2"/>
  <c r="M14" i="2"/>
  <c r="M169" i="2"/>
  <c r="M72" i="2"/>
  <c r="M157" i="2"/>
  <c r="M74" i="2"/>
  <c r="M195" i="2"/>
  <c r="M279" i="2"/>
  <c r="M285" i="2"/>
  <c r="M223" i="2"/>
  <c r="M66" i="2"/>
  <c r="M180" i="2"/>
  <c r="M119" i="2"/>
  <c r="M70" i="2"/>
  <c r="M3" i="2"/>
  <c r="M88" i="2"/>
  <c r="M227" i="2"/>
  <c r="M118" i="2"/>
  <c r="M289" i="2"/>
  <c r="M208" i="2"/>
  <c r="M202" i="2"/>
  <c r="M187" i="2"/>
  <c r="M162" i="2"/>
  <c r="M281" i="2"/>
  <c r="M98" i="2"/>
  <c r="M191" i="2"/>
  <c r="M84" i="2"/>
  <c r="M173" i="2"/>
  <c r="M146" i="2"/>
  <c r="M272" i="2"/>
  <c r="M201" i="2"/>
  <c r="M251" i="2"/>
  <c r="M164" i="2"/>
  <c r="M257" i="2"/>
  <c r="M55" i="2"/>
  <c r="M110" i="2"/>
  <c r="M271" i="2"/>
  <c r="M87" i="2"/>
  <c r="M61" i="2"/>
  <c r="M34" i="2"/>
  <c r="M170" i="2"/>
  <c r="M293" i="2"/>
  <c r="M130" i="2"/>
  <c r="M179" i="2"/>
  <c r="M121" i="2"/>
  <c r="M69" i="2"/>
  <c r="M65" i="2"/>
  <c r="M4" i="2"/>
  <c r="M56" i="2"/>
  <c r="M259" i="2"/>
  <c r="M5" i="2"/>
  <c r="M143" i="2"/>
  <c r="M89" i="2"/>
  <c r="M185" i="2"/>
  <c r="M100" i="2"/>
  <c r="M236" i="2"/>
  <c r="M136" i="2"/>
  <c r="M52" i="2"/>
  <c r="M147" i="2"/>
  <c r="M29" i="2"/>
  <c r="M140" i="2"/>
  <c r="M20" i="2"/>
  <c r="M138" i="2"/>
  <c r="M177" i="2"/>
  <c r="M178" i="2"/>
  <c r="M26" i="2"/>
  <c r="M210" i="2"/>
  <c r="M264" i="2"/>
  <c r="M48" i="2"/>
  <c r="M68" i="2"/>
  <c r="M85" i="2"/>
  <c r="M282" i="2"/>
  <c r="M16" i="2"/>
  <c r="M64" i="2"/>
  <c r="M261" i="2"/>
  <c r="M91" i="2"/>
  <c r="M245" i="2"/>
  <c r="M167" i="2"/>
  <c r="M247" i="2"/>
  <c r="M63" i="2"/>
  <c r="M286" i="2"/>
  <c r="M183" i="2"/>
  <c r="M263" i="2"/>
  <c r="M141" i="2"/>
  <c r="M28" i="2"/>
  <c r="M232" i="2"/>
  <c r="M194" i="2"/>
  <c r="M42" i="2"/>
  <c r="M280" i="2"/>
  <c r="M38" i="2"/>
  <c r="M200" i="2"/>
  <c r="M67" i="2"/>
  <c r="M246" i="2"/>
  <c r="M102" i="2"/>
  <c r="M78" i="2"/>
  <c r="M207" i="2"/>
  <c r="M80" i="2"/>
  <c r="M209" i="2"/>
  <c r="M148" i="2"/>
  <c r="M253" i="2"/>
  <c r="M113" i="2"/>
  <c r="M45" i="2"/>
  <c r="M97" i="2"/>
  <c r="M172" i="2"/>
  <c r="M54" i="2"/>
  <c r="M192" i="2"/>
  <c r="M189" i="2"/>
  <c r="M15" i="2"/>
  <c r="M297" i="2"/>
  <c r="M266" i="2"/>
  <c r="M205" i="2"/>
  <c r="M224" i="2"/>
  <c r="M27" i="2"/>
  <c r="M214" i="2"/>
  <c r="M294" i="2"/>
  <c r="M250" i="2"/>
  <c r="M122" i="2"/>
  <c r="M145" i="2"/>
  <c r="M233" i="2"/>
  <c r="M265" i="2"/>
  <c r="M13" i="2"/>
  <c r="M60" i="2"/>
  <c r="M182" i="2"/>
  <c r="M105" i="2"/>
  <c r="M133" i="2"/>
  <c r="M40" i="2"/>
  <c r="M139" i="2"/>
  <c r="M18" i="2"/>
  <c r="M196" i="2"/>
  <c r="M112" i="2"/>
  <c r="M125" i="2"/>
  <c r="M241" i="2"/>
  <c r="M49" i="2"/>
  <c r="M199" i="2"/>
  <c r="M158" i="2"/>
  <c r="M73" i="2"/>
  <c r="M229" i="2"/>
  <c r="M35" i="2"/>
  <c r="M225" i="2"/>
  <c r="M153" i="2"/>
  <c r="M116" i="2"/>
  <c r="M262" i="2"/>
  <c r="M46" i="2"/>
  <c r="M292" i="2"/>
  <c r="M99" i="2"/>
  <c r="M10" i="2"/>
  <c r="M44" i="2"/>
  <c r="M168" i="2"/>
  <c r="M217" i="2"/>
  <c r="M90" i="2"/>
  <c r="M152" i="2"/>
  <c r="M37" i="2"/>
  <c r="M2" i="2"/>
  <c r="M197" i="2"/>
  <c r="M126" i="2"/>
  <c r="M256" i="2"/>
  <c r="M36" i="2"/>
  <c r="M30" i="2"/>
  <c r="M166" i="2"/>
  <c r="M57" i="2"/>
  <c r="M47" i="2"/>
  <c r="M283" i="2"/>
  <c r="M11" i="2"/>
  <c r="M93" i="2"/>
  <c r="M165" i="2"/>
  <c r="M154" i="2"/>
  <c r="M58" i="2"/>
  <c r="M204" i="2"/>
  <c r="M221" i="2"/>
  <c r="M273" i="2"/>
  <c r="M231" i="2"/>
  <c r="M220" i="2"/>
  <c r="M295" i="2"/>
  <c r="M242" i="2"/>
  <c r="M198" i="2"/>
  <c r="M226" i="2"/>
  <c r="M267" i="2"/>
  <c r="M159" i="2"/>
  <c r="M94" i="2"/>
  <c r="M275" i="2"/>
  <c r="M213" i="2"/>
  <c r="M142" i="2"/>
  <c r="M104" i="2"/>
  <c r="M111" i="2"/>
  <c r="M92" i="2"/>
  <c r="M193" i="2"/>
  <c r="M156" i="2"/>
  <c r="M150" i="2"/>
  <c r="M230" i="2"/>
  <c r="M181" i="2"/>
  <c r="M235" i="2"/>
  <c r="M120" i="2"/>
  <c r="M270" i="2"/>
  <c r="M175" i="2"/>
  <c r="M76" i="2"/>
  <c r="M128" i="2"/>
  <c r="M290" i="2"/>
  <c r="M255" i="2"/>
  <c r="M234" i="2"/>
  <c r="M188" i="2"/>
  <c r="M82" i="2"/>
  <c r="M114" i="2"/>
  <c r="M228" i="2"/>
  <c r="M50" i="2"/>
  <c r="M62" i="2"/>
  <c r="M21" i="2"/>
  <c r="M106" i="2"/>
  <c r="M103" i="2"/>
  <c r="M190" i="2"/>
  <c r="M268" i="2"/>
  <c r="M244" i="2"/>
  <c r="M75" i="2"/>
  <c r="M86" i="2"/>
  <c r="M6" i="2"/>
  <c r="M239" i="2"/>
  <c r="M12" i="2"/>
  <c r="M254" i="2"/>
  <c r="M219" i="2"/>
  <c r="M19" i="2"/>
  <c r="I108" i="2"/>
  <c r="M108" i="2" s="1"/>
  <c r="A28" i="5"/>
  <c r="M248" i="2"/>
  <c r="M274" i="2"/>
  <c r="M258" i="2"/>
  <c r="M9" i="2"/>
  <c r="M53" i="2"/>
  <c r="M151" i="2"/>
  <c r="M296" i="2"/>
  <c r="M218" i="2"/>
  <c r="M124" i="2"/>
  <c r="M284" i="2"/>
  <c r="M77" i="2"/>
  <c r="M269" i="2"/>
  <c r="M212" i="2"/>
  <c r="M252" i="2"/>
  <c r="M31" i="2"/>
  <c r="M203" i="2"/>
  <c r="M134" i="2"/>
  <c r="M22" i="2"/>
  <c r="M249" i="2"/>
  <c r="M132" i="2"/>
  <c r="M171" i="2"/>
  <c r="M39" i="2"/>
  <c r="M127" i="2"/>
  <c r="M211" i="2"/>
  <c r="M8" i="2"/>
  <c r="M186" i="2"/>
  <c r="M24" i="2"/>
  <c r="M83" i="2"/>
  <c r="M107" i="2"/>
  <c r="M41" i="2"/>
  <c r="M129" i="2"/>
  <c r="M131" i="2"/>
  <c r="M277" i="2"/>
  <c r="M96" i="2"/>
  <c r="M216" i="2"/>
  <c r="M276" i="2"/>
  <c r="M287" i="2"/>
  <c r="M260" i="2"/>
  <c r="M184" i="2"/>
  <c r="M161" i="2"/>
  <c r="M163" i="2"/>
  <c r="M43" i="2"/>
  <c r="M81" i="2"/>
  <c r="M59" i="2"/>
  <c r="M243" i="2"/>
  <c r="M238" i="2"/>
  <c r="M71" i="2"/>
  <c r="M51" i="2"/>
  <c r="M23" i="2"/>
  <c r="M115" i="2"/>
  <c r="M32" i="2"/>
  <c r="M144" i="2"/>
  <c r="M240" i="2"/>
  <c r="M160" i="2"/>
  <c r="M123" i="2"/>
  <c r="M222" i="2"/>
  <c r="A30" i="5" l="1"/>
  <c r="A3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4F1EE7-8D0B-4B50-A2D9-59A444B9CB11}" keepAlive="1" name="Requête - Data Youtube Channels - youtube-channels" description="Connexion à la requête « Data Youtube Channels - youtube-channels » dans le classeur." type="5" refreshedVersion="8" background="1" saveData="1">
    <dbPr connection="Provider=Microsoft.Mashup.OleDb.1;Data Source=$Workbook$;Location=&quot;Data Youtube Channels - youtube-channels&quot;;Extended Properties=&quot;&quot;" command="SELECT * FROM [Data Youtube Channels - youtube-channels]"/>
  </connection>
  <connection id="2" xr16:uid="{5C573BE4-8DDC-47B9-B120-263214896F2B}" keepAlive="1" name="Requête - Data Youtube Channels - youtube-channels (2)" description="Connexion à la requête « Data Youtube Channels - youtube-channels (2) » dans le classeur." type="5" refreshedVersion="8" background="1" saveData="1">
    <dbPr connection="Provider=Microsoft.Mashup.OleDb.1;Data Source=$Workbook$;Location=&quot;Data Youtube Channels - youtube-channels (2)&quot;;Extended Properties=&quot;&quot;" command="SELECT * FROM [Data Youtube Channels - youtube-channels (2)]"/>
  </connection>
</connections>
</file>

<file path=xl/sharedStrings.xml><?xml version="1.0" encoding="utf-8"?>
<sst xmlns="http://schemas.openxmlformats.org/spreadsheetml/2006/main" count="741" uniqueCount="348">
  <si>
    <t>Rank</t>
  </si>
  <si>
    <t>Channel_Name</t>
  </si>
  <si>
    <t>Video_Count</t>
  </si>
  <si>
    <t>Genre</t>
  </si>
  <si>
    <t>T-Series</t>
  </si>
  <si>
    <t>Music</t>
  </si>
  <si>
    <t>Cocomelon - Nursery Rhymes</t>
  </si>
  <si>
    <t>Education</t>
  </si>
  <si>
    <t>SET India</t>
  </si>
  <si>
    <t>Film &amp; Animation</t>
  </si>
  <si>
    <t>Sony SAB</t>
  </si>
  <si>
    <t>✿ Kids Diana Show</t>
  </si>
  <si>
    <t>People &amp; Blogs</t>
  </si>
  <si>
    <t>Like Nastya</t>
  </si>
  <si>
    <t>WWE</t>
  </si>
  <si>
    <t>Sports</t>
  </si>
  <si>
    <t>Vlad and Niki</t>
  </si>
  <si>
    <t>Entertainment</t>
  </si>
  <si>
    <t>Movieclips</t>
  </si>
  <si>
    <t>Colors TV</t>
  </si>
  <si>
    <t>Zee Music Company</t>
  </si>
  <si>
    <t>El Reino Infantil</t>
  </si>
  <si>
    <t>Ryan's World</t>
  </si>
  <si>
    <t>netd müzik</t>
  </si>
  <si>
    <t>ABS-CBN Entertainment</t>
  </si>
  <si>
    <t>Toys and Colors</t>
  </si>
  <si>
    <t>ChuChu TV Nursery Rhymes &amp; Kids Songs</t>
  </si>
  <si>
    <t>Zee TV</t>
  </si>
  <si>
    <t>Super Simple Songs - Kids Songs</t>
  </si>
  <si>
    <t>Wave Music</t>
  </si>
  <si>
    <t>Little Baby Bum - Nursery Rhymes &amp; Kids Songs</t>
  </si>
  <si>
    <t>Canal KondZilla</t>
  </si>
  <si>
    <t>Pinkfong Baby Shark - Kids' Songs &amp; Stories</t>
  </si>
  <si>
    <t>WorkpointOfficial</t>
  </si>
  <si>
    <t>Маша и Медведь</t>
  </si>
  <si>
    <t>HAR PAL GEO</t>
  </si>
  <si>
    <t>ARY Digital HD</t>
  </si>
  <si>
    <t>YRF</t>
  </si>
  <si>
    <t>Tips Official</t>
  </si>
  <si>
    <t>LooLoo Kids - Nursery Rhymes and Children's Songs</t>
  </si>
  <si>
    <t>LankyBox</t>
  </si>
  <si>
    <t>Comedy</t>
  </si>
  <si>
    <t>Shemaroo Filmi Gaane</t>
  </si>
  <si>
    <t>Justin Bieber</t>
  </si>
  <si>
    <t>Get Movies</t>
  </si>
  <si>
    <t>Ed Sheeran</t>
  </si>
  <si>
    <t>BLACKPINK</t>
  </si>
  <si>
    <t>PewDiePie</t>
  </si>
  <si>
    <t>Gaming</t>
  </si>
  <si>
    <t>Bad Bunny</t>
  </si>
  <si>
    <t>GMANetwork</t>
  </si>
  <si>
    <t>Infobells - Hindi</t>
  </si>
  <si>
    <t>Taylor Swift</t>
  </si>
  <si>
    <t>Sony Music India</t>
  </si>
  <si>
    <t>T-Series Bhakti Sagar</t>
  </si>
  <si>
    <t>DisneyMusicVEVO</t>
  </si>
  <si>
    <t>قناة طيور الجنة | toyoraljanahtv</t>
  </si>
  <si>
    <t>Ch3Thailand</t>
  </si>
  <si>
    <t>HYBE LABELS</t>
  </si>
  <si>
    <t>SMTOWN</t>
  </si>
  <si>
    <t>Sony PAL</t>
  </si>
  <si>
    <t>ช่อง one31</t>
  </si>
  <si>
    <t>Tsuriki Show</t>
  </si>
  <si>
    <t>SonyMusicIndiaVEVO</t>
  </si>
  <si>
    <t>JustinBieberVEVO</t>
  </si>
  <si>
    <t>Speed Records</t>
  </si>
  <si>
    <t>Shakira</t>
  </si>
  <si>
    <t>EminemMusic</t>
  </si>
  <si>
    <t>BabyBus - Kids Songs and Cartoons</t>
  </si>
  <si>
    <t>5-Minute Crafts</t>
  </si>
  <si>
    <t>Howto &amp; Style</t>
  </si>
  <si>
    <t>La Granja de Zenón</t>
  </si>
  <si>
    <t>GMM GRAMMY OFFICIAL</t>
  </si>
  <si>
    <t>Vijay Television</t>
  </si>
  <si>
    <t>Galinha Pintadinha</t>
  </si>
  <si>
    <t>GR6 EXPLODE</t>
  </si>
  <si>
    <t>Katy Perry</t>
  </si>
  <si>
    <t>Aditya Music</t>
  </si>
  <si>
    <t>TaylorSwiftVEVO</t>
  </si>
  <si>
    <t>shakiraVEVO</t>
  </si>
  <si>
    <t>FGTeeV</t>
  </si>
  <si>
    <t>1theK (원더케이)</t>
  </si>
  <si>
    <t>KatyPerryVEVO</t>
  </si>
  <si>
    <t>Ariana Grande</t>
  </si>
  <si>
    <t>Aaj Tak</t>
  </si>
  <si>
    <t>News &amp; Politics</t>
  </si>
  <si>
    <t>Maria Clara &amp; JP</t>
  </si>
  <si>
    <t>Genevieve's Playhouse - Learning Videos for Kids</t>
  </si>
  <si>
    <t>MrBeast</t>
  </si>
  <si>
    <t>Shemaroo</t>
  </si>
  <si>
    <t>shfa2 - شفا</t>
  </si>
  <si>
    <t>TheEllenShow</t>
  </si>
  <si>
    <t>SSSniperWolf</t>
  </si>
  <si>
    <t>Ozuna</t>
  </si>
  <si>
    <t>J Balvin</t>
  </si>
  <si>
    <t>Masha and The Bear</t>
  </si>
  <si>
    <t>CookieSwirlC</t>
  </si>
  <si>
    <t>Peppa Pig - Official Channel</t>
  </si>
  <si>
    <t>Goldmines</t>
  </si>
  <si>
    <t>Daddy Yankee</t>
  </si>
  <si>
    <t>Sesame Street</t>
  </si>
  <si>
    <t>Maroon 5</t>
  </si>
  <si>
    <t>Nick Jr.</t>
  </si>
  <si>
    <t>Little Angel: Nursery Rhymes &amp; Kids Songs</t>
  </si>
  <si>
    <t>etvteluguindia</t>
  </si>
  <si>
    <t>LUCCAS NETO - LUCCAS TOON</t>
  </si>
  <si>
    <t>LeoNata Family</t>
  </si>
  <si>
    <t>The Weeknd</t>
  </si>
  <si>
    <t>Rihanna</t>
  </si>
  <si>
    <t>Bollywood Classics</t>
  </si>
  <si>
    <t>HUM TV</t>
  </si>
  <si>
    <t>Spinnin' Records</t>
  </si>
  <si>
    <t>A4</t>
  </si>
  <si>
    <t>Inside Edition</t>
  </si>
  <si>
    <t>Maluma</t>
  </si>
  <si>
    <t>shfa</t>
  </si>
  <si>
    <t>Alan Chikin Chow</t>
  </si>
  <si>
    <t>jbalvinVEVO</t>
  </si>
  <si>
    <t>T-Series Apna Punjab</t>
  </si>
  <si>
    <t>Bounce Patrol - Kids Songs</t>
  </si>
  <si>
    <t>Voot Kids</t>
  </si>
  <si>
    <t>Disney Latinoamérica</t>
  </si>
  <si>
    <t>WORLDSTARHIPHOP</t>
  </si>
  <si>
    <t>StarPlus</t>
  </si>
  <si>
    <t>LEGO</t>
  </si>
  <si>
    <t>EminemVEVO</t>
  </si>
  <si>
    <t>DONA 도나</t>
  </si>
  <si>
    <t>Markiplier</t>
  </si>
  <si>
    <t>ArianaGrandeVevo</t>
  </si>
  <si>
    <t>BANGTANTV</t>
  </si>
  <si>
    <t>Maroon5VEVO</t>
  </si>
  <si>
    <t>CVS 3D Rhymes &amp; Kids Songs</t>
  </si>
  <si>
    <t>GRAMMY GOLD OFFICIAL</t>
  </si>
  <si>
    <t>Like Nastya Show</t>
  </si>
  <si>
    <t>Badabun</t>
  </si>
  <si>
    <t>DanTDM</t>
  </si>
  <si>
    <t>SMOL</t>
  </si>
  <si>
    <t>RihannaVEVO</t>
  </si>
  <si>
    <t>JYP Entertainment</t>
  </si>
  <si>
    <t>Bruno Mars</t>
  </si>
  <si>
    <t>MalumaVEVO</t>
  </si>
  <si>
    <t>Rotana</t>
  </si>
  <si>
    <t>Sun TV</t>
  </si>
  <si>
    <t>BuzzFeedVideo</t>
  </si>
  <si>
    <t>Marília Mendonça</t>
  </si>
  <si>
    <t>ZEE5</t>
  </si>
  <si>
    <t>Eros Now Music</t>
  </si>
  <si>
    <t>Like Nastya ESP</t>
  </si>
  <si>
    <t>PowerKids TV</t>
  </si>
  <si>
    <t>infobells - Tamil</t>
  </si>
  <si>
    <t>Enrique Iglesias</t>
  </si>
  <si>
    <t>mmoshaya</t>
  </si>
  <si>
    <t>David Guetta</t>
  </si>
  <si>
    <t>Marta and Rustam</t>
  </si>
  <si>
    <t>Ultra Records</t>
  </si>
  <si>
    <t>The Tonight Show Starring Jimmy Fallon</t>
  </si>
  <si>
    <t>SonyMusicSouthVEVO</t>
  </si>
  <si>
    <t>Beyoncé</t>
  </si>
  <si>
    <t>MBCentertainment</t>
  </si>
  <si>
    <t>That Little Puff</t>
  </si>
  <si>
    <t>Pets &amp; Animals</t>
  </si>
  <si>
    <t>Ishtar Music</t>
  </si>
  <si>
    <t>Coldplay</t>
  </si>
  <si>
    <t>Romeo Santos</t>
  </si>
  <si>
    <t>TheWeekndVEVO</t>
  </si>
  <si>
    <t>Felipe Neto</t>
  </si>
  <si>
    <t>Wow Kidz</t>
  </si>
  <si>
    <t>WatchMojo.com</t>
  </si>
  <si>
    <t>Jkk Entertainment</t>
  </si>
  <si>
    <t>KAROL G</t>
  </si>
  <si>
    <t>Mother Goose Club Playhouse</t>
  </si>
  <si>
    <t>jacksepticeye</t>
  </si>
  <si>
    <t>ImagineDragons</t>
  </si>
  <si>
    <t>Worldwide Records Bhojpuri</t>
  </si>
  <si>
    <t>Goldmines Gaane Sune Ansune</t>
  </si>
  <si>
    <t>Aphmau</t>
  </si>
  <si>
    <t>A.O.D</t>
  </si>
  <si>
    <t>Koray Zeynep</t>
  </si>
  <si>
    <t>Come Play With Me</t>
  </si>
  <si>
    <t>Dude Perfect</t>
  </si>
  <si>
    <t>NickyJamTV</t>
  </si>
  <si>
    <t>Fischer's-フィッシャーズ-</t>
  </si>
  <si>
    <t>Calvin Harris</t>
  </si>
  <si>
    <t>Ultra Bollywood</t>
  </si>
  <si>
    <t>Mundo Bita</t>
  </si>
  <si>
    <t>IGN</t>
  </si>
  <si>
    <t>Mikecrack</t>
  </si>
  <si>
    <t>VanossGaming</t>
  </si>
  <si>
    <t>Mister Max</t>
  </si>
  <si>
    <t>VEGETTA777</t>
  </si>
  <si>
    <t>toyorbabytv</t>
  </si>
  <si>
    <t>Mazhavil Manorama</t>
  </si>
  <si>
    <t>EnriqueIglesiasVEVO</t>
  </si>
  <si>
    <t>IndiaTV</t>
  </si>
  <si>
    <t>Family Fun Pack</t>
  </si>
  <si>
    <t>Zee News</t>
  </si>
  <si>
    <t>Lady Gaga</t>
  </si>
  <si>
    <t>MoniLina</t>
  </si>
  <si>
    <t>dednahype</t>
  </si>
  <si>
    <t>Luis Fonsi</t>
  </si>
  <si>
    <t>toycantando</t>
  </si>
  <si>
    <t>El Payaso Plim Plim</t>
  </si>
  <si>
    <t>Chris Brown</t>
  </si>
  <si>
    <t>Dushyant kukreja</t>
  </si>
  <si>
    <t>Dan Rhodes</t>
  </si>
  <si>
    <t>Talking Tom</t>
  </si>
  <si>
    <t>KBS WORLD TV</t>
  </si>
  <si>
    <t>Jelly</t>
  </si>
  <si>
    <t>PopularMMOs</t>
  </si>
  <si>
    <t>Disney Junior</t>
  </si>
  <si>
    <t>Miss Katy</t>
  </si>
  <si>
    <t>Drake</t>
  </si>
  <si>
    <t>Sagawa /さがわ</t>
  </si>
  <si>
    <t>LuisFonsiVEVO</t>
  </si>
  <si>
    <t>Saturday Night Live</t>
  </si>
  <si>
    <t>Raffy Tulfo in Action</t>
  </si>
  <si>
    <t>JuegaGerman</t>
  </si>
  <si>
    <t>Tlnovelas</t>
  </si>
  <si>
    <t>Mnet K-POP</t>
  </si>
  <si>
    <t>Rajshri</t>
  </si>
  <si>
    <t>Blippi - Educational Videos for Kids</t>
  </si>
  <si>
    <t>Marshmello</t>
  </si>
  <si>
    <t>Genierock</t>
  </si>
  <si>
    <t>infobells - Telugu</t>
  </si>
  <si>
    <t>CalvinHarrisVEVO</t>
  </si>
  <si>
    <t>Saregama Music</t>
  </si>
  <si>
    <t>The Chainsmokers</t>
  </si>
  <si>
    <t>Fox News</t>
  </si>
  <si>
    <t>Trap Nation</t>
  </si>
  <si>
    <t>Asianet</t>
  </si>
  <si>
    <t>Shorts Break</t>
  </si>
  <si>
    <t>BeyoncéVEVO</t>
  </si>
  <si>
    <t>Henrique e Juliano</t>
  </si>
  <si>
    <t>Michael Jackson</t>
  </si>
  <si>
    <t>Thairath Online</t>
  </si>
  <si>
    <t>Tarang TV</t>
  </si>
  <si>
    <t>Post Malone</t>
  </si>
  <si>
    <t>ZutiGang</t>
  </si>
  <si>
    <t>Adele</t>
  </si>
  <si>
    <t>Turma da Mônica</t>
  </si>
  <si>
    <t>TRANS7 OFFICIAL</t>
  </si>
  <si>
    <t>KarolGVEVO</t>
  </si>
  <si>
    <t>RomeoSantosVEVO</t>
  </si>
  <si>
    <t>Zhong</t>
  </si>
  <si>
    <t>7clouds</t>
  </si>
  <si>
    <t>Boram Tube Vlog [보람튜브 브이로그]</t>
  </si>
  <si>
    <t>CNN</t>
  </si>
  <si>
    <t>Anuel AA</t>
  </si>
  <si>
    <t>And TV</t>
  </si>
  <si>
    <t>ChrisBrownVEVO</t>
  </si>
  <si>
    <t>ImagineDragonsVEVO</t>
  </si>
  <si>
    <t>One Direction</t>
  </si>
  <si>
    <t>ViralHog</t>
  </si>
  <si>
    <t>mujjuu___14</t>
  </si>
  <si>
    <t>Gusttavo Lima Oficial</t>
  </si>
  <si>
    <t>Fueled By Ramen</t>
  </si>
  <si>
    <t>REACT</t>
  </si>
  <si>
    <t>Wiz Khalifa</t>
  </si>
  <si>
    <t>SSundee</t>
  </si>
  <si>
    <t>Yoeslan</t>
  </si>
  <si>
    <t>SportsNation</t>
  </si>
  <si>
    <t>Rotten Tomatoes Trailers</t>
  </si>
  <si>
    <t>LadyGagaVEVO</t>
  </si>
  <si>
    <t>Billie Eilish</t>
  </si>
  <si>
    <t>GMA Public Affairs</t>
  </si>
  <si>
    <t>Sia</t>
  </si>
  <si>
    <t>RCTI - LAYAR DRAMA INDONESIA</t>
  </si>
  <si>
    <t>ETV Jabardasth</t>
  </si>
  <si>
    <t>Jimmy Kimmel Live</t>
  </si>
  <si>
    <t>Junya.じゅんや</t>
  </si>
  <si>
    <t>rezendeevil</t>
  </si>
  <si>
    <t>Sony AATH</t>
  </si>
  <si>
    <t>BabyBus - Canciones Infantiles &amp; Videos para Niños</t>
  </si>
  <si>
    <t>Kids TV - Nursery Rhymes And Baby Songs</t>
  </si>
  <si>
    <t>Linkin Park</t>
  </si>
  <si>
    <t>Wave Music Bhojpuri</t>
  </si>
  <si>
    <t>Beam Copphone</t>
  </si>
  <si>
    <t>DisneyChannelUK</t>
  </si>
  <si>
    <t>Shawn Mendes</t>
  </si>
  <si>
    <t>Alan Walker</t>
  </si>
  <si>
    <t>ABC News</t>
  </si>
  <si>
    <t>Selena Gomez</t>
  </si>
  <si>
    <t>Masha y el Oso</t>
  </si>
  <si>
    <t>Geet MP3</t>
  </si>
  <si>
    <t>YoungBoy Never Broke Again</t>
  </si>
  <si>
    <t>XO TEAM</t>
  </si>
  <si>
    <t>Atlantic Records</t>
  </si>
  <si>
    <t>AMARINTV : อมรินทร์ทีวี</t>
  </si>
  <si>
    <t>Pitbull</t>
  </si>
  <si>
    <t>CKN</t>
  </si>
  <si>
    <t>Indosiar</t>
  </si>
  <si>
    <t>AdeleVEVO</t>
  </si>
  <si>
    <t>Topper Guild</t>
  </si>
  <si>
    <t>東海オンエア</t>
  </si>
  <si>
    <t>Like Nastya AE</t>
  </si>
  <si>
    <t>Kaji Family</t>
  </si>
  <si>
    <t>As/Is</t>
  </si>
  <si>
    <t>OneDirectionVEVO</t>
  </si>
  <si>
    <t>NichLmao</t>
  </si>
  <si>
    <t>ABP NEWS</t>
  </si>
  <si>
    <t>GMMTV OFFICIAL​​</t>
  </si>
  <si>
    <t>michaeljacksonVEVO</t>
  </si>
  <si>
    <t>ItsFunneh</t>
  </si>
  <si>
    <t>NBA</t>
  </si>
  <si>
    <t>ChainsmokersVEVO</t>
  </si>
  <si>
    <t>eltrece</t>
  </si>
  <si>
    <t>Jake Fellman</t>
  </si>
  <si>
    <t>DisneyJuniorUK</t>
  </si>
  <si>
    <t>JTBC Entertainment</t>
  </si>
  <si>
    <t>Mnet TV</t>
  </si>
  <si>
    <t>GMA News</t>
  </si>
  <si>
    <t>Somme de Video_Count</t>
  </si>
  <si>
    <t>Étiquettes de lignes</t>
  </si>
  <si>
    <t>Total général</t>
  </si>
  <si>
    <t>Indicateur</t>
  </si>
  <si>
    <t>Genre le plus fréquent</t>
  </si>
  <si>
    <t>Ancienneté moyenne des chaînes</t>
  </si>
  <si>
    <t>Subscribers</t>
  </si>
  <si>
    <t>Views</t>
  </si>
  <si>
    <t>Year_Started</t>
  </si>
  <si>
    <t>Moyenne d'abonnés</t>
  </si>
  <si>
    <t>Moyenne de vus</t>
  </si>
  <si>
    <t>Moyenne de videos</t>
  </si>
  <si>
    <t>Résultats</t>
  </si>
  <si>
    <t>Somme de Subscribers</t>
  </si>
  <si>
    <t>Somme de Views</t>
  </si>
  <si>
    <t>(vide)</t>
  </si>
  <si>
    <t>Groupe1</t>
  </si>
  <si>
    <t>Entertainment_category</t>
  </si>
  <si>
    <t>Nombre de Moyenne_vues_par_video</t>
  </si>
  <si>
    <t>Age</t>
  </si>
  <si>
    <t>Score</t>
  </si>
  <si>
    <t>Subs_per_year</t>
  </si>
  <si>
    <t>Views_per_video</t>
  </si>
  <si>
    <t>Views_per_sub</t>
  </si>
  <si>
    <t>Subs_per_video</t>
  </si>
  <si>
    <t>Plus une chaîne a d’abonnés, plus elle génère de vues, ce qui confirme que la taille de la communauté influence directement la visibilité.</t>
  </si>
  <si>
    <t>Chiffres pour voir s'il existe une corrélation</t>
  </si>
  <si>
    <t>Remarque</t>
  </si>
  <si>
    <t>L’ancienneté ne garantit pas le succès, certaines chaînes récentes connaissent une croissance rapide grâce à leur contenu</t>
  </si>
  <si>
    <t>Corrélation entre l'âge de la chaîne et le nombre d'abonnés</t>
  </si>
  <si>
    <t>Corrélation entre le nombre d'abonnés et le nombre de vues</t>
  </si>
  <si>
    <t>Corrélation entre le score et le nombre de vues par vidéos</t>
  </si>
  <si>
    <t>Avoir beaucoup d’abonnés ne garantit pas forcément un bon rendement par vidéo</t>
  </si>
  <si>
    <t>Forte corrélation, le Score étant construit à partir du ratio vues/vidéo, une corrélation élevée avec cette variable était attendue</t>
  </si>
  <si>
    <t>Corrélation entre le score et le nombre d'abonnés</t>
  </si>
  <si>
    <t>Corrélation entre le nombre de vues et le nombre total d'abonnés</t>
  </si>
  <si>
    <t>Corrélation faible, qui vient confirmé le dernier nuages de points dans la feuille "tableaux"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</si>
</sst>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0" fillId="35" borderId="0" xfId="0" applyFill="1"/>
    <xf numFmtId="0" fontId="0" fillId="0" borderId="0" xfId="0" applyAlignment="1">
      <alignment horizontal="left" indent="1"/>
    </xf>
    <xf numFmtId="0" fontId="0" fillId="36" borderId="0" xfId="0" applyFill="1"/>
    <xf numFmtId="0" fontId="17" fillId="0" borderId="0" xfId="0" applyFont="1"/>
    <xf numFmtId="1" fontId="17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 Youtube Channels.xlsx]tableaux_graphiques!Tableau croisé dynamique3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pattFill prst="ltUpDiag">
            <a:fgClr>
              <a:schemeClr val="accent5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5B9BD5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tableaux_graphiques!$B$21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5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tableaux_graphiques!$A$22:$A$33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tableaux_graphiques!$B$22:$B$33</c:f>
              <c:numCache>
                <c:formatCode>0</c:formatCode>
                <c:ptCount val="11"/>
                <c:pt idx="0">
                  <c:v>23731</c:v>
                </c:pt>
                <c:pt idx="1">
                  <c:v>14376</c:v>
                </c:pt>
                <c:pt idx="2">
                  <c:v>2246685</c:v>
                </c:pt>
                <c:pt idx="3">
                  <c:v>413552</c:v>
                </c:pt>
                <c:pt idx="4">
                  <c:v>222900</c:v>
                </c:pt>
                <c:pt idx="5">
                  <c:v>6022</c:v>
                </c:pt>
                <c:pt idx="6">
                  <c:v>402475</c:v>
                </c:pt>
                <c:pt idx="7">
                  <c:v>1638431</c:v>
                </c:pt>
                <c:pt idx="8">
                  <c:v>590975</c:v>
                </c:pt>
                <c:pt idx="9">
                  <c:v>672</c:v>
                </c:pt>
                <c:pt idx="10">
                  <c:v>115783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1-4DEE-9B7B-BCB154202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684539264"/>
        <c:axId val="1386259072"/>
      </c:barChart>
      <c:catAx>
        <c:axId val="68453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6259072"/>
        <c:crosses val="autoZero"/>
        <c:auto val="1"/>
        <c:lblAlgn val="ctr"/>
        <c:lblOffset val="100"/>
        <c:noMultiLvlLbl val="0"/>
      </c:catAx>
      <c:valAx>
        <c:axId val="138625907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453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 Youtube Channels.xlsx]tableaux_graphiques!Tableau croisé dynamique5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pattFill prst="ltUpDiag">
            <a:fgClr>
              <a:schemeClr val="accent5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5B9BD5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tableaux_graphiques!$B$40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5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tableaux_graphiques!$A$41:$A$52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tableaux_graphiques!$B$41:$B$52</c:f>
              <c:numCache>
                <c:formatCode>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07-49E5-A129-FBC63CE0E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688222800"/>
        <c:axId val="688225712"/>
      </c:barChart>
      <c:catAx>
        <c:axId val="68822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8225712"/>
        <c:crosses val="autoZero"/>
        <c:auto val="1"/>
        <c:lblAlgn val="ctr"/>
        <c:lblOffset val="100"/>
        <c:noMultiLvlLbl val="0"/>
      </c:catAx>
      <c:valAx>
        <c:axId val="68822571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822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Data_Youtube!$E$1</c:f>
              <c:strCache>
                <c:ptCount val="1"/>
                <c:pt idx="0">
                  <c:v>Video_Count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Data_Youtube!$D$2:$D$297</c:f>
              <c:numCache>
                <c:formatCode>0</c:formatCode>
                <c:ptCount val="296"/>
                <c:pt idx="0">
                  <c:v>20560950991</c:v>
                </c:pt>
                <c:pt idx="1">
                  <c:v>13660689522</c:v>
                </c:pt>
                <c:pt idx="2">
                  <c:v>13537940105</c:v>
                </c:pt>
                <c:pt idx="3">
                  <c:v>14822220945</c:v>
                </c:pt>
                <c:pt idx="4">
                  <c:v>24972463590</c:v>
                </c:pt>
                <c:pt idx="5">
                  <c:v>16308908370</c:v>
                </c:pt>
                <c:pt idx="6">
                  <c:v>21484482902</c:v>
                </c:pt>
                <c:pt idx="7">
                  <c:v>12975261721</c:v>
                </c:pt>
                <c:pt idx="8">
                  <c:v>14356230404</c:v>
                </c:pt>
                <c:pt idx="9">
                  <c:v>12018947879</c:v>
                </c:pt>
                <c:pt idx="10">
                  <c:v>28697537555</c:v>
                </c:pt>
                <c:pt idx="11">
                  <c:v>13588917689</c:v>
                </c:pt>
                <c:pt idx="12">
                  <c:v>24847554662</c:v>
                </c:pt>
                <c:pt idx="13">
                  <c:v>13512082882</c:v>
                </c:pt>
                <c:pt idx="14">
                  <c:v>15509555710</c:v>
                </c:pt>
                <c:pt idx="15">
                  <c:v>19815644789</c:v>
                </c:pt>
                <c:pt idx="16">
                  <c:v>18587225564</c:v>
                </c:pt>
                <c:pt idx="17">
                  <c:v>152638999634</c:v>
                </c:pt>
                <c:pt idx="18">
                  <c:v>25713668530</c:v>
                </c:pt>
                <c:pt idx="19">
                  <c:v>15834294546</c:v>
                </c:pt>
                <c:pt idx="20">
                  <c:v>22414170197</c:v>
                </c:pt>
                <c:pt idx="21">
                  <c:v>21532436284</c:v>
                </c:pt>
                <c:pt idx="22">
                  <c:v>23242590833</c:v>
                </c:pt>
                <c:pt idx="23">
                  <c:v>18901031758</c:v>
                </c:pt>
                <c:pt idx="24">
                  <c:v>73333582362</c:v>
                </c:pt>
                <c:pt idx="25">
                  <c:v>17838306451</c:v>
                </c:pt>
                <c:pt idx="26">
                  <c:v>14308657223</c:v>
                </c:pt>
                <c:pt idx="27">
                  <c:v>22495873334</c:v>
                </c:pt>
                <c:pt idx="28">
                  <c:v>28081584959</c:v>
                </c:pt>
                <c:pt idx="29">
                  <c:v>19565971464</c:v>
                </c:pt>
                <c:pt idx="30">
                  <c:v>23318716419</c:v>
                </c:pt>
                <c:pt idx="31">
                  <c:v>21827045577</c:v>
                </c:pt>
                <c:pt idx="32">
                  <c:v>15994167450</c:v>
                </c:pt>
                <c:pt idx="33">
                  <c:v>88060349741</c:v>
                </c:pt>
                <c:pt idx="34">
                  <c:v>26082718186</c:v>
                </c:pt>
                <c:pt idx="35">
                  <c:v>19780472075</c:v>
                </c:pt>
                <c:pt idx="36">
                  <c:v>24083534504</c:v>
                </c:pt>
                <c:pt idx="37">
                  <c:v>29802309718</c:v>
                </c:pt>
                <c:pt idx="38">
                  <c:v>16159144153</c:v>
                </c:pt>
                <c:pt idx="39">
                  <c:v>29256187171</c:v>
                </c:pt>
                <c:pt idx="40">
                  <c:v>19650537182</c:v>
                </c:pt>
                <c:pt idx="41">
                  <c:v>15101019022</c:v>
                </c:pt>
                <c:pt idx="42">
                  <c:v>14875629871</c:v>
                </c:pt>
                <c:pt idx="43">
                  <c:v>18550458611</c:v>
                </c:pt>
                <c:pt idx="44">
                  <c:v>13368372558</c:v>
                </c:pt>
                <c:pt idx="45">
                  <c:v>88452629066</c:v>
                </c:pt>
                <c:pt idx="46">
                  <c:v>12386316820</c:v>
                </c:pt>
                <c:pt idx="47">
                  <c:v>24560011076</c:v>
                </c:pt>
                <c:pt idx="48">
                  <c:v>14988431395</c:v>
                </c:pt>
                <c:pt idx="49">
                  <c:v>20270757904</c:v>
                </c:pt>
                <c:pt idx="50">
                  <c:v>20330493553</c:v>
                </c:pt>
                <c:pt idx="51">
                  <c:v>13221594419</c:v>
                </c:pt>
                <c:pt idx="52">
                  <c:v>25929013006</c:v>
                </c:pt>
                <c:pt idx="53">
                  <c:v>11806216949</c:v>
                </c:pt>
                <c:pt idx="54">
                  <c:v>13840277557</c:v>
                </c:pt>
                <c:pt idx="55">
                  <c:v>42589514748</c:v>
                </c:pt>
                <c:pt idx="56">
                  <c:v>13776803693</c:v>
                </c:pt>
                <c:pt idx="57">
                  <c:v>16018445865</c:v>
                </c:pt>
                <c:pt idx="58">
                  <c:v>14023574215</c:v>
                </c:pt>
                <c:pt idx="59">
                  <c:v>12924915362</c:v>
                </c:pt>
                <c:pt idx="60">
                  <c:v>15441838450</c:v>
                </c:pt>
                <c:pt idx="61">
                  <c:v>29178260651</c:v>
                </c:pt>
                <c:pt idx="62">
                  <c:v>16730963436</c:v>
                </c:pt>
                <c:pt idx="63">
                  <c:v>13250789764</c:v>
                </c:pt>
                <c:pt idx="64">
                  <c:v>12371602129</c:v>
                </c:pt>
                <c:pt idx="65">
                  <c:v>41715976696</c:v>
                </c:pt>
                <c:pt idx="66">
                  <c:v>13436014930</c:v>
                </c:pt>
                <c:pt idx="67">
                  <c:v>12979564197</c:v>
                </c:pt>
                <c:pt idx="68">
                  <c:v>13377630192</c:v>
                </c:pt>
                <c:pt idx="69">
                  <c:v>19508008622</c:v>
                </c:pt>
                <c:pt idx="70">
                  <c:v>28093078858</c:v>
                </c:pt>
                <c:pt idx="71">
                  <c:v>31261734882</c:v>
                </c:pt>
                <c:pt idx="72">
                  <c:v>44642348659</c:v>
                </c:pt>
                <c:pt idx="73">
                  <c:v>21894518622</c:v>
                </c:pt>
                <c:pt idx="74">
                  <c:v>11734620739</c:v>
                </c:pt>
                <c:pt idx="75">
                  <c:v>15546930951</c:v>
                </c:pt>
                <c:pt idx="76">
                  <c:v>11893387937</c:v>
                </c:pt>
                <c:pt idx="77">
                  <c:v>16364615455</c:v>
                </c:pt>
                <c:pt idx="78">
                  <c:v>13317446177</c:v>
                </c:pt>
                <c:pt idx="79">
                  <c:v>15524835660</c:v>
                </c:pt>
                <c:pt idx="80">
                  <c:v>13765863650</c:v>
                </c:pt>
                <c:pt idx="81">
                  <c:v>25243742160</c:v>
                </c:pt>
                <c:pt idx="82">
                  <c:v>22825311283</c:v>
                </c:pt>
                <c:pt idx="83">
                  <c:v>13780532791</c:v>
                </c:pt>
                <c:pt idx="84">
                  <c:v>22903828008</c:v>
                </c:pt>
                <c:pt idx="85">
                  <c:v>54151900416</c:v>
                </c:pt>
                <c:pt idx="86">
                  <c:v>14135252265</c:v>
                </c:pt>
                <c:pt idx="87">
                  <c:v>15728169121</c:v>
                </c:pt>
                <c:pt idx="88">
                  <c:v>17134012330</c:v>
                </c:pt>
                <c:pt idx="89">
                  <c:v>19238935770</c:v>
                </c:pt>
                <c:pt idx="90">
                  <c:v>13113052398</c:v>
                </c:pt>
                <c:pt idx="91">
                  <c:v>12376238565</c:v>
                </c:pt>
                <c:pt idx="92">
                  <c:v>22985098433</c:v>
                </c:pt>
                <c:pt idx="93">
                  <c:v>17173454323</c:v>
                </c:pt>
                <c:pt idx="94">
                  <c:v>12071886355</c:v>
                </c:pt>
                <c:pt idx="95">
                  <c:v>20348395082</c:v>
                </c:pt>
                <c:pt idx="96">
                  <c:v>20710970132</c:v>
                </c:pt>
                <c:pt idx="97">
                  <c:v>14039843017</c:v>
                </c:pt>
                <c:pt idx="98">
                  <c:v>16949610714</c:v>
                </c:pt>
                <c:pt idx="99">
                  <c:v>13009287889</c:v>
                </c:pt>
                <c:pt idx="100">
                  <c:v>14668889695</c:v>
                </c:pt>
                <c:pt idx="101">
                  <c:v>17419748354</c:v>
                </c:pt>
                <c:pt idx="102">
                  <c:v>35041524012</c:v>
                </c:pt>
                <c:pt idx="103">
                  <c:v>14872023832</c:v>
                </c:pt>
                <c:pt idx="104">
                  <c:v>16582763026</c:v>
                </c:pt>
                <c:pt idx="105">
                  <c:v>26485581171</c:v>
                </c:pt>
                <c:pt idx="106">
                  <c:v>216495600668</c:v>
                </c:pt>
                <c:pt idx="107">
                  <c:v>11618626248</c:v>
                </c:pt>
                <c:pt idx="108">
                  <c:v>12030471541</c:v>
                </c:pt>
                <c:pt idx="109">
                  <c:v>54008224558</c:v>
                </c:pt>
                <c:pt idx="110">
                  <c:v>20481763979</c:v>
                </c:pt>
                <c:pt idx="111">
                  <c:v>16994708151</c:v>
                </c:pt>
                <c:pt idx="112">
                  <c:v>14142222578</c:v>
                </c:pt>
                <c:pt idx="113">
                  <c:v>22375849147</c:v>
                </c:pt>
                <c:pt idx="114">
                  <c:v>12326155433</c:v>
                </c:pt>
                <c:pt idx="115">
                  <c:v>11954665940</c:v>
                </c:pt>
                <c:pt idx="116">
                  <c:v>14960422456</c:v>
                </c:pt>
                <c:pt idx="117">
                  <c:v>13052346340</c:v>
                </c:pt>
                <c:pt idx="118">
                  <c:v>13176649526</c:v>
                </c:pt>
                <c:pt idx="119">
                  <c:v>12626456017</c:v>
                </c:pt>
                <c:pt idx="120">
                  <c:v>12319098703</c:v>
                </c:pt>
                <c:pt idx="121">
                  <c:v>37297721449</c:v>
                </c:pt>
                <c:pt idx="122">
                  <c:v>14741611081</c:v>
                </c:pt>
                <c:pt idx="123">
                  <c:v>21699308772</c:v>
                </c:pt>
                <c:pt idx="124">
                  <c:v>22708961183</c:v>
                </c:pt>
                <c:pt idx="125">
                  <c:v>38840192263</c:v>
                </c:pt>
                <c:pt idx="126">
                  <c:v>11997319531</c:v>
                </c:pt>
                <c:pt idx="127">
                  <c:v>36688824621</c:v>
                </c:pt>
                <c:pt idx="128">
                  <c:v>11842283184</c:v>
                </c:pt>
                <c:pt idx="129">
                  <c:v>54295114324</c:v>
                </c:pt>
                <c:pt idx="130">
                  <c:v>25652048457</c:v>
                </c:pt>
                <c:pt idx="131">
                  <c:v>15273859533</c:v>
                </c:pt>
                <c:pt idx="132">
                  <c:v>21562386713</c:v>
                </c:pt>
                <c:pt idx="133">
                  <c:v>14366178751</c:v>
                </c:pt>
                <c:pt idx="134">
                  <c:v>19590473596</c:v>
                </c:pt>
                <c:pt idx="135">
                  <c:v>12367072234</c:v>
                </c:pt>
                <c:pt idx="136">
                  <c:v>27023117927</c:v>
                </c:pt>
                <c:pt idx="137">
                  <c:v>17084720246</c:v>
                </c:pt>
                <c:pt idx="138">
                  <c:v>23458547498</c:v>
                </c:pt>
                <c:pt idx="139">
                  <c:v>13546973241</c:v>
                </c:pt>
                <c:pt idx="140">
                  <c:v>28920114696</c:v>
                </c:pt>
                <c:pt idx="141">
                  <c:v>15232295427</c:v>
                </c:pt>
                <c:pt idx="142">
                  <c:v>25251693106</c:v>
                </c:pt>
                <c:pt idx="143">
                  <c:v>12675495179</c:v>
                </c:pt>
                <c:pt idx="144">
                  <c:v>26198962430</c:v>
                </c:pt>
                <c:pt idx="145">
                  <c:v>21619683879</c:v>
                </c:pt>
                <c:pt idx="146">
                  <c:v>14848903564</c:v>
                </c:pt>
                <c:pt idx="147">
                  <c:v>14947769916</c:v>
                </c:pt>
                <c:pt idx="148">
                  <c:v>20890501469</c:v>
                </c:pt>
                <c:pt idx="149">
                  <c:v>13533043987</c:v>
                </c:pt>
                <c:pt idx="150">
                  <c:v>18770165069</c:v>
                </c:pt>
                <c:pt idx="151">
                  <c:v>11946387556</c:v>
                </c:pt>
                <c:pt idx="152">
                  <c:v>13406531968</c:v>
                </c:pt>
                <c:pt idx="153">
                  <c:v>15307321273</c:v>
                </c:pt>
                <c:pt idx="154">
                  <c:v>15937415314</c:v>
                </c:pt>
                <c:pt idx="155">
                  <c:v>33001702137</c:v>
                </c:pt>
                <c:pt idx="156">
                  <c:v>27598909527</c:v>
                </c:pt>
                <c:pt idx="157">
                  <c:v>22065857870</c:v>
                </c:pt>
                <c:pt idx="158">
                  <c:v>29583070279</c:v>
                </c:pt>
                <c:pt idx="159">
                  <c:v>14250671651</c:v>
                </c:pt>
                <c:pt idx="160">
                  <c:v>18922831360</c:v>
                </c:pt>
                <c:pt idx="161">
                  <c:v>14734971617</c:v>
                </c:pt>
                <c:pt idx="162">
                  <c:v>140138068504</c:v>
                </c:pt>
                <c:pt idx="163">
                  <c:v>13058075071</c:v>
                </c:pt>
                <c:pt idx="164">
                  <c:v>31392740249</c:v>
                </c:pt>
                <c:pt idx="165">
                  <c:v>22078360113</c:v>
                </c:pt>
                <c:pt idx="166">
                  <c:v>15293265339</c:v>
                </c:pt>
                <c:pt idx="167">
                  <c:v>26094337405</c:v>
                </c:pt>
                <c:pt idx="168">
                  <c:v>20019473962</c:v>
                </c:pt>
                <c:pt idx="169">
                  <c:v>26955901326</c:v>
                </c:pt>
                <c:pt idx="170">
                  <c:v>22571436070</c:v>
                </c:pt>
                <c:pt idx="171">
                  <c:v>24945998838</c:v>
                </c:pt>
                <c:pt idx="172">
                  <c:v>14110650588</c:v>
                </c:pt>
                <c:pt idx="173">
                  <c:v>15765845822</c:v>
                </c:pt>
                <c:pt idx="174">
                  <c:v>15801754186</c:v>
                </c:pt>
                <c:pt idx="175">
                  <c:v>30308486987</c:v>
                </c:pt>
                <c:pt idx="176">
                  <c:v>39258909308</c:v>
                </c:pt>
                <c:pt idx="177">
                  <c:v>12097238674</c:v>
                </c:pt>
                <c:pt idx="178">
                  <c:v>12893925588</c:v>
                </c:pt>
                <c:pt idx="179">
                  <c:v>26475897382</c:v>
                </c:pt>
                <c:pt idx="180">
                  <c:v>14347943068</c:v>
                </c:pt>
                <c:pt idx="181">
                  <c:v>12161624272</c:v>
                </c:pt>
                <c:pt idx="182">
                  <c:v>13824911510</c:v>
                </c:pt>
                <c:pt idx="183">
                  <c:v>16131404685</c:v>
                </c:pt>
                <c:pt idx="184">
                  <c:v>22362308350</c:v>
                </c:pt>
                <c:pt idx="185">
                  <c:v>17230651240</c:v>
                </c:pt>
                <c:pt idx="186">
                  <c:v>13405201404</c:v>
                </c:pt>
                <c:pt idx="187">
                  <c:v>74447865775</c:v>
                </c:pt>
                <c:pt idx="188">
                  <c:v>19050281081</c:v>
                </c:pt>
                <c:pt idx="189">
                  <c:v>21847663213</c:v>
                </c:pt>
                <c:pt idx="190">
                  <c:v>31155421572</c:v>
                </c:pt>
                <c:pt idx="191">
                  <c:v>15017638068</c:v>
                </c:pt>
                <c:pt idx="192">
                  <c:v>16154751854</c:v>
                </c:pt>
                <c:pt idx="193">
                  <c:v>92952274861</c:v>
                </c:pt>
                <c:pt idx="194">
                  <c:v>19675534854</c:v>
                </c:pt>
                <c:pt idx="195">
                  <c:v>21722772621</c:v>
                </c:pt>
                <c:pt idx="196">
                  <c:v>19155168575</c:v>
                </c:pt>
                <c:pt idx="197">
                  <c:v>26010508068</c:v>
                </c:pt>
                <c:pt idx="198">
                  <c:v>27517331414</c:v>
                </c:pt>
                <c:pt idx="199">
                  <c:v>33692884745</c:v>
                </c:pt>
                <c:pt idx="200">
                  <c:v>16502312582</c:v>
                </c:pt>
                <c:pt idx="201">
                  <c:v>20285993947</c:v>
                </c:pt>
                <c:pt idx="202">
                  <c:v>14170970073</c:v>
                </c:pt>
                <c:pt idx="203">
                  <c:v>15511361529</c:v>
                </c:pt>
                <c:pt idx="204">
                  <c:v>13051786515</c:v>
                </c:pt>
                <c:pt idx="205">
                  <c:v>12630830484</c:v>
                </c:pt>
                <c:pt idx="206">
                  <c:v>15817809026</c:v>
                </c:pt>
                <c:pt idx="207">
                  <c:v>13910019443</c:v>
                </c:pt>
                <c:pt idx="208">
                  <c:v>11791649003</c:v>
                </c:pt>
                <c:pt idx="209">
                  <c:v>58923017461</c:v>
                </c:pt>
                <c:pt idx="210">
                  <c:v>16804461102</c:v>
                </c:pt>
                <c:pt idx="211">
                  <c:v>26412224144</c:v>
                </c:pt>
                <c:pt idx="212">
                  <c:v>19359121296</c:v>
                </c:pt>
                <c:pt idx="213">
                  <c:v>22772741613</c:v>
                </c:pt>
                <c:pt idx="214">
                  <c:v>12528044071</c:v>
                </c:pt>
                <c:pt idx="215">
                  <c:v>15797575634</c:v>
                </c:pt>
                <c:pt idx="216">
                  <c:v>14285926489</c:v>
                </c:pt>
                <c:pt idx="217">
                  <c:v>53867289619</c:v>
                </c:pt>
                <c:pt idx="218">
                  <c:v>15919199568</c:v>
                </c:pt>
                <c:pt idx="219">
                  <c:v>14549879967</c:v>
                </c:pt>
                <c:pt idx="220">
                  <c:v>58056997206</c:v>
                </c:pt>
                <c:pt idx="221">
                  <c:v>11958012432</c:v>
                </c:pt>
                <c:pt idx="222">
                  <c:v>16774817862</c:v>
                </c:pt>
                <c:pt idx="223">
                  <c:v>11586962179</c:v>
                </c:pt>
                <c:pt idx="224">
                  <c:v>19998524070</c:v>
                </c:pt>
                <c:pt idx="225">
                  <c:v>14406350201</c:v>
                </c:pt>
                <c:pt idx="226">
                  <c:v>14534856183</c:v>
                </c:pt>
                <c:pt idx="227">
                  <c:v>42064672138</c:v>
                </c:pt>
                <c:pt idx="228">
                  <c:v>23158451096</c:v>
                </c:pt>
                <c:pt idx="229">
                  <c:v>15504494143</c:v>
                </c:pt>
                <c:pt idx="230">
                  <c:v>15241121694</c:v>
                </c:pt>
                <c:pt idx="231">
                  <c:v>12981801302</c:v>
                </c:pt>
                <c:pt idx="232">
                  <c:v>13056086166</c:v>
                </c:pt>
                <c:pt idx="233">
                  <c:v>35265515153</c:v>
                </c:pt>
                <c:pt idx="234">
                  <c:v>18126808736</c:v>
                </c:pt>
                <c:pt idx="235">
                  <c:v>12889926707</c:v>
                </c:pt>
                <c:pt idx="236">
                  <c:v>17860330729</c:v>
                </c:pt>
                <c:pt idx="237">
                  <c:v>26280826947</c:v>
                </c:pt>
                <c:pt idx="238">
                  <c:v>26827714564</c:v>
                </c:pt>
                <c:pt idx="239">
                  <c:v>22582266136</c:v>
                </c:pt>
                <c:pt idx="240">
                  <c:v>17427689200</c:v>
                </c:pt>
                <c:pt idx="241">
                  <c:v>16798836162</c:v>
                </c:pt>
                <c:pt idx="242">
                  <c:v>20780114029</c:v>
                </c:pt>
                <c:pt idx="243">
                  <c:v>20004403352</c:v>
                </c:pt>
                <c:pt idx="244">
                  <c:v>12464867813</c:v>
                </c:pt>
                <c:pt idx="245">
                  <c:v>25007763545</c:v>
                </c:pt>
                <c:pt idx="246">
                  <c:v>11840564703</c:v>
                </c:pt>
                <c:pt idx="247">
                  <c:v>23411691878</c:v>
                </c:pt>
                <c:pt idx="248">
                  <c:v>11909217449</c:v>
                </c:pt>
                <c:pt idx="249">
                  <c:v>49164270097</c:v>
                </c:pt>
                <c:pt idx="250">
                  <c:v>18099600022</c:v>
                </c:pt>
                <c:pt idx="251">
                  <c:v>15748182269</c:v>
                </c:pt>
                <c:pt idx="252">
                  <c:v>33884922133</c:v>
                </c:pt>
                <c:pt idx="253">
                  <c:v>12902883527</c:v>
                </c:pt>
                <c:pt idx="254">
                  <c:v>24574327626</c:v>
                </c:pt>
                <c:pt idx="255">
                  <c:v>12903392102</c:v>
                </c:pt>
                <c:pt idx="256">
                  <c:v>12611329246</c:v>
                </c:pt>
                <c:pt idx="257">
                  <c:v>14287683142</c:v>
                </c:pt>
                <c:pt idx="258">
                  <c:v>13529296723</c:v>
                </c:pt>
                <c:pt idx="259">
                  <c:v>17557695746</c:v>
                </c:pt>
                <c:pt idx="260">
                  <c:v>12758281340</c:v>
                </c:pt>
                <c:pt idx="261">
                  <c:v>12981156477</c:v>
                </c:pt>
                <c:pt idx="262">
                  <c:v>12020712027</c:v>
                </c:pt>
                <c:pt idx="263">
                  <c:v>13364219788</c:v>
                </c:pt>
                <c:pt idx="264">
                  <c:v>14174193231</c:v>
                </c:pt>
                <c:pt idx="265">
                  <c:v>20838737685</c:v>
                </c:pt>
                <c:pt idx="266">
                  <c:v>19979785524</c:v>
                </c:pt>
                <c:pt idx="267">
                  <c:v>16105744207</c:v>
                </c:pt>
                <c:pt idx="268">
                  <c:v>15056762678</c:v>
                </c:pt>
                <c:pt idx="269">
                  <c:v>12906569229</c:v>
                </c:pt>
                <c:pt idx="270">
                  <c:v>28240012927</c:v>
                </c:pt>
                <c:pt idx="271">
                  <c:v>15011751869</c:v>
                </c:pt>
                <c:pt idx="272">
                  <c:v>12078065051</c:v>
                </c:pt>
                <c:pt idx="273">
                  <c:v>24990083268</c:v>
                </c:pt>
                <c:pt idx="274">
                  <c:v>12969612106</c:v>
                </c:pt>
                <c:pt idx="275">
                  <c:v>11838649898</c:v>
                </c:pt>
                <c:pt idx="276">
                  <c:v>20650907165</c:v>
                </c:pt>
                <c:pt idx="277">
                  <c:v>14171133174</c:v>
                </c:pt>
                <c:pt idx="278">
                  <c:v>21665592262</c:v>
                </c:pt>
                <c:pt idx="279">
                  <c:v>19887333818</c:v>
                </c:pt>
                <c:pt idx="280">
                  <c:v>14632787311</c:v>
                </c:pt>
                <c:pt idx="281">
                  <c:v>11761981184</c:v>
                </c:pt>
                <c:pt idx="282">
                  <c:v>15227993247</c:v>
                </c:pt>
                <c:pt idx="283">
                  <c:v>11709869278</c:v>
                </c:pt>
                <c:pt idx="284">
                  <c:v>11442069884</c:v>
                </c:pt>
                <c:pt idx="285">
                  <c:v>13196225954</c:v>
                </c:pt>
                <c:pt idx="286">
                  <c:v>13634249471</c:v>
                </c:pt>
                <c:pt idx="287">
                  <c:v>15441752708</c:v>
                </c:pt>
                <c:pt idx="288">
                  <c:v>12373854954</c:v>
                </c:pt>
                <c:pt idx="289">
                  <c:v>13371679587</c:v>
                </c:pt>
                <c:pt idx="290">
                  <c:v>13631541685</c:v>
                </c:pt>
                <c:pt idx="291">
                  <c:v>11387663843</c:v>
                </c:pt>
                <c:pt idx="292">
                  <c:v>11512332695</c:v>
                </c:pt>
                <c:pt idx="293">
                  <c:v>16690512755</c:v>
                </c:pt>
                <c:pt idx="294">
                  <c:v>13836378802</c:v>
                </c:pt>
                <c:pt idx="295">
                  <c:v>13823755228</c:v>
                </c:pt>
              </c:numCache>
            </c:numRef>
          </c:xVal>
          <c:yVal>
            <c:numRef>
              <c:f>Data_Youtube!$E$2:$E$297</c:f>
              <c:numCache>
                <c:formatCode>General</c:formatCode>
                <c:ptCount val="296"/>
                <c:pt idx="0">
                  <c:v>21</c:v>
                </c:pt>
                <c:pt idx="1">
                  <c:v>15</c:v>
                </c:pt>
                <c:pt idx="2">
                  <c:v>15</c:v>
                </c:pt>
                <c:pt idx="3">
                  <c:v>25</c:v>
                </c:pt>
                <c:pt idx="4">
                  <c:v>65</c:v>
                </c:pt>
                <c:pt idx="5">
                  <c:v>54</c:v>
                </c:pt>
                <c:pt idx="6">
                  <c:v>82</c:v>
                </c:pt>
                <c:pt idx="7">
                  <c:v>51</c:v>
                </c:pt>
                <c:pt idx="8">
                  <c:v>58</c:v>
                </c:pt>
                <c:pt idx="9">
                  <c:v>52</c:v>
                </c:pt>
                <c:pt idx="10">
                  <c:v>128</c:v>
                </c:pt>
                <c:pt idx="11">
                  <c:v>64</c:v>
                </c:pt>
                <c:pt idx="12">
                  <c:v>120</c:v>
                </c:pt>
                <c:pt idx="13">
                  <c:v>66</c:v>
                </c:pt>
                <c:pt idx="14">
                  <c:v>77</c:v>
                </c:pt>
                <c:pt idx="15">
                  <c:v>104</c:v>
                </c:pt>
                <c:pt idx="16">
                  <c:v>99</c:v>
                </c:pt>
                <c:pt idx="17">
                  <c:v>861</c:v>
                </c:pt>
                <c:pt idx="18">
                  <c:v>140</c:v>
                </c:pt>
                <c:pt idx="19">
                  <c:v>87</c:v>
                </c:pt>
                <c:pt idx="20">
                  <c:v>134</c:v>
                </c:pt>
                <c:pt idx="21">
                  <c:v>131</c:v>
                </c:pt>
                <c:pt idx="22">
                  <c:v>146</c:v>
                </c:pt>
                <c:pt idx="23">
                  <c:v>118</c:v>
                </c:pt>
                <c:pt idx="24">
                  <c:v>530</c:v>
                </c:pt>
                <c:pt idx="25">
                  <c:v>120</c:v>
                </c:pt>
                <c:pt idx="26">
                  <c:v>96</c:v>
                </c:pt>
                <c:pt idx="27">
                  <c:v>164</c:v>
                </c:pt>
                <c:pt idx="28">
                  <c:v>206</c:v>
                </c:pt>
                <c:pt idx="29">
                  <c:v>143</c:v>
                </c:pt>
                <c:pt idx="30">
                  <c:v>173</c:v>
                </c:pt>
                <c:pt idx="31">
                  <c:v>163</c:v>
                </c:pt>
                <c:pt idx="32">
                  <c:v>125</c:v>
                </c:pt>
                <c:pt idx="33">
                  <c:v>762</c:v>
                </c:pt>
                <c:pt idx="34">
                  <c:v>204</c:v>
                </c:pt>
                <c:pt idx="35">
                  <c:v>163</c:v>
                </c:pt>
                <c:pt idx="36">
                  <c:v>194</c:v>
                </c:pt>
                <c:pt idx="37">
                  <c:v>249</c:v>
                </c:pt>
                <c:pt idx="38">
                  <c:v>136</c:v>
                </c:pt>
                <c:pt idx="39">
                  <c:v>264</c:v>
                </c:pt>
                <c:pt idx="40">
                  <c:v>177</c:v>
                </c:pt>
                <c:pt idx="41">
                  <c:v>136</c:v>
                </c:pt>
                <c:pt idx="42">
                  <c:v>146</c:v>
                </c:pt>
                <c:pt idx="43">
                  <c:v>178</c:v>
                </c:pt>
                <c:pt idx="44">
                  <c:v>138</c:v>
                </c:pt>
                <c:pt idx="45">
                  <c:v>1070</c:v>
                </c:pt>
                <c:pt idx="46">
                  <c:v>133</c:v>
                </c:pt>
                <c:pt idx="47">
                  <c:v>262</c:v>
                </c:pt>
                <c:pt idx="48">
                  <c:v>172</c:v>
                </c:pt>
                <c:pt idx="49">
                  <c:v>238</c:v>
                </c:pt>
                <c:pt idx="50">
                  <c:v>235</c:v>
                </c:pt>
                <c:pt idx="51">
                  <c:v>157</c:v>
                </c:pt>
                <c:pt idx="52">
                  <c:v>308</c:v>
                </c:pt>
                <c:pt idx="53">
                  <c:v>138</c:v>
                </c:pt>
                <c:pt idx="54">
                  <c:v>166</c:v>
                </c:pt>
                <c:pt idx="55">
                  <c:v>546</c:v>
                </c:pt>
                <c:pt idx="56">
                  <c:v>168</c:v>
                </c:pt>
                <c:pt idx="57">
                  <c:v>209</c:v>
                </c:pt>
                <c:pt idx="58">
                  <c:v>174</c:v>
                </c:pt>
                <c:pt idx="59">
                  <c:v>169</c:v>
                </c:pt>
                <c:pt idx="60">
                  <c:v>201</c:v>
                </c:pt>
                <c:pt idx="61">
                  <c:v>475</c:v>
                </c:pt>
                <c:pt idx="62">
                  <c:v>238</c:v>
                </c:pt>
                <c:pt idx="63">
                  <c:v>194</c:v>
                </c:pt>
                <c:pt idx="64">
                  <c:v>188</c:v>
                </c:pt>
                <c:pt idx="65">
                  <c:v>667</c:v>
                </c:pt>
                <c:pt idx="66">
                  <c:v>209</c:v>
                </c:pt>
                <c:pt idx="67">
                  <c:v>204</c:v>
                </c:pt>
                <c:pt idx="68">
                  <c:v>223</c:v>
                </c:pt>
                <c:pt idx="69">
                  <c:v>338</c:v>
                </c:pt>
                <c:pt idx="70">
                  <c:v>526</c:v>
                </c:pt>
                <c:pt idx="71">
                  <c:v>621</c:v>
                </c:pt>
                <c:pt idx="72">
                  <c:v>910</c:v>
                </c:pt>
                <c:pt idx="73">
                  <c:v>476</c:v>
                </c:pt>
                <c:pt idx="74">
                  <c:v>246</c:v>
                </c:pt>
                <c:pt idx="75">
                  <c:v>368</c:v>
                </c:pt>
                <c:pt idx="76">
                  <c:v>266</c:v>
                </c:pt>
                <c:pt idx="77">
                  <c:v>372</c:v>
                </c:pt>
                <c:pt idx="78">
                  <c:v>297</c:v>
                </c:pt>
                <c:pt idx="79">
                  <c:v>363</c:v>
                </c:pt>
                <c:pt idx="80">
                  <c:v>315</c:v>
                </c:pt>
                <c:pt idx="81">
                  <c:v>613</c:v>
                </c:pt>
                <c:pt idx="82">
                  <c:v>735</c:v>
                </c:pt>
                <c:pt idx="83">
                  <c:v>371</c:v>
                </c:pt>
                <c:pt idx="84">
                  <c:v>595</c:v>
                </c:pt>
                <c:pt idx="85">
                  <c:v>1434</c:v>
                </c:pt>
                <c:pt idx="86">
                  <c:v>410</c:v>
                </c:pt>
                <c:pt idx="87">
                  <c:v>391</c:v>
                </c:pt>
                <c:pt idx="88">
                  <c:v>434</c:v>
                </c:pt>
                <c:pt idx="89">
                  <c:v>577</c:v>
                </c:pt>
                <c:pt idx="90">
                  <c:v>352</c:v>
                </c:pt>
                <c:pt idx="91">
                  <c:v>366</c:v>
                </c:pt>
                <c:pt idx="92">
                  <c:v>699</c:v>
                </c:pt>
                <c:pt idx="93">
                  <c:v>505</c:v>
                </c:pt>
                <c:pt idx="94">
                  <c:v>335</c:v>
                </c:pt>
                <c:pt idx="95">
                  <c:v>702</c:v>
                </c:pt>
                <c:pt idx="96">
                  <c:v>722</c:v>
                </c:pt>
                <c:pt idx="97">
                  <c:v>460</c:v>
                </c:pt>
                <c:pt idx="98">
                  <c:v>606</c:v>
                </c:pt>
                <c:pt idx="99">
                  <c:v>445</c:v>
                </c:pt>
                <c:pt idx="100">
                  <c:v>481</c:v>
                </c:pt>
                <c:pt idx="101">
                  <c:v>695</c:v>
                </c:pt>
                <c:pt idx="102">
                  <c:v>1316</c:v>
                </c:pt>
                <c:pt idx="103">
                  <c:v>536</c:v>
                </c:pt>
                <c:pt idx="104">
                  <c:v>672</c:v>
                </c:pt>
                <c:pt idx="105">
                  <c:v>1108</c:v>
                </c:pt>
                <c:pt idx="106">
                  <c:v>18831</c:v>
                </c:pt>
                <c:pt idx="107">
                  <c:v>440</c:v>
                </c:pt>
                <c:pt idx="108">
                  <c:v>474</c:v>
                </c:pt>
                <c:pt idx="109">
                  <c:v>2321</c:v>
                </c:pt>
                <c:pt idx="110">
                  <c:v>936</c:v>
                </c:pt>
                <c:pt idx="111">
                  <c:v>707</c:v>
                </c:pt>
                <c:pt idx="112">
                  <c:v>591</c:v>
                </c:pt>
                <c:pt idx="113">
                  <c:v>1063</c:v>
                </c:pt>
                <c:pt idx="114">
                  <c:v>630</c:v>
                </c:pt>
                <c:pt idx="115">
                  <c:v>615</c:v>
                </c:pt>
                <c:pt idx="116">
                  <c:v>746</c:v>
                </c:pt>
                <c:pt idx="117">
                  <c:v>625</c:v>
                </c:pt>
                <c:pt idx="118">
                  <c:v>769</c:v>
                </c:pt>
                <c:pt idx="119">
                  <c:v>598</c:v>
                </c:pt>
                <c:pt idx="120">
                  <c:v>590</c:v>
                </c:pt>
                <c:pt idx="121">
                  <c:v>2393</c:v>
                </c:pt>
                <c:pt idx="122">
                  <c:v>763</c:v>
                </c:pt>
                <c:pt idx="123">
                  <c:v>1232</c:v>
                </c:pt>
                <c:pt idx="124">
                  <c:v>1497</c:v>
                </c:pt>
                <c:pt idx="125">
                  <c:v>2287</c:v>
                </c:pt>
                <c:pt idx="126">
                  <c:v>644</c:v>
                </c:pt>
                <c:pt idx="127">
                  <c:v>2647</c:v>
                </c:pt>
                <c:pt idx="128">
                  <c:v>751</c:v>
                </c:pt>
                <c:pt idx="129">
                  <c:v>7768</c:v>
                </c:pt>
                <c:pt idx="130">
                  <c:v>1999</c:v>
                </c:pt>
                <c:pt idx="131">
                  <c:v>1077</c:v>
                </c:pt>
                <c:pt idx="132">
                  <c:v>1871</c:v>
                </c:pt>
                <c:pt idx="133">
                  <c:v>1021</c:v>
                </c:pt>
                <c:pt idx="134">
                  <c:v>2122</c:v>
                </c:pt>
                <c:pt idx="135">
                  <c:v>963</c:v>
                </c:pt>
                <c:pt idx="136">
                  <c:v>1942</c:v>
                </c:pt>
                <c:pt idx="137">
                  <c:v>1169</c:v>
                </c:pt>
                <c:pt idx="138">
                  <c:v>1674</c:v>
                </c:pt>
                <c:pt idx="139">
                  <c:v>1135</c:v>
                </c:pt>
                <c:pt idx="140">
                  <c:v>4700</c:v>
                </c:pt>
                <c:pt idx="141">
                  <c:v>1108</c:v>
                </c:pt>
                <c:pt idx="142">
                  <c:v>6022</c:v>
                </c:pt>
                <c:pt idx="143">
                  <c:v>1122</c:v>
                </c:pt>
                <c:pt idx="144">
                  <c:v>2299</c:v>
                </c:pt>
                <c:pt idx="145">
                  <c:v>2067</c:v>
                </c:pt>
                <c:pt idx="146">
                  <c:v>1133</c:v>
                </c:pt>
                <c:pt idx="147">
                  <c:v>1381</c:v>
                </c:pt>
                <c:pt idx="148">
                  <c:v>1970</c:v>
                </c:pt>
                <c:pt idx="149">
                  <c:v>1135</c:v>
                </c:pt>
                <c:pt idx="150">
                  <c:v>1602</c:v>
                </c:pt>
                <c:pt idx="151">
                  <c:v>977</c:v>
                </c:pt>
                <c:pt idx="152">
                  <c:v>1315</c:v>
                </c:pt>
                <c:pt idx="153">
                  <c:v>1815</c:v>
                </c:pt>
                <c:pt idx="154">
                  <c:v>1369</c:v>
                </c:pt>
                <c:pt idx="155">
                  <c:v>3528</c:v>
                </c:pt>
                <c:pt idx="156">
                  <c:v>3457</c:v>
                </c:pt>
                <c:pt idx="157">
                  <c:v>5350</c:v>
                </c:pt>
                <c:pt idx="158">
                  <c:v>3193</c:v>
                </c:pt>
                <c:pt idx="159">
                  <c:v>2024</c:v>
                </c:pt>
                <c:pt idx="160">
                  <c:v>3008</c:v>
                </c:pt>
                <c:pt idx="161">
                  <c:v>1579</c:v>
                </c:pt>
                <c:pt idx="162">
                  <c:v>105649</c:v>
                </c:pt>
                <c:pt idx="163">
                  <c:v>1203</c:v>
                </c:pt>
                <c:pt idx="164">
                  <c:v>4182</c:v>
                </c:pt>
                <c:pt idx="165">
                  <c:v>2645</c:v>
                </c:pt>
                <c:pt idx="166">
                  <c:v>1685</c:v>
                </c:pt>
                <c:pt idx="167">
                  <c:v>3369</c:v>
                </c:pt>
                <c:pt idx="168">
                  <c:v>4064</c:v>
                </c:pt>
                <c:pt idx="169">
                  <c:v>3191</c:v>
                </c:pt>
                <c:pt idx="170">
                  <c:v>3224</c:v>
                </c:pt>
                <c:pt idx="171">
                  <c:v>4156</c:v>
                </c:pt>
                <c:pt idx="172">
                  <c:v>1623</c:v>
                </c:pt>
                <c:pt idx="173">
                  <c:v>2475</c:v>
                </c:pt>
                <c:pt idx="174">
                  <c:v>3439</c:v>
                </c:pt>
                <c:pt idx="175">
                  <c:v>8535</c:v>
                </c:pt>
                <c:pt idx="176">
                  <c:v>19031</c:v>
                </c:pt>
                <c:pt idx="177">
                  <c:v>1544</c:v>
                </c:pt>
                <c:pt idx="178">
                  <c:v>4311</c:v>
                </c:pt>
                <c:pt idx="179">
                  <c:v>4086</c:v>
                </c:pt>
                <c:pt idx="180">
                  <c:v>4913</c:v>
                </c:pt>
                <c:pt idx="181">
                  <c:v>2786</c:v>
                </c:pt>
                <c:pt idx="182">
                  <c:v>2626</c:v>
                </c:pt>
                <c:pt idx="183">
                  <c:v>3843</c:v>
                </c:pt>
                <c:pt idx="184">
                  <c:v>3683</c:v>
                </c:pt>
                <c:pt idx="185">
                  <c:v>4210</c:v>
                </c:pt>
                <c:pt idx="186">
                  <c:v>2227</c:v>
                </c:pt>
                <c:pt idx="187">
                  <c:v>66901</c:v>
                </c:pt>
                <c:pt idx="188">
                  <c:v>3642</c:v>
                </c:pt>
                <c:pt idx="189">
                  <c:v>3564</c:v>
                </c:pt>
                <c:pt idx="190">
                  <c:v>7307</c:v>
                </c:pt>
                <c:pt idx="191">
                  <c:v>2398</c:v>
                </c:pt>
                <c:pt idx="192">
                  <c:v>4018</c:v>
                </c:pt>
                <c:pt idx="193">
                  <c:v>65028</c:v>
                </c:pt>
                <c:pt idx="194">
                  <c:v>5422</c:v>
                </c:pt>
                <c:pt idx="195">
                  <c:v>5145</c:v>
                </c:pt>
                <c:pt idx="196">
                  <c:v>17002</c:v>
                </c:pt>
                <c:pt idx="197">
                  <c:v>10682</c:v>
                </c:pt>
                <c:pt idx="198">
                  <c:v>25114</c:v>
                </c:pt>
                <c:pt idx="199">
                  <c:v>92357</c:v>
                </c:pt>
                <c:pt idx="200">
                  <c:v>4589</c:v>
                </c:pt>
                <c:pt idx="201">
                  <c:v>7272</c:v>
                </c:pt>
                <c:pt idx="202">
                  <c:v>3863</c:v>
                </c:pt>
                <c:pt idx="203">
                  <c:v>3038</c:v>
                </c:pt>
                <c:pt idx="204">
                  <c:v>3219</c:v>
                </c:pt>
                <c:pt idx="205">
                  <c:v>3634</c:v>
                </c:pt>
                <c:pt idx="206">
                  <c:v>6270</c:v>
                </c:pt>
                <c:pt idx="207">
                  <c:v>6796</c:v>
                </c:pt>
                <c:pt idx="208">
                  <c:v>2519</c:v>
                </c:pt>
                <c:pt idx="209">
                  <c:v>40063</c:v>
                </c:pt>
                <c:pt idx="210">
                  <c:v>4762</c:v>
                </c:pt>
                <c:pt idx="211">
                  <c:v>22211</c:v>
                </c:pt>
                <c:pt idx="212">
                  <c:v>6012</c:v>
                </c:pt>
                <c:pt idx="213">
                  <c:v>10873</c:v>
                </c:pt>
                <c:pt idx="214">
                  <c:v>2737</c:v>
                </c:pt>
                <c:pt idx="215">
                  <c:v>4231</c:v>
                </c:pt>
                <c:pt idx="216">
                  <c:v>9494</c:v>
                </c:pt>
                <c:pt idx="217">
                  <c:v>22108</c:v>
                </c:pt>
                <c:pt idx="218">
                  <c:v>5060</c:v>
                </c:pt>
                <c:pt idx="219">
                  <c:v>5902</c:v>
                </c:pt>
                <c:pt idx="220">
                  <c:v>104523</c:v>
                </c:pt>
                <c:pt idx="221">
                  <c:v>2657</c:v>
                </c:pt>
                <c:pt idx="222">
                  <c:v>5462</c:v>
                </c:pt>
                <c:pt idx="223">
                  <c:v>2789</c:v>
                </c:pt>
                <c:pt idx="224">
                  <c:v>6737</c:v>
                </c:pt>
                <c:pt idx="225">
                  <c:v>3718</c:v>
                </c:pt>
                <c:pt idx="226">
                  <c:v>4685</c:v>
                </c:pt>
                <c:pt idx="227">
                  <c:v>98369</c:v>
                </c:pt>
                <c:pt idx="228">
                  <c:v>242010</c:v>
                </c:pt>
                <c:pt idx="229">
                  <c:v>8911</c:v>
                </c:pt>
                <c:pt idx="230">
                  <c:v>7395</c:v>
                </c:pt>
                <c:pt idx="231">
                  <c:v>3337</c:v>
                </c:pt>
                <c:pt idx="232">
                  <c:v>4089</c:v>
                </c:pt>
                <c:pt idx="233">
                  <c:v>68255</c:v>
                </c:pt>
                <c:pt idx="234">
                  <c:v>8257</c:v>
                </c:pt>
                <c:pt idx="235">
                  <c:v>11800</c:v>
                </c:pt>
                <c:pt idx="236">
                  <c:v>7493</c:v>
                </c:pt>
                <c:pt idx="237">
                  <c:v>106483</c:v>
                </c:pt>
                <c:pt idx="238">
                  <c:v>86169</c:v>
                </c:pt>
                <c:pt idx="239">
                  <c:v>15189</c:v>
                </c:pt>
                <c:pt idx="240">
                  <c:v>9884</c:v>
                </c:pt>
                <c:pt idx="241">
                  <c:v>8627</c:v>
                </c:pt>
                <c:pt idx="242">
                  <c:v>11110</c:v>
                </c:pt>
                <c:pt idx="243">
                  <c:v>7985</c:v>
                </c:pt>
                <c:pt idx="244">
                  <c:v>4382</c:v>
                </c:pt>
                <c:pt idx="245">
                  <c:v>14685</c:v>
                </c:pt>
                <c:pt idx="246">
                  <c:v>262326</c:v>
                </c:pt>
                <c:pt idx="247">
                  <c:v>17842</c:v>
                </c:pt>
                <c:pt idx="248">
                  <c:v>4824</c:v>
                </c:pt>
                <c:pt idx="249">
                  <c:v>187424</c:v>
                </c:pt>
                <c:pt idx="250">
                  <c:v>48263</c:v>
                </c:pt>
                <c:pt idx="251">
                  <c:v>10475</c:v>
                </c:pt>
                <c:pt idx="252">
                  <c:v>84696</c:v>
                </c:pt>
                <c:pt idx="253">
                  <c:v>6419</c:v>
                </c:pt>
                <c:pt idx="254">
                  <c:v>21020</c:v>
                </c:pt>
                <c:pt idx="255">
                  <c:v>8662</c:v>
                </c:pt>
                <c:pt idx="256">
                  <c:v>22118</c:v>
                </c:pt>
                <c:pt idx="257">
                  <c:v>8226</c:v>
                </c:pt>
                <c:pt idx="258">
                  <c:v>84587</c:v>
                </c:pt>
                <c:pt idx="259">
                  <c:v>93640</c:v>
                </c:pt>
                <c:pt idx="260">
                  <c:v>16954</c:v>
                </c:pt>
                <c:pt idx="261">
                  <c:v>10037</c:v>
                </c:pt>
                <c:pt idx="262">
                  <c:v>65623</c:v>
                </c:pt>
                <c:pt idx="263">
                  <c:v>29039</c:v>
                </c:pt>
                <c:pt idx="264">
                  <c:v>35232</c:v>
                </c:pt>
                <c:pt idx="265">
                  <c:v>89867</c:v>
                </c:pt>
                <c:pt idx="266">
                  <c:v>28853</c:v>
                </c:pt>
                <c:pt idx="267">
                  <c:v>23791</c:v>
                </c:pt>
                <c:pt idx="268">
                  <c:v>257886</c:v>
                </c:pt>
                <c:pt idx="269">
                  <c:v>66131</c:v>
                </c:pt>
                <c:pt idx="270">
                  <c:v>128766</c:v>
                </c:pt>
                <c:pt idx="271">
                  <c:v>163510</c:v>
                </c:pt>
                <c:pt idx="272">
                  <c:v>104717</c:v>
                </c:pt>
                <c:pt idx="273">
                  <c:v>40319</c:v>
                </c:pt>
                <c:pt idx="274">
                  <c:v>42560</c:v>
                </c:pt>
                <c:pt idx="275">
                  <c:v>22174</c:v>
                </c:pt>
                <c:pt idx="276">
                  <c:v>29223</c:v>
                </c:pt>
                <c:pt idx="277">
                  <c:v>31339</c:v>
                </c:pt>
                <c:pt idx="278">
                  <c:v>120122</c:v>
                </c:pt>
                <c:pt idx="279">
                  <c:v>29807</c:v>
                </c:pt>
                <c:pt idx="280">
                  <c:v>61744</c:v>
                </c:pt>
                <c:pt idx="281">
                  <c:v>45177</c:v>
                </c:pt>
                <c:pt idx="282">
                  <c:v>80390</c:v>
                </c:pt>
                <c:pt idx="283">
                  <c:v>159305</c:v>
                </c:pt>
                <c:pt idx="284">
                  <c:v>21617</c:v>
                </c:pt>
                <c:pt idx="285">
                  <c:v>37537</c:v>
                </c:pt>
                <c:pt idx="286">
                  <c:v>230046</c:v>
                </c:pt>
                <c:pt idx="287">
                  <c:v>153181</c:v>
                </c:pt>
                <c:pt idx="288">
                  <c:v>77308</c:v>
                </c:pt>
                <c:pt idx="289">
                  <c:v>158144</c:v>
                </c:pt>
                <c:pt idx="290">
                  <c:v>44772</c:v>
                </c:pt>
                <c:pt idx="291">
                  <c:v>345736</c:v>
                </c:pt>
                <c:pt idx="292">
                  <c:v>76838</c:v>
                </c:pt>
                <c:pt idx="293">
                  <c:v>95914</c:v>
                </c:pt>
                <c:pt idx="294">
                  <c:v>89842</c:v>
                </c:pt>
                <c:pt idx="295">
                  <c:v>109018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E2-4547-B0A8-C37CE27C9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159807"/>
        <c:axId val="1146179775"/>
      </c:scatterChart>
      <c:valAx>
        <c:axId val="114615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6179775"/>
        <c:crosses val="autoZero"/>
        <c:crossBetween val="midCat"/>
      </c:valAx>
      <c:valAx>
        <c:axId val="114617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615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  <cx:data id="1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Popularité par genre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Popularité par genre</a:t>
          </a:r>
        </a:p>
      </cx:txPr>
    </cx:title>
    <cx:plotArea>
      <cx:plotAreaRegion>
        <cx:series layoutId="treemap" uniqueId="{FED9426E-3406-408B-913D-D8DEFD59AC0A}" formatIdx="0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0E3328C4-8468-4074-80FB-36C56EA9A7E6}" formatIdx="1"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size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fr-FR" sz="1800" b="0" i="0" baseline="0">
                <a:effectLst/>
              </a:rPr>
              <a:t>Somme de vues par genre</a:t>
            </a:r>
            <a:endParaRPr lang="fr-FR" sz="1400">
              <a:effectLst/>
            </a:endParaRPr>
          </a:p>
        </cx:rich>
      </cx:tx>
    </cx:title>
    <cx:plotArea>
      <cx:plotAreaRegion>
        <cx:series layoutId="treemap" uniqueId="{78A1B19F-CE02-40A7-B62F-FA4563815D52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19</xdr:row>
      <xdr:rowOff>110490</xdr:rowOff>
    </xdr:from>
    <xdr:to>
      <xdr:col>8</xdr:col>
      <xdr:colOff>53340</xdr:colOff>
      <xdr:row>34</xdr:row>
      <xdr:rowOff>110490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A0106F5-3D6D-374C-490B-DEAD76DD8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60960</xdr:colOff>
      <xdr:row>5</xdr:row>
      <xdr:rowOff>144780</xdr:rowOff>
    </xdr:from>
    <xdr:ext cx="2786147" cy="436786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2ECF550-5F01-9DDE-7D62-08F19247F77D}"/>
            </a:ext>
          </a:extLst>
        </xdr:cNvPr>
        <xdr:cNvSpPr txBox="1"/>
      </xdr:nvSpPr>
      <xdr:spPr>
        <a:xfrm>
          <a:off x="9593580" y="1059180"/>
          <a:ext cx="278614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aseline="0"/>
            <a:t>On remarque que le genre de vidéos youtube</a:t>
          </a:r>
        </a:p>
        <a:p>
          <a:r>
            <a:rPr lang="fr-FR" sz="1100" baseline="0"/>
            <a:t>Musique cumule le plus de vues.</a:t>
          </a:r>
          <a:endParaRPr lang="fr-FR" sz="1100"/>
        </a:p>
      </xdr:txBody>
    </xdr:sp>
    <xdr:clientData/>
  </xdr:oneCellAnchor>
  <xdr:oneCellAnchor>
    <xdr:from>
      <xdr:col>8</xdr:col>
      <xdr:colOff>213360</xdr:colOff>
      <xdr:row>20</xdr:row>
      <xdr:rowOff>144780</xdr:rowOff>
    </xdr:from>
    <xdr:ext cx="3237746" cy="436786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AC1FED4C-C8F4-A23E-B5B6-37B1B4590EDF}"/>
            </a:ext>
          </a:extLst>
        </xdr:cNvPr>
        <xdr:cNvSpPr txBox="1"/>
      </xdr:nvSpPr>
      <xdr:spPr>
        <a:xfrm>
          <a:off x="10355580" y="3802380"/>
          <a:ext cx="323774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Le</a:t>
          </a:r>
          <a:r>
            <a:rPr lang="fr-FR" sz="1100" baseline="0"/>
            <a:t> genre de vidéos "Entertainment" (divertissement) </a:t>
          </a:r>
        </a:p>
        <a:p>
          <a:r>
            <a:rPr lang="fr-FR" sz="1100" baseline="0"/>
            <a:t>produit le plus de vidéos comparé aux autres.</a:t>
          </a:r>
          <a:endParaRPr lang="fr-FR" sz="1100"/>
        </a:p>
      </xdr:txBody>
    </xdr:sp>
    <xdr:clientData/>
  </xdr:oneCellAnchor>
  <xdr:twoCellAnchor>
    <xdr:from>
      <xdr:col>2</xdr:col>
      <xdr:colOff>175260</xdr:colOff>
      <xdr:row>37</xdr:row>
      <xdr:rowOff>72390</xdr:rowOff>
    </xdr:from>
    <xdr:to>
      <xdr:col>7</xdr:col>
      <xdr:colOff>784860</xdr:colOff>
      <xdr:row>52</xdr:row>
      <xdr:rowOff>72390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96985994-A4C0-E8F4-7D45-4657A61B8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8</xdr:col>
      <xdr:colOff>83820</xdr:colOff>
      <xdr:row>41</xdr:row>
      <xdr:rowOff>137160</xdr:rowOff>
    </xdr:from>
    <xdr:ext cx="3612527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4826B184-0AB4-11E3-A8EA-C687C74DEF9B}"/>
            </a:ext>
          </a:extLst>
        </xdr:cNvPr>
        <xdr:cNvSpPr txBox="1"/>
      </xdr:nvSpPr>
      <xdr:spPr>
        <a:xfrm>
          <a:off x="10226040" y="7635240"/>
          <a:ext cx="36125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En terme de vues, le genre "Music"</a:t>
          </a:r>
          <a:r>
            <a:rPr lang="fr-FR" sz="1100" baseline="0"/>
            <a:t> dépasse de loin le reste.</a:t>
          </a:r>
          <a:endParaRPr lang="fr-FR" sz="1100"/>
        </a:p>
      </xdr:txBody>
    </xdr:sp>
    <xdr:clientData/>
  </xdr:oneCellAnchor>
  <xdr:twoCellAnchor>
    <xdr:from>
      <xdr:col>3</xdr:col>
      <xdr:colOff>525780</xdr:colOff>
      <xdr:row>54</xdr:row>
      <xdr:rowOff>140970</xdr:rowOff>
    </xdr:from>
    <xdr:to>
      <xdr:col>8</xdr:col>
      <xdr:colOff>381000</xdr:colOff>
      <xdr:row>69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phique 10">
              <a:extLst>
                <a:ext uri="{FF2B5EF4-FFF2-40B4-BE49-F238E27FC236}">
                  <a16:creationId xmlns:a16="http://schemas.microsoft.com/office/drawing/2014/main" id="{6DE67709-20C1-07E4-F470-8D9F99B1E3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7680" y="100164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oneCellAnchor>
    <xdr:from>
      <xdr:col>3</xdr:col>
      <xdr:colOff>426720</xdr:colOff>
      <xdr:row>69</xdr:row>
      <xdr:rowOff>152400</xdr:rowOff>
    </xdr:from>
    <xdr:ext cx="5287281" cy="78124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245827F6-6E09-CDA6-85E7-1DAE595CD437}"/>
            </a:ext>
          </a:extLst>
        </xdr:cNvPr>
        <xdr:cNvSpPr txBox="1"/>
      </xdr:nvSpPr>
      <xdr:spPr>
        <a:xfrm>
          <a:off x="4914900" y="12771120"/>
          <a:ext cx="5287281" cy="78124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Groupe</a:t>
          </a:r>
          <a:r>
            <a:rPr lang="fr-FR" sz="1100" baseline="0"/>
            <a:t> 1 = regroupement des catégories Comedy, entertainment, </a:t>
          </a:r>
        </a:p>
        <a:p>
          <a:r>
            <a:rPr lang="fr-FR" sz="1100" baseline="0"/>
            <a:t>howto &amp; style, people &amp; blogs et pets &amp; animals sous une seule</a:t>
          </a:r>
        </a:p>
        <a:p>
          <a:r>
            <a:rPr lang="fr-FR" sz="1100" baseline="0"/>
            <a:t>grande catégorie "Entertainment_category"</a:t>
          </a:r>
        </a:p>
        <a:p>
          <a:r>
            <a:rPr lang="fr-FR" sz="1100" baseline="0"/>
            <a:t>- "Music" l'emporte encore une fois malgré le regroupement des catégories en Groupe 1.</a:t>
          </a:r>
          <a:endParaRPr lang="fr-FR" sz="1100"/>
        </a:p>
      </xdr:txBody>
    </xdr:sp>
    <xdr:clientData/>
  </xdr:oneCellAnchor>
  <xdr:oneCellAnchor>
    <xdr:from>
      <xdr:col>4</xdr:col>
      <xdr:colOff>228600</xdr:colOff>
      <xdr:row>81</xdr:row>
      <xdr:rowOff>7620</xdr:rowOff>
    </xdr:from>
    <xdr:ext cx="9271962" cy="1470146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07F63276-EB67-6563-3593-775AA5EC47B2}"/>
            </a:ext>
          </a:extLst>
        </xdr:cNvPr>
        <xdr:cNvSpPr txBox="1"/>
      </xdr:nvSpPr>
      <xdr:spPr>
        <a:xfrm>
          <a:off x="6423660" y="14820900"/>
          <a:ext cx="9271962" cy="14701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Total général :</a:t>
          </a:r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Vues totales :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 6,51 billions</a:t>
          </a:r>
        </a:p>
        <a:p>
          <a:pPr lvl="0"/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Nombre total de vidéos :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5 675 602</a:t>
          </a:r>
        </a:p>
        <a:p>
          <a:pPr lvl="0"/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Moyenne globale par vidéo :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~1,15 million</a:t>
          </a:r>
        </a:p>
        <a:p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Observation générale :</a:t>
          </a:r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Les catégories avec peu de vidéos comme </a:t>
          </a:r>
          <a:r>
            <a:rPr lang="fr-FR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Education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et </a:t>
          </a:r>
          <a:r>
            <a:rPr lang="fr-FR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Pets &amp; Animals</a:t>
          </a:r>
          <a:r>
            <a:rPr lang="fr-F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génèrent beaucoup plus de vues par vidéo.</a:t>
          </a:r>
        </a:p>
        <a:p>
          <a:pPr lvl="0"/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Les catégories très saturées comme </a:t>
          </a:r>
          <a:r>
            <a:rPr lang="fr-FR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Entertainment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ou </a:t>
          </a:r>
          <a:r>
            <a:rPr lang="fr-FR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News &amp; Politics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ont une moyenne par vidéo faible malgré un grand nombre de contenus.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Les contenus </a:t>
          </a:r>
          <a:r>
            <a:rPr lang="fr-F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musicaux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restent le champion en nombre total de vues, même si l’efficacité moyenne par vidéo n’atteint pas celle d’Education ou Pets &amp; Animals</a:t>
          </a:r>
          <a:endParaRPr lang="fr-FR" sz="1100"/>
        </a:p>
      </xdr:txBody>
    </xdr:sp>
    <xdr:clientData/>
  </xdr:oneCellAnchor>
  <xdr:twoCellAnchor>
    <xdr:from>
      <xdr:col>0</xdr:col>
      <xdr:colOff>0</xdr:colOff>
      <xdr:row>95</xdr:row>
      <xdr:rowOff>175260</xdr:rowOff>
    </xdr:from>
    <xdr:to>
      <xdr:col>3</xdr:col>
      <xdr:colOff>83820</xdr:colOff>
      <xdr:row>110</xdr:row>
      <xdr:rowOff>175260</xdr:rowOff>
    </xdr:to>
    <xdr:graphicFrame macro="">
      <xdr:nvGraphicFramePr>
        <xdr:cNvPr id="19" name="Graphique 18">
          <a:extLst>
            <a:ext uri="{FF2B5EF4-FFF2-40B4-BE49-F238E27FC236}">
              <a16:creationId xmlns:a16="http://schemas.microsoft.com/office/drawing/2014/main" id="{7D4012F6-E7AD-4256-9A23-E4AF61B46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3</xdr:col>
      <xdr:colOff>205740</xdr:colOff>
      <xdr:row>98</xdr:row>
      <xdr:rowOff>7620</xdr:rowOff>
    </xdr:from>
    <xdr:ext cx="6026265" cy="436786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7D647033-0666-8527-3B99-D37A75CB265B}"/>
            </a:ext>
          </a:extLst>
        </xdr:cNvPr>
        <xdr:cNvSpPr txBox="1"/>
      </xdr:nvSpPr>
      <xdr:spPr>
        <a:xfrm>
          <a:off x="4693920" y="17929860"/>
          <a:ext cx="6026265" cy="43678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Ce nuage de points représente la relation entre le nombre total de vues et le nombre de vidéos publié.</a:t>
          </a:r>
        </a:p>
        <a:p>
          <a:r>
            <a:rPr lang="fr-FR" sz="1100"/>
            <a:t>Aucune corrélation entre le nombre de vidéos publié et  le nombre total de vues</a:t>
          </a:r>
        </a:p>
      </xdr:txBody>
    </xdr:sp>
    <xdr:clientData/>
  </xdr:oneCellAnchor>
  <xdr:twoCellAnchor>
    <xdr:from>
      <xdr:col>2</xdr:col>
      <xdr:colOff>1181100</xdr:colOff>
      <xdr:row>0</xdr:row>
      <xdr:rowOff>0</xdr:rowOff>
    </xdr:from>
    <xdr:to>
      <xdr:col>7</xdr:col>
      <xdr:colOff>457200</xdr:colOff>
      <xdr:row>14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Graphique 23">
              <a:extLst>
                <a:ext uri="{FF2B5EF4-FFF2-40B4-BE49-F238E27FC236}">
                  <a16:creationId xmlns:a16="http://schemas.microsoft.com/office/drawing/2014/main" id="{08F596AC-F40C-4D13-A0F4-5B21405BF3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83380" y="0"/>
              <a:ext cx="562356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472440</xdr:colOff>
      <xdr:row>5</xdr:row>
      <xdr:rowOff>114300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E3381736-8742-ED13-35EA-0B1519CFD181}"/>
            </a:ext>
          </a:extLst>
        </xdr:cNvPr>
        <xdr:cNvSpPr txBox="1"/>
      </xdr:nvSpPr>
      <xdr:spPr>
        <a:xfrm>
          <a:off x="1667256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14</xdr:col>
      <xdr:colOff>106680</xdr:colOff>
      <xdr:row>2</xdr:row>
      <xdr:rowOff>0</xdr:rowOff>
    </xdr:from>
    <xdr:to>
      <xdr:col>17</xdr:col>
      <xdr:colOff>701040</xdr:colOff>
      <xdr:row>35</xdr:row>
      <xdr:rowOff>68580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1426FC29-A28F-5108-F435-9C29E7B4089A}"/>
            </a:ext>
          </a:extLst>
        </xdr:cNvPr>
        <xdr:cNvSpPr txBox="1"/>
      </xdr:nvSpPr>
      <xdr:spPr>
        <a:xfrm>
          <a:off x="16710660" y="365760"/>
          <a:ext cx="2971800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La</a:t>
          </a:r>
          <a:r>
            <a:rPr lang="fr-FR" sz="1100" baseline="0"/>
            <a:t> colonne Score est une mesure qui combine engagement, croissance et efficacité de chaque chaînes youtube.</a:t>
          </a:r>
        </a:p>
        <a:p>
          <a:r>
            <a:rPr lang="fr-FR" sz="1100" baseline="0"/>
            <a:t>Afin de trouver le vainquer de chaque catégorie: </a:t>
          </a:r>
        </a:p>
        <a:p>
          <a:r>
            <a:rPr lang="fr-FR" sz="1100" baseline="0"/>
            <a:t>- mettre un filtre sur la colonne Category</a:t>
          </a:r>
        </a:p>
        <a:p>
          <a:r>
            <a:rPr lang="fr-FR" sz="1100" baseline="0"/>
            <a:t>-mettre un filtre '10 premiers' sur Score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167640</xdr:rowOff>
    </xdr:from>
    <xdr:ext cx="3360664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DB2DBE-761B-5FBE-9597-CE998856653F}"/>
            </a:ext>
          </a:extLst>
        </xdr:cNvPr>
        <xdr:cNvSpPr txBox="1"/>
      </xdr:nvSpPr>
      <xdr:spPr>
        <a:xfrm>
          <a:off x="0" y="1264920"/>
          <a:ext cx="3360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Calcul pour trouver</a:t>
          </a:r>
          <a:r>
            <a:rPr lang="fr-FR" sz="1100" baseline="0"/>
            <a:t> le g</a:t>
          </a:r>
          <a:r>
            <a:rPr lang="fr-FR" sz="1100"/>
            <a:t>enre de vidéos</a:t>
          </a:r>
          <a:r>
            <a:rPr lang="fr-FR" sz="1100" baseline="0"/>
            <a:t> le plus fréquent :</a:t>
          </a:r>
          <a:endParaRPr lang="fr-FR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68580</xdr:colOff>
      <xdr:row>1</xdr:row>
      <xdr:rowOff>129540</xdr:rowOff>
    </xdr:from>
    <xdr:ext cx="7790531" cy="2159053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90A7AF29-8A47-FA62-31AA-7F8AC5833DA0}"/>
            </a:ext>
          </a:extLst>
        </xdr:cNvPr>
        <xdr:cNvSpPr txBox="1"/>
      </xdr:nvSpPr>
      <xdr:spPr>
        <a:xfrm>
          <a:off x="68580" y="312420"/>
          <a:ext cx="7790531" cy="215905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b="1"/>
            <a:t>Synthèse – Analyse des chaînes YouTube</a:t>
          </a:r>
        </a:p>
        <a:p>
          <a:r>
            <a:rPr lang="fr-FR"/>
            <a:t>Cette étude vise à identifier les principaux facteurs de succès des chaînes YouTube à partir d’un échantillon de </a:t>
          </a:r>
          <a:r>
            <a:rPr lang="fr-FR" b="1"/>
            <a:t>	</a:t>
          </a:r>
          <a:r>
            <a:rPr lang="fr-FR"/>
            <a:t>300 chaînes.</a:t>
          </a:r>
          <a:br>
            <a:rPr lang="fr-FR"/>
          </a:br>
          <a:r>
            <a:rPr lang="fr-FR"/>
            <a:t>Les données ont été nettoyées et enrichies par la création de plusieurs indicateurs (Score, Views_per_video, Subs_per_video, etc.).</a:t>
          </a:r>
        </a:p>
        <a:p>
          <a:r>
            <a:rPr lang="fr-FR" b="1"/>
            <a:t>Principaux constats :</a:t>
          </a:r>
        </a:p>
        <a:p>
          <a:r>
            <a:rPr lang="fr-FR" b="0"/>
            <a:t>Les genres Music et Entertainment concentrent la majorité des vues et abonnés.</a:t>
          </a:r>
        </a:p>
        <a:p>
          <a:r>
            <a:rPr lang="fr-FR" b="0"/>
            <a:t>Le genre Entertainment publie le plus de vidéos, mais avec un engagement moyen plus faible par vidéo.</a:t>
          </a:r>
        </a:p>
        <a:p>
          <a:r>
            <a:rPr lang="fr-FR" b="0"/>
            <a:t>Le genre Music se distingue par un taux d’efficacité élevé : peu de vidéos, mais un grand nombre de vues par vidéo.</a:t>
          </a:r>
        </a:p>
        <a:p>
          <a:r>
            <a:rPr lang="fr-FR" b="0"/>
            <a:t>Une forte corrélation (r ≈ 0,9) a été observée entre le nombre d’abonnés et le nombre de vues.</a:t>
          </a:r>
        </a:p>
        <a:p>
          <a:r>
            <a:rPr lang="fr-FR" b="1"/>
            <a:t>Interprétation :</a:t>
          </a:r>
        </a:p>
        <a:p>
          <a:r>
            <a:rPr lang="fr-FR" b="0"/>
            <a:t>Les chaînes qui publient régulièrement et développent une communauté fidèle tendent à obtenir de meilleurs résultats.</a:t>
          </a:r>
          <a:br>
            <a:rPr lang="fr-FR" b="0"/>
          </a:br>
          <a:r>
            <a:rPr lang="fr-FR" b="0"/>
            <a:t>Le “succès” sur YouTube semble donc lié à la fois à la quantité de contenu (nombre de vidéos) et à la capacité à fidéliser les abonnés.</a:t>
          </a:r>
        </a:p>
        <a:p>
          <a:endParaRPr lang="fr-FR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P/AppData/Roaming/Microsoft/Excel/Data%20Youtube%20Channels%20-%20youtube-channels%20(version%201).xlsb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36.693148495367" createdVersion="8" refreshedVersion="8" minRefreshableVersion="3" recordCount="296" xr:uid="{DE20D178-8B59-44E5-8E69-ACF85BC226EC}">
  <cacheSource type="worksheet">
    <worksheetSource ref="B1:G297" sheet="Data_Youtube"/>
  </cacheSource>
  <cacheFields count="6">
    <cacheField name="Channel_Name" numFmtId="0">
      <sharedItems count="296">
        <s v="T-Series"/>
        <s v="Cocomelon - Nursery Rhymes"/>
        <s v="SET India"/>
        <s v="Sony SAB"/>
        <s v="✿ Kids Diana Show"/>
        <s v="Like Nastya"/>
        <s v="WWE"/>
        <s v="Vlad and Niki"/>
        <s v="Movieclips"/>
        <s v="Colors TV"/>
        <s v="Zee Music Company"/>
        <s v="El Reino Infantil"/>
        <s v="Ryan's World"/>
        <s v="netd müzik"/>
        <s v="ABS-CBN Entertainment"/>
        <s v="Toys and Colors"/>
        <s v="ChuChu TV Nursery Rhymes &amp; Kids Songs"/>
        <s v="Zee TV"/>
        <s v="Super Simple Songs - Kids Songs"/>
        <s v="Wave Music"/>
        <s v="Little Baby Bum - Nursery Rhymes &amp; Kids Songs"/>
        <s v="Canal KondZilla"/>
        <s v="Pinkfong Baby Shark - Kids' Songs &amp; Stories"/>
        <s v="WorkpointOfficial"/>
        <s v="Маша и Медведь"/>
        <s v="HAR PAL GEO"/>
        <s v="ARY Digital HD"/>
        <s v="YRF"/>
        <s v="Tips Official"/>
        <s v="LooLoo Kids - Nursery Rhymes and Children's Songs"/>
        <s v="LankyBox"/>
        <s v="Shemaroo Filmi Gaane"/>
        <s v="Justin Bieber"/>
        <s v="Get Movies"/>
        <s v="Ed Sheeran"/>
        <s v="BLACKPINK"/>
        <s v="PewDiePie"/>
        <s v="Bad Bunny"/>
        <s v="GMANetwork"/>
        <s v="Infobells - Hindi"/>
        <s v="Taylor Swift"/>
        <s v="Sony Music India"/>
        <s v="T-Series Bhakti Sagar"/>
        <s v="DisneyMusicVEVO"/>
        <s v="قناة طيور الجنة | toyoraljanahtv"/>
        <s v="Ch3Thailand"/>
        <s v="HYBE LABELS"/>
        <s v="SMTOWN"/>
        <s v="Sony PAL"/>
        <s v="ช่อง one31"/>
        <s v="Tsuriki Show"/>
        <s v="SonyMusicIndiaVEVO"/>
        <s v="JustinBieberVEVO"/>
        <s v="Speed Records"/>
        <s v="Shakira"/>
        <s v="EminemMusic"/>
        <s v="BabyBus - Kids Songs and Cartoons"/>
        <s v="5-Minute Crafts"/>
        <s v="La Granja de Zenón"/>
        <s v="GMM GRAMMY OFFICIAL"/>
        <s v="Vijay Television"/>
        <s v="Galinha Pintadinha"/>
        <s v="GR6 EXPLODE"/>
        <s v="Katy Perry"/>
        <s v="Aditya Music"/>
        <s v="TaylorSwiftVEVO"/>
        <s v="shakiraVEVO"/>
        <s v="FGTeeV"/>
        <s v="1theK (원더케이)"/>
        <s v="KatyPerryVEVO"/>
        <s v="Ariana Grande"/>
        <s v="Aaj Tak"/>
        <s v="Maria Clara &amp; JP"/>
        <s v="Genevieve's Playhouse - Learning Videos for Kids"/>
        <s v="MrBeast"/>
        <s v="Shemaroo"/>
        <s v="shfa2 - شفا"/>
        <s v="TheEllenShow"/>
        <s v="SSSniperWolf"/>
        <s v="Ozuna"/>
        <s v="J Balvin"/>
        <s v="Masha and The Bear"/>
        <s v="CookieSwirlC"/>
        <s v="Peppa Pig - Official Channel"/>
        <s v="Goldmines"/>
        <s v="Daddy Yankee"/>
        <s v="Sesame Street"/>
        <s v="Maroon 5"/>
        <s v="Nick Jr."/>
        <s v="Little Angel: Nursery Rhymes &amp; Kids Songs"/>
        <s v="etvteluguindia"/>
        <s v="LUCCAS NETO - LUCCAS TOON"/>
        <s v="LeoNata Family"/>
        <s v="The Weeknd"/>
        <s v="Rihanna"/>
        <s v="Bollywood Classics"/>
        <s v="HUM TV"/>
        <s v="Spinnin' Records"/>
        <s v="A4"/>
        <s v="Inside Edition"/>
        <s v="Maluma"/>
        <s v="shfa"/>
        <s v="Alan Chikin Chow"/>
        <s v="jbalvinVEVO"/>
        <s v="T-Series Apna Punjab"/>
        <s v="Bounce Patrol - Kids Songs"/>
        <s v="Voot Kids"/>
        <s v="Disney Latinoamérica"/>
        <s v="WORLDSTARHIPHOP"/>
        <s v="StarPlus"/>
        <s v="LEGO"/>
        <s v="EminemVEVO"/>
        <s v="DONA 도나"/>
        <s v="Markiplier"/>
        <s v="ArianaGrandeVevo"/>
        <s v="BANGTANTV"/>
        <s v="Maroon5VEVO"/>
        <s v="CVS 3D Rhymes &amp; Kids Songs"/>
        <s v="GRAMMY GOLD OFFICIAL"/>
        <s v="Like Nastya Show"/>
        <s v="Badabun"/>
        <s v="DanTDM"/>
        <s v="SMOL"/>
        <s v="RihannaVEVO"/>
        <s v="JYP Entertainment"/>
        <s v="Bruno Mars"/>
        <s v="MalumaVEVO"/>
        <s v="Rotana"/>
        <s v="Sun TV"/>
        <s v="BuzzFeedVideo"/>
        <s v="Marília Mendonça"/>
        <s v="ZEE5"/>
        <s v="Eros Now Music"/>
        <s v="Like Nastya ESP"/>
        <s v="PowerKids TV"/>
        <s v="infobells - Tamil"/>
        <s v="Enrique Iglesias"/>
        <s v="mmoshaya"/>
        <s v="David Guetta"/>
        <s v="Marta and Rustam"/>
        <s v="Ultra Records"/>
        <s v="The Tonight Show Starring Jimmy Fallon"/>
        <s v="SonyMusicSouthVEVO"/>
        <s v="Beyoncé"/>
        <s v="MBCentertainment"/>
        <s v="That Little Puff"/>
        <s v="Ishtar Music"/>
        <s v="Coldplay"/>
        <s v="Romeo Santos"/>
        <s v="TheWeekndVEVO"/>
        <s v="Felipe Neto"/>
        <s v="Wow Kidz"/>
        <s v="WatchMojo.com"/>
        <s v="Jkk Entertainment"/>
        <s v="KAROL G"/>
        <s v="Mother Goose Club Playhouse"/>
        <s v="jacksepticeye"/>
        <s v="ImagineDragons"/>
        <s v="Worldwide Records Bhojpuri"/>
        <s v="Goldmines Gaane Sune Ansune"/>
        <s v="Aphmau"/>
        <s v="A.O.D"/>
        <s v="Koray Zeynep"/>
        <s v="Come Play With Me"/>
        <s v="Dude Perfect"/>
        <s v="NickyJamTV"/>
        <s v="Fischer's-フィッシャーズ-"/>
        <s v="Calvin Harris"/>
        <s v="Ultra Bollywood"/>
        <s v="Mundo Bita"/>
        <s v="IGN"/>
        <s v="Mikecrack"/>
        <s v="VanossGaming"/>
        <s v="Mister Max"/>
        <s v="VEGETTA777"/>
        <s v="toyorbabytv"/>
        <s v="Mazhavil Manorama"/>
        <s v="EnriqueIglesiasVEVO"/>
        <s v="IndiaTV"/>
        <s v="Family Fun Pack"/>
        <s v="Zee News"/>
        <s v="Lady Gaga"/>
        <s v="MoniLina"/>
        <s v="dednahype"/>
        <s v="Luis Fonsi"/>
        <s v="toycantando"/>
        <s v="El Payaso Plim Plim"/>
        <s v="Chris Brown"/>
        <s v="Dushyant kukreja"/>
        <s v="Dan Rhodes"/>
        <s v="Talking Tom"/>
        <s v="KBS WORLD TV"/>
        <s v="Jelly"/>
        <s v="PopularMMOs"/>
        <s v="Disney Junior"/>
        <s v="Miss Katy"/>
        <s v="Drake"/>
        <s v="Sagawa /さがわ"/>
        <s v="LuisFonsiVEVO"/>
        <s v="Saturday Night Live"/>
        <s v="Raffy Tulfo in Action"/>
        <s v="JuegaGerman"/>
        <s v="Tlnovelas"/>
        <s v="Mnet K-POP"/>
        <s v="Rajshri"/>
        <s v="Blippi - Educational Videos for Kids"/>
        <s v="Marshmello"/>
        <s v="Genierock"/>
        <s v="infobells - Telugu"/>
        <s v="CalvinHarrisVEVO"/>
        <s v="Saregama Music"/>
        <s v="The Chainsmokers"/>
        <s v="Fox News"/>
        <s v="Trap Nation"/>
        <s v="Asianet"/>
        <s v="Shorts Break"/>
        <s v="BeyoncéVEVO"/>
        <s v="Henrique e Juliano"/>
        <s v="Michael Jackson"/>
        <s v="Thairath Online"/>
        <s v="Tarang TV"/>
        <s v="Post Malone"/>
        <s v="ZutiGang"/>
        <s v="Adele"/>
        <s v="Turma da Mônica"/>
        <s v="TRANS7 OFFICIAL"/>
        <s v="KarolGVEVO"/>
        <s v="RomeoSantosVEVO"/>
        <s v="Zhong"/>
        <s v="7clouds"/>
        <s v="Boram Tube Vlog [보람튜브 브이로그]"/>
        <s v="CNN"/>
        <s v="Anuel AA"/>
        <s v="And TV"/>
        <s v="ChrisBrownVEVO"/>
        <s v="ImagineDragonsVEVO"/>
        <s v="One Direction"/>
        <s v="ViralHog"/>
        <s v="mujjuu___14"/>
        <s v="Gusttavo Lima Oficial"/>
        <s v="Fueled By Ramen"/>
        <s v="REACT"/>
        <s v="Wiz Khalifa"/>
        <s v="SSundee"/>
        <s v="Yoeslan"/>
        <s v="SportsNation"/>
        <s v="Rotten Tomatoes Trailers"/>
        <s v="LadyGagaVEVO"/>
        <s v="Billie Eilish"/>
        <s v="GMA Public Affairs"/>
        <s v="Sia"/>
        <s v="RCTI - LAYAR DRAMA INDONESIA"/>
        <s v="ETV Jabardasth"/>
        <s v="Jimmy Kimmel Live"/>
        <s v="Junya.じゅんや"/>
        <s v="rezendeevil"/>
        <s v="Sony AATH"/>
        <s v="BabyBus - Canciones Infantiles &amp; Videos para Niños"/>
        <s v="Kids TV - Nursery Rhymes And Baby Songs"/>
        <s v="Linkin Park"/>
        <s v="Wave Music Bhojpuri"/>
        <s v="Beam Copphone"/>
        <s v="DisneyChannelUK"/>
        <s v="Shawn Mendes"/>
        <s v="Alan Walker"/>
        <s v="ABC News"/>
        <s v="Selena Gomez"/>
        <s v="Masha y el Oso"/>
        <s v="Geet MP3"/>
        <s v="YoungBoy Never Broke Again"/>
        <s v="XO TEAM"/>
        <s v="Atlantic Records"/>
        <s v="AMARINTV : อมรินทร์ทีวี"/>
        <s v="Pitbull"/>
        <s v="CKN"/>
        <s v="Indosiar"/>
        <s v="AdeleVEVO"/>
        <s v="Topper Guild"/>
        <s v="東海オンエア"/>
        <s v="Like Nastya AE"/>
        <s v="Kaji Family"/>
        <s v="As/Is"/>
        <s v="OneDirectionVEVO"/>
        <s v="NichLmao"/>
        <s v="ABP NEWS"/>
        <s v="GMMTV OFFICIAL​​"/>
        <s v="michaeljacksonVEVO"/>
        <s v="ItsFunneh"/>
        <s v="NBA"/>
        <s v="ChainsmokersVEVO"/>
        <s v="eltrece"/>
        <s v="Jake Fellman"/>
        <s v="DisneyJuniorUK"/>
        <s v="JTBC Entertainment"/>
        <s v="Mnet TV"/>
        <s v="GMA News"/>
      </sharedItems>
    </cacheField>
    <cacheField name="Subscribers" numFmtId="0">
      <sharedItems containsSemiMixedTypes="0" containsString="0" containsNumber="1" containsInteger="1" minValue="3720000" maxValue="237000000"/>
    </cacheField>
    <cacheField name="Views" numFmtId="1">
      <sharedItems containsSemiMixedTypes="0" containsString="0" containsNumber="1" containsInteger="1" minValue="11387663843" maxValue="216495600668"/>
    </cacheField>
    <cacheField name="Video_Count" numFmtId="0">
      <sharedItems containsSemiMixedTypes="0" containsString="0" containsNumber="1" containsInteger="1" minValue="15" maxValue="345736"/>
    </cacheField>
    <cacheField name="Genre" numFmtId="49">
      <sharedItems count="11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</sharedItems>
    </cacheField>
    <cacheField name="Year_Started" numFmtId="0">
      <sharedItems containsSemiMixedTypes="0" containsString="0" containsNumber="1" containsInteger="1" minValue="2005" maxValue="2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36.717508449074" createdVersion="8" refreshedVersion="8" minRefreshableVersion="3" recordCount="297" xr:uid="{6E238782-A28A-4DB0-97E3-7752419E94B7}">
  <cacheSource type="worksheet">
    <worksheetSource ref="A1:B1048576" sheet="Feuil8" r:id="rId2"/>
  </cacheSource>
  <cacheFields count="2">
    <cacheField name="Views" numFmtId="1">
      <sharedItems containsString="0" containsBlank="1" containsNumber="1" containsInteger="1" minValue="11387663843" maxValue="216495600668"/>
    </cacheField>
    <cacheField name="Genre" numFmtId="49">
      <sharedItems containsBlank="1" count="12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37.43322013889" createdVersion="8" refreshedVersion="8" minRefreshableVersion="3" recordCount="296" xr:uid="{A7167985-9C7D-4BD0-ADF6-6EA1159D5E6D}">
  <cacheSource type="worksheet">
    <worksheetSource name="Data_Youtube_Channels___youtube_channels[[Channel_Name]:[Year_Started]]"/>
  </cacheSource>
  <cacheFields count="8">
    <cacheField name="Channel_Name" numFmtId="0">
      <sharedItems/>
    </cacheField>
    <cacheField name="Subscribers" numFmtId="0">
      <sharedItems containsSemiMixedTypes="0" containsString="0" containsNumber="1" containsInteger="1" minValue="3720000" maxValue="237000000"/>
    </cacheField>
    <cacheField name="Views" numFmtId="1">
      <sharedItems containsSemiMixedTypes="0" containsString="0" containsNumber="1" containsInteger="1" minValue="11387663843" maxValue="216495600668"/>
    </cacheField>
    <cacheField name="Video_Count" numFmtId="0">
      <sharedItems containsSemiMixedTypes="0" containsString="0" containsNumber="1" containsInteger="1" minValue="15" maxValue="345736"/>
    </cacheField>
    <cacheField name="Genre" numFmtId="49">
      <sharedItems count="11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</sharedItems>
      <fieldGroup par="6"/>
    </cacheField>
    <cacheField name="Year_Started" numFmtId="0">
      <sharedItems containsSemiMixedTypes="0" containsString="0" containsNumber="1" containsInteger="1" minValue="2005" maxValue="2021"/>
    </cacheField>
    <cacheField name="Genre2" numFmtId="0" databaseField="0">
      <fieldGroup base="4">
        <discretePr count="11">
          <x v="0"/>
          <x v="1"/>
          <x v="2"/>
          <x v="6"/>
          <x v="3"/>
          <x v="6"/>
          <x v="6"/>
          <x v="4"/>
          <x v="6"/>
          <x v="5"/>
          <x v="6"/>
        </discretePr>
        <groupItems count="7">
          <s v="Music"/>
          <s v="Education"/>
          <s v="Film &amp; Animation"/>
          <s v="Sports"/>
          <s v="Gaming"/>
          <s v="News &amp; Politics"/>
          <s v="Groupe1"/>
        </groupItems>
      </fieldGroup>
    </cacheField>
    <cacheField name="Moyenne_vues_par_video" numFmtId="0" formula="Views /Video_Coun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6">
  <r>
    <x v="0"/>
    <n v="237000000"/>
    <n v="216495600668"/>
    <n v="18831"/>
    <x v="0"/>
    <n v="2006"/>
  </r>
  <r>
    <x v="1"/>
    <n v="154000000"/>
    <n v="152638999634"/>
    <n v="861"/>
    <x v="1"/>
    <n v="2006"/>
  </r>
  <r>
    <x v="2"/>
    <n v="152000000"/>
    <n v="140138068504"/>
    <n v="105649"/>
    <x v="2"/>
    <n v="2006"/>
  </r>
  <r>
    <x v="3"/>
    <n v="77500000"/>
    <n v="92952274861"/>
    <n v="65028"/>
    <x v="2"/>
    <n v="2007"/>
  </r>
  <r>
    <x v="4"/>
    <n v="108000000"/>
    <n v="88452629066"/>
    <n v="1070"/>
    <x v="3"/>
    <n v="2015"/>
  </r>
  <r>
    <x v="5"/>
    <n v="104000000"/>
    <n v="88060349741"/>
    <n v="762"/>
    <x v="3"/>
    <n v="2016"/>
  </r>
  <r>
    <x v="6"/>
    <n v="93500000"/>
    <n v="74447865775"/>
    <n v="66901"/>
    <x v="4"/>
    <n v="2007"/>
  </r>
  <r>
    <x v="7"/>
    <n v="93900000"/>
    <n v="73333582362"/>
    <n v="530"/>
    <x v="5"/>
    <n v="2018"/>
  </r>
  <r>
    <x v="8"/>
    <n v="58700000"/>
    <n v="58923017461"/>
    <n v="40063"/>
    <x v="2"/>
    <n v="2006"/>
  </r>
  <r>
    <x v="9"/>
    <n v="60200000"/>
    <n v="58056997206"/>
    <n v="104523"/>
    <x v="2"/>
    <n v="2008"/>
  </r>
  <r>
    <x v="10"/>
    <n v="92800000"/>
    <n v="54295114324"/>
    <n v="7768"/>
    <x v="0"/>
    <n v="2014"/>
  </r>
  <r>
    <x v="11"/>
    <n v="55600000"/>
    <n v="54151900416"/>
    <n v="1434"/>
    <x v="0"/>
    <n v="2011"/>
  </r>
  <r>
    <x v="12"/>
    <n v="34400000"/>
    <n v="54008224558"/>
    <n v="2321"/>
    <x v="5"/>
    <n v="2015"/>
  </r>
  <r>
    <x v="13"/>
    <n v="23600000"/>
    <n v="53867289619"/>
    <n v="22108"/>
    <x v="0"/>
    <n v="2014"/>
  </r>
  <r>
    <x v="14"/>
    <n v="42600000"/>
    <n v="49164270097"/>
    <n v="187424"/>
    <x v="3"/>
    <n v="2008"/>
  </r>
  <r>
    <x v="15"/>
    <n v="38600000"/>
    <n v="44642348659"/>
    <n v="910"/>
    <x v="5"/>
    <n v="2016"/>
  </r>
  <r>
    <x v="16"/>
    <n v="61900000"/>
    <n v="42589514748"/>
    <n v="546"/>
    <x v="1"/>
    <n v="2013"/>
  </r>
  <r>
    <x v="17"/>
    <n v="65900000"/>
    <n v="42064672138"/>
    <n v="98369"/>
    <x v="5"/>
    <n v="2005"/>
  </r>
  <r>
    <x v="18"/>
    <n v="37800000"/>
    <n v="41715976696"/>
    <n v="667"/>
    <x v="1"/>
    <n v="2006"/>
  </r>
  <r>
    <x v="19"/>
    <n v="56300000"/>
    <n v="39258909308"/>
    <n v="19031"/>
    <x v="0"/>
    <n v="2014"/>
  </r>
  <r>
    <x v="20"/>
    <n v="40800000"/>
    <n v="38840192263"/>
    <n v="2287"/>
    <x v="1"/>
    <n v="2011"/>
  </r>
  <r>
    <x v="21"/>
    <n v="66400000"/>
    <n v="37297721449"/>
    <n v="2393"/>
    <x v="0"/>
    <n v="2012"/>
  </r>
  <r>
    <x v="22"/>
    <n v="65700000"/>
    <n v="36688824621"/>
    <n v="2647"/>
    <x v="1"/>
    <n v="2011"/>
  </r>
  <r>
    <x v="23"/>
    <n v="38300000"/>
    <n v="35265515153"/>
    <n v="68255"/>
    <x v="5"/>
    <n v="2012"/>
  </r>
  <r>
    <x v="24"/>
    <n v="41600000"/>
    <n v="35041524012"/>
    <n v="1316"/>
    <x v="2"/>
    <n v="2011"/>
  </r>
  <r>
    <x v="25"/>
    <n v="38000000"/>
    <n v="33884922133"/>
    <n v="84696"/>
    <x v="5"/>
    <n v="2008"/>
  </r>
  <r>
    <x v="26"/>
    <n v="39800000"/>
    <n v="33692884745"/>
    <n v="92357"/>
    <x v="5"/>
    <n v="2016"/>
  </r>
  <r>
    <x v="27"/>
    <n v="52200000"/>
    <n v="33001702137"/>
    <n v="3528"/>
    <x v="2"/>
    <n v="2006"/>
  </r>
  <r>
    <x v="28"/>
    <n v="57000000"/>
    <n v="31392740249"/>
    <n v="4182"/>
    <x v="0"/>
    <n v="2007"/>
  </r>
  <r>
    <x v="29"/>
    <n v="52900000"/>
    <n v="31261734882"/>
    <n v="621"/>
    <x v="0"/>
    <n v="2014"/>
  </r>
  <r>
    <x v="30"/>
    <n v="23300000"/>
    <n v="31155421572"/>
    <n v="7307"/>
    <x v="6"/>
    <n v="2016"/>
  </r>
  <r>
    <x v="31"/>
    <n v="64000000"/>
    <n v="30308486987"/>
    <n v="8535"/>
    <x v="0"/>
    <n v="2010"/>
  </r>
  <r>
    <x v="32"/>
    <n v="71000000"/>
    <n v="29802309718"/>
    <n v="249"/>
    <x v="0"/>
    <n v="2007"/>
  </r>
  <r>
    <x v="33"/>
    <n v="44800000"/>
    <n v="29583070279"/>
    <n v="3193"/>
    <x v="5"/>
    <n v="2006"/>
  </r>
  <r>
    <x v="34"/>
    <n v="53000000"/>
    <n v="29256187171"/>
    <n v="264"/>
    <x v="0"/>
    <n v="2006"/>
  </r>
  <r>
    <x v="35"/>
    <n v="84400000"/>
    <n v="29178260651"/>
    <n v="475"/>
    <x v="3"/>
    <n v="2016"/>
  </r>
  <r>
    <x v="36"/>
    <n v="111000000"/>
    <n v="28920114696"/>
    <n v="4700"/>
    <x v="7"/>
    <n v="2010"/>
  </r>
  <r>
    <x v="37"/>
    <n v="45300000"/>
    <n v="28697537555"/>
    <n v="128"/>
    <x v="0"/>
    <n v="2014"/>
  </r>
  <r>
    <x v="38"/>
    <n v="30100000"/>
    <n v="28240012927"/>
    <n v="128766"/>
    <x v="5"/>
    <n v="2006"/>
  </r>
  <r>
    <x v="39"/>
    <n v="49200000"/>
    <n v="28093078858"/>
    <n v="526"/>
    <x v="1"/>
    <n v="2014"/>
  </r>
  <r>
    <x v="40"/>
    <n v="51000000"/>
    <n v="28081584959"/>
    <n v="206"/>
    <x v="0"/>
    <n v="2006"/>
  </r>
  <r>
    <x v="41"/>
    <n v="55900000"/>
    <n v="27598909527"/>
    <n v="3457"/>
    <x v="0"/>
    <n v="2009"/>
  </r>
  <r>
    <x v="42"/>
    <n v="58100000"/>
    <n v="27517331414"/>
    <n v="25114"/>
    <x v="0"/>
    <n v="2011"/>
  </r>
  <r>
    <x v="43"/>
    <n v="31700000"/>
    <n v="27023117927"/>
    <n v="1942"/>
    <x v="0"/>
    <n v="2010"/>
  </r>
  <r>
    <x v="44"/>
    <n v="29500000"/>
    <n v="26955901326"/>
    <n v="3191"/>
    <x v="5"/>
    <n v="2008"/>
  </r>
  <r>
    <x v="45"/>
    <n v="32700000"/>
    <n v="26827714564"/>
    <n v="86169"/>
    <x v="5"/>
    <n v="2014"/>
  </r>
  <r>
    <x v="46"/>
    <n v="69300000"/>
    <n v="26485581171"/>
    <n v="1108"/>
    <x v="0"/>
    <n v="2008"/>
  </r>
  <r>
    <x v="47"/>
    <n v="31500000"/>
    <n v="26475897382"/>
    <n v="4086"/>
    <x v="0"/>
    <n v="2006"/>
  </r>
  <r>
    <x v="48"/>
    <n v="35900000"/>
    <n v="26412224144"/>
    <n v="22211"/>
    <x v="2"/>
    <n v="2014"/>
  </r>
  <r>
    <x v="49"/>
    <n v="36400000"/>
    <n v="26280826947"/>
    <n v="106483"/>
    <x v="5"/>
    <n v="2013"/>
  </r>
  <r>
    <x v="50"/>
    <n v="18300000"/>
    <n v="26198962430"/>
    <n v="2299"/>
    <x v="5"/>
    <n v="2019"/>
  </r>
  <r>
    <x v="51"/>
    <n v="45200000"/>
    <n v="26094337405"/>
    <n v="3369"/>
    <x v="0"/>
    <n v="2009"/>
  </r>
  <r>
    <x v="52"/>
    <n v="31700000"/>
    <n v="26082718186"/>
    <n v="204"/>
    <x v="0"/>
    <n v="2009"/>
  </r>
  <r>
    <x v="53"/>
    <n v="42000000"/>
    <n v="26010508068"/>
    <n v="10682"/>
    <x v="0"/>
    <n v="2012"/>
  </r>
  <r>
    <x v="54"/>
    <n v="40800000"/>
    <n v="25929013006"/>
    <n v="308"/>
    <x v="3"/>
    <n v="2005"/>
  </r>
  <r>
    <x v="55"/>
    <n v="55400000"/>
    <n v="25713668530"/>
    <n v="140"/>
    <x v="0"/>
    <n v="2007"/>
  </r>
  <r>
    <x v="56"/>
    <n v="31700000"/>
    <n v="25652048457"/>
    <n v="1999"/>
    <x v="1"/>
    <n v="2016"/>
  </r>
  <r>
    <x v="57"/>
    <n v="78900000"/>
    <n v="25251693106"/>
    <n v="6022"/>
    <x v="8"/>
    <n v="2016"/>
  </r>
  <r>
    <x v="58"/>
    <n v="34000000"/>
    <n v="25243742160"/>
    <n v="613"/>
    <x v="0"/>
    <n v="2013"/>
  </r>
  <r>
    <x v="59"/>
    <n v="22700000"/>
    <n v="25007763545"/>
    <n v="14685"/>
    <x v="0"/>
    <n v="2010"/>
  </r>
  <r>
    <x v="60"/>
    <n v="19000000"/>
    <n v="24990083268"/>
    <n v="40319"/>
    <x v="5"/>
    <n v="2007"/>
  </r>
  <r>
    <x v="61"/>
    <n v="32600000"/>
    <n v="24972463590"/>
    <n v="65"/>
    <x v="2"/>
    <n v="2006"/>
  </r>
  <r>
    <x v="62"/>
    <n v="38500000"/>
    <n v="24945998838"/>
    <n v="4156"/>
    <x v="0"/>
    <n v="2014"/>
  </r>
  <r>
    <x v="63"/>
    <n v="43900000"/>
    <n v="24847554662"/>
    <n v="120"/>
    <x v="0"/>
    <n v="2008"/>
  </r>
  <r>
    <x v="64"/>
    <n v="27600000"/>
    <n v="24574327626"/>
    <n v="21020"/>
    <x v="0"/>
    <n v="2008"/>
  </r>
  <r>
    <x v="65"/>
    <n v="25700000"/>
    <n v="24560011076"/>
    <n v="262"/>
    <x v="0"/>
    <n v="2009"/>
  </r>
  <r>
    <x v="66"/>
    <n v="18400000"/>
    <n v="24083534504"/>
    <n v="194"/>
    <x v="0"/>
    <n v="2009"/>
  </r>
  <r>
    <x v="67"/>
    <n v="21700000"/>
    <n v="23458547498"/>
    <n v="1674"/>
    <x v="7"/>
    <n v="2013"/>
  </r>
  <r>
    <x v="68"/>
    <n v="24400000"/>
    <n v="23411691878"/>
    <n v="17842"/>
    <x v="0"/>
    <n v="2011"/>
  </r>
  <r>
    <x v="69"/>
    <n v="24700000"/>
    <n v="23318716419"/>
    <n v="173"/>
    <x v="0"/>
    <n v="2009"/>
  </r>
  <r>
    <x v="70"/>
    <n v="52300000"/>
    <n v="23242590833"/>
    <n v="146"/>
    <x v="0"/>
    <n v="2007"/>
  </r>
  <r>
    <x v="71"/>
    <n v="55700000"/>
    <n v="23158451096"/>
    <n v="242010"/>
    <x v="9"/>
    <n v="2009"/>
  </r>
  <r>
    <x v="72"/>
    <n v="36000000"/>
    <n v="22985098433"/>
    <n v="699"/>
    <x v="3"/>
    <n v="2015"/>
  </r>
  <r>
    <x v="73"/>
    <n v="32100000"/>
    <n v="22903828008"/>
    <n v="595"/>
    <x v="1"/>
    <n v="2016"/>
  </r>
  <r>
    <x v="74"/>
    <n v="135000000"/>
    <n v="22825311283"/>
    <n v="735"/>
    <x v="5"/>
    <n v="2012"/>
  </r>
  <r>
    <x v="75"/>
    <n v="44800000"/>
    <n v="22772741613"/>
    <n v="10873"/>
    <x v="5"/>
    <n v="2007"/>
  </r>
  <r>
    <x v="76"/>
    <n v="38200000"/>
    <n v="22708961183"/>
    <n v="1497"/>
    <x v="3"/>
    <n v="2017"/>
  </r>
  <r>
    <x v="77"/>
    <n v="38300000"/>
    <n v="22582266136"/>
    <n v="15189"/>
    <x v="5"/>
    <n v="2006"/>
  </r>
  <r>
    <x v="78"/>
    <n v="33300000"/>
    <n v="22571436070"/>
    <n v="3224"/>
    <x v="7"/>
    <n v="2013"/>
  </r>
  <r>
    <x v="79"/>
    <n v="35900000"/>
    <n v="22495873334"/>
    <n v="164"/>
    <x v="0"/>
    <n v="2016"/>
  </r>
  <r>
    <x v="80"/>
    <n v="33900000"/>
    <n v="22414170197"/>
    <n v="134"/>
    <x v="0"/>
    <n v="2011"/>
  </r>
  <r>
    <x v="81"/>
    <n v="39200000"/>
    <n v="22375849147"/>
    <n v="1063"/>
    <x v="2"/>
    <n v="2014"/>
  </r>
  <r>
    <x v="82"/>
    <n v="19300000"/>
    <n v="22362308350"/>
    <n v="3683"/>
    <x v="5"/>
    <n v="2013"/>
  </r>
  <r>
    <x v="83"/>
    <n v="30300000"/>
    <n v="22078360113"/>
    <n v="2645"/>
    <x v="2"/>
    <n v="2013"/>
  </r>
  <r>
    <x v="84"/>
    <n v="82700000"/>
    <n v="22065857870"/>
    <n v="5350"/>
    <x v="2"/>
    <n v="2012"/>
  </r>
  <r>
    <x v="85"/>
    <n v="37600000"/>
    <n v="21894518622"/>
    <n v="476"/>
    <x v="0"/>
    <n v="2011"/>
  </r>
  <r>
    <x v="86"/>
    <n v="23100000"/>
    <n v="21847663213"/>
    <n v="3564"/>
    <x v="5"/>
    <n v="2006"/>
  </r>
  <r>
    <x v="87"/>
    <n v="36400000"/>
    <n v="21827045577"/>
    <n v="163"/>
    <x v="0"/>
    <n v="2006"/>
  </r>
  <r>
    <x v="88"/>
    <n v="26600000"/>
    <n v="21722772621"/>
    <n v="5145"/>
    <x v="2"/>
    <n v="2012"/>
  </r>
  <r>
    <x v="89"/>
    <n v="29600000"/>
    <n v="21699308772"/>
    <n v="1232"/>
    <x v="1"/>
    <n v="2015"/>
  </r>
  <r>
    <x v="90"/>
    <n v="18700000"/>
    <n v="21665592262"/>
    <n v="120122"/>
    <x v="5"/>
    <n v="2010"/>
  </r>
  <r>
    <x v="91"/>
    <n v="38800000"/>
    <n v="21619683879"/>
    <n v="2067"/>
    <x v="3"/>
    <n v="2014"/>
  </r>
  <r>
    <x v="92"/>
    <n v="16200000"/>
    <n v="21562386713"/>
    <n v="1871"/>
    <x v="3"/>
    <n v="2021"/>
  </r>
  <r>
    <x v="93"/>
    <n v="31100000"/>
    <n v="21532436284"/>
    <n v="131"/>
    <x v="0"/>
    <n v="2011"/>
  </r>
  <r>
    <x v="94"/>
    <n v="41200000"/>
    <n v="21484482902"/>
    <n v="82"/>
    <x v="5"/>
    <n v="2005"/>
  </r>
  <r>
    <x v="95"/>
    <n v="33300000"/>
    <n v="20890501469"/>
    <n v="1970"/>
    <x v="0"/>
    <n v="2012"/>
  </r>
  <r>
    <x v="96"/>
    <n v="25400000"/>
    <n v="20838737685"/>
    <n v="89867"/>
    <x v="5"/>
    <n v="2011"/>
  </r>
  <r>
    <x v="97"/>
    <n v="29900000"/>
    <n v="20780114029"/>
    <n v="11110"/>
    <x v="0"/>
    <n v="2007"/>
  </r>
  <r>
    <x v="98"/>
    <n v="44400000"/>
    <n v="20710970132"/>
    <n v="722"/>
    <x v="7"/>
    <n v="2014"/>
  </r>
  <r>
    <x v="99"/>
    <n v="11500000"/>
    <n v="20650907165"/>
    <n v="29223"/>
    <x v="9"/>
    <n v="2012"/>
  </r>
  <r>
    <x v="100"/>
    <n v="29000000"/>
    <n v="20560950991"/>
    <n v="21"/>
    <x v="0"/>
    <n v="2018"/>
  </r>
  <r>
    <x v="101"/>
    <n v="37400000"/>
    <n v="20481763979"/>
    <n v="936"/>
    <x v="3"/>
    <n v="2015"/>
  </r>
  <r>
    <x v="102"/>
    <n v="19100000"/>
    <n v="20348395082"/>
    <n v="702"/>
    <x v="6"/>
    <n v="2020"/>
  </r>
  <r>
    <x v="103"/>
    <n v="13200000"/>
    <n v="20330493553"/>
    <n v="235"/>
    <x v="0"/>
    <n v="2010"/>
  </r>
  <r>
    <x v="104"/>
    <n v="33800000"/>
    <n v="20285993947"/>
    <n v="7272"/>
    <x v="0"/>
    <n v="2011"/>
  </r>
  <r>
    <x v="105"/>
    <n v="27500000"/>
    <n v="20270757904"/>
    <n v="238"/>
    <x v="0"/>
    <n v="2013"/>
  </r>
  <r>
    <x v="106"/>
    <n v="43000000"/>
    <n v="20019473962"/>
    <n v="4064"/>
    <x v="5"/>
    <n v="2016"/>
  </r>
  <r>
    <x v="107"/>
    <n v="21200000"/>
    <n v="20004403352"/>
    <n v="7985"/>
    <x v="5"/>
    <n v="2007"/>
  </r>
  <r>
    <x v="108"/>
    <n v="26300000"/>
    <n v="19998524070"/>
    <n v="6737"/>
    <x v="0"/>
    <n v="2008"/>
  </r>
  <r>
    <x v="109"/>
    <n v="26700000"/>
    <n v="19979785524"/>
    <n v="28853"/>
    <x v="5"/>
    <n v="2006"/>
  </r>
  <r>
    <x v="110"/>
    <n v="15700000"/>
    <n v="19887333818"/>
    <n v="29807"/>
    <x v="5"/>
    <n v="2005"/>
  </r>
  <r>
    <x v="111"/>
    <n v="24800000"/>
    <n v="19815644789"/>
    <n v="104"/>
    <x v="0"/>
    <n v="2009"/>
  </r>
  <r>
    <x v="112"/>
    <n v="30000000"/>
    <n v="19780472075"/>
    <n v="163"/>
    <x v="5"/>
    <n v="2018"/>
  </r>
  <r>
    <x v="113"/>
    <n v="34500000"/>
    <n v="19675534854"/>
    <n v="5422"/>
    <x v="7"/>
    <n v="2012"/>
  </r>
  <r>
    <x v="114"/>
    <n v="17800000"/>
    <n v="19650537182"/>
    <n v="177"/>
    <x v="0"/>
    <n v="2010"/>
  </r>
  <r>
    <x v="115"/>
    <n v="73700000"/>
    <n v="19590473596"/>
    <n v="2122"/>
    <x v="0"/>
    <n v="2012"/>
  </r>
  <r>
    <x v="116"/>
    <n v="14500000"/>
    <n v="19565971464"/>
    <n v="143"/>
    <x v="0"/>
    <n v="2009"/>
  </r>
  <r>
    <x v="117"/>
    <n v="32100000"/>
    <n v="19508008622"/>
    <n v="338"/>
    <x v="1"/>
    <n v="2008"/>
  </r>
  <r>
    <x v="118"/>
    <n v="18100000"/>
    <n v="19359121296"/>
    <n v="6012"/>
    <x v="0"/>
    <n v="2014"/>
  </r>
  <r>
    <x v="119"/>
    <n v="42200000"/>
    <n v="19238935770"/>
    <n v="577"/>
    <x v="5"/>
    <n v="2017"/>
  </r>
  <r>
    <x v="120"/>
    <n v="46500000"/>
    <n v="19155168575"/>
    <n v="17002"/>
    <x v="5"/>
    <n v="2014"/>
  </r>
  <r>
    <x v="121"/>
    <n v="26400000"/>
    <n v="19050281081"/>
    <n v="3642"/>
    <x v="7"/>
    <n v="2012"/>
  </r>
  <r>
    <x v="122"/>
    <n v="17800000"/>
    <n v="18922831360"/>
    <n v="3008"/>
    <x v="3"/>
    <n v="2021"/>
  </r>
  <r>
    <x v="123"/>
    <n v="25200000"/>
    <n v="18901031758"/>
    <n v="118"/>
    <x v="0"/>
    <n v="2009"/>
  </r>
  <r>
    <x v="124"/>
    <n v="26500000"/>
    <n v="18770165069"/>
    <n v="1602"/>
    <x v="0"/>
    <n v="2008"/>
  </r>
  <r>
    <x v="125"/>
    <n v="36200000"/>
    <n v="18587225564"/>
    <n v="99"/>
    <x v="0"/>
    <n v="2006"/>
  </r>
  <r>
    <x v="126"/>
    <n v="14100000"/>
    <n v="18550458611"/>
    <n v="178"/>
    <x v="0"/>
    <n v="2011"/>
  </r>
  <r>
    <x v="127"/>
    <n v="21100000"/>
    <n v="18126808736"/>
    <n v="8257"/>
    <x v="0"/>
    <n v="2012"/>
  </r>
  <r>
    <x v="128"/>
    <n v="21100000"/>
    <n v="18099600022"/>
    <n v="48263"/>
    <x v="3"/>
    <n v="2016"/>
  </r>
  <r>
    <x v="129"/>
    <n v="20200000"/>
    <n v="17860330729"/>
    <n v="7493"/>
    <x v="3"/>
    <n v="2011"/>
  </r>
  <r>
    <x v="130"/>
    <n v="25700000"/>
    <n v="17838306451"/>
    <n v="120"/>
    <x v="0"/>
    <n v="2013"/>
  </r>
  <r>
    <x v="131"/>
    <n v="14000000"/>
    <n v="17557695746"/>
    <n v="93640"/>
    <x v="5"/>
    <n v="2018"/>
  </r>
  <r>
    <x v="132"/>
    <n v="32100000"/>
    <n v="17427689200"/>
    <n v="9884"/>
    <x v="5"/>
    <n v="2007"/>
  </r>
  <r>
    <x v="133"/>
    <n v="36100000"/>
    <n v="17419748354"/>
    <n v="695"/>
    <x v="5"/>
    <n v="2017"/>
  </r>
  <r>
    <x v="134"/>
    <n v="33700000"/>
    <n v="17230651240"/>
    <n v="4210"/>
    <x v="2"/>
    <n v="2014"/>
  </r>
  <r>
    <x v="135"/>
    <n v="27800000"/>
    <n v="17173454323"/>
    <n v="505"/>
    <x v="1"/>
    <n v="2014"/>
  </r>
  <r>
    <x v="136"/>
    <n v="23500000"/>
    <n v="17134012330"/>
    <n v="434"/>
    <x v="0"/>
    <n v="2007"/>
  </r>
  <r>
    <x v="137"/>
    <n v="22300000"/>
    <n v="17084720246"/>
    <n v="1169"/>
    <x v="3"/>
    <n v="2010"/>
  </r>
  <r>
    <x v="138"/>
    <n v="25100000"/>
    <n v="16994708151"/>
    <n v="707"/>
    <x v="0"/>
    <n v="2009"/>
  </r>
  <r>
    <x v="139"/>
    <n v="16100000"/>
    <n v="16949610714"/>
    <n v="606"/>
    <x v="6"/>
    <n v="2021"/>
  </r>
  <r>
    <x v="140"/>
    <n v="29200000"/>
    <n v="16804461102"/>
    <n v="4762"/>
    <x v="0"/>
    <n v="2006"/>
  </r>
  <r>
    <x v="141"/>
    <n v="30700000"/>
    <n v="16798836162"/>
    <n v="8627"/>
    <x v="6"/>
    <n v="2006"/>
  </r>
  <r>
    <x v="142"/>
    <n v="17400000"/>
    <n v="16774817862"/>
    <n v="5462"/>
    <x v="0"/>
    <n v="2014"/>
  </r>
  <r>
    <x v="143"/>
    <n v="25600000"/>
    <n v="16730963436"/>
    <n v="238"/>
    <x v="0"/>
    <n v="2005"/>
  </r>
  <r>
    <x v="144"/>
    <n v="8930000"/>
    <n v="16690512755"/>
    <n v="95914"/>
    <x v="5"/>
    <n v="2009"/>
  </r>
  <r>
    <x v="145"/>
    <n v="18900000"/>
    <n v="16582763026"/>
    <n v="672"/>
    <x v="10"/>
    <n v="2020"/>
  </r>
  <r>
    <x v="146"/>
    <n v="39800000"/>
    <n v="16502312582"/>
    <n v="4589"/>
    <x v="2"/>
    <n v="2005"/>
  </r>
  <r>
    <x v="147"/>
    <n v="24500000"/>
    <n v="16364615455"/>
    <n v="372"/>
    <x v="0"/>
    <n v="2010"/>
  </r>
  <r>
    <x v="148"/>
    <n v="20400000"/>
    <n v="16308908370"/>
    <n v="54"/>
    <x v="0"/>
    <n v="2005"/>
  </r>
  <r>
    <x v="149"/>
    <n v="10500000"/>
    <n v="16159144153"/>
    <n v="136"/>
    <x v="0"/>
    <n v="2011"/>
  </r>
  <r>
    <x v="150"/>
    <n v="44900000"/>
    <n v="16154751854"/>
    <n v="4018"/>
    <x v="5"/>
    <n v="2006"/>
  </r>
  <r>
    <x v="151"/>
    <n v="30300000"/>
    <n v="16131404685"/>
    <n v="3843"/>
    <x v="2"/>
    <n v="2015"/>
  </r>
  <r>
    <x v="152"/>
    <n v="25000000"/>
    <n v="16105744207"/>
    <n v="23791"/>
    <x v="0"/>
    <n v="2007"/>
  </r>
  <r>
    <x v="153"/>
    <n v="36900000"/>
    <n v="16018445865"/>
    <n v="209"/>
    <x v="6"/>
    <n v="2017"/>
  </r>
  <r>
    <x v="154"/>
    <n v="29200000"/>
    <n v="15994167450"/>
    <n v="125"/>
    <x v="0"/>
    <n v="2013"/>
  </r>
  <r>
    <x v="155"/>
    <n v="17900000"/>
    <n v="15937415314"/>
    <n v="1369"/>
    <x v="2"/>
    <n v="2009"/>
  </r>
  <r>
    <x v="156"/>
    <n v="29000000"/>
    <n v="15919199568"/>
    <n v="5060"/>
    <x v="7"/>
    <n v="2007"/>
  </r>
  <r>
    <x v="157"/>
    <n v="30000000"/>
    <n v="15834294546"/>
    <n v="87"/>
    <x v="0"/>
    <n v="2009"/>
  </r>
  <r>
    <x v="158"/>
    <n v="30700000"/>
    <n v="15817809026"/>
    <n v="6270"/>
    <x v="0"/>
    <n v="2012"/>
  </r>
  <r>
    <x v="159"/>
    <n v="36700000"/>
    <n v="15801754186"/>
    <n v="3439"/>
    <x v="0"/>
    <n v="2015"/>
  </r>
  <r>
    <x v="160"/>
    <n v="15800000"/>
    <n v="15797575634"/>
    <n v="4231"/>
    <x v="7"/>
    <n v="2012"/>
  </r>
  <r>
    <x v="161"/>
    <n v="27000000"/>
    <n v="15765845822"/>
    <n v="2475"/>
    <x v="5"/>
    <n v="2014"/>
  </r>
  <r>
    <x v="162"/>
    <n v="13300000"/>
    <n v="15748182269"/>
    <n v="10475"/>
    <x v="3"/>
    <n v="2016"/>
  </r>
  <r>
    <x v="163"/>
    <n v="13300000"/>
    <n v="15728169121"/>
    <n v="391"/>
    <x v="5"/>
    <n v="2014"/>
  </r>
  <r>
    <x v="164"/>
    <n v="58900000"/>
    <n v="15546930951"/>
    <n v="368"/>
    <x v="4"/>
    <n v="2009"/>
  </r>
  <r>
    <x v="165"/>
    <n v="23400000"/>
    <n v="15524835660"/>
    <n v="363"/>
    <x v="0"/>
    <n v="2012"/>
  </r>
  <r>
    <x v="166"/>
    <n v="7890000"/>
    <n v="15511361529"/>
    <n v="3038"/>
    <x v="5"/>
    <n v="2012"/>
  </r>
  <r>
    <x v="167"/>
    <n v="18700000"/>
    <n v="15509555710"/>
    <n v="77"/>
    <x v="0"/>
    <n v="2007"/>
  </r>
  <r>
    <x v="168"/>
    <n v="35600000"/>
    <n v="15504494143"/>
    <n v="8911"/>
    <x v="2"/>
    <n v="2009"/>
  </r>
  <r>
    <x v="169"/>
    <n v="11800000"/>
    <n v="15441838450"/>
    <n v="201"/>
    <x v="0"/>
    <n v="2011"/>
  </r>
  <r>
    <x v="170"/>
    <n v="17200000"/>
    <n v="15441752708"/>
    <n v="153181"/>
    <x v="7"/>
    <n v="2006"/>
  </r>
  <r>
    <x v="171"/>
    <n v="36900000"/>
    <n v="15307321273"/>
    <n v="1815"/>
    <x v="7"/>
    <n v="2015"/>
  </r>
  <r>
    <x v="172"/>
    <n v="25800000"/>
    <n v="15293265339"/>
    <n v="1685"/>
    <x v="7"/>
    <n v="2011"/>
  </r>
  <r>
    <x v="173"/>
    <n v="23500000"/>
    <n v="15273859533"/>
    <n v="1077"/>
    <x v="3"/>
    <n v="2014"/>
  </r>
  <r>
    <x v="174"/>
    <n v="33600000"/>
    <n v="15241121694"/>
    <n v="7395"/>
    <x v="7"/>
    <n v="2008"/>
  </r>
  <r>
    <x v="175"/>
    <n v="21400000"/>
    <n v="15232295427"/>
    <n v="1108"/>
    <x v="0"/>
    <n v="2012"/>
  </r>
  <r>
    <x v="176"/>
    <n v="14400000"/>
    <n v="15227993247"/>
    <n v="80390"/>
    <x v="5"/>
    <n v="2011"/>
  </r>
  <r>
    <x v="177"/>
    <n v="12900000"/>
    <n v="15101019022"/>
    <n v="136"/>
    <x v="0"/>
    <n v="2009"/>
  </r>
  <r>
    <x v="178"/>
    <n v="34200000"/>
    <n v="15056762678"/>
    <n v="257886"/>
    <x v="9"/>
    <n v="2006"/>
  </r>
  <r>
    <x v="179"/>
    <n v="10100000"/>
    <n v="15017638068"/>
    <n v="2398"/>
    <x v="3"/>
    <n v="2011"/>
  </r>
  <r>
    <x v="180"/>
    <n v="29100000"/>
    <n v="15011751869"/>
    <n v="163510"/>
    <x v="9"/>
    <n v="2007"/>
  </r>
  <r>
    <x v="181"/>
    <n v="22800000"/>
    <n v="14988431395"/>
    <n v="172"/>
    <x v="3"/>
    <n v="2008"/>
  </r>
  <r>
    <x v="182"/>
    <n v="10900000"/>
    <n v="14960422456"/>
    <n v="746"/>
    <x v="6"/>
    <n v="2021"/>
  </r>
  <r>
    <x v="183"/>
    <n v="14600000"/>
    <n v="14947769916"/>
    <n v="1381"/>
    <x v="6"/>
    <n v="2020"/>
  </r>
  <r>
    <x v="184"/>
    <n v="31300000"/>
    <n v="14875629871"/>
    <n v="146"/>
    <x v="5"/>
    <n v="2014"/>
  </r>
  <r>
    <x v="185"/>
    <n v="26700000"/>
    <n v="14872023832"/>
    <n v="536"/>
    <x v="0"/>
    <n v="2009"/>
  </r>
  <r>
    <x v="186"/>
    <n v="16100000"/>
    <n v="14848903564"/>
    <n v="1133"/>
    <x v="2"/>
    <n v="2013"/>
  </r>
  <r>
    <x v="187"/>
    <n v="24700000"/>
    <n v="14822220945"/>
    <n v="25"/>
    <x v="0"/>
    <n v="2006"/>
  </r>
  <r>
    <x v="188"/>
    <n v="22600000"/>
    <n v="14741611081"/>
    <n v="763"/>
    <x v="5"/>
    <n v="2015"/>
  </r>
  <r>
    <x v="189"/>
    <n v="20700000"/>
    <n v="14734971617"/>
    <n v="1579"/>
    <x v="5"/>
    <n v="2015"/>
  </r>
  <r>
    <x v="190"/>
    <n v="29400000"/>
    <n v="14668889695"/>
    <n v="481"/>
    <x v="6"/>
    <n v="2010"/>
  </r>
  <r>
    <x v="191"/>
    <n v="18700000"/>
    <n v="14632787311"/>
    <n v="61744"/>
    <x v="5"/>
    <n v="2007"/>
  </r>
  <r>
    <x v="192"/>
    <n v="23300000"/>
    <n v="14549879967"/>
    <n v="5902"/>
    <x v="7"/>
    <n v="2014"/>
  </r>
  <r>
    <x v="193"/>
    <n v="17200000"/>
    <n v="14534856183"/>
    <n v="4685"/>
    <x v="7"/>
    <n v="2012"/>
  </r>
  <r>
    <x v="194"/>
    <n v="14600000"/>
    <n v="14406350201"/>
    <n v="3718"/>
    <x v="5"/>
    <n v="2008"/>
  </r>
  <r>
    <x v="195"/>
    <n v="23300000"/>
    <n v="14366178751"/>
    <n v="1021"/>
    <x v="3"/>
    <n v="2014"/>
  </r>
  <r>
    <x v="196"/>
    <n v="27600000"/>
    <n v="14356230404"/>
    <n v="58"/>
    <x v="0"/>
    <n v="2009"/>
  </r>
  <r>
    <x v="197"/>
    <n v="17000000"/>
    <n v="14347943068"/>
    <n v="4913"/>
    <x v="5"/>
    <n v="2021"/>
  </r>
  <r>
    <x v="198"/>
    <n v="17000000"/>
    <n v="14308657223"/>
    <n v="96"/>
    <x v="0"/>
    <n v="2009"/>
  </r>
  <r>
    <x v="199"/>
    <n v="13400000"/>
    <n v="14287683142"/>
    <n v="8226"/>
    <x v="5"/>
    <n v="2013"/>
  </r>
  <r>
    <x v="200"/>
    <n v="25700000"/>
    <n v="14285926489"/>
    <n v="9494"/>
    <x v="9"/>
    <n v="2016"/>
  </r>
  <r>
    <x v="201"/>
    <n v="47400000"/>
    <n v="14250671651"/>
    <n v="2024"/>
    <x v="7"/>
    <n v="2013"/>
  </r>
  <r>
    <x v="202"/>
    <n v="20800000"/>
    <n v="14174193231"/>
    <n v="35232"/>
    <x v="9"/>
    <n v="2013"/>
  </r>
  <r>
    <x v="203"/>
    <n v="20200000"/>
    <n v="14171133174"/>
    <n v="31339"/>
    <x v="5"/>
    <n v="2006"/>
  </r>
  <r>
    <x v="204"/>
    <n v="32200000"/>
    <n v="14170970073"/>
    <n v="3863"/>
    <x v="0"/>
    <n v="2006"/>
  </r>
  <r>
    <x v="205"/>
    <n v="17300000"/>
    <n v="14142222578"/>
    <n v="591"/>
    <x v="1"/>
    <n v="2014"/>
  </r>
  <r>
    <x v="206"/>
    <n v="56100000"/>
    <n v="14135252265"/>
    <n v="410"/>
    <x v="5"/>
    <n v="2015"/>
  </r>
  <r>
    <x v="207"/>
    <n v="14900000"/>
    <n v="14110650588"/>
    <n v="1623"/>
    <x v="0"/>
    <n v="2008"/>
  </r>
  <r>
    <x v="208"/>
    <n v="27000000"/>
    <n v="14039843017"/>
    <n v="460"/>
    <x v="1"/>
    <n v="2014"/>
  </r>
  <r>
    <x v="209"/>
    <n v="11800000"/>
    <n v="14023574215"/>
    <n v="174"/>
    <x v="0"/>
    <n v="2009"/>
  </r>
  <r>
    <x v="210"/>
    <n v="32500000"/>
    <n v="13910019443"/>
    <n v="6796"/>
    <x v="5"/>
    <n v="2013"/>
  </r>
  <r>
    <x v="211"/>
    <n v="22500000"/>
    <n v="13840277557"/>
    <n v="166"/>
    <x v="0"/>
    <n v="2012"/>
  </r>
  <r>
    <x v="212"/>
    <n v="10300000"/>
    <n v="13836378802"/>
    <n v="89842"/>
    <x v="9"/>
    <n v="2006"/>
  </r>
  <r>
    <x v="213"/>
    <n v="30500000"/>
    <n v="13824911510"/>
    <n v="2626"/>
    <x v="0"/>
    <n v="2012"/>
  </r>
  <r>
    <x v="214"/>
    <n v="8800000"/>
    <n v="13823755228"/>
    <n v="109018"/>
    <x v="5"/>
    <n v="2008"/>
  </r>
  <r>
    <x v="215"/>
    <n v="19900000"/>
    <n v="13780532791"/>
    <n v="371"/>
    <x v="6"/>
    <n v="2021"/>
  </r>
  <r>
    <x v="216"/>
    <n v="12800000"/>
    <n v="13776803693"/>
    <n v="168"/>
    <x v="0"/>
    <n v="2009"/>
  </r>
  <r>
    <x v="217"/>
    <n v="15300000"/>
    <n v="13765863650"/>
    <n v="315"/>
    <x v="0"/>
    <n v="2009"/>
  </r>
  <r>
    <x v="218"/>
    <n v="27300000"/>
    <n v="13660689522"/>
    <n v="15"/>
    <x v="0"/>
    <n v="2005"/>
  </r>
  <r>
    <x v="219"/>
    <n v="15600000"/>
    <n v="13634249471"/>
    <n v="230046"/>
    <x v="9"/>
    <n v="2010"/>
  </r>
  <r>
    <x v="220"/>
    <n v="7020000"/>
    <n v="13631541685"/>
    <n v="44772"/>
    <x v="5"/>
    <n v="2012"/>
  </r>
  <r>
    <x v="221"/>
    <n v="24900000"/>
    <n v="13588917689"/>
    <n v="64"/>
    <x v="0"/>
    <n v="2011"/>
  </r>
  <r>
    <x v="222"/>
    <n v="12400000"/>
    <n v="13546973241"/>
    <n v="1135"/>
    <x v="3"/>
    <n v="2021"/>
  </r>
  <r>
    <x v="223"/>
    <n v="29600000"/>
    <n v="13537940105"/>
    <n v="15"/>
    <x v="0"/>
    <n v="2008"/>
  </r>
  <r>
    <x v="224"/>
    <n v="18600000"/>
    <n v="13533043987"/>
    <n v="1135"/>
    <x v="2"/>
    <n v="2012"/>
  </r>
  <r>
    <x v="225"/>
    <n v="24500000"/>
    <n v="13529296723"/>
    <n v="84587"/>
    <x v="5"/>
    <n v="2014"/>
  </r>
  <r>
    <x v="226"/>
    <n v="3720000"/>
    <n v="13512082882"/>
    <n v="66"/>
    <x v="0"/>
    <n v="2016"/>
  </r>
  <r>
    <x v="227"/>
    <n v="8820000"/>
    <n v="13436014930"/>
    <n v="209"/>
    <x v="0"/>
    <n v="2011"/>
  </r>
  <r>
    <x v="228"/>
    <n v="23700000"/>
    <n v="13406531968"/>
    <n v="1315"/>
    <x v="5"/>
    <n v="2015"/>
  </r>
  <r>
    <x v="229"/>
    <n v="18600000"/>
    <n v="13405201404"/>
    <n v="2227"/>
    <x v="0"/>
    <n v="2013"/>
  </r>
  <r>
    <x v="230"/>
    <n v="30000000"/>
    <n v="13377630192"/>
    <n v="223"/>
    <x v="5"/>
    <n v="2012"/>
  </r>
  <r>
    <x v="231"/>
    <n v="14800000"/>
    <n v="13371679587"/>
    <n v="158144"/>
    <x v="9"/>
    <n v="2005"/>
  </r>
  <r>
    <x v="232"/>
    <n v="23800000"/>
    <n v="13368372558"/>
    <n v="138"/>
    <x v="0"/>
    <n v="2016"/>
  </r>
  <r>
    <x v="233"/>
    <n v="16900000"/>
    <n v="13364219788"/>
    <n v="29039"/>
    <x v="5"/>
    <n v="2015"/>
  </r>
  <r>
    <x v="234"/>
    <n v="11900000"/>
    <n v="13317446177"/>
    <n v="297"/>
    <x v="0"/>
    <n v="2009"/>
  </r>
  <r>
    <x v="235"/>
    <n v="9670000"/>
    <n v="13250789764"/>
    <n v="194"/>
    <x v="0"/>
    <n v="2012"/>
  </r>
  <r>
    <x v="236"/>
    <n v="37900000"/>
    <n v="13221594419"/>
    <n v="157"/>
    <x v="0"/>
    <n v="2010"/>
  </r>
  <r>
    <x v="237"/>
    <n v="9250000"/>
    <n v="13196225954"/>
    <n v="37537"/>
    <x v="3"/>
    <n v="2014"/>
  </r>
  <r>
    <x v="238"/>
    <n v="20900000"/>
    <n v="13176649526"/>
    <n v="769"/>
    <x v="3"/>
    <n v="2020"/>
  </r>
  <r>
    <x v="239"/>
    <n v="19700000"/>
    <n v="13113052398"/>
    <n v="352"/>
    <x v="0"/>
    <n v="2010"/>
  </r>
  <r>
    <x v="240"/>
    <n v="14700000"/>
    <n v="13058075071"/>
    <n v="1203"/>
    <x v="0"/>
    <n v="2006"/>
  </r>
  <r>
    <x v="241"/>
    <n v="20000000"/>
    <n v="13056086166"/>
    <n v="4089"/>
    <x v="5"/>
    <n v="2007"/>
  </r>
  <r>
    <x v="242"/>
    <n v="27100000"/>
    <n v="13052346340"/>
    <n v="625"/>
    <x v="0"/>
    <n v="2008"/>
  </r>
  <r>
    <x v="243"/>
    <n v="21800000"/>
    <n v="13051786515"/>
    <n v="3219"/>
    <x v="7"/>
    <n v="2009"/>
  </r>
  <r>
    <x v="244"/>
    <n v="15100000"/>
    <n v="13009287889"/>
    <n v="445"/>
    <x v="5"/>
    <n v="2020"/>
  </r>
  <r>
    <x v="245"/>
    <n v="9520000"/>
    <n v="12981801302"/>
    <n v="3337"/>
    <x v="4"/>
    <n v="2009"/>
  </r>
  <r>
    <x v="246"/>
    <n v="15700000"/>
    <n v="12981156477"/>
    <n v="10037"/>
    <x v="2"/>
    <n v="2011"/>
  </r>
  <r>
    <x v="247"/>
    <n v="8980000"/>
    <n v="12979564197"/>
    <n v="204"/>
    <x v="0"/>
    <n v="2009"/>
  </r>
  <r>
    <x v="248"/>
    <n v="47400000"/>
    <n v="12975261721"/>
    <n v="51"/>
    <x v="0"/>
    <n v="2013"/>
  </r>
  <r>
    <x v="249"/>
    <n v="20600000"/>
    <n v="12969612106"/>
    <n v="42560"/>
    <x v="5"/>
    <n v="2009"/>
  </r>
  <r>
    <x v="250"/>
    <n v="22300000"/>
    <n v="12924915362"/>
    <n v="169"/>
    <x v="0"/>
    <n v="2007"/>
  </r>
  <r>
    <x v="251"/>
    <n v="16100000"/>
    <n v="12906569229"/>
    <n v="66131"/>
    <x v="5"/>
    <n v="2015"/>
  </r>
  <r>
    <x v="252"/>
    <n v="13600000"/>
    <n v="12903392102"/>
    <n v="8662"/>
    <x v="3"/>
    <n v="2015"/>
  </r>
  <r>
    <x v="253"/>
    <n v="19000000"/>
    <n v="12902883527"/>
    <n v="6419"/>
    <x v="5"/>
    <n v="2006"/>
  </r>
  <r>
    <x v="254"/>
    <n v="21500000"/>
    <n v="12893925588"/>
    <n v="4311"/>
    <x v="5"/>
    <n v="2020"/>
  </r>
  <r>
    <x v="255"/>
    <n v="31700000"/>
    <n v="12889926707"/>
    <n v="11800"/>
    <x v="7"/>
    <n v="2012"/>
  </r>
  <r>
    <x v="256"/>
    <n v="18400000"/>
    <n v="12758281340"/>
    <n v="16954"/>
    <x v="2"/>
    <n v="2013"/>
  </r>
  <r>
    <x v="257"/>
    <n v="22300000"/>
    <n v="12675495179"/>
    <n v="1122"/>
    <x v="1"/>
    <n v="2018"/>
  </r>
  <r>
    <x v="258"/>
    <n v="21400000"/>
    <n v="12630830484"/>
    <n v="3634"/>
    <x v="2"/>
    <n v="2013"/>
  </r>
  <r>
    <x v="259"/>
    <n v="20000000"/>
    <n v="12626456017"/>
    <n v="598"/>
    <x v="0"/>
    <n v="2006"/>
  </r>
  <r>
    <x v="260"/>
    <n v="22500000"/>
    <n v="12611329246"/>
    <n v="22118"/>
    <x v="0"/>
    <n v="2014"/>
  </r>
  <r>
    <x v="261"/>
    <n v="7610000"/>
    <n v="12528044071"/>
    <n v="2737"/>
    <x v="5"/>
    <n v="2012"/>
  </r>
  <r>
    <x v="262"/>
    <n v="12400000"/>
    <n v="12464867813"/>
    <n v="4382"/>
    <x v="0"/>
    <n v="2007"/>
  </r>
  <r>
    <x v="263"/>
    <n v="29800000"/>
    <n v="12386316820"/>
    <n v="133"/>
    <x v="0"/>
    <n v="2011"/>
  </r>
  <r>
    <x v="264"/>
    <n v="42900000"/>
    <n v="12376238565"/>
    <n v="366"/>
    <x v="0"/>
    <n v="2012"/>
  </r>
  <r>
    <x v="265"/>
    <n v="14100000"/>
    <n v="12373854954"/>
    <n v="77308"/>
    <x v="9"/>
    <n v="2006"/>
  </r>
  <r>
    <x v="266"/>
    <n v="32500000"/>
    <n v="12371602129"/>
    <n v="188"/>
    <x v="2"/>
    <n v="2008"/>
  </r>
  <r>
    <x v="267"/>
    <n v="26300000"/>
    <n v="12367072234"/>
    <n v="963"/>
    <x v="2"/>
    <n v="2016"/>
  </r>
  <r>
    <x v="268"/>
    <n v="33800000"/>
    <n v="12326155433"/>
    <n v="630"/>
    <x v="0"/>
    <n v="2016"/>
  </r>
  <r>
    <x v="269"/>
    <n v="12200000"/>
    <n v="12319098703"/>
    <n v="590"/>
    <x v="5"/>
    <n v="2015"/>
  </r>
  <r>
    <x v="270"/>
    <n v="12400000"/>
    <n v="12161624272"/>
    <n v="2786"/>
    <x v="3"/>
    <n v="2021"/>
  </r>
  <r>
    <x v="271"/>
    <n v="13600000"/>
    <n v="12097238674"/>
    <n v="1544"/>
    <x v="0"/>
    <n v="2006"/>
  </r>
  <r>
    <x v="272"/>
    <n v="16700000"/>
    <n v="12078065051"/>
    <n v="104717"/>
    <x v="5"/>
    <n v="2014"/>
  </r>
  <r>
    <x v="273"/>
    <n v="16100000"/>
    <n v="12071886355"/>
    <n v="335"/>
    <x v="0"/>
    <n v="2006"/>
  </r>
  <r>
    <x v="274"/>
    <n v="18600000"/>
    <n v="12030471541"/>
    <n v="474"/>
    <x v="5"/>
    <n v="2015"/>
  </r>
  <r>
    <x v="275"/>
    <n v="23400000"/>
    <n v="12020712027"/>
    <n v="65623"/>
    <x v="0"/>
    <n v="2013"/>
  </r>
  <r>
    <x v="276"/>
    <n v="15100000"/>
    <n v="12018947879"/>
    <n v="52"/>
    <x v="0"/>
    <n v="2009"/>
  </r>
  <r>
    <x v="277"/>
    <n v="14000000"/>
    <n v="11997319531"/>
    <n v="644"/>
    <x v="6"/>
    <n v="2014"/>
  </r>
  <r>
    <x v="278"/>
    <n v="6830000"/>
    <n v="11958012432"/>
    <n v="2657"/>
    <x v="6"/>
    <n v="2013"/>
  </r>
  <r>
    <x v="279"/>
    <n v="23600000"/>
    <n v="11954665940"/>
    <n v="615"/>
    <x v="5"/>
    <n v="2018"/>
  </r>
  <r>
    <x v="280"/>
    <n v="9020000"/>
    <n v="11946387556"/>
    <n v="977"/>
    <x v="5"/>
    <n v="2016"/>
  </r>
  <r>
    <x v="281"/>
    <n v="10400000"/>
    <n v="11909217449"/>
    <n v="4824"/>
    <x v="3"/>
    <n v="2013"/>
  </r>
  <r>
    <x v="282"/>
    <n v="21900000"/>
    <n v="11893387937"/>
    <n v="266"/>
    <x v="0"/>
    <n v="2010"/>
  </r>
  <r>
    <x v="283"/>
    <n v="22000000"/>
    <n v="11842283184"/>
    <n v="751"/>
    <x v="3"/>
    <n v="2018"/>
  </r>
  <r>
    <x v="284"/>
    <n v="35500000"/>
    <n v="11840564703"/>
    <n v="262326"/>
    <x v="3"/>
    <n v="2012"/>
  </r>
  <r>
    <x v="285"/>
    <n v="15800000"/>
    <n v="11838649898"/>
    <n v="22174"/>
    <x v="5"/>
    <n v="2010"/>
  </r>
  <r>
    <x v="286"/>
    <n v="8080000"/>
    <n v="11806216949"/>
    <n v="138"/>
    <x v="0"/>
    <n v="2009"/>
  </r>
  <r>
    <x v="287"/>
    <n v="9840000"/>
    <n v="11791649003"/>
    <n v="2519"/>
    <x v="7"/>
    <n v="2011"/>
  </r>
  <r>
    <x v="288"/>
    <n v="19900000"/>
    <n v="11761981184"/>
    <n v="45177"/>
    <x v="4"/>
    <n v="2005"/>
  </r>
  <r>
    <x v="289"/>
    <n v="11100000"/>
    <n v="11734620739"/>
    <n v="246"/>
    <x v="0"/>
    <n v="2012"/>
  </r>
  <r>
    <x v="290"/>
    <n v="12100000"/>
    <n v="11709869278"/>
    <n v="159305"/>
    <x v="5"/>
    <n v="2014"/>
  </r>
  <r>
    <x v="291"/>
    <n v="15000000"/>
    <n v="11618626248"/>
    <n v="440"/>
    <x v="5"/>
    <n v="2012"/>
  </r>
  <r>
    <x v="292"/>
    <n v="11300000"/>
    <n v="11586962179"/>
    <n v="2789"/>
    <x v="5"/>
    <n v="2010"/>
  </r>
  <r>
    <x v="293"/>
    <n v="7580000"/>
    <n v="11512332695"/>
    <n v="76838"/>
    <x v="5"/>
    <n v="2012"/>
  </r>
  <r>
    <x v="294"/>
    <n v="9040000"/>
    <n v="11442069884"/>
    <n v="21617"/>
    <x v="5"/>
    <n v="2013"/>
  </r>
  <r>
    <x v="295"/>
    <n v="12900000"/>
    <n v="11387663843"/>
    <n v="345736"/>
    <x v="9"/>
    <n v="200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">
  <r>
    <n v="216495600668"/>
    <x v="0"/>
  </r>
  <r>
    <n v="152638999634"/>
    <x v="1"/>
  </r>
  <r>
    <n v="140138068504"/>
    <x v="2"/>
  </r>
  <r>
    <n v="92952274861"/>
    <x v="2"/>
  </r>
  <r>
    <n v="88452629066"/>
    <x v="3"/>
  </r>
  <r>
    <n v="88060349741"/>
    <x v="3"/>
  </r>
  <r>
    <n v="74447865775"/>
    <x v="4"/>
  </r>
  <r>
    <n v="73333582362"/>
    <x v="5"/>
  </r>
  <r>
    <n v="58923017461"/>
    <x v="2"/>
  </r>
  <r>
    <n v="58056997206"/>
    <x v="2"/>
  </r>
  <r>
    <n v="54295114324"/>
    <x v="0"/>
  </r>
  <r>
    <n v="54151900416"/>
    <x v="0"/>
  </r>
  <r>
    <n v="54008224558"/>
    <x v="5"/>
  </r>
  <r>
    <n v="53867289619"/>
    <x v="0"/>
  </r>
  <r>
    <n v="49164270097"/>
    <x v="3"/>
  </r>
  <r>
    <n v="44642348659"/>
    <x v="5"/>
  </r>
  <r>
    <n v="42589514748"/>
    <x v="1"/>
  </r>
  <r>
    <n v="42064672138"/>
    <x v="5"/>
  </r>
  <r>
    <n v="41715976696"/>
    <x v="1"/>
  </r>
  <r>
    <n v="39258909308"/>
    <x v="0"/>
  </r>
  <r>
    <n v="38840192263"/>
    <x v="1"/>
  </r>
  <r>
    <n v="37297721449"/>
    <x v="0"/>
  </r>
  <r>
    <n v="36688824621"/>
    <x v="1"/>
  </r>
  <r>
    <n v="35265515153"/>
    <x v="5"/>
  </r>
  <r>
    <n v="35041524012"/>
    <x v="2"/>
  </r>
  <r>
    <n v="33884922133"/>
    <x v="5"/>
  </r>
  <r>
    <n v="33692884745"/>
    <x v="5"/>
  </r>
  <r>
    <n v="33001702137"/>
    <x v="2"/>
  </r>
  <r>
    <n v="31392740249"/>
    <x v="0"/>
  </r>
  <r>
    <n v="31261734882"/>
    <x v="0"/>
  </r>
  <r>
    <n v="31155421572"/>
    <x v="6"/>
  </r>
  <r>
    <n v="30308486987"/>
    <x v="0"/>
  </r>
  <r>
    <n v="29802309718"/>
    <x v="0"/>
  </r>
  <r>
    <n v="29583070279"/>
    <x v="5"/>
  </r>
  <r>
    <n v="29256187171"/>
    <x v="0"/>
  </r>
  <r>
    <n v="29178260651"/>
    <x v="3"/>
  </r>
  <r>
    <n v="28920114696"/>
    <x v="7"/>
  </r>
  <r>
    <n v="28697537555"/>
    <x v="0"/>
  </r>
  <r>
    <n v="28240012927"/>
    <x v="5"/>
  </r>
  <r>
    <n v="28093078858"/>
    <x v="1"/>
  </r>
  <r>
    <n v="28081584959"/>
    <x v="0"/>
  </r>
  <r>
    <n v="27598909527"/>
    <x v="0"/>
  </r>
  <r>
    <n v="27517331414"/>
    <x v="0"/>
  </r>
  <r>
    <n v="27023117927"/>
    <x v="0"/>
  </r>
  <r>
    <n v="26955901326"/>
    <x v="5"/>
  </r>
  <r>
    <n v="26827714564"/>
    <x v="5"/>
  </r>
  <r>
    <n v="26485581171"/>
    <x v="0"/>
  </r>
  <r>
    <n v="26475897382"/>
    <x v="0"/>
  </r>
  <r>
    <n v="26412224144"/>
    <x v="2"/>
  </r>
  <r>
    <n v="26280826947"/>
    <x v="5"/>
  </r>
  <r>
    <n v="26198962430"/>
    <x v="5"/>
  </r>
  <r>
    <n v="26094337405"/>
    <x v="0"/>
  </r>
  <r>
    <n v="26082718186"/>
    <x v="0"/>
  </r>
  <r>
    <n v="26010508068"/>
    <x v="0"/>
  </r>
  <r>
    <n v="25929013006"/>
    <x v="3"/>
  </r>
  <r>
    <n v="25713668530"/>
    <x v="0"/>
  </r>
  <r>
    <n v="25652048457"/>
    <x v="1"/>
  </r>
  <r>
    <n v="25251693106"/>
    <x v="8"/>
  </r>
  <r>
    <n v="25243742160"/>
    <x v="0"/>
  </r>
  <r>
    <n v="25007763545"/>
    <x v="0"/>
  </r>
  <r>
    <n v="24990083268"/>
    <x v="5"/>
  </r>
  <r>
    <n v="24972463590"/>
    <x v="2"/>
  </r>
  <r>
    <n v="24945998838"/>
    <x v="0"/>
  </r>
  <r>
    <n v="24847554662"/>
    <x v="0"/>
  </r>
  <r>
    <n v="24574327626"/>
    <x v="0"/>
  </r>
  <r>
    <n v="24560011076"/>
    <x v="0"/>
  </r>
  <r>
    <n v="24083534504"/>
    <x v="0"/>
  </r>
  <r>
    <n v="23458547498"/>
    <x v="7"/>
  </r>
  <r>
    <n v="23411691878"/>
    <x v="0"/>
  </r>
  <r>
    <n v="23318716419"/>
    <x v="0"/>
  </r>
  <r>
    <n v="23242590833"/>
    <x v="0"/>
  </r>
  <r>
    <n v="23158451096"/>
    <x v="9"/>
  </r>
  <r>
    <n v="22985098433"/>
    <x v="3"/>
  </r>
  <r>
    <n v="22903828008"/>
    <x v="1"/>
  </r>
  <r>
    <n v="22825311283"/>
    <x v="5"/>
  </r>
  <r>
    <n v="22772741613"/>
    <x v="5"/>
  </r>
  <r>
    <n v="22708961183"/>
    <x v="3"/>
  </r>
  <r>
    <n v="22582266136"/>
    <x v="5"/>
  </r>
  <r>
    <n v="22571436070"/>
    <x v="7"/>
  </r>
  <r>
    <n v="22495873334"/>
    <x v="0"/>
  </r>
  <r>
    <n v="22414170197"/>
    <x v="0"/>
  </r>
  <r>
    <n v="22375849147"/>
    <x v="2"/>
  </r>
  <r>
    <n v="22362308350"/>
    <x v="5"/>
  </r>
  <r>
    <n v="22078360113"/>
    <x v="2"/>
  </r>
  <r>
    <n v="22065857870"/>
    <x v="2"/>
  </r>
  <r>
    <n v="21894518622"/>
    <x v="0"/>
  </r>
  <r>
    <n v="21847663213"/>
    <x v="5"/>
  </r>
  <r>
    <n v="21827045577"/>
    <x v="0"/>
  </r>
  <r>
    <n v="21722772621"/>
    <x v="2"/>
  </r>
  <r>
    <n v="21699308772"/>
    <x v="1"/>
  </r>
  <r>
    <n v="21665592262"/>
    <x v="5"/>
  </r>
  <r>
    <n v="21619683879"/>
    <x v="3"/>
  </r>
  <r>
    <n v="21562386713"/>
    <x v="3"/>
  </r>
  <r>
    <n v="21532436284"/>
    <x v="0"/>
  </r>
  <r>
    <n v="21484482902"/>
    <x v="5"/>
  </r>
  <r>
    <n v="20890501469"/>
    <x v="0"/>
  </r>
  <r>
    <n v="20838737685"/>
    <x v="5"/>
  </r>
  <r>
    <n v="20780114029"/>
    <x v="0"/>
  </r>
  <r>
    <n v="20710970132"/>
    <x v="7"/>
  </r>
  <r>
    <n v="20650907165"/>
    <x v="9"/>
  </r>
  <r>
    <n v="20560950991"/>
    <x v="0"/>
  </r>
  <r>
    <n v="20481763979"/>
    <x v="3"/>
  </r>
  <r>
    <n v="20348395082"/>
    <x v="6"/>
  </r>
  <r>
    <n v="20330493553"/>
    <x v="0"/>
  </r>
  <r>
    <n v="20285993947"/>
    <x v="0"/>
  </r>
  <r>
    <n v="20270757904"/>
    <x v="0"/>
  </r>
  <r>
    <n v="20019473962"/>
    <x v="5"/>
  </r>
  <r>
    <n v="20004403352"/>
    <x v="5"/>
  </r>
  <r>
    <n v="19998524070"/>
    <x v="0"/>
  </r>
  <r>
    <n v="19979785524"/>
    <x v="5"/>
  </r>
  <r>
    <n v="19887333818"/>
    <x v="5"/>
  </r>
  <r>
    <n v="19815644789"/>
    <x v="0"/>
  </r>
  <r>
    <n v="19780472075"/>
    <x v="5"/>
  </r>
  <r>
    <n v="19675534854"/>
    <x v="7"/>
  </r>
  <r>
    <n v="19650537182"/>
    <x v="0"/>
  </r>
  <r>
    <n v="19590473596"/>
    <x v="0"/>
  </r>
  <r>
    <n v="19565971464"/>
    <x v="0"/>
  </r>
  <r>
    <n v="19508008622"/>
    <x v="1"/>
  </r>
  <r>
    <n v="19359121296"/>
    <x v="0"/>
  </r>
  <r>
    <n v="19238935770"/>
    <x v="5"/>
  </r>
  <r>
    <n v="19155168575"/>
    <x v="5"/>
  </r>
  <r>
    <n v="19050281081"/>
    <x v="7"/>
  </r>
  <r>
    <n v="18922831360"/>
    <x v="3"/>
  </r>
  <r>
    <n v="18901031758"/>
    <x v="0"/>
  </r>
  <r>
    <n v="18770165069"/>
    <x v="0"/>
  </r>
  <r>
    <n v="18587225564"/>
    <x v="0"/>
  </r>
  <r>
    <n v="18550458611"/>
    <x v="0"/>
  </r>
  <r>
    <n v="18126808736"/>
    <x v="0"/>
  </r>
  <r>
    <n v="18099600022"/>
    <x v="3"/>
  </r>
  <r>
    <n v="17860330729"/>
    <x v="3"/>
  </r>
  <r>
    <n v="17838306451"/>
    <x v="0"/>
  </r>
  <r>
    <n v="17557695746"/>
    <x v="5"/>
  </r>
  <r>
    <n v="17427689200"/>
    <x v="5"/>
  </r>
  <r>
    <n v="17419748354"/>
    <x v="5"/>
  </r>
  <r>
    <n v="17230651240"/>
    <x v="2"/>
  </r>
  <r>
    <n v="17173454323"/>
    <x v="1"/>
  </r>
  <r>
    <n v="17134012330"/>
    <x v="0"/>
  </r>
  <r>
    <n v="17084720246"/>
    <x v="3"/>
  </r>
  <r>
    <n v="16994708151"/>
    <x v="0"/>
  </r>
  <r>
    <n v="16949610714"/>
    <x v="6"/>
  </r>
  <r>
    <n v="16804461102"/>
    <x v="0"/>
  </r>
  <r>
    <n v="16798836162"/>
    <x v="6"/>
  </r>
  <r>
    <n v="16774817862"/>
    <x v="0"/>
  </r>
  <r>
    <n v="16730963436"/>
    <x v="0"/>
  </r>
  <r>
    <n v="16690512755"/>
    <x v="5"/>
  </r>
  <r>
    <n v="16582763026"/>
    <x v="10"/>
  </r>
  <r>
    <n v="16502312582"/>
    <x v="2"/>
  </r>
  <r>
    <n v="16364615455"/>
    <x v="0"/>
  </r>
  <r>
    <n v="16308908370"/>
    <x v="0"/>
  </r>
  <r>
    <n v="16159144153"/>
    <x v="0"/>
  </r>
  <r>
    <n v="16154751854"/>
    <x v="5"/>
  </r>
  <r>
    <n v="16131404685"/>
    <x v="2"/>
  </r>
  <r>
    <n v="16105744207"/>
    <x v="0"/>
  </r>
  <r>
    <n v="16018445865"/>
    <x v="6"/>
  </r>
  <r>
    <n v="15994167450"/>
    <x v="0"/>
  </r>
  <r>
    <n v="15937415314"/>
    <x v="2"/>
  </r>
  <r>
    <n v="15919199568"/>
    <x v="7"/>
  </r>
  <r>
    <n v="15834294546"/>
    <x v="0"/>
  </r>
  <r>
    <n v="15817809026"/>
    <x v="0"/>
  </r>
  <r>
    <n v="15801754186"/>
    <x v="0"/>
  </r>
  <r>
    <n v="15797575634"/>
    <x v="7"/>
  </r>
  <r>
    <n v="15765845822"/>
    <x v="5"/>
  </r>
  <r>
    <n v="15748182269"/>
    <x v="3"/>
  </r>
  <r>
    <n v="15728169121"/>
    <x v="5"/>
  </r>
  <r>
    <n v="15546930951"/>
    <x v="4"/>
  </r>
  <r>
    <n v="15524835660"/>
    <x v="0"/>
  </r>
  <r>
    <n v="15511361529"/>
    <x v="5"/>
  </r>
  <r>
    <n v="15509555710"/>
    <x v="0"/>
  </r>
  <r>
    <n v="15504494143"/>
    <x v="2"/>
  </r>
  <r>
    <n v="15441838450"/>
    <x v="0"/>
  </r>
  <r>
    <n v="15441752708"/>
    <x v="7"/>
  </r>
  <r>
    <n v="15307321273"/>
    <x v="7"/>
  </r>
  <r>
    <n v="15293265339"/>
    <x v="7"/>
  </r>
  <r>
    <n v="15273859533"/>
    <x v="3"/>
  </r>
  <r>
    <n v="15241121694"/>
    <x v="7"/>
  </r>
  <r>
    <n v="15232295427"/>
    <x v="0"/>
  </r>
  <r>
    <n v="15227993247"/>
    <x v="5"/>
  </r>
  <r>
    <n v="15101019022"/>
    <x v="0"/>
  </r>
  <r>
    <n v="15056762678"/>
    <x v="9"/>
  </r>
  <r>
    <n v="15017638068"/>
    <x v="3"/>
  </r>
  <r>
    <n v="15011751869"/>
    <x v="9"/>
  </r>
  <r>
    <n v="14988431395"/>
    <x v="3"/>
  </r>
  <r>
    <n v="14960422456"/>
    <x v="6"/>
  </r>
  <r>
    <n v="14947769916"/>
    <x v="6"/>
  </r>
  <r>
    <n v="14875629871"/>
    <x v="5"/>
  </r>
  <r>
    <n v="14872023832"/>
    <x v="0"/>
  </r>
  <r>
    <n v="14848903564"/>
    <x v="2"/>
  </r>
  <r>
    <n v="14822220945"/>
    <x v="0"/>
  </r>
  <r>
    <n v="14741611081"/>
    <x v="5"/>
  </r>
  <r>
    <n v="14734971617"/>
    <x v="5"/>
  </r>
  <r>
    <n v="14668889695"/>
    <x v="6"/>
  </r>
  <r>
    <n v="14632787311"/>
    <x v="5"/>
  </r>
  <r>
    <n v="14549879967"/>
    <x v="7"/>
  </r>
  <r>
    <n v="14534856183"/>
    <x v="7"/>
  </r>
  <r>
    <n v="14406350201"/>
    <x v="5"/>
  </r>
  <r>
    <n v="14366178751"/>
    <x v="3"/>
  </r>
  <r>
    <n v="14356230404"/>
    <x v="0"/>
  </r>
  <r>
    <n v="14347943068"/>
    <x v="5"/>
  </r>
  <r>
    <n v="14308657223"/>
    <x v="0"/>
  </r>
  <r>
    <n v="14287683142"/>
    <x v="5"/>
  </r>
  <r>
    <n v="14285926489"/>
    <x v="9"/>
  </r>
  <r>
    <n v="14250671651"/>
    <x v="7"/>
  </r>
  <r>
    <n v="14174193231"/>
    <x v="9"/>
  </r>
  <r>
    <n v="14171133174"/>
    <x v="5"/>
  </r>
  <r>
    <n v="14170970073"/>
    <x v="0"/>
  </r>
  <r>
    <n v="14142222578"/>
    <x v="1"/>
  </r>
  <r>
    <n v="14135252265"/>
    <x v="5"/>
  </r>
  <r>
    <n v="14110650588"/>
    <x v="0"/>
  </r>
  <r>
    <n v="14039843017"/>
    <x v="1"/>
  </r>
  <r>
    <n v="14023574215"/>
    <x v="0"/>
  </r>
  <r>
    <n v="13910019443"/>
    <x v="5"/>
  </r>
  <r>
    <n v="13840277557"/>
    <x v="0"/>
  </r>
  <r>
    <n v="13836378802"/>
    <x v="9"/>
  </r>
  <r>
    <n v="13824911510"/>
    <x v="0"/>
  </r>
  <r>
    <n v="13823755228"/>
    <x v="5"/>
  </r>
  <r>
    <n v="13780532791"/>
    <x v="6"/>
  </r>
  <r>
    <n v="13776803693"/>
    <x v="0"/>
  </r>
  <r>
    <n v="13765863650"/>
    <x v="0"/>
  </r>
  <r>
    <n v="13660689522"/>
    <x v="0"/>
  </r>
  <r>
    <n v="13634249471"/>
    <x v="9"/>
  </r>
  <r>
    <n v="13631541685"/>
    <x v="5"/>
  </r>
  <r>
    <n v="13588917689"/>
    <x v="0"/>
  </r>
  <r>
    <n v="13546973241"/>
    <x v="3"/>
  </r>
  <r>
    <n v="13537940105"/>
    <x v="0"/>
  </r>
  <r>
    <n v="13533043987"/>
    <x v="2"/>
  </r>
  <r>
    <n v="13529296723"/>
    <x v="5"/>
  </r>
  <r>
    <n v="13512082882"/>
    <x v="0"/>
  </r>
  <r>
    <n v="13436014930"/>
    <x v="0"/>
  </r>
  <r>
    <n v="13406531968"/>
    <x v="5"/>
  </r>
  <r>
    <n v="13405201404"/>
    <x v="0"/>
  </r>
  <r>
    <n v="13377630192"/>
    <x v="5"/>
  </r>
  <r>
    <n v="13371679587"/>
    <x v="9"/>
  </r>
  <r>
    <n v="13368372558"/>
    <x v="0"/>
  </r>
  <r>
    <n v="13364219788"/>
    <x v="5"/>
  </r>
  <r>
    <n v="13317446177"/>
    <x v="0"/>
  </r>
  <r>
    <n v="13250789764"/>
    <x v="0"/>
  </r>
  <r>
    <n v="13221594419"/>
    <x v="0"/>
  </r>
  <r>
    <n v="13196225954"/>
    <x v="3"/>
  </r>
  <r>
    <n v="13176649526"/>
    <x v="3"/>
  </r>
  <r>
    <n v="13113052398"/>
    <x v="0"/>
  </r>
  <r>
    <n v="13058075071"/>
    <x v="0"/>
  </r>
  <r>
    <n v="13056086166"/>
    <x v="5"/>
  </r>
  <r>
    <n v="13052346340"/>
    <x v="0"/>
  </r>
  <r>
    <n v="13051786515"/>
    <x v="7"/>
  </r>
  <r>
    <n v="13009287889"/>
    <x v="5"/>
  </r>
  <r>
    <n v="12981801302"/>
    <x v="4"/>
  </r>
  <r>
    <n v="12981156477"/>
    <x v="2"/>
  </r>
  <r>
    <n v="12979564197"/>
    <x v="0"/>
  </r>
  <r>
    <n v="12975261721"/>
    <x v="0"/>
  </r>
  <r>
    <n v="12969612106"/>
    <x v="5"/>
  </r>
  <r>
    <n v="12924915362"/>
    <x v="0"/>
  </r>
  <r>
    <n v="12906569229"/>
    <x v="5"/>
  </r>
  <r>
    <n v="12903392102"/>
    <x v="3"/>
  </r>
  <r>
    <n v="12902883527"/>
    <x v="5"/>
  </r>
  <r>
    <n v="12893925588"/>
    <x v="5"/>
  </r>
  <r>
    <n v="12889926707"/>
    <x v="7"/>
  </r>
  <r>
    <n v="12758281340"/>
    <x v="2"/>
  </r>
  <r>
    <n v="12675495179"/>
    <x v="1"/>
  </r>
  <r>
    <n v="12630830484"/>
    <x v="2"/>
  </r>
  <r>
    <n v="12626456017"/>
    <x v="0"/>
  </r>
  <r>
    <n v="12611329246"/>
    <x v="0"/>
  </r>
  <r>
    <n v="12528044071"/>
    <x v="5"/>
  </r>
  <r>
    <n v="12464867813"/>
    <x v="0"/>
  </r>
  <r>
    <n v="12386316820"/>
    <x v="0"/>
  </r>
  <r>
    <n v="12376238565"/>
    <x v="0"/>
  </r>
  <r>
    <n v="12373854954"/>
    <x v="9"/>
  </r>
  <r>
    <n v="12371602129"/>
    <x v="2"/>
  </r>
  <r>
    <n v="12367072234"/>
    <x v="2"/>
  </r>
  <r>
    <n v="12326155433"/>
    <x v="0"/>
  </r>
  <r>
    <n v="12319098703"/>
    <x v="5"/>
  </r>
  <r>
    <n v="12161624272"/>
    <x v="3"/>
  </r>
  <r>
    <n v="12097238674"/>
    <x v="0"/>
  </r>
  <r>
    <n v="12078065051"/>
    <x v="5"/>
  </r>
  <r>
    <n v="12071886355"/>
    <x v="0"/>
  </r>
  <r>
    <n v="12030471541"/>
    <x v="5"/>
  </r>
  <r>
    <n v="12020712027"/>
    <x v="0"/>
  </r>
  <r>
    <n v="12018947879"/>
    <x v="0"/>
  </r>
  <r>
    <n v="11997319531"/>
    <x v="6"/>
  </r>
  <r>
    <n v="11958012432"/>
    <x v="6"/>
  </r>
  <r>
    <n v="11954665940"/>
    <x v="5"/>
  </r>
  <r>
    <n v="11946387556"/>
    <x v="5"/>
  </r>
  <r>
    <n v="11909217449"/>
    <x v="3"/>
  </r>
  <r>
    <n v="11893387937"/>
    <x v="0"/>
  </r>
  <r>
    <n v="11842283184"/>
    <x v="3"/>
  </r>
  <r>
    <n v="11840564703"/>
    <x v="3"/>
  </r>
  <r>
    <n v="11838649898"/>
    <x v="5"/>
  </r>
  <r>
    <n v="11806216949"/>
    <x v="0"/>
  </r>
  <r>
    <n v="11791649003"/>
    <x v="7"/>
  </r>
  <r>
    <n v="11761981184"/>
    <x v="4"/>
  </r>
  <r>
    <n v="11734620739"/>
    <x v="0"/>
  </r>
  <r>
    <n v="11709869278"/>
    <x v="5"/>
  </r>
  <r>
    <n v="11618626248"/>
    <x v="5"/>
  </r>
  <r>
    <n v="11586962179"/>
    <x v="5"/>
  </r>
  <r>
    <n v="11512332695"/>
    <x v="5"/>
  </r>
  <r>
    <n v="11442069884"/>
    <x v="5"/>
  </r>
  <r>
    <n v="11387663843"/>
    <x v="9"/>
  </r>
  <r>
    <m/>
    <x v="1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6">
  <r>
    <s v="T-Series"/>
    <n v="237000000"/>
    <n v="216495600668"/>
    <n v="18831"/>
    <x v="0"/>
    <n v="2006"/>
  </r>
  <r>
    <s v="Cocomelon - Nursery Rhymes"/>
    <n v="154000000"/>
    <n v="152638999634"/>
    <n v="861"/>
    <x v="1"/>
    <n v="2006"/>
  </r>
  <r>
    <s v="SET India"/>
    <n v="152000000"/>
    <n v="140138068504"/>
    <n v="105649"/>
    <x v="2"/>
    <n v="2006"/>
  </r>
  <r>
    <s v="Sony SAB"/>
    <n v="77500000"/>
    <n v="92952274861"/>
    <n v="65028"/>
    <x v="2"/>
    <n v="2007"/>
  </r>
  <r>
    <s v="✿ Kids Diana Show"/>
    <n v="108000000"/>
    <n v="88452629066"/>
    <n v="1070"/>
    <x v="3"/>
    <n v="2015"/>
  </r>
  <r>
    <s v="Like Nastya"/>
    <n v="104000000"/>
    <n v="88060349741"/>
    <n v="762"/>
    <x v="3"/>
    <n v="2016"/>
  </r>
  <r>
    <s v="WWE"/>
    <n v="93500000"/>
    <n v="74447865775"/>
    <n v="66901"/>
    <x v="4"/>
    <n v="2007"/>
  </r>
  <r>
    <s v="Vlad and Niki"/>
    <n v="93900000"/>
    <n v="73333582362"/>
    <n v="530"/>
    <x v="5"/>
    <n v="2018"/>
  </r>
  <r>
    <s v="Movieclips"/>
    <n v="58700000"/>
    <n v="58923017461"/>
    <n v="40063"/>
    <x v="2"/>
    <n v="2006"/>
  </r>
  <r>
    <s v="Colors TV"/>
    <n v="60200000"/>
    <n v="58056997206"/>
    <n v="104523"/>
    <x v="2"/>
    <n v="2008"/>
  </r>
  <r>
    <s v="Zee Music Company"/>
    <n v="92800000"/>
    <n v="54295114324"/>
    <n v="7768"/>
    <x v="0"/>
    <n v="2014"/>
  </r>
  <r>
    <s v="El Reino Infantil"/>
    <n v="55600000"/>
    <n v="54151900416"/>
    <n v="1434"/>
    <x v="0"/>
    <n v="2011"/>
  </r>
  <r>
    <s v="Ryan's World"/>
    <n v="34400000"/>
    <n v="54008224558"/>
    <n v="2321"/>
    <x v="5"/>
    <n v="2015"/>
  </r>
  <r>
    <s v="netd müzik"/>
    <n v="23600000"/>
    <n v="53867289619"/>
    <n v="22108"/>
    <x v="0"/>
    <n v="2014"/>
  </r>
  <r>
    <s v="ABS-CBN Entertainment"/>
    <n v="42600000"/>
    <n v="49164270097"/>
    <n v="187424"/>
    <x v="3"/>
    <n v="2008"/>
  </r>
  <r>
    <s v="Toys and Colors"/>
    <n v="38600000"/>
    <n v="44642348659"/>
    <n v="910"/>
    <x v="5"/>
    <n v="2016"/>
  </r>
  <r>
    <s v="ChuChu TV Nursery Rhymes &amp; Kids Songs"/>
    <n v="61900000"/>
    <n v="42589514748"/>
    <n v="546"/>
    <x v="1"/>
    <n v="2013"/>
  </r>
  <r>
    <s v="Zee TV"/>
    <n v="65900000"/>
    <n v="42064672138"/>
    <n v="98369"/>
    <x v="5"/>
    <n v="2005"/>
  </r>
  <r>
    <s v="Super Simple Songs - Kids Songs"/>
    <n v="37800000"/>
    <n v="41715976696"/>
    <n v="667"/>
    <x v="1"/>
    <n v="2006"/>
  </r>
  <r>
    <s v="Wave Music"/>
    <n v="56300000"/>
    <n v="39258909308"/>
    <n v="19031"/>
    <x v="0"/>
    <n v="2014"/>
  </r>
  <r>
    <s v="Little Baby Bum - Nursery Rhymes &amp; Kids Songs"/>
    <n v="40800000"/>
    <n v="38840192263"/>
    <n v="2287"/>
    <x v="1"/>
    <n v="2011"/>
  </r>
  <r>
    <s v="Canal KondZilla"/>
    <n v="66400000"/>
    <n v="37297721449"/>
    <n v="2393"/>
    <x v="0"/>
    <n v="2012"/>
  </r>
  <r>
    <s v="Pinkfong Baby Shark - Kids' Songs &amp; Stories"/>
    <n v="65700000"/>
    <n v="36688824621"/>
    <n v="2647"/>
    <x v="1"/>
    <n v="2011"/>
  </r>
  <r>
    <s v="WorkpointOfficial"/>
    <n v="38300000"/>
    <n v="35265515153"/>
    <n v="68255"/>
    <x v="5"/>
    <n v="2012"/>
  </r>
  <r>
    <s v="Маша и Медведь"/>
    <n v="41600000"/>
    <n v="35041524012"/>
    <n v="1316"/>
    <x v="2"/>
    <n v="2011"/>
  </r>
  <r>
    <s v="HAR PAL GEO"/>
    <n v="38000000"/>
    <n v="33884922133"/>
    <n v="84696"/>
    <x v="5"/>
    <n v="2008"/>
  </r>
  <r>
    <s v="ARY Digital HD"/>
    <n v="39800000"/>
    <n v="33692884745"/>
    <n v="92357"/>
    <x v="5"/>
    <n v="2016"/>
  </r>
  <r>
    <s v="YRF"/>
    <n v="52200000"/>
    <n v="33001702137"/>
    <n v="3528"/>
    <x v="2"/>
    <n v="2006"/>
  </r>
  <r>
    <s v="Tips Official"/>
    <n v="57000000"/>
    <n v="31392740249"/>
    <n v="4182"/>
    <x v="0"/>
    <n v="2007"/>
  </r>
  <r>
    <s v="LooLoo Kids - Nursery Rhymes and Children's Songs"/>
    <n v="52900000"/>
    <n v="31261734882"/>
    <n v="621"/>
    <x v="0"/>
    <n v="2014"/>
  </r>
  <r>
    <s v="LankyBox"/>
    <n v="23300000"/>
    <n v="31155421572"/>
    <n v="7307"/>
    <x v="6"/>
    <n v="2016"/>
  </r>
  <r>
    <s v="Shemaroo Filmi Gaane"/>
    <n v="64000000"/>
    <n v="30308486987"/>
    <n v="8535"/>
    <x v="0"/>
    <n v="2010"/>
  </r>
  <r>
    <s v="Justin Bieber"/>
    <n v="71000000"/>
    <n v="29802309718"/>
    <n v="249"/>
    <x v="0"/>
    <n v="2007"/>
  </r>
  <r>
    <s v="Get Movies"/>
    <n v="44800000"/>
    <n v="29583070279"/>
    <n v="3193"/>
    <x v="5"/>
    <n v="2006"/>
  </r>
  <r>
    <s v="Ed Sheeran"/>
    <n v="53000000"/>
    <n v="29256187171"/>
    <n v="264"/>
    <x v="0"/>
    <n v="2006"/>
  </r>
  <r>
    <s v="BLACKPINK"/>
    <n v="84400000"/>
    <n v="29178260651"/>
    <n v="475"/>
    <x v="3"/>
    <n v="2016"/>
  </r>
  <r>
    <s v="PewDiePie"/>
    <n v="111000000"/>
    <n v="28920114696"/>
    <n v="4700"/>
    <x v="7"/>
    <n v="2010"/>
  </r>
  <r>
    <s v="Bad Bunny"/>
    <n v="45300000"/>
    <n v="28697537555"/>
    <n v="128"/>
    <x v="0"/>
    <n v="2014"/>
  </r>
  <r>
    <s v="GMANetwork"/>
    <n v="30100000"/>
    <n v="28240012927"/>
    <n v="128766"/>
    <x v="5"/>
    <n v="2006"/>
  </r>
  <r>
    <s v="Infobells - Hindi"/>
    <n v="49200000"/>
    <n v="28093078858"/>
    <n v="526"/>
    <x v="1"/>
    <n v="2014"/>
  </r>
  <r>
    <s v="Taylor Swift"/>
    <n v="51000000"/>
    <n v="28081584959"/>
    <n v="206"/>
    <x v="0"/>
    <n v="2006"/>
  </r>
  <r>
    <s v="Sony Music India"/>
    <n v="55900000"/>
    <n v="27598909527"/>
    <n v="3457"/>
    <x v="0"/>
    <n v="2009"/>
  </r>
  <r>
    <s v="T-Series Bhakti Sagar"/>
    <n v="58100000"/>
    <n v="27517331414"/>
    <n v="25114"/>
    <x v="0"/>
    <n v="2011"/>
  </r>
  <r>
    <s v="DisneyMusicVEVO"/>
    <n v="31700000"/>
    <n v="27023117927"/>
    <n v="1942"/>
    <x v="0"/>
    <n v="2010"/>
  </r>
  <r>
    <s v="قناة طيور الجنة | toyoraljanahtv"/>
    <n v="29500000"/>
    <n v="26955901326"/>
    <n v="3191"/>
    <x v="5"/>
    <n v="2008"/>
  </r>
  <r>
    <s v="Ch3Thailand"/>
    <n v="32700000"/>
    <n v="26827714564"/>
    <n v="86169"/>
    <x v="5"/>
    <n v="2014"/>
  </r>
  <r>
    <s v="HYBE LABELS"/>
    <n v="69300000"/>
    <n v="26485581171"/>
    <n v="1108"/>
    <x v="0"/>
    <n v="2008"/>
  </r>
  <r>
    <s v="SMTOWN"/>
    <n v="31500000"/>
    <n v="26475897382"/>
    <n v="4086"/>
    <x v="0"/>
    <n v="2006"/>
  </r>
  <r>
    <s v="Sony PAL"/>
    <n v="35900000"/>
    <n v="26412224144"/>
    <n v="22211"/>
    <x v="2"/>
    <n v="2014"/>
  </r>
  <r>
    <s v="ช่อง one31"/>
    <n v="36400000"/>
    <n v="26280826947"/>
    <n v="106483"/>
    <x v="5"/>
    <n v="2013"/>
  </r>
  <r>
    <s v="Tsuriki Show"/>
    <n v="18300000"/>
    <n v="26198962430"/>
    <n v="2299"/>
    <x v="5"/>
    <n v="2019"/>
  </r>
  <r>
    <s v="SonyMusicIndiaVEVO"/>
    <n v="45200000"/>
    <n v="26094337405"/>
    <n v="3369"/>
    <x v="0"/>
    <n v="2009"/>
  </r>
  <r>
    <s v="JustinBieberVEVO"/>
    <n v="31700000"/>
    <n v="26082718186"/>
    <n v="204"/>
    <x v="0"/>
    <n v="2009"/>
  </r>
  <r>
    <s v="Speed Records"/>
    <n v="42000000"/>
    <n v="26010508068"/>
    <n v="10682"/>
    <x v="0"/>
    <n v="2012"/>
  </r>
  <r>
    <s v="Shakira"/>
    <n v="40800000"/>
    <n v="25929013006"/>
    <n v="308"/>
    <x v="3"/>
    <n v="2005"/>
  </r>
  <r>
    <s v="EminemMusic"/>
    <n v="55400000"/>
    <n v="25713668530"/>
    <n v="140"/>
    <x v="0"/>
    <n v="2007"/>
  </r>
  <r>
    <s v="BabyBus - Kids Songs and Cartoons"/>
    <n v="31700000"/>
    <n v="25652048457"/>
    <n v="1999"/>
    <x v="1"/>
    <n v="2016"/>
  </r>
  <r>
    <s v="5-Minute Crafts"/>
    <n v="78900000"/>
    <n v="25251693106"/>
    <n v="6022"/>
    <x v="8"/>
    <n v="2016"/>
  </r>
  <r>
    <s v="La Granja de Zenón"/>
    <n v="34000000"/>
    <n v="25243742160"/>
    <n v="613"/>
    <x v="0"/>
    <n v="2013"/>
  </r>
  <r>
    <s v="GMM GRAMMY OFFICIAL"/>
    <n v="22700000"/>
    <n v="25007763545"/>
    <n v="14685"/>
    <x v="0"/>
    <n v="2010"/>
  </r>
  <r>
    <s v="Vijay Television"/>
    <n v="19000000"/>
    <n v="24990083268"/>
    <n v="40319"/>
    <x v="5"/>
    <n v="2007"/>
  </r>
  <r>
    <s v="Galinha Pintadinha"/>
    <n v="32600000"/>
    <n v="24972463590"/>
    <n v="65"/>
    <x v="2"/>
    <n v="2006"/>
  </r>
  <r>
    <s v="GR6 EXPLODE"/>
    <n v="38500000"/>
    <n v="24945998838"/>
    <n v="4156"/>
    <x v="0"/>
    <n v="2014"/>
  </r>
  <r>
    <s v="Katy Perry"/>
    <n v="43900000"/>
    <n v="24847554662"/>
    <n v="120"/>
    <x v="0"/>
    <n v="2008"/>
  </r>
  <r>
    <s v="Aditya Music"/>
    <n v="27600000"/>
    <n v="24574327626"/>
    <n v="21020"/>
    <x v="0"/>
    <n v="2008"/>
  </r>
  <r>
    <s v="TaylorSwiftVEVO"/>
    <n v="25700000"/>
    <n v="24560011076"/>
    <n v="262"/>
    <x v="0"/>
    <n v="2009"/>
  </r>
  <r>
    <s v="shakiraVEVO"/>
    <n v="18400000"/>
    <n v="24083534504"/>
    <n v="194"/>
    <x v="0"/>
    <n v="2009"/>
  </r>
  <r>
    <s v="FGTeeV"/>
    <n v="21700000"/>
    <n v="23458547498"/>
    <n v="1674"/>
    <x v="7"/>
    <n v="2013"/>
  </r>
  <r>
    <s v="1theK (원더케이)"/>
    <n v="24400000"/>
    <n v="23411691878"/>
    <n v="17842"/>
    <x v="0"/>
    <n v="2011"/>
  </r>
  <r>
    <s v="KatyPerryVEVO"/>
    <n v="24700000"/>
    <n v="23318716419"/>
    <n v="173"/>
    <x v="0"/>
    <n v="2009"/>
  </r>
  <r>
    <s v="Ariana Grande"/>
    <n v="52300000"/>
    <n v="23242590833"/>
    <n v="146"/>
    <x v="0"/>
    <n v="2007"/>
  </r>
  <r>
    <s v="Aaj Tak"/>
    <n v="55700000"/>
    <n v="23158451096"/>
    <n v="242010"/>
    <x v="9"/>
    <n v="2009"/>
  </r>
  <r>
    <s v="Maria Clara &amp; JP"/>
    <n v="36000000"/>
    <n v="22985098433"/>
    <n v="699"/>
    <x v="3"/>
    <n v="2015"/>
  </r>
  <r>
    <s v="Genevieve's Playhouse - Learning Videos for Kids"/>
    <n v="32100000"/>
    <n v="22903828008"/>
    <n v="595"/>
    <x v="1"/>
    <n v="2016"/>
  </r>
  <r>
    <s v="MrBeast"/>
    <n v="135000000"/>
    <n v="22825311283"/>
    <n v="735"/>
    <x v="5"/>
    <n v="2012"/>
  </r>
  <r>
    <s v="Shemaroo"/>
    <n v="44800000"/>
    <n v="22772741613"/>
    <n v="10873"/>
    <x v="5"/>
    <n v="2007"/>
  </r>
  <r>
    <s v="shfa2 - شفا"/>
    <n v="38200000"/>
    <n v="22708961183"/>
    <n v="1497"/>
    <x v="3"/>
    <n v="2017"/>
  </r>
  <r>
    <s v="TheEllenShow"/>
    <n v="38300000"/>
    <n v="22582266136"/>
    <n v="15189"/>
    <x v="5"/>
    <n v="2006"/>
  </r>
  <r>
    <s v="SSSniperWolf"/>
    <n v="33300000"/>
    <n v="22571436070"/>
    <n v="3224"/>
    <x v="7"/>
    <n v="2013"/>
  </r>
  <r>
    <s v="Ozuna"/>
    <n v="35900000"/>
    <n v="22495873334"/>
    <n v="164"/>
    <x v="0"/>
    <n v="2016"/>
  </r>
  <r>
    <s v="J Balvin"/>
    <n v="33900000"/>
    <n v="22414170197"/>
    <n v="134"/>
    <x v="0"/>
    <n v="2011"/>
  </r>
  <r>
    <s v="Masha and The Bear"/>
    <n v="39200000"/>
    <n v="22375849147"/>
    <n v="1063"/>
    <x v="2"/>
    <n v="2014"/>
  </r>
  <r>
    <s v="CookieSwirlC"/>
    <n v="19300000"/>
    <n v="22362308350"/>
    <n v="3683"/>
    <x v="5"/>
    <n v="2013"/>
  </r>
  <r>
    <s v="Peppa Pig - Official Channel"/>
    <n v="30300000"/>
    <n v="22078360113"/>
    <n v="2645"/>
    <x v="2"/>
    <n v="2013"/>
  </r>
  <r>
    <s v="Goldmines"/>
    <n v="82700000"/>
    <n v="22065857870"/>
    <n v="5350"/>
    <x v="2"/>
    <n v="2012"/>
  </r>
  <r>
    <s v="Daddy Yankee"/>
    <n v="37600000"/>
    <n v="21894518622"/>
    <n v="476"/>
    <x v="0"/>
    <n v="2011"/>
  </r>
  <r>
    <s v="Sesame Street"/>
    <n v="23100000"/>
    <n v="21847663213"/>
    <n v="3564"/>
    <x v="5"/>
    <n v="2006"/>
  </r>
  <r>
    <s v="Maroon 5"/>
    <n v="36400000"/>
    <n v="21827045577"/>
    <n v="163"/>
    <x v="0"/>
    <n v="2006"/>
  </r>
  <r>
    <s v="Nick Jr."/>
    <n v="26600000"/>
    <n v="21722772621"/>
    <n v="5145"/>
    <x v="2"/>
    <n v="2012"/>
  </r>
  <r>
    <s v="Little Angel: Nursery Rhymes &amp; Kids Songs"/>
    <n v="29600000"/>
    <n v="21699308772"/>
    <n v="1232"/>
    <x v="1"/>
    <n v="2015"/>
  </r>
  <r>
    <s v="etvteluguindia"/>
    <n v="18700000"/>
    <n v="21665592262"/>
    <n v="120122"/>
    <x v="5"/>
    <n v="2010"/>
  </r>
  <r>
    <s v="LUCCAS NETO - LUCCAS TOON"/>
    <n v="38800000"/>
    <n v="21619683879"/>
    <n v="2067"/>
    <x v="3"/>
    <n v="2014"/>
  </r>
  <r>
    <s v="LeoNata Family"/>
    <n v="16200000"/>
    <n v="21562386713"/>
    <n v="1871"/>
    <x v="3"/>
    <n v="2021"/>
  </r>
  <r>
    <s v="The Weeknd"/>
    <n v="31100000"/>
    <n v="21532436284"/>
    <n v="131"/>
    <x v="0"/>
    <n v="2011"/>
  </r>
  <r>
    <s v="Rihanna"/>
    <n v="41200000"/>
    <n v="21484482902"/>
    <n v="82"/>
    <x v="5"/>
    <n v="2005"/>
  </r>
  <r>
    <s v="Bollywood Classics"/>
    <n v="33300000"/>
    <n v="20890501469"/>
    <n v="1970"/>
    <x v="0"/>
    <n v="2012"/>
  </r>
  <r>
    <s v="HUM TV"/>
    <n v="25400000"/>
    <n v="20838737685"/>
    <n v="89867"/>
    <x v="5"/>
    <n v="2011"/>
  </r>
  <r>
    <s v="Spinnin' Records"/>
    <n v="29900000"/>
    <n v="20780114029"/>
    <n v="11110"/>
    <x v="0"/>
    <n v="2007"/>
  </r>
  <r>
    <s v="A4"/>
    <n v="44400000"/>
    <n v="20710970132"/>
    <n v="722"/>
    <x v="7"/>
    <n v="2014"/>
  </r>
  <r>
    <s v="Inside Edition"/>
    <n v="11500000"/>
    <n v="20650907165"/>
    <n v="29223"/>
    <x v="9"/>
    <n v="2012"/>
  </r>
  <r>
    <s v="Maluma"/>
    <n v="29000000"/>
    <n v="20560950991"/>
    <n v="21"/>
    <x v="0"/>
    <n v="2018"/>
  </r>
  <r>
    <s v="shfa"/>
    <n v="37400000"/>
    <n v="20481763979"/>
    <n v="936"/>
    <x v="3"/>
    <n v="2015"/>
  </r>
  <r>
    <s v="Alan Chikin Chow"/>
    <n v="19100000"/>
    <n v="20348395082"/>
    <n v="702"/>
    <x v="6"/>
    <n v="2020"/>
  </r>
  <r>
    <s v="jbalvinVEVO"/>
    <n v="13200000"/>
    <n v="20330493553"/>
    <n v="235"/>
    <x v="0"/>
    <n v="2010"/>
  </r>
  <r>
    <s v="T-Series Apna Punjab"/>
    <n v="33800000"/>
    <n v="20285993947"/>
    <n v="7272"/>
    <x v="0"/>
    <n v="2011"/>
  </r>
  <r>
    <s v="Bounce Patrol - Kids Songs"/>
    <n v="27500000"/>
    <n v="20270757904"/>
    <n v="238"/>
    <x v="0"/>
    <n v="2013"/>
  </r>
  <r>
    <s v="Voot Kids"/>
    <n v="43000000"/>
    <n v="20019473962"/>
    <n v="4064"/>
    <x v="5"/>
    <n v="2016"/>
  </r>
  <r>
    <s v="Disney Latinoamérica"/>
    <n v="21200000"/>
    <n v="20004403352"/>
    <n v="7985"/>
    <x v="5"/>
    <n v="2007"/>
  </r>
  <r>
    <s v="WORLDSTARHIPHOP"/>
    <n v="26300000"/>
    <n v="19998524070"/>
    <n v="6737"/>
    <x v="0"/>
    <n v="2008"/>
  </r>
  <r>
    <s v="StarPlus"/>
    <n v="26700000"/>
    <n v="19979785524"/>
    <n v="28853"/>
    <x v="5"/>
    <n v="2006"/>
  </r>
  <r>
    <s v="LEGO"/>
    <n v="15700000"/>
    <n v="19887333818"/>
    <n v="29807"/>
    <x v="5"/>
    <n v="2005"/>
  </r>
  <r>
    <s v="EminemVEVO"/>
    <n v="24800000"/>
    <n v="19815644789"/>
    <n v="104"/>
    <x v="0"/>
    <n v="2009"/>
  </r>
  <r>
    <s v="DONA 도나"/>
    <n v="30000000"/>
    <n v="19780472075"/>
    <n v="163"/>
    <x v="5"/>
    <n v="2018"/>
  </r>
  <r>
    <s v="Markiplier"/>
    <n v="34500000"/>
    <n v="19675534854"/>
    <n v="5422"/>
    <x v="7"/>
    <n v="2012"/>
  </r>
  <r>
    <s v="ArianaGrandeVevo"/>
    <n v="17800000"/>
    <n v="19650537182"/>
    <n v="177"/>
    <x v="0"/>
    <n v="2010"/>
  </r>
  <r>
    <s v="BANGTANTV"/>
    <n v="73700000"/>
    <n v="19590473596"/>
    <n v="2122"/>
    <x v="0"/>
    <n v="2012"/>
  </r>
  <r>
    <s v="Maroon5VEVO"/>
    <n v="14500000"/>
    <n v="19565971464"/>
    <n v="143"/>
    <x v="0"/>
    <n v="2009"/>
  </r>
  <r>
    <s v="CVS 3D Rhymes &amp; Kids Songs"/>
    <n v="32100000"/>
    <n v="19508008622"/>
    <n v="338"/>
    <x v="1"/>
    <n v="2008"/>
  </r>
  <r>
    <s v="GRAMMY GOLD OFFICIAL"/>
    <n v="18100000"/>
    <n v="19359121296"/>
    <n v="6012"/>
    <x v="0"/>
    <n v="2014"/>
  </r>
  <r>
    <s v="Like Nastya Show"/>
    <n v="42200000"/>
    <n v="19238935770"/>
    <n v="577"/>
    <x v="5"/>
    <n v="2017"/>
  </r>
  <r>
    <s v="Badabun"/>
    <n v="46500000"/>
    <n v="19155168575"/>
    <n v="17002"/>
    <x v="5"/>
    <n v="2014"/>
  </r>
  <r>
    <s v="DanTDM"/>
    <n v="26400000"/>
    <n v="19050281081"/>
    <n v="3642"/>
    <x v="7"/>
    <n v="2012"/>
  </r>
  <r>
    <s v="SMOL"/>
    <n v="17800000"/>
    <n v="18922831360"/>
    <n v="3008"/>
    <x v="3"/>
    <n v="2021"/>
  </r>
  <r>
    <s v="RihannaVEVO"/>
    <n v="25200000"/>
    <n v="18901031758"/>
    <n v="118"/>
    <x v="0"/>
    <n v="2009"/>
  </r>
  <r>
    <s v="JYP Entertainment"/>
    <n v="26500000"/>
    <n v="18770165069"/>
    <n v="1602"/>
    <x v="0"/>
    <n v="2008"/>
  </r>
  <r>
    <s v="Bruno Mars"/>
    <n v="36200000"/>
    <n v="18587225564"/>
    <n v="99"/>
    <x v="0"/>
    <n v="2006"/>
  </r>
  <r>
    <s v="MalumaVEVO"/>
    <n v="14100000"/>
    <n v="18550458611"/>
    <n v="178"/>
    <x v="0"/>
    <n v="2011"/>
  </r>
  <r>
    <s v="Rotana"/>
    <n v="21100000"/>
    <n v="18126808736"/>
    <n v="8257"/>
    <x v="0"/>
    <n v="2012"/>
  </r>
  <r>
    <s v="Sun TV"/>
    <n v="21100000"/>
    <n v="18099600022"/>
    <n v="48263"/>
    <x v="3"/>
    <n v="2016"/>
  </r>
  <r>
    <s v="BuzzFeedVideo"/>
    <n v="20200000"/>
    <n v="17860330729"/>
    <n v="7493"/>
    <x v="3"/>
    <n v="2011"/>
  </r>
  <r>
    <s v="Marília Mendonça"/>
    <n v="25700000"/>
    <n v="17838306451"/>
    <n v="120"/>
    <x v="0"/>
    <n v="2013"/>
  </r>
  <r>
    <s v="ZEE5"/>
    <n v="14000000"/>
    <n v="17557695746"/>
    <n v="93640"/>
    <x v="5"/>
    <n v="2018"/>
  </r>
  <r>
    <s v="Eros Now Music"/>
    <n v="32100000"/>
    <n v="17427689200"/>
    <n v="9884"/>
    <x v="5"/>
    <n v="2007"/>
  </r>
  <r>
    <s v="Like Nastya ESP"/>
    <n v="36100000"/>
    <n v="17419748354"/>
    <n v="695"/>
    <x v="5"/>
    <n v="2017"/>
  </r>
  <r>
    <s v="PowerKids TV"/>
    <n v="33700000"/>
    <n v="17230651240"/>
    <n v="4210"/>
    <x v="2"/>
    <n v="2014"/>
  </r>
  <r>
    <s v="infobells - Tamil"/>
    <n v="27800000"/>
    <n v="17173454323"/>
    <n v="505"/>
    <x v="1"/>
    <n v="2014"/>
  </r>
  <r>
    <s v="Enrique Iglesias"/>
    <n v="23500000"/>
    <n v="17134012330"/>
    <n v="434"/>
    <x v="0"/>
    <n v="2007"/>
  </r>
  <r>
    <s v="mmoshaya"/>
    <n v="22300000"/>
    <n v="17084720246"/>
    <n v="1169"/>
    <x v="3"/>
    <n v="2010"/>
  </r>
  <r>
    <s v="David Guetta"/>
    <n v="25100000"/>
    <n v="16994708151"/>
    <n v="707"/>
    <x v="0"/>
    <n v="2009"/>
  </r>
  <r>
    <s v="Marta and Rustam"/>
    <n v="16100000"/>
    <n v="16949610714"/>
    <n v="606"/>
    <x v="6"/>
    <n v="2021"/>
  </r>
  <r>
    <s v="Ultra Records"/>
    <n v="29200000"/>
    <n v="16804461102"/>
    <n v="4762"/>
    <x v="0"/>
    <n v="2006"/>
  </r>
  <r>
    <s v="The Tonight Show Starring Jimmy Fallon"/>
    <n v="30700000"/>
    <n v="16798836162"/>
    <n v="8627"/>
    <x v="6"/>
    <n v="2006"/>
  </r>
  <r>
    <s v="SonyMusicSouthVEVO"/>
    <n v="17400000"/>
    <n v="16774817862"/>
    <n v="5462"/>
    <x v="0"/>
    <n v="2014"/>
  </r>
  <r>
    <s v="Beyoncé"/>
    <n v="25600000"/>
    <n v="16730963436"/>
    <n v="238"/>
    <x v="0"/>
    <n v="2005"/>
  </r>
  <r>
    <s v="MBCentertainment"/>
    <n v="8930000"/>
    <n v="16690512755"/>
    <n v="95914"/>
    <x v="5"/>
    <n v="2009"/>
  </r>
  <r>
    <s v="That Little Puff"/>
    <n v="18900000"/>
    <n v="16582763026"/>
    <n v="672"/>
    <x v="10"/>
    <n v="2020"/>
  </r>
  <r>
    <s v="Ishtar Music"/>
    <n v="39800000"/>
    <n v="16502312582"/>
    <n v="4589"/>
    <x v="2"/>
    <n v="2005"/>
  </r>
  <r>
    <s v="Coldplay"/>
    <n v="24500000"/>
    <n v="16364615455"/>
    <n v="372"/>
    <x v="0"/>
    <n v="2010"/>
  </r>
  <r>
    <s v="Romeo Santos"/>
    <n v="20400000"/>
    <n v="16308908370"/>
    <n v="54"/>
    <x v="0"/>
    <n v="2005"/>
  </r>
  <r>
    <s v="TheWeekndVEVO"/>
    <n v="10500000"/>
    <n v="16159144153"/>
    <n v="136"/>
    <x v="0"/>
    <n v="2011"/>
  </r>
  <r>
    <s v="Felipe Neto"/>
    <n v="44900000"/>
    <n v="16154751854"/>
    <n v="4018"/>
    <x v="5"/>
    <n v="2006"/>
  </r>
  <r>
    <s v="Wow Kidz"/>
    <n v="30300000"/>
    <n v="16131404685"/>
    <n v="3843"/>
    <x v="2"/>
    <n v="2015"/>
  </r>
  <r>
    <s v="WatchMojo.com"/>
    <n v="25000000"/>
    <n v="16105744207"/>
    <n v="23791"/>
    <x v="0"/>
    <n v="2007"/>
  </r>
  <r>
    <s v="Jkk Entertainment"/>
    <n v="36900000"/>
    <n v="16018445865"/>
    <n v="209"/>
    <x v="6"/>
    <n v="2017"/>
  </r>
  <r>
    <s v="KAROL G"/>
    <n v="29200000"/>
    <n v="15994167450"/>
    <n v="125"/>
    <x v="0"/>
    <n v="2013"/>
  </r>
  <r>
    <s v="Mother Goose Club Playhouse"/>
    <n v="17900000"/>
    <n v="15937415314"/>
    <n v="1369"/>
    <x v="2"/>
    <n v="2009"/>
  </r>
  <r>
    <s v="jacksepticeye"/>
    <n v="29000000"/>
    <n v="15919199568"/>
    <n v="5060"/>
    <x v="7"/>
    <n v="2007"/>
  </r>
  <r>
    <s v="ImagineDragons"/>
    <n v="30000000"/>
    <n v="15834294546"/>
    <n v="87"/>
    <x v="0"/>
    <n v="2009"/>
  </r>
  <r>
    <s v="Worldwide Records Bhojpuri"/>
    <n v="30700000"/>
    <n v="15817809026"/>
    <n v="6270"/>
    <x v="0"/>
    <n v="2012"/>
  </r>
  <r>
    <s v="Goldmines Gaane Sune Ansune"/>
    <n v="36700000"/>
    <n v="15801754186"/>
    <n v="3439"/>
    <x v="0"/>
    <n v="2015"/>
  </r>
  <r>
    <s v="Aphmau"/>
    <n v="15800000"/>
    <n v="15797575634"/>
    <n v="4231"/>
    <x v="7"/>
    <n v="2012"/>
  </r>
  <r>
    <s v="A.O.D"/>
    <n v="27000000"/>
    <n v="15765845822"/>
    <n v="2475"/>
    <x v="5"/>
    <n v="2014"/>
  </r>
  <r>
    <s v="Koray Zeynep"/>
    <n v="13300000"/>
    <n v="15748182269"/>
    <n v="10475"/>
    <x v="3"/>
    <n v="2016"/>
  </r>
  <r>
    <s v="Come Play With Me"/>
    <n v="13300000"/>
    <n v="15728169121"/>
    <n v="391"/>
    <x v="5"/>
    <n v="2014"/>
  </r>
  <r>
    <s v="Dude Perfect"/>
    <n v="58900000"/>
    <n v="15546930951"/>
    <n v="368"/>
    <x v="4"/>
    <n v="2009"/>
  </r>
  <r>
    <s v="NickyJamTV"/>
    <n v="23400000"/>
    <n v="15524835660"/>
    <n v="363"/>
    <x v="0"/>
    <n v="2012"/>
  </r>
  <r>
    <s v="Fischer's-フィッシャーズ-"/>
    <n v="7890000"/>
    <n v="15511361529"/>
    <n v="3038"/>
    <x v="5"/>
    <n v="2012"/>
  </r>
  <r>
    <s v="Calvin Harris"/>
    <n v="18700000"/>
    <n v="15509555710"/>
    <n v="77"/>
    <x v="0"/>
    <n v="2007"/>
  </r>
  <r>
    <s v="Ultra Bollywood"/>
    <n v="35600000"/>
    <n v="15504494143"/>
    <n v="8911"/>
    <x v="2"/>
    <n v="2009"/>
  </r>
  <r>
    <s v="Mundo Bita"/>
    <n v="11800000"/>
    <n v="15441838450"/>
    <n v="201"/>
    <x v="0"/>
    <n v="2011"/>
  </r>
  <r>
    <s v="IGN"/>
    <n v="17200000"/>
    <n v="15441752708"/>
    <n v="153181"/>
    <x v="7"/>
    <n v="2006"/>
  </r>
  <r>
    <s v="Mikecrack"/>
    <n v="36900000"/>
    <n v="15307321273"/>
    <n v="1815"/>
    <x v="7"/>
    <n v="2015"/>
  </r>
  <r>
    <s v="VanossGaming"/>
    <n v="25800000"/>
    <n v="15293265339"/>
    <n v="1685"/>
    <x v="7"/>
    <n v="2011"/>
  </r>
  <r>
    <s v="Mister Max"/>
    <n v="23500000"/>
    <n v="15273859533"/>
    <n v="1077"/>
    <x v="3"/>
    <n v="2014"/>
  </r>
  <r>
    <s v="VEGETTA777"/>
    <n v="33600000"/>
    <n v="15241121694"/>
    <n v="7395"/>
    <x v="7"/>
    <n v="2008"/>
  </r>
  <r>
    <s v="toyorbabytv"/>
    <n v="21400000"/>
    <n v="15232295427"/>
    <n v="1108"/>
    <x v="0"/>
    <n v="2012"/>
  </r>
  <r>
    <s v="Mazhavil Manorama"/>
    <n v="14400000"/>
    <n v="15227993247"/>
    <n v="80390"/>
    <x v="5"/>
    <n v="2011"/>
  </r>
  <r>
    <s v="EnriqueIglesiasVEVO"/>
    <n v="12900000"/>
    <n v="15101019022"/>
    <n v="136"/>
    <x v="0"/>
    <n v="2009"/>
  </r>
  <r>
    <s v="IndiaTV"/>
    <n v="34200000"/>
    <n v="15056762678"/>
    <n v="257886"/>
    <x v="9"/>
    <n v="2006"/>
  </r>
  <r>
    <s v="Family Fun Pack"/>
    <n v="10100000"/>
    <n v="15017638068"/>
    <n v="2398"/>
    <x v="3"/>
    <n v="2011"/>
  </r>
  <r>
    <s v="Zee News"/>
    <n v="29100000"/>
    <n v="15011751869"/>
    <n v="163510"/>
    <x v="9"/>
    <n v="2007"/>
  </r>
  <r>
    <s v="Lady Gaga"/>
    <n v="22800000"/>
    <n v="14988431395"/>
    <n v="172"/>
    <x v="3"/>
    <n v="2008"/>
  </r>
  <r>
    <s v="MoniLina"/>
    <n v="10900000"/>
    <n v="14960422456"/>
    <n v="746"/>
    <x v="6"/>
    <n v="2021"/>
  </r>
  <r>
    <s v="dednahype"/>
    <n v="14600000"/>
    <n v="14947769916"/>
    <n v="1381"/>
    <x v="6"/>
    <n v="2020"/>
  </r>
  <r>
    <s v="Luis Fonsi"/>
    <n v="31300000"/>
    <n v="14875629871"/>
    <n v="146"/>
    <x v="5"/>
    <n v="2014"/>
  </r>
  <r>
    <s v="toycantando"/>
    <n v="26700000"/>
    <n v="14872023832"/>
    <n v="536"/>
    <x v="0"/>
    <n v="2009"/>
  </r>
  <r>
    <s v="El Payaso Plim Plim"/>
    <n v="16100000"/>
    <n v="14848903564"/>
    <n v="1133"/>
    <x v="2"/>
    <n v="2013"/>
  </r>
  <r>
    <s v="Chris Brown"/>
    <n v="24700000"/>
    <n v="14822220945"/>
    <n v="25"/>
    <x v="0"/>
    <n v="2006"/>
  </r>
  <r>
    <s v="Dushyant kukreja"/>
    <n v="22600000"/>
    <n v="14741611081"/>
    <n v="763"/>
    <x v="5"/>
    <n v="2015"/>
  </r>
  <r>
    <s v="Dan Rhodes"/>
    <n v="20700000"/>
    <n v="14734971617"/>
    <n v="1579"/>
    <x v="5"/>
    <n v="2015"/>
  </r>
  <r>
    <s v="Talking Tom"/>
    <n v="29400000"/>
    <n v="14668889695"/>
    <n v="481"/>
    <x v="6"/>
    <n v="2010"/>
  </r>
  <r>
    <s v="KBS WORLD TV"/>
    <n v="18700000"/>
    <n v="14632787311"/>
    <n v="61744"/>
    <x v="5"/>
    <n v="2007"/>
  </r>
  <r>
    <s v="Jelly"/>
    <n v="23300000"/>
    <n v="14549879967"/>
    <n v="5902"/>
    <x v="7"/>
    <n v="2014"/>
  </r>
  <r>
    <s v="PopularMMOs"/>
    <n v="17200000"/>
    <n v="14534856183"/>
    <n v="4685"/>
    <x v="7"/>
    <n v="2012"/>
  </r>
  <r>
    <s v="Disney Junior"/>
    <n v="14600000"/>
    <n v="14406350201"/>
    <n v="3718"/>
    <x v="5"/>
    <n v="2008"/>
  </r>
  <r>
    <s v="Miss Katy"/>
    <n v="23300000"/>
    <n v="14366178751"/>
    <n v="1021"/>
    <x v="3"/>
    <n v="2014"/>
  </r>
  <r>
    <s v="Drake"/>
    <n v="27600000"/>
    <n v="14356230404"/>
    <n v="58"/>
    <x v="0"/>
    <n v="2009"/>
  </r>
  <r>
    <s v="Sagawa /さがわ"/>
    <n v="17000000"/>
    <n v="14347943068"/>
    <n v="4913"/>
    <x v="5"/>
    <n v="2021"/>
  </r>
  <r>
    <s v="LuisFonsiVEVO"/>
    <n v="17000000"/>
    <n v="14308657223"/>
    <n v="96"/>
    <x v="0"/>
    <n v="2009"/>
  </r>
  <r>
    <s v="Saturday Night Live"/>
    <n v="13400000"/>
    <n v="14287683142"/>
    <n v="8226"/>
    <x v="5"/>
    <n v="2013"/>
  </r>
  <r>
    <s v="Raffy Tulfo in Action"/>
    <n v="25700000"/>
    <n v="14285926489"/>
    <n v="9494"/>
    <x v="9"/>
    <n v="2016"/>
  </r>
  <r>
    <s v="JuegaGerman"/>
    <n v="47400000"/>
    <n v="14250671651"/>
    <n v="2024"/>
    <x v="7"/>
    <n v="2013"/>
  </r>
  <r>
    <s v="Tlnovelas"/>
    <n v="20800000"/>
    <n v="14174193231"/>
    <n v="35232"/>
    <x v="9"/>
    <n v="2013"/>
  </r>
  <r>
    <s v="Mnet K-POP"/>
    <n v="20200000"/>
    <n v="14171133174"/>
    <n v="31339"/>
    <x v="5"/>
    <n v="2006"/>
  </r>
  <r>
    <s v="Rajshri"/>
    <n v="32200000"/>
    <n v="14170970073"/>
    <n v="3863"/>
    <x v="0"/>
    <n v="2006"/>
  </r>
  <r>
    <s v="Blippi - Educational Videos for Kids"/>
    <n v="17300000"/>
    <n v="14142222578"/>
    <n v="591"/>
    <x v="1"/>
    <n v="2014"/>
  </r>
  <r>
    <s v="Marshmello"/>
    <n v="56100000"/>
    <n v="14135252265"/>
    <n v="410"/>
    <x v="5"/>
    <n v="2015"/>
  </r>
  <r>
    <s v="Genierock"/>
    <n v="14900000"/>
    <n v="14110650588"/>
    <n v="1623"/>
    <x v="0"/>
    <n v="2008"/>
  </r>
  <r>
    <s v="infobells - Telugu"/>
    <n v="27000000"/>
    <n v="14039843017"/>
    <n v="460"/>
    <x v="1"/>
    <n v="2014"/>
  </r>
  <r>
    <s v="CalvinHarrisVEVO"/>
    <n v="11800000"/>
    <n v="14023574215"/>
    <n v="174"/>
    <x v="0"/>
    <n v="2009"/>
  </r>
  <r>
    <s v="Saregama Music"/>
    <n v="32500000"/>
    <n v="13910019443"/>
    <n v="6796"/>
    <x v="5"/>
    <n v="2013"/>
  </r>
  <r>
    <s v="The Chainsmokers"/>
    <n v="22500000"/>
    <n v="13840277557"/>
    <n v="166"/>
    <x v="0"/>
    <n v="2012"/>
  </r>
  <r>
    <s v="Fox News"/>
    <n v="10300000"/>
    <n v="13836378802"/>
    <n v="89842"/>
    <x v="9"/>
    <n v="2006"/>
  </r>
  <r>
    <s v="Trap Nation"/>
    <n v="30500000"/>
    <n v="13824911510"/>
    <n v="2626"/>
    <x v="0"/>
    <n v="2012"/>
  </r>
  <r>
    <s v="Asianet"/>
    <n v="8800000"/>
    <n v="13823755228"/>
    <n v="109018"/>
    <x v="5"/>
    <n v="2008"/>
  </r>
  <r>
    <s v="Shorts Break"/>
    <n v="19900000"/>
    <n v="13780532791"/>
    <n v="371"/>
    <x v="6"/>
    <n v="2021"/>
  </r>
  <r>
    <s v="BeyoncéVEVO"/>
    <n v="12800000"/>
    <n v="13776803693"/>
    <n v="168"/>
    <x v="0"/>
    <n v="2009"/>
  </r>
  <r>
    <s v="Henrique e Juliano"/>
    <n v="15300000"/>
    <n v="13765863650"/>
    <n v="315"/>
    <x v="0"/>
    <n v="2009"/>
  </r>
  <r>
    <s v="Michael Jackson"/>
    <n v="27300000"/>
    <n v="13660689522"/>
    <n v="15"/>
    <x v="0"/>
    <n v="2005"/>
  </r>
  <r>
    <s v="Thairath Online"/>
    <n v="15600000"/>
    <n v="13634249471"/>
    <n v="230046"/>
    <x v="9"/>
    <n v="2010"/>
  </r>
  <r>
    <s v="Tarang TV"/>
    <n v="7020000"/>
    <n v="13631541685"/>
    <n v="44772"/>
    <x v="5"/>
    <n v="2012"/>
  </r>
  <r>
    <s v="Post Malone"/>
    <n v="24900000"/>
    <n v="13588917689"/>
    <n v="64"/>
    <x v="0"/>
    <n v="2011"/>
  </r>
  <r>
    <s v="ZutiGang"/>
    <n v="12400000"/>
    <n v="13546973241"/>
    <n v="1135"/>
    <x v="3"/>
    <n v="2021"/>
  </r>
  <r>
    <s v="Adele"/>
    <n v="29600000"/>
    <n v="13537940105"/>
    <n v="15"/>
    <x v="0"/>
    <n v="2008"/>
  </r>
  <r>
    <s v="Turma da Mônica"/>
    <n v="18600000"/>
    <n v="13533043987"/>
    <n v="1135"/>
    <x v="2"/>
    <n v="2012"/>
  </r>
  <r>
    <s v="TRANS7 OFFICIAL"/>
    <n v="24500000"/>
    <n v="13529296723"/>
    <n v="84587"/>
    <x v="5"/>
    <n v="2014"/>
  </r>
  <r>
    <s v="KarolGVEVO"/>
    <n v="3720000"/>
    <n v="13512082882"/>
    <n v="66"/>
    <x v="0"/>
    <n v="2016"/>
  </r>
  <r>
    <s v="RomeoSantosVEVO"/>
    <n v="8820000"/>
    <n v="13436014930"/>
    <n v="209"/>
    <x v="0"/>
    <n v="2011"/>
  </r>
  <r>
    <s v="Zhong"/>
    <n v="23700000"/>
    <n v="13406531968"/>
    <n v="1315"/>
    <x v="5"/>
    <n v="2015"/>
  </r>
  <r>
    <s v="7clouds"/>
    <n v="18600000"/>
    <n v="13405201404"/>
    <n v="2227"/>
    <x v="0"/>
    <n v="2013"/>
  </r>
  <r>
    <s v="Boram Tube Vlog [보람튜브 브이로그]"/>
    <n v="30000000"/>
    <n v="13377630192"/>
    <n v="223"/>
    <x v="5"/>
    <n v="2012"/>
  </r>
  <r>
    <s v="CNN"/>
    <n v="14800000"/>
    <n v="13371679587"/>
    <n v="158144"/>
    <x v="9"/>
    <n v="2005"/>
  </r>
  <r>
    <s v="Anuel AA"/>
    <n v="23800000"/>
    <n v="13368372558"/>
    <n v="138"/>
    <x v="0"/>
    <n v="2016"/>
  </r>
  <r>
    <s v="And TV"/>
    <n v="16900000"/>
    <n v="13364219788"/>
    <n v="29039"/>
    <x v="5"/>
    <n v="2015"/>
  </r>
  <r>
    <s v="ChrisBrownVEVO"/>
    <n v="11900000"/>
    <n v="13317446177"/>
    <n v="297"/>
    <x v="0"/>
    <n v="2009"/>
  </r>
  <r>
    <s v="ImagineDragonsVEVO"/>
    <n v="9670000"/>
    <n v="13250789764"/>
    <n v="194"/>
    <x v="0"/>
    <n v="2012"/>
  </r>
  <r>
    <s v="One Direction"/>
    <n v="37900000"/>
    <n v="13221594419"/>
    <n v="157"/>
    <x v="0"/>
    <n v="2010"/>
  </r>
  <r>
    <s v="ViralHog"/>
    <n v="9250000"/>
    <n v="13196225954"/>
    <n v="37537"/>
    <x v="3"/>
    <n v="2014"/>
  </r>
  <r>
    <s v="mujjuu___14"/>
    <n v="20900000"/>
    <n v="13176649526"/>
    <n v="769"/>
    <x v="3"/>
    <n v="2020"/>
  </r>
  <r>
    <s v="Gusttavo Lima Oficial"/>
    <n v="19700000"/>
    <n v="13113052398"/>
    <n v="352"/>
    <x v="0"/>
    <n v="2010"/>
  </r>
  <r>
    <s v="Fueled By Ramen"/>
    <n v="14700000"/>
    <n v="13058075071"/>
    <n v="1203"/>
    <x v="0"/>
    <n v="2006"/>
  </r>
  <r>
    <s v="REACT"/>
    <n v="20000000"/>
    <n v="13056086166"/>
    <n v="4089"/>
    <x v="5"/>
    <n v="2007"/>
  </r>
  <r>
    <s v="Wiz Khalifa"/>
    <n v="27100000"/>
    <n v="13052346340"/>
    <n v="625"/>
    <x v="0"/>
    <n v="2008"/>
  </r>
  <r>
    <s v="SSundee"/>
    <n v="21800000"/>
    <n v="13051786515"/>
    <n v="3219"/>
    <x v="7"/>
    <n v="2009"/>
  </r>
  <r>
    <s v="Yoeslan"/>
    <n v="15100000"/>
    <n v="13009287889"/>
    <n v="445"/>
    <x v="5"/>
    <n v="2020"/>
  </r>
  <r>
    <s v="SportsNation"/>
    <n v="9520000"/>
    <n v="12981801302"/>
    <n v="3337"/>
    <x v="4"/>
    <n v="2009"/>
  </r>
  <r>
    <s v="Rotten Tomatoes Trailers"/>
    <n v="15700000"/>
    <n v="12981156477"/>
    <n v="10037"/>
    <x v="2"/>
    <n v="2011"/>
  </r>
  <r>
    <s v="LadyGagaVEVO"/>
    <n v="8980000"/>
    <n v="12979564197"/>
    <n v="204"/>
    <x v="0"/>
    <n v="2009"/>
  </r>
  <r>
    <s v="Billie Eilish"/>
    <n v="47400000"/>
    <n v="12975261721"/>
    <n v="51"/>
    <x v="0"/>
    <n v="2013"/>
  </r>
  <r>
    <s v="GMA Public Affairs"/>
    <n v="20600000"/>
    <n v="12969612106"/>
    <n v="42560"/>
    <x v="5"/>
    <n v="2009"/>
  </r>
  <r>
    <s v="Sia"/>
    <n v="22300000"/>
    <n v="12924915362"/>
    <n v="169"/>
    <x v="0"/>
    <n v="2007"/>
  </r>
  <r>
    <s v="RCTI - LAYAR DRAMA INDONESIA"/>
    <n v="16100000"/>
    <n v="12906569229"/>
    <n v="66131"/>
    <x v="5"/>
    <n v="2015"/>
  </r>
  <r>
    <s v="ETV Jabardasth"/>
    <n v="13600000"/>
    <n v="12903392102"/>
    <n v="8662"/>
    <x v="3"/>
    <n v="2015"/>
  </r>
  <r>
    <s v="Jimmy Kimmel Live"/>
    <n v="19000000"/>
    <n v="12902883527"/>
    <n v="6419"/>
    <x v="5"/>
    <n v="2006"/>
  </r>
  <r>
    <s v="Junya.じゅんや"/>
    <n v="21500000"/>
    <n v="12893925588"/>
    <n v="4311"/>
    <x v="5"/>
    <n v="2020"/>
  </r>
  <r>
    <s v="rezendeevil"/>
    <n v="31700000"/>
    <n v="12889926707"/>
    <n v="11800"/>
    <x v="7"/>
    <n v="2012"/>
  </r>
  <r>
    <s v="Sony AATH"/>
    <n v="18400000"/>
    <n v="12758281340"/>
    <n v="16954"/>
    <x v="2"/>
    <n v="2013"/>
  </r>
  <r>
    <s v="BabyBus - Canciones Infantiles &amp; Videos para Niños"/>
    <n v="22300000"/>
    <n v="12675495179"/>
    <n v="1122"/>
    <x v="1"/>
    <n v="2018"/>
  </r>
  <r>
    <s v="Kids TV - Nursery Rhymes And Baby Songs"/>
    <n v="21400000"/>
    <n v="12630830484"/>
    <n v="3634"/>
    <x v="2"/>
    <n v="2013"/>
  </r>
  <r>
    <s v="Linkin Park"/>
    <n v="20000000"/>
    <n v="12626456017"/>
    <n v="598"/>
    <x v="0"/>
    <n v="2006"/>
  </r>
  <r>
    <s v="Wave Music Bhojpuri"/>
    <n v="22500000"/>
    <n v="12611329246"/>
    <n v="22118"/>
    <x v="0"/>
    <n v="2014"/>
  </r>
  <r>
    <s v="Beam Copphone"/>
    <n v="7610000"/>
    <n v="12528044071"/>
    <n v="2737"/>
    <x v="5"/>
    <n v="2012"/>
  </r>
  <r>
    <s v="DisneyChannelUK"/>
    <n v="12400000"/>
    <n v="12464867813"/>
    <n v="4382"/>
    <x v="0"/>
    <n v="2007"/>
  </r>
  <r>
    <s v="Shawn Mendes"/>
    <n v="29800000"/>
    <n v="12386316820"/>
    <n v="133"/>
    <x v="0"/>
    <n v="2011"/>
  </r>
  <r>
    <s v="Alan Walker"/>
    <n v="42900000"/>
    <n v="12376238565"/>
    <n v="366"/>
    <x v="0"/>
    <n v="2012"/>
  </r>
  <r>
    <s v="ABC News"/>
    <n v="14100000"/>
    <n v="12373854954"/>
    <n v="77308"/>
    <x v="9"/>
    <n v="2006"/>
  </r>
  <r>
    <s v="Selena Gomez"/>
    <n v="32500000"/>
    <n v="12371602129"/>
    <n v="188"/>
    <x v="2"/>
    <n v="2008"/>
  </r>
  <r>
    <s v="Masha y el Oso"/>
    <n v="26300000"/>
    <n v="12367072234"/>
    <n v="963"/>
    <x v="2"/>
    <n v="2016"/>
  </r>
  <r>
    <s v="Geet MP3"/>
    <n v="33800000"/>
    <n v="12326155433"/>
    <n v="630"/>
    <x v="0"/>
    <n v="2016"/>
  </r>
  <r>
    <s v="YoungBoy Never Broke Again"/>
    <n v="12200000"/>
    <n v="12319098703"/>
    <n v="590"/>
    <x v="5"/>
    <n v="2015"/>
  </r>
  <r>
    <s v="XO TEAM"/>
    <n v="12400000"/>
    <n v="12161624272"/>
    <n v="2786"/>
    <x v="3"/>
    <n v="2021"/>
  </r>
  <r>
    <s v="Atlantic Records"/>
    <n v="13600000"/>
    <n v="12097238674"/>
    <n v="1544"/>
    <x v="0"/>
    <n v="2006"/>
  </r>
  <r>
    <s v="AMARINTV : อมรินทร์ทีวี"/>
    <n v="16700000"/>
    <n v="12078065051"/>
    <n v="104717"/>
    <x v="5"/>
    <n v="2014"/>
  </r>
  <r>
    <s v="Pitbull"/>
    <n v="16100000"/>
    <n v="12071886355"/>
    <n v="335"/>
    <x v="0"/>
    <n v="2006"/>
  </r>
  <r>
    <s v="CKN"/>
    <n v="18600000"/>
    <n v="12030471541"/>
    <n v="474"/>
    <x v="5"/>
    <n v="2015"/>
  </r>
  <r>
    <s v="Indosiar"/>
    <n v="23400000"/>
    <n v="12020712027"/>
    <n v="65623"/>
    <x v="0"/>
    <n v="2013"/>
  </r>
  <r>
    <s v="AdeleVEVO"/>
    <n v="15100000"/>
    <n v="12018947879"/>
    <n v="52"/>
    <x v="0"/>
    <n v="2009"/>
  </r>
  <r>
    <s v="Topper Guild"/>
    <n v="14000000"/>
    <n v="11997319531"/>
    <n v="644"/>
    <x v="6"/>
    <n v="2014"/>
  </r>
  <r>
    <s v="東海オンエア"/>
    <n v="6830000"/>
    <n v="11958012432"/>
    <n v="2657"/>
    <x v="6"/>
    <n v="2013"/>
  </r>
  <r>
    <s v="Like Nastya AE"/>
    <n v="23600000"/>
    <n v="11954665940"/>
    <n v="615"/>
    <x v="5"/>
    <n v="2018"/>
  </r>
  <r>
    <s v="Kaji Family"/>
    <n v="9020000"/>
    <n v="11946387556"/>
    <n v="977"/>
    <x v="5"/>
    <n v="2016"/>
  </r>
  <r>
    <s v="As/Is"/>
    <n v="10400000"/>
    <n v="11909217449"/>
    <n v="4824"/>
    <x v="3"/>
    <n v="2013"/>
  </r>
  <r>
    <s v="OneDirectionVEVO"/>
    <n v="21900000"/>
    <n v="11893387937"/>
    <n v="266"/>
    <x v="0"/>
    <n v="2010"/>
  </r>
  <r>
    <s v="NichLmao"/>
    <n v="22000000"/>
    <n v="11842283184"/>
    <n v="751"/>
    <x v="3"/>
    <n v="2018"/>
  </r>
  <r>
    <s v="ABP NEWS"/>
    <n v="35500000"/>
    <n v="11840564703"/>
    <n v="262326"/>
    <x v="3"/>
    <n v="2012"/>
  </r>
  <r>
    <s v="GMMTV OFFICIAL​​"/>
    <n v="15800000"/>
    <n v="11838649898"/>
    <n v="22174"/>
    <x v="5"/>
    <n v="2010"/>
  </r>
  <r>
    <s v="michaeljacksonVEVO"/>
    <n v="8080000"/>
    <n v="11806216949"/>
    <n v="138"/>
    <x v="0"/>
    <n v="2009"/>
  </r>
  <r>
    <s v="ItsFunneh"/>
    <n v="9840000"/>
    <n v="11791649003"/>
    <n v="2519"/>
    <x v="7"/>
    <n v="2011"/>
  </r>
  <r>
    <s v="NBA"/>
    <n v="19900000"/>
    <n v="11761981184"/>
    <n v="45177"/>
    <x v="4"/>
    <n v="2005"/>
  </r>
  <r>
    <s v="ChainsmokersVEVO"/>
    <n v="11100000"/>
    <n v="11734620739"/>
    <n v="246"/>
    <x v="0"/>
    <n v="2012"/>
  </r>
  <r>
    <s v="eltrece"/>
    <n v="12100000"/>
    <n v="11709869278"/>
    <n v="159305"/>
    <x v="5"/>
    <n v="2014"/>
  </r>
  <r>
    <s v="Jake Fellman"/>
    <n v="15000000"/>
    <n v="11618626248"/>
    <n v="440"/>
    <x v="5"/>
    <n v="2012"/>
  </r>
  <r>
    <s v="DisneyJuniorUK"/>
    <n v="11300000"/>
    <n v="11586962179"/>
    <n v="2789"/>
    <x v="5"/>
    <n v="2010"/>
  </r>
  <r>
    <s v="JTBC Entertainment"/>
    <n v="7580000"/>
    <n v="11512332695"/>
    <n v="76838"/>
    <x v="5"/>
    <n v="2012"/>
  </r>
  <r>
    <s v="Mnet TV"/>
    <n v="9040000"/>
    <n v="11442069884"/>
    <n v="21617"/>
    <x v="5"/>
    <n v="2013"/>
  </r>
  <r>
    <s v="GMA News"/>
    <n v="12900000"/>
    <n v="11387663843"/>
    <n v="345736"/>
    <x v="9"/>
    <n v="20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2122BB-906E-4362-A348-65ED63BBC6A4}" name="Tableau croisé dynamique4" cacheId="1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80:D92" firstHeaderRow="0" firstDataRow="1" firstDataCol="1"/>
  <pivotFields count="8">
    <pivotField showAll="0"/>
    <pivotField showAll="0"/>
    <pivotField dataField="1" numFmtId="1" showAll="0"/>
    <pivotField dataFiel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showAll="0"/>
    <pivotField showAll="0" defaultSubtotal="0">
      <items count="7">
        <item x="0"/>
        <item x="1"/>
        <item x="2"/>
        <item x="3"/>
        <item x="4"/>
        <item x="5"/>
        <item x="6"/>
      </items>
    </pivotField>
    <pivotField dataField="1" dragToRow="0" dragToCol="0" dragToPage="0" showAll="0" defaultSubtota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e de Views" fld="2" baseField="0" baseItem="0" numFmtId="1"/>
    <dataField name="Somme de Video_Count" fld="3" baseField="0" baseItem="0"/>
    <dataField name="Nombre de Moyenne_vues_par_video" fld="7" subtotal="count" baseField="4" baseItem="0"/>
  </dataFields>
  <formats count="2">
    <format dxfId="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F60F9A-D385-4CD8-A42A-742B57789D6C}" name="Tableau croisé dynamique1" cacheId="1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56:C75" firstHeaderRow="0" firstDataRow="1" firstDataCol="1"/>
  <pivotFields count="8">
    <pivotField showAll="0"/>
    <pivotField dataField="1" showAll="0"/>
    <pivotField dataField="1" numFmtId="1" showAll="0"/>
    <pivotField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showAll="0"/>
    <pivotField axis="axisRow" showAll="0">
      <items count="8">
        <item x="6"/>
        <item x="1"/>
        <item x="2"/>
        <item x="4"/>
        <item x="0"/>
        <item x="5"/>
        <item x="3"/>
        <item t="default"/>
      </items>
    </pivotField>
    <pivotField dragToRow="0" dragToCol="0" dragToPage="0" showAll="0" defaultSubtotal="0"/>
  </pivotFields>
  <rowFields count="2">
    <field x="6"/>
    <field x="4"/>
  </rowFields>
  <rowItems count="19">
    <i>
      <x/>
    </i>
    <i r="1">
      <x/>
    </i>
    <i r="1">
      <x v="2"/>
    </i>
    <i r="1">
      <x v="5"/>
    </i>
    <i r="1">
      <x v="8"/>
    </i>
    <i r="1">
      <x v="9"/>
    </i>
    <i>
      <x v="1"/>
    </i>
    <i r="1">
      <x v="1"/>
    </i>
    <i>
      <x v="2"/>
    </i>
    <i r="1">
      <x v="3"/>
    </i>
    <i>
      <x v="3"/>
    </i>
    <i r="1">
      <x v="4"/>
    </i>
    <i>
      <x v="4"/>
    </i>
    <i r="1">
      <x v="6"/>
    </i>
    <i>
      <x v="5"/>
    </i>
    <i r="1">
      <x v="7"/>
    </i>
    <i>
      <x v="6"/>
    </i>
    <i r="1"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Views" fld="2" baseField="4" baseItem="0" numFmtId="1"/>
    <dataField name="Somme de Subscribers" fld="1" baseField="0" baseItem="0"/>
  </dataFields>
  <formats count="2">
    <format dxfId="1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B4A288-618D-4694-88EE-56B40598409D}" name="Tableau croisé dynamique3" cacheId="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21:B33" firstHeaderRow="1" firstDataRow="1" firstDataCol="1"/>
  <pivotFields count="6">
    <pivotField showAll="0"/>
    <pivotField showAll="0"/>
    <pivotField numFmtId="1" showAll="0"/>
    <pivotField dataFiel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Video_Count" fld="3" baseField="0" baseItem="0" numFmtId="1"/>
  </dataFields>
  <formats count="2">
    <format dxfId="16">
      <pivotArea outline="0" collapsedLevelsAreSubtotals="1" fieldPosition="0"/>
    </format>
    <format dxfId="15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82812A-FA23-4B2E-A7E7-2BDB5889A972}" name="Tableau croisé dynamique2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1:B14" firstHeaderRow="1" firstDataRow="1" firstDataCol="1"/>
  <pivotFields count="2">
    <pivotField dataField="1" showAll="0"/>
    <pivotField axis="axisRow" showAll="0">
      <items count="13">
        <item x="6"/>
        <item x="1"/>
        <item x="5"/>
        <item x="2"/>
        <item x="7"/>
        <item x="8"/>
        <item x="0"/>
        <item x="9"/>
        <item x="3"/>
        <item x="10"/>
        <item x="4"/>
        <item x="1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me de Views" fld="0" baseField="0" baseItem="0" numFmtId="1"/>
  </dataFields>
  <formats count="2">
    <format dxfId="14">
      <pivotArea outline="0" collapsedLevelsAreSubtotals="1" fieldPosition="0"/>
    </format>
    <format dxfId="1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571DD1-3B80-4B17-902E-F597F95076B5}" name="Tableau croisé dynamique5" cacheId="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40:B52" firstHeaderRow="1" firstDataRow="1" firstDataCol="1"/>
  <pivotFields count="6">
    <pivotField showAll="0"/>
    <pivotField showAll="0"/>
    <pivotField dataField="1" numFmtId="1" showAll="0"/>
    <pivotField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Views" fld="2" baseField="0" baseItem="0" numFmtId="1"/>
  </dataFields>
  <formats count="2">
    <format dxfId="12">
      <pivotArea outline="0" collapsedLevelsAreSubtotals="1" fieldPosition="0"/>
    </format>
    <format dxfId="1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0FAE8D0-A2A3-436B-9947-5B08DD74138B}" autoFormatId="16" applyNumberFormats="0" applyBorderFormats="0" applyFontFormats="0" applyPatternFormats="0" applyAlignmentFormats="0" applyWidthHeightFormats="0">
  <queryTableRefresh nextId="17" unboundColumnsRight="6">
    <queryTableFields count="13">
      <queryTableField id="2" name="Rank" tableColumnId="2"/>
      <queryTableField id="3" name="Channel_Name" tableColumnId="3"/>
      <queryTableField id="4" name="Subscriber_Count" tableColumnId="4"/>
      <queryTableField id="5" name="Video_Views" tableColumnId="5"/>
      <queryTableField id="6" name="Video_Count" tableColumnId="6"/>
      <queryTableField id="7" name="Genre" tableColumnId="7"/>
      <queryTableField id="8" name="Channel_Started" tableColumnId="8"/>
      <queryTableField id="11" dataBound="0" tableColumnId="1"/>
      <queryTableField id="12" dataBound="0" tableColumnId="9"/>
      <queryTableField id="13" dataBound="0" tableColumnId="10"/>
      <queryTableField id="14" dataBound="0" tableColumnId="11"/>
      <queryTableField id="15" dataBound="0" tableColumnId="12"/>
      <queryTableField id="16" dataBound="0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18E2C-0605-457D-ADB2-C05D816BC852}" name="Data_Youtube_Channels___youtube_channels" displayName="Data_Youtube_Channels___youtube_channels" ref="A1:M297" tableType="queryTable" totalsRowShown="0">
  <autoFilter ref="A1:M297" xr:uid="{8CD18E2C-0605-457D-ADB2-C05D816BC852}"/>
  <sortState xmlns:xlrd2="http://schemas.microsoft.com/office/spreadsheetml/2017/richdata2" ref="A2:M297">
    <sortCondition descending="1" ref="M1:M297"/>
  </sortState>
  <tableColumns count="13">
    <tableColumn id="2" xr3:uid="{EBF42098-9C48-4EBC-880A-9BFE9E45024D}" uniqueName="2" name="Rank" queryTableFieldId="2"/>
    <tableColumn id="3" xr3:uid="{ED52A636-71A7-405E-8BAC-1D805F902155}" uniqueName="3" name="Channel_Name" queryTableFieldId="3" dataDxfId="8"/>
    <tableColumn id="4" xr3:uid="{6F276F3A-E92D-4CD5-9BD2-081CFD2AA867}" uniqueName="4" name="Subscribers" queryTableFieldId="4"/>
    <tableColumn id="5" xr3:uid="{0B30294F-4B34-488A-AB3B-67BC61D7CAD7}" uniqueName="5" name="Views" queryTableFieldId="5" dataDxfId="7"/>
    <tableColumn id="6" xr3:uid="{59A80520-5047-4512-AE93-1F7F114F5478}" uniqueName="6" name="Video_Count" queryTableFieldId="6"/>
    <tableColumn id="7" xr3:uid="{83F2890E-577E-4556-A653-357A83CCE913}" uniqueName="7" name="Genre" queryTableFieldId="7" dataDxfId="6"/>
    <tableColumn id="8" xr3:uid="{F477FF01-8599-4626-B43E-437AEA06FD99}" uniqueName="8" name="Year_Started" queryTableFieldId="8"/>
    <tableColumn id="1" xr3:uid="{D43413F1-8F64-4FA1-8192-7787B0C951EE}" uniqueName="1" name="Age" queryTableFieldId="11" dataDxfId="5">
      <calculatedColumnFormula>2025-G2</calculatedColumnFormula>
    </tableColumn>
    <tableColumn id="9" xr3:uid="{357E8CFF-5FF4-4D3B-BC1A-778407ACD765}" uniqueName="9" name="Subs_per_year" queryTableFieldId="12" dataDxfId="4">
      <calculatedColumnFormula>C2/H2</calculatedColumnFormula>
    </tableColumn>
    <tableColumn id="10" xr3:uid="{9EF645C7-E0F9-4A65-802D-E7B72AA2FF28}" uniqueName="10" name="Views_per_video" queryTableFieldId="13" dataDxfId="3">
      <calculatedColumnFormula>D2/E2</calculatedColumnFormula>
    </tableColumn>
    <tableColumn id="11" xr3:uid="{CAC18069-2340-4285-9830-D9A61EA22E5A}" uniqueName="11" name="Views_per_sub" queryTableFieldId="14" dataDxfId="2">
      <calculatedColumnFormula>D2/C2</calculatedColumnFormula>
    </tableColumn>
    <tableColumn id="12" xr3:uid="{E0AEC65A-E544-4824-B408-CE27232FB3C5}" uniqueName="12" name="Subs_per_video" queryTableFieldId="15" dataDxfId="1">
      <calculatedColumnFormula>C2/E2</calculatedColumnFormula>
    </tableColumn>
    <tableColumn id="13" xr3:uid="{7778FBC6-1983-40B1-B29C-A526C64BA5BC}" uniqueName="13" name="Score" queryTableFieldId="16" dataDxfId="0">
      <calculatedColumnFormula>0.4*I2+0.3*J2+0.3*K2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625A-2B38-4952-90CA-125785B85BC7}">
  <dimension ref="A1:G127"/>
  <sheetViews>
    <sheetView topLeftCell="A65" workbookViewId="0">
      <selection activeCell="B93" sqref="B93"/>
    </sheetView>
  </sheetViews>
  <sheetFormatPr baseColWidth="10" defaultRowHeight="14.4" x14ac:dyDescent="0.3"/>
  <cols>
    <col min="1" max="1" width="19.5546875" bestFit="1" customWidth="1"/>
    <col min="2" max="2" width="24.21875" style="4" customWidth="1"/>
    <col min="3" max="3" width="21.6640625" style="4" bestFit="1" customWidth="1"/>
    <col min="4" max="4" width="33.77734375" bestFit="1" customWidth="1"/>
    <col min="6" max="6" width="14" style="4" bestFit="1" customWidth="1"/>
    <col min="7" max="7" width="11.5546875" customWidth="1"/>
  </cols>
  <sheetData>
    <row r="1" spans="1:2" x14ac:dyDescent="0.3">
      <c r="A1" s="2" t="s">
        <v>312</v>
      </c>
      <c r="B1" s="4" t="s">
        <v>325</v>
      </c>
    </row>
    <row r="2" spans="1:2" x14ac:dyDescent="0.3">
      <c r="A2" s="3" t="s">
        <v>41</v>
      </c>
      <c r="B2" s="4">
        <v>183583656216</v>
      </c>
    </row>
    <row r="3" spans="1:2" x14ac:dyDescent="0.3">
      <c r="A3" s="3" t="s">
        <v>7</v>
      </c>
      <c r="B3" s="4">
        <v>488360795776</v>
      </c>
    </row>
    <row r="4" spans="1:2" x14ac:dyDescent="0.3">
      <c r="A4" s="3" t="s">
        <v>17</v>
      </c>
      <c r="B4" s="4">
        <v>1413577129943</v>
      </c>
    </row>
    <row r="5" spans="1:2" x14ac:dyDescent="0.3">
      <c r="A5" s="3" t="s">
        <v>9</v>
      </c>
      <c r="B5" s="4">
        <v>730538279845</v>
      </c>
    </row>
    <row r="6" spans="1:2" x14ac:dyDescent="0.3">
      <c r="A6" s="3" t="s">
        <v>48</v>
      </c>
      <c r="B6" s="4">
        <v>308455890573</v>
      </c>
    </row>
    <row r="7" spans="1:2" x14ac:dyDescent="0.3">
      <c r="A7" s="3" t="s">
        <v>70</v>
      </c>
      <c r="B7" s="4">
        <v>25251693106</v>
      </c>
    </row>
    <row r="8" spans="1:2" x14ac:dyDescent="0.3">
      <c r="A8" s="3" t="s">
        <v>5</v>
      </c>
      <c r="B8" s="4">
        <v>2424786010175</v>
      </c>
    </row>
    <row r="9" spans="1:2" x14ac:dyDescent="0.3">
      <c r="A9" s="3" t="s">
        <v>85</v>
      </c>
      <c r="B9" s="4">
        <v>166941819185</v>
      </c>
    </row>
    <row r="10" spans="1:2" x14ac:dyDescent="0.3">
      <c r="A10" s="3" t="s">
        <v>12</v>
      </c>
      <c r="B10" s="4">
        <v>638081119552</v>
      </c>
    </row>
    <row r="11" spans="1:2" x14ac:dyDescent="0.3">
      <c r="A11" s="3" t="s">
        <v>160</v>
      </c>
      <c r="B11" s="4">
        <v>16582763026</v>
      </c>
    </row>
    <row r="12" spans="1:2" x14ac:dyDescent="0.3">
      <c r="A12" s="3" t="s">
        <v>15</v>
      </c>
      <c r="B12" s="4">
        <v>114738579212</v>
      </c>
    </row>
    <row r="13" spans="1:2" x14ac:dyDescent="0.3">
      <c r="A13" s="3" t="s">
        <v>326</v>
      </c>
    </row>
    <row r="14" spans="1:2" x14ac:dyDescent="0.3">
      <c r="A14" s="3" t="s">
        <v>313</v>
      </c>
      <c r="B14" s="4">
        <v>6510897736609</v>
      </c>
    </row>
    <row r="21" spans="1:2" x14ac:dyDescent="0.3">
      <c r="A21" s="2" t="s">
        <v>312</v>
      </c>
      <c r="B21" s="4" t="s">
        <v>311</v>
      </c>
    </row>
    <row r="22" spans="1:2" x14ac:dyDescent="0.3">
      <c r="A22" s="3" t="s">
        <v>41</v>
      </c>
      <c r="B22" s="4">
        <v>23731</v>
      </c>
    </row>
    <row r="23" spans="1:2" x14ac:dyDescent="0.3">
      <c r="A23" s="3" t="s">
        <v>7</v>
      </c>
      <c r="B23" s="4">
        <v>14376</v>
      </c>
    </row>
    <row r="24" spans="1:2" x14ac:dyDescent="0.3">
      <c r="A24" s="3" t="s">
        <v>17</v>
      </c>
      <c r="B24" s="4">
        <v>2246685</v>
      </c>
    </row>
    <row r="25" spans="1:2" x14ac:dyDescent="0.3">
      <c r="A25" s="3" t="s">
        <v>9</v>
      </c>
      <c r="B25" s="4">
        <v>413552</v>
      </c>
    </row>
    <row r="26" spans="1:2" x14ac:dyDescent="0.3">
      <c r="A26" s="3" t="s">
        <v>48</v>
      </c>
      <c r="B26" s="4">
        <v>222900</v>
      </c>
    </row>
    <row r="27" spans="1:2" x14ac:dyDescent="0.3">
      <c r="A27" s="3" t="s">
        <v>70</v>
      </c>
      <c r="B27" s="4">
        <v>6022</v>
      </c>
    </row>
    <row r="28" spans="1:2" x14ac:dyDescent="0.3">
      <c r="A28" s="3" t="s">
        <v>5</v>
      </c>
      <c r="B28" s="4">
        <v>402475</v>
      </c>
    </row>
    <row r="29" spans="1:2" x14ac:dyDescent="0.3">
      <c r="A29" s="3" t="s">
        <v>85</v>
      </c>
      <c r="B29" s="4">
        <v>1638431</v>
      </c>
    </row>
    <row r="30" spans="1:2" x14ac:dyDescent="0.3">
      <c r="A30" s="3" t="s">
        <v>12</v>
      </c>
      <c r="B30" s="4">
        <v>590975</v>
      </c>
    </row>
    <row r="31" spans="1:2" x14ac:dyDescent="0.3">
      <c r="A31" s="3" t="s">
        <v>160</v>
      </c>
      <c r="B31" s="4">
        <v>672</v>
      </c>
    </row>
    <row r="32" spans="1:2" x14ac:dyDescent="0.3">
      <c r="A32" s="3" t="s">
        <v>15</v>
      </c>
      <c r="B32" s="4">
        <v>115783</v>
      </c>
    </row>
    <row r="33" spans="1:2" x14ac:dyDescent="0.3">
      <c r="A33" s="3" t="s">
        <v>313</v>
      </c>
      <c r="B33" s="4">
        <v>5675602</v>
      </c>
    </row>
    <row r="40" spans="1:2" x14ac:dyDescent="0.3">
      <c r="A40" s="2" t="s">
        <v>312</v>
      </c>
      <c r="B40" s="4" t="s">
        <v>325</v>
      </c>
    </row>
    <row r="41" spans="1:2" x14ac:dyDescent="0.3">
      <c r="A41" s="3" t="s">
        <v>41</v>
      </c>
      <c r="B41" s="4">
        <v>183583656216</v>
      </c>
    </row>
    <row r="42" spans="1:2" x14ac:dyDescent="0.3">
      <c r="A42" s="3" t="s">
        <v>7</v>
      </c>
      <c r="B42" s="4">
        <v>488360795776</v>
      </c>
    </row>
    <row r="43" spans="1:2" x14ac:dyDescent="0.3">
      <c r="A43" s="3" t="s">
        <v>17</v>
      </c>
      <c r="B43" s="4">
        <v>1413577129943</v>
      </c>
    </row>
    <row r="44" spans="1:2" x14ac:dyDescent="0.3">
      <c r="A44" s="3" t="s">
        <v>9</v>
      </c>
      <c r="B44" s="4">
        <v>730538279845</v>
      </c>
    </row>
    <row r="45" spans="1:2" x14ac:dyDescent="0.3">
      <c r="A45" s="3" t="s">
        <v>48</v>
      </c>
      <c r="B45" s="4">
        <v>308455890573</v>
      </c>
    </row>
    <row r="46" spans="1:2" x14ac:dyDescent="0.3">
      <c r="A46" s="3" t="s">
        <v>70</v>
      </c>
      <c r="B46" s="4">
        <v>25251693106</v>
      </c>
    </row>
    <row r="47" spans="1:2" x14ac:dyDescent="0.3">
      <c r="A47" s="3" t="s">
        <v>5</v>
      </c>
      <c r="B47" s="4">
        <v>2424786010175</v>
      </c>
    </row>
    <row r="48" spans="1:2" x14ac:dyDescent="0.3">
      <c r="A48" s="3" t="s">
        <v>85</v>
      </c>
      <c r="B48" s="4">
        <v>166941819185</v>
      </c>
    </row>
    <row r="49" spans="1:7" x14ac:dyDescent="0.3">
      <c r="A49" s="3" t="s">
        <v>12</v>
      </c>
      <c r="B49" s="4">
        <v>638081119552</v>
      </c>
    </row>
    <row r="50" spans="1:7" x14ac:dyDescent="0.3">
      <c r="A50" s="3" t="s">
        <v>160</v>
      </c>
      <c r="B50" s="4">
        <v>16582763026</v>
      </c>
    </row>
    <row r="51" spans="1:7" x14ac:dyDescent="0.3">
      <c r="A51" s="3" t="s">
        <v>15</v>
      </c>
      <c r="B51" s="4">
        <v>114738579212</v>
      </c>
    </row>
    <row r="52" spans="1:7" x14ac:dyDescent="0.3">
      <c r="A52" s="3" t="s">
        <v>313</v>
      </c>
      <c r="B52" s="4">
        <v>6510897736609</v>
      </c>
    </row>
    <row r="56" spans="1:7" x14ac:dyDescent="0.3">
      <c r="A56" s="2" t="s">
        <v>312</v>
      </c>
      <c r="B56" s="4" t="s">
        <v>325</v>
      </c>
      <c r="C56" t="s">
        <v>324</v>
      </c>
      <c r="E56" t="s">
        <v>312</v>
      </c>
      <c r="F56" s="4" t="s">
        <v>325</v>
      </c>
      <c r="G56" t="s">
        <v>324</v>
      </c>
    </row>
    <row r="57" spans="1:7" x14ac:dyDescent="0.3">
      <c r="A57" s="3" t="s">
        <v>327</v>
      </c>
      <c r="B57" s="4">
        <v>2277076361843</v>
      </c>
      <c r="C57" s="1">
        <v>3135070000</v>
      </c>
      <c r="E57" t="s">
        <v>328</v>
      </c>
      <c r="F57" s="4">
        <v>2277076361843</v>
      </c>
      <c r="G57">
        <v>3135070000</v>
      </c>
    </row>
    <row r="58" spans="1:7" x14ac:dyDescent="0.3">
      <c r="A58" s="10" t="s">
        <v>41</v>
      </c>
      <c r="B58" s="4">
        <v>183583656216</v>
      </c>
      <c r="C58" s="1">
        <v>221730000</v>
      </c>
      <c r="E58" t="s">
        <v>7</v>
      </c>
      <c r="F58" s="4">
        <v>488360795776</v>
      </c>
      <c r="G58">
        <v>629300000</v>
      </c>
    </row>
    <row r="59" spans="1:7" x14ac:dyDescent="0.3">
      <c r="A59" s="10" t="s">
        <v>17</v>
      </c>
      <c r="B59" s="4">
        <v>1413577129943</v>
      </c>
      <c r="C59" s="1">
        <v>1958290000</v>
      </c>
      <c r="E59" t="s">
        <v>9</v>
      </c>
      <c r="F59" s="4">
        <v>730538279845</v>
      </c>
      <c r="G59">
        <v>995800000</v>
      </c>
    </row>
    <row r="60" spans="1:7" x14ac:dyDescent="0.3">
      <c r="A60" s="10" t="s">
        <v>70</v>
      </c>
      <c r="B60" s="4">
        <v>25251693106</v>
      </c>
      <c r="C60" s="1">
        <v>78900000</v>
      </c>
      <c r="E60" t="s">
        <v>48</v>
      </c>
      <c r="F60" s="4">
        <v>308455890573</v>
      </c>
      <c r="G60">
        <v>580840000</v>
      </c>
    </row>
    <row r="61" spans="1:7" x14ac:dyDescent="0.3">
      <c r="A61" s="10" t="s">
        <v>12</v>
      </c>
      <c r="B61" s="4">
        <v>638081119552</v>
      </c>
      <c r="C61" s="1">
        <v>857250000</v>
      </c>
      <c r="E61" t="s">
        <v>5</v>
      </c>
      <c r="F61" s="4">
        <v>2424786010175</v>
      </c>
      <c r="G61">
        <v>3583570000</v>
      </c>
    </row>
    <row r="62" spans="1:7" x14ac:dyDescent="0.3">
      <c r="A62" s="10" t="s">
        <v>160</v>
      </c>
      <c r="B62" s="4">
        <v>16582763026</v>
      </c>
      <c r="C62" s="1">
        <v>18900000</v>
      </c>
      <c r="E62" t="s">
        <v>85</v>
      </c>
      <c r="F62" s="4">
        <v>166941819185</v>
      </c>
      <c r="G62">
        <v>244700000</v>
      </c>
    </row>
    <row r="63" spans="1:7" x14ac:dyDescent="0.3">
      <c r="A63" s="3" t="s">
        <v>7</v>
      </c>
      <c r="B63" s="4">
        <v>488360795776</v>
      </c>
      <c r="C63" s="1">
        <v>629300000</v>
      </c>
      <c r="E63" t="s">
        <v>15</v>
      </c>
      <c r="F63" s="4">
        <v>114738579212</v>
      </c>
      <c r="G63">
        <v>181820000</v>
      </c>
    </row>
    <row r="64" spans="1:7" x14ac:dyDescent="0.3">
      <c r="A64" s="10" t="s">
        <v>7</v>
      </c>
      <c r="B64" s="4">
        <v>488360795776</v>
      </c>
      <c r="C64" s="1">
        <v>629300000</v>
      </c>
      <c r="E64" t="s">
        <v>313</v>
      </c>
      <c r="F64" s="4">
        <v>6510897736609</v>
      </c>
      <c r="G64">
        <v>9351100000</v>
      </c>
    </row>
    <row r="65" spans="1:4" x14ac:dyDescent="0.3">
      <c r="A65" s="3" t="s">
        <v>9</v>
      </c>
      <c r="B65" s="4">
        <v>730538279845</v>
      </c>
      <c r="C65" s="1">
        <v>995800000</v>
      </c>
    </row>
    <row r="66" spans="1:4" x14ac:dyDescent="0.3">
      <c r="A66" s="10" t="s">
        <v>9</v>
      </c>
      <c r="B66" s="4">
        <v>730538279845</v>
      </c>
      <c r="C66" s="1">
        <v>995800000</v>
      </c>
    </row>
    <row r="67" spans="1:4" x14ac:dyDescent="0.3">
      <c r="A67" s="3" t="s">
        <v>48</v>
      </c>
      <c r="B67" s="4">
        <v>308455890573</v>
      </c>
      <c r="C67" s="1">
        <v>580840000</v>
      </c>
    </row>
    <row r="68" spans="1:4" x14ac:dyDescent="0.3">
      <c r="A68" s="10" t="s">
        <v>48</v>
      </c>
      <c r="B68" s="4">
        <v>308455890573</v>
      </c>
      <c r="C68" s="1">
        <v>580840000</v>
      </c>
    </row>
    <row r="69" spans="1:4" x14ac:dyDescent="0.3">
      <c r="A69" s="3" t="s">
        <v>5</v>
      </c>
      <c r="B69" s="4">
        <v>2424786010175</v>
      </c>
      <c r="C69" s="1">
        <v>3583570000</v>
      </c>
    </row>
    <row r="70" spans="1:4" x14ac:dyDescent="0.3">
      <c r="A70" s="10" t="s">
        <v>5</v>
      </c>
      <c r="B70" s="4">
        <v>2424786010175</v>
      </c>
      <c r="C70" s="1">
        <v>3583570000</v>
      </c>
    </row>
    <row r="71" spans="1:4" x14ac:dyDescent="0.3">
      <c r="A71" s="3" t="s">
        <v>85</v>
      </c>
      <c r="B71" s="4">
        <v>166941819185</v>
      </c>
      <c r="C71" s="1">
        <v>244700000</v>
      </c>
    </row>
    <row r="72" spans="1:4" x14ac:dyDescent="0.3">
      <c r="A72" s="10" t="s">
        <v>85</v>
      </c>
      <c r="B72" s="4">
        <v>166941819185</v>
      </c>
      <c r="C72" s="1">
        <v>244700000</v>
      </c>
    </row>
    <row r="73" spans="1:4" x14ac:dyDescent="0.3">
      <c r="A73" s="3" t="s">
        <v>15</v>
      </c>
      <c r="B73" s="4">
        <v>114738579212</v>
      </c>
      <c r="C73" s="1">
        <v>181820000</v>
      </c>
    </row>
    <row r="74" spans="1:4" x14ac:dyDescent="0.3">
      <c r="A74" s="10" t="s">
        <v>15</v>
      </c>
      <c r="B74" s="4">
        <v>114738579212</v>
      </c>
      <c r="C74" s="1">
        <v>181820000</v>
      </c>
    </row>
    <row r="75" spans="1:4" x14ac:dyDescent="0.3">
      <c r="A75" s="3" t="s">
        <v>313</v>
      </c>
      <c r="B75" s="4">
        <v>6510897736609</v>
      </c>
      <c r="C75" s="1">
        <v>9351100000</v>
      </c>
    </row>
    <row r="80" spans="1:4" x14ac:dyDescent="0.3">
      <c r="A80" s="2" t="s">
        <v>312</v>
      </c>
      <c r="B80" s="4" t="s">
        <v>325</v>
      </c>
      <c r="C80" t="s">
        <v>311</v>
      </c>
      <c r="D80" t="s">
        <v>329</v>
      </c>
    </row>
    <row r="81" spans="1:4" x14ac:dyDescent="0.3">
      <c r="A81" s="3" t="s">
        <v>41</v>
      </c>
      <c r="B81" s="4">
        <v>183583656216</v>
      </c>
      <c r="C81" s="1">
        <v>23731</v>
      </c>
      <c r="D81" s="1">
        <v>7736026.9780455939</v>
      </c>
    </row>
    <row r="82" spans="1:4" x14ac:dyDescent="0.3">
      <c r="A82" s="3" t="s">
        <v>7</v>
      </c>
      <c r="B82" s="4">
        <v>488360795776</v>
      </c>
      <c r="C82" s="1">
        <v>14376</v>
      </c>
      <c r="D82" s="1">
        <v>33970561.754034504</v>
      </c>
    </row>
    <row r="83" spans="1:4" x14ac:dyDescent="0.3">
      <c r="A83" s="3" t="s">
        <v>17</v>
      </c>
      <c r="B83" s="4">
        <v>1413577129943</v>
      </c>
      <c r="C83" s="1">
        <v>2246685</v>
      </c>
      <c r="D83" s="1">
        <v>629183.4992190717</v>
      </c>
    </row>
    <row r="84" spans="1:4" x14ac:dyDescent="0.3">
      <c r="A84" s="3" t="s">
        <v>9</v>
      </c>
      <c r="B84" s="4">
        <v>730538279845</v>
      </c>
      <c r="C84" s="1">
        <v>413552</v>
      </c>
      <c r="D84" s="1">
        <v>1766496.7884208031</v>
      </c>
    </row>
    <row r="85" spans="1:4" x14ac:dyDescent="0.3">
      <c r="A85" s="3" t="s">
        <v>48</v>
      </c>
      <c r="B85" s="4">
        <v>308455890573</v>
      </c>
      <c r="C85" s="1">
        <v>222900</v>
      </c>
      <c r="D85" s="1">
        <v>1383830.8235666219</v>
      </c>
    </row>
    <row r="86" spans="1:4" x14ac:dyDescent="0.3">
      <c r="A86" s="3" t="s">
        <v>70</v>
      </c>
      <c r="B86" s="4">
        <v>25251693106</v>
      </c>
      <c r="C86" s="1">
        <v>6022</v>
      </c>
      <c r="D86" s="1">
        <v>4193240.303221521</v>
      </c>
    </row>
    <row r="87" spans="1:4" x14ac:dyDescent="0.3">
      <c r="A87" s="3" t="s">
        <v>5</v>
      </c>
      <c r="B87" s="4">
        <v>2424786010175</v>
      </c>
      <c r="C87" s="1">
        <v>402475</v>
      </c>
      <c r="D87" s="1">
        <v>6024687.2729362072</v>
      </c>
    </row>
    <row r="88" spans="1:4" x14ac:dyDescent="0.3">
      <c r="A88" s="3" t="s">
        <v>85</v>
      </c>
      <c r="B88" s="4">
        <v>166941819185</v>
      </c>
      <c r="C88" s="1">
        <v>1638431</v>
      </c>
      <c r="D88" s="1">
        <v>101891.27231174216</v>
      </c>
    </row>
    <row r="89" spans="1:4" x14ac:dyDescent="0.3">
      <c r="A89" s="3" t="s">
        <v>12</v>
      </c>
      <c r="B89" s="4">
        <v>638081119552</v>
      </c>
      <c r="C89" s="1">
        <v>590975</v>
      </c>
      <c r="D89" s="1">
        <v>1079709.1578357799</v>
      </c>
    </row>
    <row r="90" spans="1:4" x14ac:dyDescent="0.3">
      <c r="A90" s="3" t="s">
        <v>160</v>
      </c>
      <c r="B90" s="4">
        <v>16582763026</v>
      </c>
      <c r="C90" s="1">
        <v>672</v>
      </c>
      <c r="D90" s="1">
        <v>24676730.693452381</v>
      </c>
    </row>
    <row r="91" spans="1:4" x14ac:dyDescent="0.3">
      <c r="A91" s="3" t="s">
        <v>15</v>
      </c>
      <c r="B91" s="4">
        <v>114738579212</v>
      </c>
      <c r="C91" s="1">
        <v>115783</v>
      </c>
      <c r="D91" s="1">
        <v>990979.49795738584</v>
      </c>
    </row>
    <row r="92" spans="1:4" x14ac:dyDescent="0.3">
      <c r="A92" s="3" t="s">
        <v>313</v>
      </c>
      <c r="B92" s="4">
        <v>6510897736609</v>
      </c>
      <c r="C92" s="1">
        <v>5675602</v>
      </c>
      <c r="D92" s="1">
        <v>1147173.0640395503</v>
      </c>
    </row>
    <row r="93" spans="1:4" x14ac:dyDescent="0.3">
      <c r="C93"/>
    </row>
    <row r="94" spans="1:4" x14ac:dyDescent="0.3">
      <c r="C94"/>
    </row>
    <row r="95" spans="1:4" x14ac:dyDescent="0.3">
      <c r="C95"/>
    </row>
    <row r="96" spans="1:4" x14ac:dyDescent="0.3">
      <c r="C96"/>
    </row>
    <row r="97" spans="1:3" x14ac:dyDescent="0.3">
      <c r="C97"/>
    </row>
    <row r="104" spans="1:3" x14ac:dyDescent="0.3">
      <c r="A104" s="7"/>
    </row>
    <row r="116" spans="1:2" x14ac:dyDescent="0.3">
      <c r="A116" s="12" t="s">
        <v>312</v>
      </c>
      <c r="B116" s="13" t="s">
        <v>325</v>
      </c>
    </row>
    <row r="117" spans="1:2" x14ac:dyDescent="0.3">
      <c r="A117" s="12" t="s">
        <v>41</v>
      </c>
      <c r="B117" s="13">
        <v>183583656216</v>
      </c>
    </row>
    <row r="118" spans="1:2" x14ac:dyDescent="0.3">
      <c r="A118" s="12" t="s">
        <v>7</v>
      </c>
      <c r="B118" s="13">
        <v>488360795776</v>
      </c>
    </row>
    <row r="119" spans="1:2" x14ac:dyDescent="0.3">
      <c r="A119" s="12" t="s">
        <v>17</v>
      </c>
      <c r="B119" s="13">
        <v>1413577129943</v>
      </c>
    </row>
    <row r="120" spans="1:2" x14ac:dyDescent="0.3">
      <c r="A120" s="12" t="s">
        <v>9</v>
      </c>
      <c r="B120" s="13">
        <v>730538279845</v>
      </c>
    </row>
    <row r="121" spans="1:2" x14ac:dyDescent="0.3">
      <c r="A121" s="12" t="s">
        <v>48</v>
      </c>
      <c r="B121" s="13">
        <v>308455890573</v>
      </c>
    </row>
    <row r="122" spans="1:2" x14ac:dyDescent="0.3">
      <c r="A122" s="12" t="s">
        <v>70</v>
      </c>
      <c r="B122" s="13">
        <v>25251693106</v>
      </c>
    </row>
    <row r="123" spans="1:2" x14ac:dyDescent="0.3">
      <c r="A123" s="12" t="s">
        <v>5</v>
      </c>
      <c r="B123" s="13">
        <v>2424786010175</v>
      </c>
    </row>
    <row r="124" spans="1:2" x14ac:dyDescent="0.3">
      <c r="A124" s="12" t="s">
        <v>85</v>
      </c>
      <c r="B124" s="13">
        <v>166941819185</v>
      </c>
    </row>
    <row r="125" spans="1:2" x14ac:dyDescent="0.3">
      <c r="A125" s="12" t="s">
        <v>12</v>
      </c>
      <c r="B125" s="13">
        <v>638081119552</v>
      </c>
    </row>
    <row r="126" spans="1:2" x14ac:dyDescent="0.3">
      <c r="A126" s="12" t="s">
        <v>160</v>
      </c>
      <c r="B126" s="13">
        <v>16582763026</v>
      </c>
    </row>
    <row r="127" spans="1:2" x14ac:dyDescent="0.3">
      <c r="A127" s="12" t="s">
        <v>15</v>
      </c>
      <c r="B127" s="13">
        <v>114738579212</v>
      </c>
    </row>
  </sheetData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F65E-B1A2-4E9F-A6E0-8FA5EDAC76C3}">
  <dimension ref="A1:M297"/>
  <sheetViews>
    <sheetView tabSelected="1" topLeftCell="B1" zoomScaleNormal="100" workbookViewId="0">
      <selection activeCell="M1" sqref="M1"/>
    </sheetView>
  </sheetViews>
  <sheetFormatPr baseColWidth="10" defaultRowHeight="14.4" x14ac:dyDescent="0.3"/>
  <cols>
    <col min="1" max="1" width="7.44140625" bestFit="1" customWidth="1"/>
    <col min="2" max="2" width="37.6640625" customWidth="1"/>
    <col min="3" max="3" width="18.109375" bestFit="1" customWidth="1"/>
    <col min="4" max="4" width="14" style="4" bestFit="1" customWidth="1"/>
    <col min="5" max="5" width="14.21875" bestFit="1" customWidth="1"/>
    <col min="6" max="6" width="14.88671875" style="5" bestFit="1" customWidth="1"/>
    <col min="7" max="7" width="17.21875" bestFit="1" customWidth="1"/>
    <col min="9" max="9" width="19.109375" customWidth="1"/>
    <col min="10" max="10" width="16.44140625" customWidth="1"/>
    <col min="11" max="11" width="18.88671875" customWidth="1"/>
    <col min="12" max="12" width="18.21875" customWidth="1"/>
    <col min="13" max="13" width="22.77734375" customWidth="1"/>
  </cols>
  <sheetData>
    <row r="1" spans="1:13" x14ac:dyDescent="0.3">
      <c r="A1" t="s">
        <v>0</v>
      </c>
      <c r="B1" t="s">
        <v>1</v>
      </c>
      <c r="C1" t="s">
        <v>317</v>
      </c>
      <c r="D1" s="4" t="s">
        <v>318</v>
      </c>
      <c r="E1" t="s">
        <v>2</v>
      </c>
      <c r="F1" s="5" t="s">
        <v>3</v>
      </c>
      <c r="G1" t="s">
        <v>319</v>
      </c>
      <c r="H1" t="s">
        <v>330</v>
      </c>
      <c r="I1" t="s">
        <v>332</v>
      </c>
      <c r="J1" t="s">
        <v>333</v>
      </c>
      <c r="K1" t="s">
        <v>334</v>
      </c>
      <c r="L1" t="s">
        <v>335</v>
      </c>
      <c r="M1" t="s">
        <v>331</v>
      </c>
    </row>
    <row r="2" spans="1:13" x14ac:dyDescent="0.3">
      <c r="A2">
        <v>103</v>
      </c>
      <c r="B2" s="1" t="s">
        <v>114</v>
      </c>
      <c r="C2">
        <v>29000000</v>
      </c>
      <c r="D2" s="4">
        <v>20560950991</v>
      </c>
      <c r="E2">
        <v>21</v>
      </c>
      <c r="F2" s="5" t="s">
        <v>5</v>
      </c>
      <c r="G2">
        <v>2018</v>
      </c>
      <c r="H2">
        <f>2025-G2</f>
        <v>7</v>
      </c>
      <c r="I2">
        <f>C2/H2</f>
        <v>4142857.1428571427</v>
      </c>
      <c r="J2">
        <f>D2/E2</f>
        <v>979092904.33333337</v>
      </c>
      <c r="K2" s="1">
        <f>D2/C2</f>
        <v>708.99831003448276</v>
      </c>
      <c r="L2" s="1">
        <f>C2/E2</f>
        <v>1380952.3809523811</v>
      </c>
      <c r="M2" s="1">
        <f>0.4*I2+0.3*J2+0.3*K2</f>
        <v>295385226.85663587</v>
      </c>
    </row>
    <row r="3" spans="1:13" x14ac:dyDescent="0.3">
      <c r="A3">
        <v>222</v>
      </c>
      <c r="B3" s="1" t="s">
        <v>233</v>
      </c>
      <c r="C3">
        <v>27300000</v>
      </c>
      <c r="D3" s="4">
        <v>13660689522</v>
      </c>
      <c r="E3">
        <v>15</v>
      </c>
      <c r="F3" s="5" t="s">
        <v>5</v>
      </c>
      <c r="G3">
        <v>2005</v>
      </c>
      <c r="H3">
        <f>2025-G3</f>
        <v>20</v>
      </c>
      <c r="I3">
        <f>C3/H3</f>
        <v>1365000</v>
      </c>
      <c r="J3">
        <f>D3/E3</f>
        <v>910712634.79999995</v>
      </c>
      <c r="K3" s="1">
        <f>D3/C3</f>
        <v>500.39155758241759</v>
      </c>
      <c r="L3" s="1">
        <f>C3/E3</f>
        <v>1820000</v>
      </c>
      <c r="M3" s="1">
        <f>0.4*I3+0.3*J3+0.3*K3</f>
        <v>273759940.55746728</v>
      </c>
    </row>
    <row r="4" spans="1:13" x14ac:dyDescent="0.3">
      <c r="A4">
        <v>227</v>
      </c>
      <c r="B4" s="1" t="s">
        <v>238</v>
      </c>
      <c r="C4">
        <v>29600000</v>
      </c>
      <c r="D4" s="4">
        <v>13537940105</v>
      </c>
      <c r="E4">
        <v>15</v>
      </c>
      <c r="F4" s="5" t="s">
        <v>5</v>
      </c>
      <c r="G4">
        <v>2008</v>
      </c>
      <c r="H4">
        <f>2025-G4</f>
        <v>17</v>
      </c>
      <c r="I4">
        <f>C4/H4</f>
        <v>1741176.4705882352</v>
      </c>
      <c r="J4">
        <f>D4/E4</f>
        <v>902529340.33333337</v>
      </c>
      <c r="K4" s="1">
        <f>D4/C4</f>
        <v>457.36284138513514</v>
      </c>
      <c r="L4" s="1">
        <f>C4/E4</f>
        <v>1973333.3333333333</v>
      </c>
      <c r="M4" s="1">
        <f>0.4*I4+0.3*J4+0.3*K4</f>
        <v>271455409.89708775</v>
      </c>
    </row>
    <row r="5" spans="1:13" x14ac:dyDescent="0.3">
      <c r="A5">
        <v>191</v>
      </c>
      <c r="B5" s="1" t="s">
        <v>202</v>
      </c>
      <c r="C5">
        <v>24700000</v>
      </c>
      <c r="D5" s="4">
        <v>14822220945</v>
      </c>
      <c r="E5">
        <v>25</v>
      </c>
      <c r="F5" s="5" t="s">
        <v>5</v>
      </c>
      <c r="G5">
        <v>2006</v>
      </c>
      <c r="H5">
        <f>2025-G5</f>
        <v>19</v>
      </c>
      <c r="I5">
        <f>C5/H5</f>
        <v>1300000</v>
      </c>
      <c r="J5">
        <f>D5/E5</f>
        <v>592888837.79999995</v>
      </c>
      <c r="K5" s="1">
        <f>D5/C5</f>
        <v>600.08991680161944</v>
      </c>
      <c r="L5" s="1">
        <f>C5/E5</f>
        <v>988000</v>
      </c>
      <c r="M5" s="1">
        <f>0.4*I5+0.3*J5+0.3*K5</f>
        <v>178386831.36697501</v>
      </c>
    </row>
    <row r="6" spans="1:13" x14ac:dyDescent="0.3">
      <c r="A6">
        <v>63</v>
      </c>
      <c r="B6" s="1" t="s">
        <v>74</v>
      </c>
      <c r="C6">
        <v>32600000</v>
      </c>
      <c r="D6" s="4">
        <v>24972463590</v>
      </c>
      <c r="E6">
        <v>65</v>
      </c>
      <c r="F6" s="5" t="s">
        <v>9</v>
      </c>
      <c r="G6">
        <v>2006</v>
      </c>
      <c r="H6">
        <f>2025-G6</f>
        <v>19</v>
      </c>
      <c r="I6">
        <f>C6/H6</f>
        <v>1715789.4736842106</v>
      </c>
      <c r="J6">
        <f>D6/E6</f>
        <v>384191747.53846157</v>
      </c>
      <c r="K6" s="1">
        <f>D6/C6</f>
        <v>766.02649049079753</v>
      </c>
      <c r="L6" s="1">
        <f>C6/E6</f>
        <v>501538.46153846156</v>
      </c>
      <c r="M6" s="1">
        <f>0.4*I6+0.3*J6+0.3*K6</f>
        <v>115944069.85895929</v>
      </c>
    </row>
    <row r="7" spans="1:13" x14ac:dyDescent="0.3">
      <c r="A7">
        <v>152</v>
      </c>
      <c r="B7" s="1" t="s">
        <v>163</v>
      </c>
      <c r="C7">
        <v>20400000</v>
      </c>
      <c r="D7" s="4">
        <v>16308908370</v>
      </c>
      <c r="E7">
        <v>54</v>
      </c>
      <c r="F7" s="5" t="s">
        <v>5</v>
      </c>
      <c r="G7">
        <v>2005</v>
      </c>
      <c r="H7">
        <f>2025-G7</f>
        <v>20</v>
      </c>
      <c r="I7">
        <f>C7/H7</f>
        <v>1020000</v>
      </c>
      <c r="J7">
        <f>D7/E7</f>
        <v>302016821.66666669</v>
      </c>
      <c r="K7" s="1">
        <f>D7/C7</f>
        <v>799.45629264705883</v>
      </c>
      <c r="L7" s="1">
        <f>C7/E7</f>
        <v>377777.77777777775</v>
      </c>
      <c r="M7" s="1">
        <f>0.4*I7+0.3*J7+0.3*K7</f>
        <v>91013286.336887792</v>
      </c>
    </row>
    <row r="8" spans="1:13" x14ac:dyDescent="0.3">
      <c r="A8">
        <v>96</v>
      </c>
      <c r="B8" s="1" t="s">
        <v>108</v>
      </c>
      <c r="C8">
        <v>41200000</v>
      </c>
      <c r="D8" s="4">
        <v>21484482902</v>
      </c>
      <c r="E8">
        <v>82</v>
      </c>
      <c r="F8" s="5" t="s">
        <v>17</v>
      </c>
      <c r="G8">
        <v>2005</v>
      </c>
      <c r="H8">
        <f>2025-G8</f>
        <v>20</v>
      </c>
      <c r="I8">
        <f>C8/H8</f>
        <v>2060000</v>
      </c>
      <c r="J8">
        <f>D8/E8</f>
        <v>262005889.0487805</v>
      </c>
      <c r="K8" s="1">
        <f>D8/C8</f>
        <v>521.46803160194179</v>
      </c>
      <c r="L8" s="1">
        <f>C8/E8</f>
        <v>502439.02439024393</v>
      </c>
      <c r="M8" s="1">
        <f>0.4*I8+0.3*J8+0.3*K8</f>
        <v>79425923.155043632</v>
      </c>
    </row>
    <row r="9" spans="1:13" x14ac:dyDescent="0.3">
      <c r="A9">
        <v>252</v>
      </c>
      <c r="B9" s="1" t="s">
        <v>263</v>
      </c>
      <c r="C9">
        <v>47400000</v>
      </c>
      <c r="D9" s="4">
        <v>12975261721</v>
      </c>
      <c r="E9">
        <v>51</v>
      </c>
      <c r="F9" s="5" t="s">
        <v>5</v>
      </c>
      <c r="G9">
        <v>2013</v>
      </c>
      <c r="H9">
        <f>2025-G9</f>
        <v>12</v>
      </c>
      <c r="I9">
        <f>C9/H9</f>
        <v>3950000</v>
      </c>
      <c r="J9">
        <f>D9/E9</f>
        <v>254416896.49019608</v>
      </c>
      <c r="K9" s="1">
        <f>D9/C9</f>
        <v>273.73969875527428</v>
      </c>
      <c r="L9" s="1">
        <f>C9/E9</f>
        <v>929411.76470588241</v>
      </c>
      <c r="M9" s="1">
        <f>0.4*I9+0.3*J9+0.3*K9</f>
        <v>77905151.06896846</v>
      </c>
    </row>
    <row r="10" spans="1:13" x14ac:dyDescent="0.3">
      <c r="A10">
        <v>200</v>
      </c>
      <c r="B10" s="1" t="s">
        <v>211</v>
      </c>
      <c r="C10">
        <v>27600000</v>
      </c>
      <c r="D10" s="4">
        <v>14356230404</v>
      </c>
      <c r="E10">
        <v>58</v>
      </c>
      <c r="F10" s="5" t="s">
        <v>5</v>
      </c>
      <c r="G10">
        <v>2009</v>
      </c>
      <c r="H10">
        <f>2025-G10</f>
        <v>16</v>
      </c>
      <c r="I10">
        <f>C10/H10</f>
        <v>1725000</v>
      </c>
      <c r="J10">
        <f>D10/E10</f>
        <v>247521213.86206895</v>
      </c>
      <c r="K10" s="1">
        <f>D10/C10</f>
        <v>520.15327550724635</v>
      </c>
      <c r="L10" s="1">
        <f>C10/E10</f>
        <v>475862.06896551722</v>
      </c>
      <c r="M10" s="1">
        <f>0.4*I10+0.3*J10+0.3*K10</f>
        <v>74946520.204603344</v>
      </c>
    </row>
    <row r="11" spans="1:13" x14ac:dyDescent="0.3">
      <c r="A11">
        <v>281</v>
      </c>
      <c r="B11" s="1" t="s">
        <v>291</v>
      </c>
      <c r="C11">
        <v>15100000</v>
      </c>
      <c r="D11" s="4">
        <v>12018947879</v>
      </c>
      <c r="E11">
        <v>52</v>
      </c>
      <c r="F11" s="5" t="s">
        <v>5</v>
      </c>
      <c r="G11">
        <v>2009</v>
      </c>
      <c r="H11">
        <f>2025-G11</f>
        <v>16</v>
      </c>
      <c r="I11">
        <f>C11/H11</f>
        <v>943750</v>
      </c>
      <c r="J11">
        <f>D11/E11</f>
        <v>231133613.05769232</v>
      </c>
      <c r="K11" s="1">
        <f>D11/C11</f>
        <v>795.95681317880792</v>
      </c>
      <c r="L11" s="1">
        <f>C11/E11</f>
        <v>290384.61538461538</v>
      </c>
      <c r="M11" s="1">
        <f>0.4*I11+0.3*J11+0.3*K11</f>
        <v>69717822.704351649</v>
      </c>
    </row>
    <row r="12" spans="1:13" x14ac:dyDescent="0.3">
      <c r="A12">
        <v>39</v>
      </c>
      <c r="B12" s="1" t="s">
        <v>49</v>
      </c>
      <c r="C12">
        <v>45300000</v>
      </c>
      <c r="D12" s="4">
        <v>28697537555</v>
      </c>
      <c r="E12">
        <v>128</v>
      </c>
      <c r="F12" s="5" t="s">
        <v>5</v>
      </c>
      <c r="G12">
        <v>2014</v>
      </c>
      <c r="H12">
        <f>2025-G12</f>
        <v>11</v>
      </c>
      <c r="I12">
        <f>C12/H12</f>
        <v>4118181.8181818184</v>
      </c>
      <c r="J12">
        <f>D12/E12</f>
        <v>224199512.1484375</v>
      </c>
      <c r="K12" s="1">
        <f>D12/C12</f>
        <v>633.4997252759382</v>
      </c>
      <c r="L12" s="1">
        <f>C12/E12</f>
        <v>353906.25</v>
      </c>
      <c r="M12" s="1">
        <f>0.4*I12+0.3*J12+0.3*K12</f>
        <v>68907316.421721563</v>
      </c>
    </row>
    <row r="13" spans="1:13" x14ac:dyDescent="0.3">
      <c r="A13">
        <v>225</v>
      </c>
      <c r="B13" s="1" t="s">
        <v>236</v>
      </c>
      <c r="C13">
        <v>24900000</v>
      </c>
      <c r="D13" s="4">
        <v>13588917689</v>
      </c>
      <c r="E13">
        <v>64</v>
      </c>
      <c r="F13" s="5" t="s">
        <v>5</v>
      </c>
      <c r="G13">
        <v>2011</v>
      </c>
      <c r="H13">
        <f>2025-G13</f>
        <v>14</v>
      </c>
      <c r="I13">
        <f>C13/H13</f>
        <v>1778571.4285714286</v>
      </c>
      <c r="J13">
        <f>D13/E13</f>
        <v>212326838.890625</v>
      </c>
      <c r="K13" s="1">
        <f>D13/C13</f>
        <v>545.73966622489957</v>
      </c>
      <c r="L13" s="1">
        <f>C13/E13</f>
        <v>389062.5</v>
      </c>
      <c r="M13" s="1">
        <f>0.4*I13+0.3*J13+0.3*K13</f>
        <v>64409643.960515939</v>
      </c>
    </row>
    <row r="14" spans="1:13" x14ac:dyDescent="0.3">
      <c r="A14">
        <v>65</v>
      </c>
      <c r="B14" s="1" t="s">
        <v>76</v>
      </c>
      <c r="C14">
        <v>43900000</v>
      </c>
      <c r="D14" s="4">
        <v>24847554662</v>
      </c>
      <c r="E14">
        <v>120</v>
      </c>
      <c r="F14" s="5" t="s">
        <v>5</v>
      </c>
      <c r="G14">
        <v>2008</v>
      </c>
      <c r="H14">
        <f>2025-G14</f>
        <v>17</v>
      </c>
      <c r="I14">
        <f>C14/H14</f>
        <v>2582352.9411764704</v>
      </c>
      <c r="J14">
        <f>D14/E14</f>
        <v>207062955.51666668</v>
      </c>
      <c r="K14" s="1">
        <f>D14/C14</f>
        <v>566.00352305239176</v>
      </c>
      <c r="L14" s="1">
        <f>C14/E14</f>
        <v>365833.33333333331</v>
      </c>
      <c r="M14" s="1">
        <f>0.4*I14+0.3*J14+0.3*K14</f>
        <v>63151997.6325275</v>
      </c>
    </row>
    <row r="15" spans="1:13" x14ac:dyDescent="0.3">
      <c r="A15">
        <v>230</v>
      </c>
      <c r="B15" s="1" t="s">
        <v>241</v>
      </c>
      <c r="C15">
        <v>3720000</v>
      </c>
      <c r="D15" s="4">
        <v>13512082882</v>
      </c>
      <c r="E15">
        <v>66</v>
      </c>
      <c r="F15" s="5" t="s">
        <v>5</v>
      </c>
      <c r="G15">
        <v>2016</v>
      </c>
      <c r="H15">
        <f>2025-G15</f>
        <v>9</v>
      </c>
      <c r="I15">
        <f>C15/H15</f>
        <v>413333.33333333331</v>
      </c>
      <c r="J15">
        <f>D15/E15</f>
        <v>204728528.5151515</v>
      </c>
      <c r="K15" s="1">
        <f>D15/C15</f>
        <v>3632.2803446236558</v>
      </c>
      <c r="L15" s="1">
        <f>C15/E15</f>
        <v>56363.63636363636</v>
      </c>
      <c r="M15" s="1">
        <f>0.4*I15+0.3*J15+0.3*K15</f>
        <v>61584981.571982168</v>
      </c>
    </row>
    <row r="16" spans="1:13" x14ac:dyDescent="0.3">
      <c r="A16">
        <v>171</v>
      </c>
      <c r="B16" s="1" t="s">
        <v>182</v>
      </c>
      <c r="C16">
        <v>18700000</v>
      </c>
      <c r="D16" s="4">
        <v>15509555710</v>
      </c>
      <c r="E16">
        <v>77</v>
      </c>
      <c r="F16" s="5" t="s">
        <v>5</v>
      </c>
      <c r="G16">
        <v>2007</v>
      </c>
      <c r="H16">
        <f>2025-G16</f>
        <v>18</v>
      </c>
      <c r="I16">
        <f>C16/H16</f>
        <v>1038888.8888888889</v>
      </c>
      <c r="J16">
        <f>D16/E16</f>
        <v>201422801.42857143</v>
      </c>
      <c r="K16" s="1">
        <f>D16/C16</f>
        <v>829.3880058823529</v>
      </c>
      <c r="L16" s="1">
        <f>C16/E16</f>
        <v>242857.14285714287</v>
      </c>
      <c r="M16" s="1">
        <f>0.4*I16+0.3*J16+0.3*K16</f>
        <v>60842644.800528742</v>
      </c>
    </row>
    <row r="17" spans="1:13" x14ac:dyDescent="0.3">
      <c r="A17">
        <v>114</v>
      </c>
      <c r="B17" s="1" t="s">
        <v>125</v>
      </c>
      <c r="C17">
        <v>24800000</v>
      </c>
      <c r="D17" s="4">
        <v>19815644789</v>
      </c>
      <c r="E17">
        <v>104</v>
      </c>
      <c r="F17" s="5" t="s">
        <v>5</v>
      </c>
      <c r="G17">
        <v>2009</v>
      </c>
      <c r="H17">
        <f>2025-G17</f>
        <v>16</v>
      </c>
      <c r="I17">
        <f>C17/H17</f>
        <v>1550000</v>
      </c>
      <c r="J17">
        <f>D17/E17</f>
        <v>190535046.04807693</v>
      </c>
      <c r="K17" s="1">
        <f>D17/C17</f>
        <v>799.01793504032253</v>
      </c>
      <c r="L17" s="1">
        <f>C17/E17</f>
        <v>238461.53846153847</v>
      </c>
      <c r="M17" s="1">
        <f>0.4*I17+0.3*J17+0.3*K17</f>
        <v>57780753.519803591</v>
      </c>
    </row>
    <row r="18" spans="1:13" x14ac:dyDescent="0.3">
      <c r="A18">
        <v>128</v>
      </c>
      <c r="B18" s="1" t="s">
        <v>139</v>
      </c>
      <c r="C18">
        <v>36200000</v>
      </c>
      <c r="D18" s="4">
        <v>18587225564</v>
      </c>
      <c r="E18">
        <v>99</v>
      </c>
      <c r="F18" s="5" t="s">
        <v>5</v>
      </c>
      <c r="G18">
        <v>2006</v>
      </c>
      <c r="H18">
        <f>2025-G18</f>
        <v>19</v>
      </c>
      <c r="I18">
        <f>C18/H18</f>
        <v>1905263.1578947369</v>
      </c>
      <c r="J18">
        <f>D18/E18</f>
        <v>187749753.17171717</v>
      </c>
      <c r="K18" s="1">
        <f>D18/C18</f>
        <v>513.45926972375696</v>
      </c>
      <c r="L18" s="1">
        <f>C18/E18</f>
        <v>365656.56565656565</v>
      </c>
      <c r="M18" s="1">
        <f>0.4*I18+0.3*J18+0.3*K18</f>
        <v>57087185.25245396</v>
      </c>
    </row>
    <row r="19" spans="1:13" x14ac:dyDescent="0.3">
      <c r="A19">
        <v>2</v>
      </c>
      <c r="B19" s="1" t="s">
        <v>6</v>
      </c>
      <c r="C19">
        <v>154000000</v>
      </c>
      <c r="D19" s="4">
        <v>152638999634</v>
      </c>
      <c r="E19">
        <v>861</v>
      </c>
      <c r="F19" s="5" t="s">
        <v>7</v>
      </c>
      <c r="G19">
        <v>2006</v>
      </c>
      <c r="H19">
        <f>2025-G19</f>
        <v>19</v>
      </c>
      <c r="I19">
        <f>C19/H19</f>
        <v>8105263.1578947371</v>
      </c>
      <c r="J19">
        <f>D19/E19</f>
        <v>177281068.09988385</v>
      </c>
      <c r="K19" s="1">
        <f>D19/C19</f>
        <v>991.16233528571433</v>
      </c>
      <c r="L19" s="1">
        <f>C19/E19</f>
        <v>178861.78861788617</v>
      </c>
      <c r="M19" s="1">
        <f>0.4*I19+0.3*J19+0.3*K19</f>
        <v>56426723.041823633</v>
      </c>
    </row>
    <row r="20" spans="1:13" x14ac:dyDescent="0.3">
      <c r="A20">
        <v>57</v>
      </c>
      <c r="B20" s="1" t="s">
        <v>67</v>
      </c>
      <c r="C20">
        <v>55400000</v>
      </c>
      <c r="D20" s="4">
        <v>25713668530</v>
      </c>
      <c r="E20">
        <v>140</v>
      </c>
      <c r="F20" s="5" t="s">
        <v>5</v>
      </c>
      <c r="G20">
        <v>2007</v>
      </c>
      <c r="H20">
        <f>2025-G20</f>
        <v>18</v>
      </c>
      <c r="I20">
        <f>C20/H20</f>
        <v>3077777.777777778</v>
      </c>
      <c r="J20">
        <f>D20/E20</f>
        <v>183669060.92857143</v>
      </c>
      <c r="K20" s="1">
        <f>D20/C20</f>
        <v>464.14564133574009</v>
      </c>
      <c r="L20" s="1">
        <f>C20/E20</f>
        <v>395714.28571428574</v>
      </c>
      <c r="M20" s="1">
        <f>0.4*I20+0.3*J20+0.3*K20</f>
        <v>56331968.633374937</v>
      </c>
    </row>
    <row r="21" spans="1:13" x14ac:dyDescent="0.3">
      <c r="A21">
        <v>161</v>
      </c>
      <c r="B21" s="1" t="s">
        <v>172</v>
      </c>
      <c r="C21">
        <v>30000000</v>
      </c>
      <c r="D21" s="4">
        <v>15834294546</v>
      </c>
      <c r="E21">
        <v>87</v>
      </c>
      <c r="F21" s="5" t="s">
        <v>5</v>
      </c>
      <c r="G21">
        <v>2009</v>
      </c>
      <c r="H21">
        <f>2025-G21</f>
        <v>16</v>
      </c>
      <c r="I21">
        <f>C21/H21</f>
        <v>1875000</v>
      </c>
      <c r="J21">
        <f>D21/E21</f>
        <v>182003385.58620688</v>
      </c>
      <c r="K21" s="1">
        <f>D21/C21</f>
        <v>527.8098182</v>
      </c>
      <c r="L21" s="1">
        <f>C21/E21</f>
        <v>344827.58620689658</v>
      </c>
      <c r="M21" s="1">
        <f>0.4*I21+0.3*J21+0.3*K21</f>
        <v>55351174.018807523</v>
      </c>
    </row>
    <row r="22" spans="1:13" x14ac:dyDescent="0.3">
      <c r="A22">
        <v>82</v>
      </c>
      <c r="B22" s="1" t="s">
        <v>94</v>
      </c>
      <c r="C22">
        <v>33900000</v>
      </c>
      <c r="D22" s="4">
        <v>22414170197</v>
      </c>
      <c r="E22">
        <v>134</v>
      </c>
      <c r="F22" s="5" t="s">
        <v>5</v>
      </c>
      <c r="G22">
        <v>2011</v>
      </c>
      <c r="H22">
        <f>2025-G22</f>
        <v>14</v>
      </c>
      <c r="I22">
        <f>C22/H22</f>
        <v>2421428.5714285714</v>
      </c>
      <c r="J22">
        <f>D22/E22</f>
        <v>167269926.84328359</v>
      </c>
      <c r="K22" s="1">
        <f>D22/C22</f>
        <v>661.18496156342178</v>
      </c>
      <c r="L22" s="1">
        <f>C22/E22</f>
        <v>252985.07462686568</v>
      </c>
      <c r="M22" s="1">
        <f>0.4*I22+0.3*J22+0.3*K22</f>
        <v>51149747.837044977</v>
      </c>
    </row>
    <row r="23" spans="1:13" x14ac:dyDescent="0.3">
      <c r="A23">
        <v>95</v>
      </c>
      <c r="B23" s="1" t="s">
        <v>107</v>
      </c>
      <c r="C23">
        <v>31100000</v>
      </c>
      <c r="D23" s="4">
        <v>21532436284</v>
      </c>
      <c r="E23">
        <v>131</v>
      </c>
      <c r="F23" s="5" t="s">
        <v>5</v>
      </c>
      <c r="G23">
        <v>2011</v>
      </c>
      <c r="H23">
        <f>2025-G23</f>
        <v>14</v>
      </c>
      <c r="I23">
        <f>C23/H23</f>
        <v>2221428.5714285714</v>
      </c>
      <c r="J23">
        <f>D23/E23</f>
        <v>164369742.62595421</v>
      </c>
      <c r="K23" s="1">
        <f>D23/C23</f>
        <v>692.36129530546623</v>
      </c>
      <c r="L23" s="1">
        <f>C23/E23</f>
        <v>237404.58015267176</v>
      </c>
      <c r="M23" s="1">
        <f>0.4*I23+0.3*J23+0.3*K23</f>
        <v>50199701.924746275</v>
      </c>
    </row>
    <row r="24" spans="1:13" x14ac:dyDescent="0.3">
      <c r="A24">
        <v>72</v>
      </c>
      <c r="B24" s="1" t="s">
        <v>83</v>
      </c>
      <c r="C24">
        <v>52300000</v>
      </c>
      <c r="D24" s="4">
        <v>23242590833</v>
      </c>
      <c r="E24">
        <v>146</v>
      </c>
      <c r="F24" s="5" t="s">
        <v>5</v>
      </c>
      <c r="G24">
        <v>2007</v>
      </c>
      <c r="H24">
        <f>2025-G24</f>
        <v>18</v>
      </c>
      <c r="I24">
        <f>C24/H24</f>
        <v>2905555.5555555555</v>
      </c>
      <c r="J24">
        <f>D24/E24</f>
        <v>159195827.62328768</v>
      </c>
      <c r="K24" s="1">
        <f>D24/C24</f>
        <v>444.40900254302102</v>
      </c>
      <c r="L24" s="1">
        <f>C24/E24</f>
        <v>358219.17808219179</v>
      </c>
      <c r="M24" s="1">
        <f>0.4*I24+0.3*J24+0.3*K24</f>
        <v>48921103.831909284</v>
      </c>
    </row>
    <row r="25" spans="1:13" x14ac:dyDescent="0.3">
      <c r="A25">
        <v>126</v>
      </c>
      <c r="B25" s="1" t="s">
        <v>137</v>
      </c>
      <c r="C25">
        <v>25200000</v>
      </c>
      <c r="D25" s="4">
        <v>18901031758</v>
      </c>
      <c r="E25">
        <v>118</v>
      </c>
      <c r="F25" s="5" t="s">
        <v>5</v>
      </c>
      <c r="G25">
        <v>2009</v>
      </c>
      <c r="H25">
        <f>2025-G25</f>
        <v>16</v>
      </c>
      <c r="I25">
        <f>C25/H25</f>
        <v>1575000</v>
      </c>
      <c r="J25">
        <f>D25/E25</f>
        <v>160178235.23728815</v>
      </c>
      <c r="K25" s="1">
        <f>D25/C25</f>
        <v>750.04094277777779</v>
      </c>
      <c r="L25" s="1">
        <f>C25/E25</f>
        <v>213559.32203389829</v>
      </c>
      <c r="M25" s="1">
        <f>0.4*I25+0.3*J25+0.3*K25</f>
        <v>48683695.583469279</v>
      </c>
    </row>
    <row r="26" spans="1:13" x14ac:dyDescent="0.3">
      <c r="A26">
        <v>8</v>
      </c>
      <c r="B26" s="1" t="s">
        <v>16</v>
      </c>
      <c r="C26">
        <v>93900000</v>
      </c>
      <c r="D26" s="4">
        <v>73333582362</v>
      </c>
      <c r="E26">
        <v>530</v>
      </c>
      <c r="F26" s="5" t="s">
        <v>17</v>
      </c>
      <c r="G26">
        <v>2018</v>
      </c>
      <c r="H26">
        <f>2025-G26</f>
        <v>7</v>
      </c>
      <c r="I26">
        <f>C26/H26</f>
        <v>13414285.714285715</v>
      </c>
      <c r="J26">
        <f>D26/E26</f>
        <v>138365249.73962265</v>
      </c>
      <c r="K26" s="1">
        <f>D26/C26</f>
        <v>780.97531801916932</v>
      </c>
      <c r="L26" s="1">
        <f>C26/E26</f>
        <v>177169.81132075473</v>
      </c>
      <c r="M26" s="1">
        <f>0.4*I26+0.3*J26+0.3*K26</f>
        <v>46875523.500196487</v>
      </c>
    </row>
    <row r="27" spans="1:13" x14ac:dyDescent="0.3">
      <c r="A27">
        <v>133</v>
      </c>
      <c r="B27" s="1" t="s">
        <v>144</v>
      </c>
      <c r="C27">
        <v>25700000</v>
      </c>
      <c r="D27" s="4">
        <v>17838306451</v>
      </c>
      <c r="E27">
        <v>120</v>
      </c>
      <c r="F27" s="5" t="s">
        <v>5</v>
      </c>
      <c r="G27">
        <v>2013</v>
      </c>
      <c r="H27">
        <f>2025-G27</f>
        <v>12</v>
      </c>
      <c r="I27">
        <f>C27/H27</f>
        <v>2141666.6666666665</v>
      </c>
      <c r="J27">
        <f>D27/E27</f>
        <v>148652553.75833333</v>
      </c>
      <c r="K27" s="1">
        <f>D27/C27</f>
        <v>694.0975272762646</v>
      </c>
      <c r="L27" s="1">
        <f>C27/E27</f>
        <v>214166.66666666666</v>
      </c>
      <c r="M27" s="1">
        <f>0.4*I27+0.3*J27+0.3*K27</f>
        <v>45452641.023424841</v>
      </c>
    </row>
    <row r="28" spans="1:13" x14ac:dyDescent="0.3">
      <c r="A28">
        <v>202</v>
      </c>
      <c r="B28" s="1" t="s">
        <v>213</v>
      </c>
      <c r="C28">
        <v>17000000</v>
      </c>
      <c r="D28" s="4">
        <v>14308657223</v>
      </c>
      <c r="E28">
        <v>96</v>
      </c>
      <c r="F28" s="5" t="s">
        <v>5</v>
      </c>
      <c r="G28">
        <v>2009</v>
      </c>
      <c r="H28">
        <f>2025-G28</f>
        <v>16</v>
      </c>
      <c r="I28">
        <f>C28/H28</f>
        <v>1062500</v>
      </c>
      <c r="J28">
        <f>D28/E28</f>
        <v>149048512.73958334</v>
      </c>
      <c r="K28" s="1">
        <f>D28/C28</f>
        <v>841.68571899999995</v>
      </c>
      <c r="L28" s="1">
        <f>C28/E28</f>
        <v>177083.33333333334</v>
      </c>
      <c r="M28" s="1">
        <f>0.4*I28+0.3*J28+0.3*K28</f>
        <v>45139806.327590697</v>
      </c>
    </row>
    <row r="29" spans="1:13" x14ac:dyDescent="0.3">
      <c r="A29">
        <v>81</v>
      </c>
      <c r="B29" s="1" t="s">
        <v>93</v>
      </c>
      <c r="C29">
        <v>35900000</v>
      </c>
      <c r="D29" s="4">
        <v>22495873334</v>
      </c>
      <c r="E29">
        <v>164</v>
      </c>
      <c r="F29" s="5" t="s">
        <v>5</v>
      </c>
      <c r="G29">
        <v>2016</v>
      </c>
      <c r="H29">
        <f>2025-G29</f>
        <v>9</v>
      </c>
      <c r="I29">
        <f>C29/H29</f>
        <v>3988888.888888889</v>
      </c>
      <c r="J29">
        <f>D29/E29</f>
        <v>137169959.35365853</v>
      </c>
      <c r="K29" s="1">
        <f>D29/C29</f>
        <v>626.62599816155989</v>
      </c>
      <c r="L29" s="1">
        <f>C29/E29</f>
        <v>218902.43902439025</v>
      </c>
      <c r="M29" s="1">
        <f>0.4*I29+0.3*J29+0.3*K29</f>
        <v>42746731.349452563</v>
      </c>
    </row>
    <row r="30" spans="1:13" x14ac:dyDescent="0.3">
      <c r="A30">
        <v>42</v>
      </c>
      <c r="B30" s="1" t="s">
        <v>52</v>
      </c>
      <c r="C30">
        <v>51000000</v>
      </c>
      <c r="D30" s="4">
        <v>28081584959</v>
      </c>
      <c r="E30">
        <v>206</v>
      </c>
      <c r="F30" s="5" t="s">
        <v>5</v>
      </c>
      <c r="G30">
        <v>2006</v>
      </c>
      <c r="H30">
        <f>2025-G30</f>
        <v>19</v>
      </c>
      <c r="I30">
        <f>C30/H30</f>
        <v>2684210.5263157897</v>
      </c>
      <c r="J30">
        <f>D30/E30</f>
        <v>136318373.58737865</v>
      </c>
      <c r="K30" s="1">
        <f>D30/C30</f>
        <v>550.61931292156862</v>
      </c>
      <c r="L30" s="1">
        <f>C30/E30</f>
        <v>247572.81553398058</v>
      </c>
      <c r="M30" s="1">
        <f>0.4*I30+0.3*J30+0.3*K30</f>
        <v>41969361.472533785</v>
      </c>
    </row>
    <row r="31" spans="1:13" x14ac:dyDescent="0.3">
      <c r="A31">
        <v>119</v>
      </c>
      <c r="B31" s="1" t="s">
        <v>130</v>
      </c>
      <c r="C31">
        <v>14500000</v>
      </c>
      <c r="D31" s="4">
        <v>19565971464</v>
      </c>
      <c r="E31">
        <v>143</v>
      </c>
      <c r="F31" s="5" t="s">
        <v>5</v>
      </c>
      <c r="G31">
        <v>2009</v>
      </c>
      <c r="H31">
        <f>2025-G31</f>
        <v>16</v>
      </c>
      <c r="I31">
        <f>C31/H31</f>
        <v>906250</v>
      </c>
      <c r="J31">
        <f>D31/E31</f>
        <v>136824975.27272728</v>
      </c>
      <c r="K31" s="1">
        <f>D31/C31</f>
        <v>1349.3773423448276</v>
      </c>
      <c r="L31" s="1">
        <f>C31/E31</f>
        <v>101398.6013986014</v>
      </c>
      <c r="M31" s="1">
        <f>0.4*I31+0.3*J31+0.3*K31</f>
        <v>41410397.395020887</v>
      </c>
    </row>
    <row r="32" spans="1:13" x14ac:dyDescent="0.3">
      <c r="A32">
        <v>71</v>
      </c>
      <c r="B32" s="1" t="s">
        <v>82</v>
      </c>
      <c r="C32">
        <v>24700000</v>
      </c>
      <c r="D32" s="4">
        <v>23318716419</v>
      </c>
      <c r="E32">
        <v>173</v>
      </c>
      <c r="F32" s="5" t="s">
        <v>5</v>
      </c>
      <c r="G32">
        <v>2009</v>
      </c>
      <c r="H32">
        <f>2025-G32</f>
        <v>16</v>
      </c>
      <c r="I32">
        <f>C32/H32</f>
        <v>1543750</v>
      </c>
      <c r="J32">
        <f>D32/E32</f>
        <v>134790268.31791908</v>
      </c>
      <c r="K32" s="1">
        <f>D32/C32</f>
        <v>944.07758781376515</v>
      </c>
      <c r="L32" s="1">
        <f>C32/E32</f>
        <v>142774.56647398844</v>
      </c>
      <c r="M32" s="1">
        <f>0.4*I32+0.3*J32+0.3*K32</f>
        <v>41054863.71865207</v>
      </c>
    </row>
    <row r="33" spans="1:13" x14ac:dyDescent="0.3">
      <c r="A33">
        <v>89</v>
      </c>
      <c r="B33" s="1" t="s">
        <v>101</v>
      </c>
      <c r="C33">
        <v>36400000</v>
      </c>
      <c r="D33" s="4">
        <v>21827045577</v>
      </c>
      <c r="E33">
        <v>163</v>
      </c>
      <c r="F33" s="5" t="s">
        <v>5</v>
      </c>
      <c r="G33">
        <v>2006</v>
      </c>
      <c r="H33">
        <f>2025-G33</f>
        <v>19</v>
      </c>
      <c r="I33">
        <f>C33/H33</f>
        <v>1915789.4736842106</v>
      </c>
      <c r="J33">
        <f>D33/E33</f>
        <v>133908255.07361963</v>
      </c>
      <c r="K33" s="1">
        <f>D33/C33</f>
        <v>599.64410925824177</v>
      </c>
      <c r="L33" s="1">
        <f>C33/E33</f>
        <v>223312.88343558283</v>
      </c>
      <c r="M33" s="1">
        <f>0.4*I33+0.3*J33+0.3*K33</f>
        <v>40938972.204792351</v>
      </c>
    </row>
    <row r="34" spans="1:13" x14ac:dyDescent="0.3">
      <c r="A34">
        <v>158</v>
      </c>
      <c r="B34" s="1" t="s">
        <v>169</v>
      </c>
      <c r="C34">
        <v>29200000</v>
      </c>
      <c r="D34" s="4">
        <v>15994167450</v>
      </c>
      <c r="E34">
        <v>125</v>
      </c>
      <c r="F34" s="5" t="s">
        <v>5</v>
      </c>
      <c r="G34">
        <v>2013</v>
      </c>
      <c r="H34">
        <f>2025-G34</f>
        <v>12</v>
      </c>
      <c r="I34">
        <f>C34/H34</f>
        <v>2433333.3333333335</v>
      </c>
      <c r="J34">
        <f>D34/E34</f>
        <v>127953339.59999999</v>
      </c>
      <c r="K34" s="1">
        <f>D34/C34</f>
        <v>547.74546061643832</v>
      </c>
      <c r="L34" s="1">
        <f>C34/E34</f>
        <v>233600</v>
      </c>
      <c r="M34" s="1">
        <f>0.4*I34+0.3*J34+0.3*K34</f>
        <v>39359499.536971517</v>
      </c>
    </row>
    <row r="35" spans="1:13" x14ac:dyDescent="0.3">
      <c r="A35">
        <v>6</v>
      </c>
      <c r="B35" s="1" t="s">
        <v>13</v>
      </c>
      <c r="C35">
        <v>104000000</v>
      </c>
      <c r="D35" s="4">
        <v>88060349741</v>
      </c>
      <c r="E35">
        <v>762</v>
      </c>
      <c r="F35" s="5" t="s">
        <v>12</v>
      </c>
      <c r="G35">
        <v>2016</v>
      </c>
      <c r="H35">
        <f>2025-G35</f>
        <v>9</v>
      </c>
      <c r="I35">
        <f>C35/H35</f>
        <v>11555555.555555556</v>
      </c>
      <c r="J35">
        <f>D35/E35</f>
        <v>115564763.43963255</v>
      </c>
      <c r="K35" s="1">
        <f>D35/C35</f>
        <v>846.73413212499997</v>
      </c>
      <c r="L35" s="1">
        <f>C35/E35</f>
        <v>136482.93963254592</v>
      </c>
      <c r="M35" s="1">
        <f>0.4*I35+0.3*J35+0.3*K35</f>
        <v>39291905.274351627</v>
      </c>
    </row>
    <row r="36" spans="1:13" x14ac:dyDescent="0.3">
      <c r="A36">
        <v>54</v>
      </c>
      <c r="B36" s="1" t="s">
        <v>64</v>
      </c>
      <c r="C36">
        <v>31700000</v>
      </c>
      <c r="D36" s="4">
        <v>26082718186</v>
      </c>
      <c r="E36">
        <v>204</v>
      </c>
      <c r="F36" s="5" t="s">
        <v>5</v>
      </c>
      <c r="G36">
        <v>2009</v>
      </c>
      <c r="H36">
        <f>2025-G36</f>
        <v>16</v>
      </c>
      <c r="I36">
        <f>C36/H36</f>
        <v>1981250</v>
      </c>
      <c r="J36">
        <f>D36/E36</f>
        <v>127856461.69607843</v>
      </c>
      <c r="K36" s="1">
        <f>D36/C36</f>
        <v>822.7986809463722</v>
      </c>
      <c r="L36" s="1">
        <f>C36/E36</f>
        <v>155392.15686274509</v>
      </c>
      <c r="M36" s="1">
        <f>0.4*I36+0.3*J36+0.3*K36</f>
        <v>39149685.34842781</v>
      </c>
    </row>
    <row r="37" spans="1:13" x14ac:dyDescent="0.3">
      <c r="A37">
        <v>115</v>
      </c>
      <c r="B37" s="1" t="s">
        <v>126</v>
      </c>
      <c r="C37">
        <v>30000000</v>
      </c>
      <c r="D37" s="4">
        <v>19780472075</v>
      </c>
      <c r="E37">
        <v>163</v>
      </c>
      <c r="F37" s="5" t="s">
        <v>17</v>
      </c>
      <c r="G37">
        <v>2018</v>
      </c>
      <c r="H37">
        <f>2025-G37</f>
        <v>7</v>
      </c>
      <c r="I37">
        <f>C37/H37</f>
        <v>4285714.2857142854</v>
      </c>
      <c r="J37">
        <f>D37/E37</f>
        <v>121352589.41717792</v>
      </c>
      <c r="K37" s="1">
        <f>D37/C37</f>
        <v>659.34906916666671</v>
      </c>
      <c r="L37" s="1">
        <f>C37/E37</f>
        <v>184049.07975460123</v>
      </c>
      <c r="M37" s="1">
        <f>0.4*I37+0.3*J37+0.3*K37</f>
        <v>38120260.344159842</v>
      </c>
    </row>
    <row r="38" spans="1:13" x14ac:dyDescent="0.3">
      <c r="A38">
        <v>68</v>
      </c>
      <c r="B38" s="1" t="s">
        <v>79</v>
      </c>
      <c r="C38">
        <v>18400000</v>
      </c>
      <c r="D38" s="4">
        <v>24083534504</v>
      </c>
      <c r="E38">
        <v>194</v>
      </c>
      <c r="F38" s="5" t="s">
        <v>5</v>
      </c>
      <c r="G38">
        <v>2009</v>
      </c>
      <c r="H38">
        <f>2025-G38</f>
        <v>16</v>
      </c>
      <c r="I38">
        <f>C38/H38</f>
        <v>1150000</v>
      </c>
      <c r="J38">
        <f>D38/E38</f>
        <v>124141930.43298969</v>
      </c>
      <c r="K38" s="1">
        <f>D38/C38</f>
        <v>1308.8877447826087</v>
      </c>
      <c r="L38" s="1">
        <f>C38/E38</f>
        <v>94845.360824742267</v>
      </c>
      <c r="M38" s="1">
        <f>0.4*I38+0.3*J38+0.3*K38</f>
        <v>37702971.79622034</v>
      </c>
    </row>
    <row r="39" spans="1:13" x14ac:dyDescent="0.3">
      <c r="A39">
        <v>33</v>
      </c>
      <c r="B39" s="1" t="s">
        <v>43</v>
      </c>
      <c r="C39">
        <v>71000000</v>
      </c>
      <c r="D39" s="4">
        <v>29802309718</v>
      </c>
      <c r="E39">
        <v>249</v>
      </c>
      <c r="F39" s="5" t="s">
        <v>5</v>
      </c>
      <c r="G39">
        <v>2007</v>
      </c>
      <c r="H39">
        <f>2025-G39</f>
        <v>18</v>
      </c>
      <c r="I39">
        <f>C39/H39</f>
        <v>3944444.4444444445</v>
      </c>
      <c r="J39">
        <f>D39/E39</f>
        <v>119687990.83534136</v>
      </c>
      <c r="K39" s="1">
        <f>D39/C39</f>
        <v>419.75084109859154</v>
      </c>
      <c r="L39" s="1">
        <f>C39/E39</f>
        <v>285140.56224899599</v>
      </c>
      <c r="M39" s="1">
        <f>0.4*I39+0.3*J39+0.3*K39</f>
        <v>37484300.953632519</v>
      </c>
    </row>
    <row r="40" spans="1:13" x14ac:dyDescent="0.3">
      <c r="A40">
        <v>153</v>
      </c>
      <c r="B40" s="1" t="s">
        <v>164</v>
      </c>
      <c r="C40">
        <v>10500000</v>
      </c>
      <c r="D40" s="4">
        <v>16159144153</v>
      </c>
      <c r="E40">
        <v>136</v>
      </c>
      <c r="F40" s="5" t="s">
        <v>5</v>
      </c>
      <c r="G40">
        <v>2011</v>
      </c>
      <c r="H40">
        <f>2025-G40</f>
        <v>14</v>
      </c>
      <c r="I40">
        <f>C40/H40</f>
        <v>750000</v>
      </c>
      <c r="J40">
        <f>D40/E40</f>
        <v>118817236.41911764</v>
      </c>
      <c r="K40" s="1">
        <f>D40/C40</f>
        <v>1538.9661098095239</v>
      </c>
      <c r="L40" s="1">
        <f>C40/E40</f>
        <v>77205.882352941175</v>
      </c>
      <c r="M40" s="1">
        <f>0.4*I40+0.3*J40+0.3*K40</f>
        <v>35945632.615568236</v>
      </c>
    </row>
    <row r="41" spans="1:13" x14ac:dyDescent="0.3">
      <c r="A41">
        <v>35</v>
      </c>
      <c r="B41" s="1" t="s">
        <v>45</v>
      </c>
      <c r="C41">
        <v>53000000</v>
      </c>
      <c r="D41" s="4">
        <v>29256187171</v>
      </c>
      <c r="E41">
        <v>264</v>
      </c>
      <c r="F41" s="5" t="s">
        <v>5</v>
      </c>
      <c r="G41">
        <v>2006</v>
      </c>
      <c r="H41">
        <f>2025-G41</f>
        <v>19</v>
      </c>
      <c r="I41">
        <f>C41/H41</f>
        <v>2789473.6842105263</v>
      </c>
      <c r="J41">
        <f>D41/E41</f>
        <v>110818890.79924242</v>
      </c>
      <c r="K41" s="1">
        <f>D41/C41</f>
        <v>552.00353152830189</v>
      </c>
      <c r="L41" s="1">
        <f>C41/E41</f>
        <v>200757.57575757575</v>
      </c>
      <c r="M41" s="1">
        <f>0.4*I41+0.3*J41+0.3*K41</f>
        <v>34361622.314516395</v>
      </c>
    </row>
    <row r="42" spans="1:13" x14ac:dyDescent="0.3">
      <c r="A42">
        <v>117</v>
      </c>
      <c r="B42" s="1" t="s">
        <v>128</v>
      </c>
      <c r="C42">
        <v>17800000</v>
      </c>
      <c r="D42" s="4">
        <v>19650537182</v>
      </c>
      <c r="E42">
        <v>177</v>
      </c>
      <c r="F42" s="5" t="s">
        <v>5</v>
      </c>
      <c r="G42">
        <v>2010</v>
      </c>
      <c r="H42">
        <f>2025-G42</f>
        <v>15</v>
      </c>
      <c r="I42">
        <f>C42/H42</f>
        <v>1186666.6666666667</v>
      </c>
      <c r="J42">
        <f>D42/E42</f>
        <v>111019984.07909605</v>
      </c>
      <c r="K42" s="1">
        <f>D42/C42</f>
        <v>1103.9627630337079</v>
      </c>
      <c r="L42" s="1">
        <f>C42/E42</f>
        <v>100564.97175141243</v>
      </c>
      <c r="M42" s="1">
        <f>0.4*I42+0.3*J42+0.3*K42</f>
        <v>33780993.079224385</v>
      </c>
    </row>
    <row r="43" spans="1:13" x14ac:dyDescent="0.3">
      <c r="A43">
        <v>181</v>
      </c>
      <c r="B43" s="1" t="s">
        <v>192</v>
      </c>
      <c r="C43">
        <v>12900000</v>
      </c>
      <c r="D43" s="4">
        <v>15101019022</v>
      </c>
      <c r="E43">
        <v>136</v>
      </c>
      <c r="F43" s="5" t="s">
        <v>5</v>
      </c>
      <c r="G43">
        <v>2009</v>
      </c>
      <c r="H43">
        <f>2025-G43</f>
        <v>16</v>
      </c>
      <c r="I43">
        <f>C43/H43</f>
        <v>806250</v>
      </c>
      <c r="J43">
        <f>D43/E43</f>
        <v>111036904.57352941</v>
      </c>
      <c r="K43" s="1">
        <f>D43/C43</f>
        <v>1170.621629612403</v>
      </c>
      <c r="L43" s="1">
        <f>C43/E43</f>
        <v>94852.941176470587</v>
      </c>
      <c r="M43" s="1">
        <f>0.4*I43+0.3*J43+0.3*K43</f>
        <v>33633922.558547705</v>
      </c>
    </row>
    <row r="44" spans="1:13" x14ac:dyDescent="0.3">
      <c r="A44">
        <v>188</v>
      </c>
      <c r="B44" s="1" t="s">
        <v>199</v>
      </c>
      <c r="C44">
        <v>31300000</v>
      </c>
      <c r="D44" s="4">
        <v>14875629871</v>
      </c>
      <c r="E44">
        <v>146</v>
      </c>
      <c r="F44" s="5" t="s">
        <v>17</v>
      </c>
      <c r="G44">
        <v>2014</v>
      </c>
      <c r="H44">
        <f>2025-G44</f>
        <v>11</v>
      </c>
      <c r="I44">
        <f>C44/H44</f>
        <v>2845454.5454545454</v>
      </c>
      <c r="J44">
        <f>D44/E44</f>
        <v>101887875.82876712</v>
      </c>
      <c r="K44" s="1">
        <f>D44/C44</f>
        <v>475.25974028753996</v>
      </c>
      <c r="L44" s="1">
        <f>C44/E44</f>
        <v>214383.56164383562</v>
      </c>
      <c r="M44" s="1">
        <f>0.4*I44+0.3*J44+0.3*K44</f>
        <v>31704687.14473404</v>
      </c>
    </row>
    <row r="45" spans="1:13" x14ac:dyDescent="0.3">
      <c r="A45">
        <v>129</v>
      </c>
      <c r="B45" s="1" t="s">
        <v>140</v>
      </c>
      <c r="C45">
        <v>14100000</v>
      </c>
      <c r="D45" s="4">
        <v>18550458611</v>
      </c>
      <c r="E45">
        <v>178</v>
      </c>
      <c r="F45" s="5" t="s">
        <v>5</v>
      </c>
      <c r="G45">
        <v>2011</v>
      </c>
      <c r="H45">
        <f>2025-G45</f>
        <v>14</v>
      </c>
      <c r="I45">
        <f>C45/H45</f>
        <v>1007142.8571428572</v>
      </c>
      <c r="J45">
        <f>D45/E45</f>
        <v>104216059.61235955</v>
      </c>
      <c r="K45" s="1">
        <f>D45/C45</f>
        <v>1315.6353624822696</v>
      </c>
      <c r="L45" s="1">
        <f>C45/E45</f>
        <v>79213.483146067418</v>
      </c>
      <c r="M45" s="1">
        <f>0.4*I45+0.3*J45+0.3*K45</f>
        <v>31668069.717173751</v>
      </c>
    </row>
    <row r="46" spans="1:13" x14ac:dyDescent="0.3">
      <c r="A46">
        <v>236</v>
      </c>
      <c r="B46" s="1" t="s">
        <v>247</v>
      </c>
      <c r="C46">
        <v>23800000</v>
      </c>
      <c r="D46" s="4">
        <v>13368372558</v>
      </c>
      <c r="E46">
        <v>138</v>
      </c>
      <c r="F46" s="5" t="s">
        <v>5</v>
      </c>
      <c r="G46">
        <v>2016</v>
      </c>
      <c r="H46">
        <f>2025-G46</f>
        <v>9</v>
      </c>
      <c r="I46">
        <f>C46/H46</f>
        <v>2644444.4444444445</v>
      </c>
      <c r="J46">
        <f>D46/E46</f>
        <v>96872264.913043484</v>
      </c>
      <c r="K46" s="1">
        <f>D46/C46</f>
        <v>561.69632596638655</v>
      </c>
      <c r="L46" s="1">
        <f>C46/E46</f>
        <v>172463.76811594202</v>
      </c>
      <c r="M46" s="1">
        <f>0.4*I46+0.3*J46+0.3*K46</f>
        <v>30119625.760588609</v>
      </c>
    </row>
    <row r="47" spans="1:13" x14ac:dyDescent="0.3">
      <c r="A47">
        <v>5</v>
      </c>
      <c r="B47" s="1" t="s">
        <v>11</v>
      </c>
      <c r="C47">
        <v>108000000</v>
      </c>
      <c r="D47" s="4">
        <v>88452629066</v>
      </c>
      <c r="E47">
        <v>1070</v>
      </c>
      <c r="F47" s="5" t="s">
        <v>12</v>
      </c>
      <c r="G47">
        <v>2015</v>
      </c>
      <c r="H47">
        <f>2025-G47</f>
        <v>10</v>
      </c>
      <c r="I47">
        <f>C47/H47</f>
        <v>10800000</v>
      </c>
      <c r="J47">
        <f>D47/E47</f>
        <v>82666008.472897202</v>
      </c>
      <c r="K47" s="1">
        <f>D47/C47</f>
        <v>819.00582468518519</v>
      </c>
      <c r="L47" s="1">
        <f>C47/E47</f>
        <v>100934.57943925234</v>
      </c>
      <c r="M47" s="1">
        <f>0.4*I47+0.3*J47+0.3*K47</f>
        <v>29120048.243616566</v>
      </c>
    </row>
    <row r="48" spans="1:13" x14ac:dyDescent="0.3">
      <c r="A48">
        <v>268</v>
      </c>
      <c r="B48" s="1" t="s">
        <v>278</v>
      </c>
      <c r="C48">
        <v>29800000</v>
      </c>
      <c r="D48" s="4">
        <v>12386316820</v>
      </c>
      <c r="E48">
        <v>133</v>
      </c>
      <c r="F48" s="5" t="s">
        <v>5</v>
      </c>
      <c r="G48">
        <v>2011</v>
      </c>
      <c r="H48">
        <f>2025-G48</f>
        <v>14</v>
      </c>
      <c r="I48">
        <f>C48/H48</f>
        <v>2128571.4285714286</v>
      </c>
      <c r="J48">
        <f>D48/E48</f>
        <v>93130201.654135332</v>
      </c>
      <c r="K48" s="1">
        <f>D48/C48</f>
        <v>415.64821543624163</v>
      </c>
      <c r="L48" s="1">
        <f>C48/E48</f>
        <v>224060.15037593985</v>
      </c>
      <c r="M48" s="1">
        <f>0.4*I48+0.3*J48+0.3*K48</f>
        <v>28790613.762133799</v>
      </c>
    </row>
    <row r="49" spans="1:13" x14ac:dyDescent="0.3">
      <c r="A49">
        <v>67</v>
      </c>
      <c r="B49" s="1" t="s">
        <v>78</v>
      </c>
      <c r="C49">
        <v>25700000</v>
      </c>
      <c r="D49" s="4">
        <v>24560011076</v>
      </c>
      <c r="E49">
        <v>262</v>
      </c>
      <c r="F49" s="5" t="s">
        <v>5</v>
      </c>
      <c r="G49">
        <v>2009</v>
      </c>
      <c r="H49">
        <f>2025-G49</f>
        <v>16</v>
      </c>
      <c r="I49">
        <f>C49/H49</f>
        <v>1606250</v>
      </c>
      <c r="J49">
        <f>D49/E49</f>
        <v>93740500.29007633</v>
      </c>
      <c r="K49" s="1">
        <f>D49/C49</f>
        <v>955.64245431906613</v>
      </c>
      <c r="L49" s="1">
        <f>C49/E49</f>
        <v>98091.603053435116</v>
      </c>
      <c r="M49" s="1">
        <f>0.4*I49+0.3*J49+0.3*K49</f>
        <v>28764936.779759191</v>
      </c>
    </row>
    <row r="50" spans="1:13" x14ac:dyDescent="0.3">
      <c r="A50">
        <v>185</v>
      </c>
      <c r="B50" s="1" t="s">
        <v>196</v>
      </c>
      <c r="C50">
        <v>22800000</v>
      </c>
      <c r="D50" s="4">
        <v>14988431395</v>
      </c>
      <c r="E50">
        <v>172</v>
      </c>
      <c r="F50" s="5" t="s">
        <v>12</v>
      </c>
      <c r="G50">
        <v>2008</v>
      </c>
      <c r="H50">
        <f>2025-G50</f>
        <v>17</v>
      </c>
      <c r="I50">
        <f>C50/H50</f>
        <v>1341176.4705882352</v>
      </c>
      <c r="J50">
        <f>D50/E50</f>
        <v>87142042.994186044</v>
      </c>
      <c r="K50" s="1">
        <f>D50/C50</f>
        <v>657.38734188596493</v>
      </c>
      <c r="L50" s="1">
        <f>C50/E50</f>
        <v>132558.13953488372</v>
      </c>
      <c r="M50" s="1">
        <f>0.4*I50+0.3*J50+0.3*K50</f>
        <v>26679280.702693671</v>
      </c>
    </row>
    <row r="51" spans="1:13" x14ac:dyDescent="0.3">
      <c r="A51">
        <v>108</v>
      </c>
      <c r="B51" s="1" t="s">
        <v>119</v>
      </c>
      <c r="C51">
        <v>27500000</v>
      </c>
      <c r="D51" s="4">
        <v>20270757904</v>
      </c>
      <c r="E51">
        <v>238</v>
      </c>
      <c r="F51" s="5" t="s">
        <v>5</v>
      </c>
      <c r="G51">
        <v>2013</v>
      </c>
      <c r="H51">
        <f>2025-G51</f>
        <v>12</v>
      </c>
      <c r="I51">
        <f>C51/H51</f>
        <v>2291666.6666666665</v>
      </c>
      <c r="J51">
        <f>D51/E51</f>
        <v>85171251.697478995</v>
      </c>
      <c r="K51" s="1">
        <f>D51/C51</f>
        <v>737.11846923636358</v>
      </c>
      <c r="L51" s="1">
        <f>C51/E51</f>
        <v>115546.21848739496</v>
      </c>
      <c r="M51" s="1">
        <f>0.4*I51+0.3*J51+0.3*K51</f>
        <v>26468263.311451137</v>
      </c>
    </row>
    <row r="52" spans="1:13" x14ac:dyDescent="0.3">
      <c r="A52">
        <v>106</v>
      </c>
      <c r="B52" s="1" t="s">
        <v>117</v>
      </c>
      <c r="C52">
        <v>13200000</v>
      </c>
      <c r="D52" s="4">
        <v>20330493553</v>
      </c>
      <c r="E52">
        <v>235</v>
      </c>
      <c r="F52" s="5" t="s">
        <v>5</v>
      </c>
      <c r="G52">
        <v>2010</v>
      </c>
      <c r="H52">
        <f>2025-G52</f>
        <v>15</v>
      </c>
      <c r="I52">
        <f>C52/H52</f>
        <v>880000</v>
      </c>
      <c r="J52">
        <f>D52/E52</f>
        <v>86512738.523404256</v>
      </c>
      <c r="K52" s="1">
        <f>D52/C52</f>
        <v>1540.1889055303029</v>
      </c>
      <c r="L52" s="1">
        <f>C52/E52</f>
        <v>56170.212765957447</v>
      </c>
      <c r="M52" s="1">
        <f>0.4*I52+0.3*J52+0.3*K52</f>
        <v>26306283.613692936</v>
      </c>
    </row>
    <row r="53" spans="1:13" x14ac:dyDescent="0.3">
      <c r="A53">
        <v>240</v>
      </c>
      <c r="B53" s="1" t="s">
        <v>251</v>
      </c>
      <c r="C53">
        <v>37900000</v>
      </c>
      <c r="D53" s="4">
        <v>13221594419</v>
      </c>
      <c r="E53">
        <v>157</v>
      </c>
      <c r="F53" s="5" t="s">
        <v>5</v>
      </c>
      <c r="G53">
        <v>2010</v>
      </c>
      <c r="H53">
        <f>2025-G53</f>
        <v>15</v>
      </c>
      <c r="I53">
        <f>C53/H53</f>
        <v>2526666.6666666665</v>
      </c>
      <c r="J53">
        <f>D53/E53</f>
        <v>84213977.191082805</v>
      </c>
      <c r="K53" s="1">
        <f>D53/C53</f>
        <v>348.85473401055407</v>
      </c>
      <c r="L53" s="1">
        <f>C53/E53</f>
        <v>241401.27388535033</v>
      </c>
      <c r="M53" s="1">
        <f>0.4*I53+0.3*J53+0.3*K53</f>
        <v>26274964.480411712</v>
      </c>
    </row>
    <row r="54" spans="1:13" x14ac:dyDescent="0.3">
      <c r="A54">
        <v>56</v>
      </c>
      <c r="B54" s="1" t="s">
        <v>66</v>
      </c>
      <c r="C54">
        <v>40800000</v>
      </c>
      <c r="D54" s="4">
        <v>25929013006</v>
      </c>
      <c r="E54">
        <v>308</v>
      </c>
      <c r="F54" s="5" t="s">
        <v>12</v>
      </c>
      <c r="G54">
        <v>2005</v>
      </c>
      <c r="H54">
        <f>2025-G54</f>
        <v>20</v>
      </c>
      <c r="I54">
        <f>C54/H54</f>
        <v>2040000</v>
      </c>
      <c r="J54">
        <f>D54/E54</f>
        <v>84185107.162337661</v>
      </c>
      <c r="K54" s="1">
        <f>D54/C54</f>
        <v>635.51502465686269</v>
      </c>
      <c r="L54" s="1">
        <f>C54/E54</f>
        <v>132467.53246753247</v>
      </c>
      <c r="M54" s="1">
        <f>0.4*I54+0.3*J54+0.3*K54</f>
        <v>26071722.803208698</v>
      </c>
    </row>
    <row r="55" spans="1:13" x14ac:dyDescent="0.3">
      <c r="A55">
        <v>291</v>
      </c>
      <c r="B55" s="1" t="s">
        <v>301</v>
      </c>
      <c r="C55">
        <v>8080000</v>
      </c>
      <c r="D55" s="4">
        <v>11806216949</v>
      </c>
      <c r="E55">
        <v>138</v>
      </c>
      <c r="F55" s="5" t="s">
        <v>5</v>
      </c>
      <c r="G55">
        <v>2009</v>
      </c>
      <c r="H55">
        <f>2025-G55</f>
        <v>16</v>
      </c>
      <c r="I55">
        <f>C55/H55</f>
        <v>505000</v>
      </c>
      <c r="J55">
        <f>D55/E55</f>
        <v>85552296.731884062</v>
      </c>
      <c r="K55" s="1">
        <f>D55/C55</f>
        <v>1461.1654639851486</v>
      </c>
      <c r="L55" s="1">
        <f>C55/E55</f>
        <v>58550.72463768116</v>
      </c>
      <c r="M55" s="1">
        <f>0.4*I55+0.3*J55+0.3*K55</f>
        <v>25868127.369204413</v>
      </c>
    </row>
    <row r="56" spans="1:13" x14ac:dyDescent="0.3">
      <c r="A56">
        <v>215</v>
      </c>
      <c r="B56" s="1" t="s">
        <v>226</v>
      </c>
      <c r="C56">
        <v>22500000</v>
      </c>
      <c r="D56" s="4">
        <v>13840277557</v>
      </c>
      <c r="E56">
        <v>166</v>
      </c>
      <c r="F56" s="5" t="s">
        <v>5</v>
      </c>
      <c r="G56">
        <v>2012</v>
      </c>
      <c r="H56">
        <f>2025-G56</f>
        <v>13</v>
      </c>
      <c r="I56">
        <f>C56/H56</f>
        <v>1730769.2307692308</v>
      </c>
      <c r="J56">
        <f>D56/E56</f>
        <v>83375166.006024092</v>
      </c>
      <c r="K56" s="1">
        <f>D56/C56</f>
        <v>615.1234469777778</v>
      </c>
      <c r="L56" s="1">
        <f>C56/E56</f>
        <v>135542.1686746988</v>
      </c>
      <c r="M56" s="1">
        <f>0.4*I56+0.3*J56+0.3*K56</f>
        <v>25705042.031149015</v>
      </c>
    </row>
    <row r="57" spans="1:13" x14ac:dyDescent="0.3">
      <c r="A57">
        <v>17</v>
      </c>
      <c r="B57" s="1" t="s">
        <v>26</v>
      </c>
      <c r="C57">
        <v>61900000</v>
      </c>
      <c r="D57" s="4">
        <v>42589514748</v>
      </c>
      <c r="E57">
        <v>546</v>
      </c>
      <c r="F57" s="5" t="s">
        <v>7</v>
      </c>
      <c r="G57">
        <v>2013</v>
      </c>
      <c r="H57">
        <f>2025-G57</f>
        <v>12</v>
      </c>
      <c r="I57">
        <f>C57/H57</f>
        <v>5158333.333333333</v>
      </c>
      <c r="J57">
        <f>D57/E57</f>
        <v>78002774.263736263</v>
      </c>
      <c r="K57" s="1">
        <f>D57/C57</f>
        <v>688.03739495961224</v>
      </c>
      <c r="L57" s="1">
        <f>C57/E57</f>
        <v>113369.96336996337</v>
      </c>
      <c r="M57" s="1">
        <f>0.4*I57+0.3*J57+0.3*K57</f>
        <v>25464372.023672696</v>
      </c>
    </row>
    <row r="58" spans="1:13" x14ac:dyDescent="0.3">
      <c r="A58">
        <v>220</v>
      </c>
      <c r="B58" s="1" t="s">
        <v>231</v>
      </c>
      <c r="C58">
        <v>12800000</v>
      </c>
      <c r="D58" s="4">
        <v>13776803693</v>
      </c>
      <c r="E58">
        <v>168</v>
      </c>
      <c r="F58" s="5" t="s">
        <v>5</v>
      </c>
      <c r="G58">
        <v>2009</v>
      </c>
      <c r="H58">
        <f>2025-G58</f>
        <v>16</v>
      </c>
      <c r="I58">
        <f>C58/H58</f>
        <v>800000</v>
      </c>
      <c r="J58">
        <f>D58/E58</f>
        <v>82004783.886904761</v>
      </c>
      <c r="K58" s="1">
        <f>D58/C58</f>
        <v>1076.312788515625</v>
      </c>
      <c r="L58" s="1">
        <f>C58/E58</f>
        <v>76190.476190476184</v>
      </c>
      <c r="M58" s="1">
        <f>0.4*I58+0.3*J58+0.3*K58</f>
        <v>24921758.05990798</v>
      </c>
    </row>
    <row r="59" spans="1:13" x14ac:dyDescent="0.3">
      <c r="A59">
        <v>157</v>
      </c>
      <c r="B59" s="1" t="s">
        <v>168</v>
      </c>
      <c r="C59">
        <v>36900000</v>
      </c>
      <c r="D59" s="4">
        <v>16018445865</v>
      </c>
      <c r="E59">
        <v>209</v>
      </c>
      <c r="F59" s="5" t="s">
        <v>41</v>
      </c>
      <c r="G59">
        <v>2017</v>
      </c>
      <c r="H59">
        <f>2025-G59</f>
        <v>8</v>
      </c>
      <c r="I59">
        <f>C59/H59</f>
        <v>4612500</v>
      </c>
      <c r="J59">
        <f>D59/E59</f>
        <v>76643281.650717705</v>
      </c>
      <c r="K59" s="1">
        <f>D59/C59</f>
        <v>434.10422398373981</v>
      </c>
      <c r="L59" s="1">
        <f>C59/E59</f>
        <v>176555.02392344497</v>
      </c>
      <c r="M59" s="1">
        <f>0.4*I59+0.3*J59+0.3*K59</f>
        <v>24838114.726482507</v>
      </c>
    </row>
    <row r="60" spans="1:13" x14ac:dyDescent="0.3">
      <c r="A60">
        <v>213</v>
      </c>
      <c r="B60" s="1" t="s">
        <v>224</v>
      </c>
      <c r="C60">
        <v>11800000</v>
      </c>
      <c r="D60" s="4">
        <v>14023574215</v>
      </c>
      <c r="E60">
        <v>174</v>
      </c>
      <c r="F60" s="5" t="s">
        <v>5</v>
      </c>
      <c r="G60">
        <v>2009</v>
      </c>
      <c r="H60">
        <f>2025-G60</f>
        <v>16</v>
      </c>
      <c r="I60">
        <f>C60/H60</f>
        <v>737500</v>
      </c>
      <c r="J60">
        <f>D60/E60</f>
        <v>80595254.109195396</v>
      </c>
      <c r="K60" s="1">
        <f>D60/C60</f>
        <v>1188.4384927966103</v>
      </c>
      <c r="L60" s="1">
        <f>C60/E60</f>
        <v>67816.091954022995</v>
      </c>
      <c r="M60" s="1">
        <f>0.4*I60+0.3*J60+0.3*K60</f>
        <v>24473932.76430646</v>
      </c>
    </row>
    <row r="61" spans="1:13" x14ac:dyDescent="0.3">
      <c r="A61">
        <v>255</v>
      </c>
      <c r="B61" s="1" t="s">
        <v>265</v>
      </c>
      <c r="C61">
        <v>22300000</v>
      </c>
      <c r="D61" s="4">
        <v>12924915362</v>
      </c>
      <c r="E61">
        <v>169</v>
      </c>
      <c r="F61" s="5" t="s">
        <v>5</v>
      </c>
      <c r="G61">
        <v>2007</v>
      </c>
      <c r="H61">
        <f>2025-G61</f>
        <v>18</v>
      </c>
      <c r="I61">
        <f>C61/H61</f>
        <v>1238888.888888889</v>
      </c>
      <c r="J61">
        <f>D61/E61</f>
        <v>76478789.124260351</v>
      </c>
      <c r="K61" s="1">
        <f>D61/C61</f>
        <v>579.5926171300448</v>
      </c>
      <c r="L61" s="1">
        <f>C61/E61</f>
        <v>131952.66272189349</v>
      </c>
      <c r="M61" s="1">
        <f>0.4*I61+0.3*J61+0.3*K61</f>
        <v>23439366.170618799</v>
      </c>
    </row>
    <row r="62" spans="1:13" x14ac:dyDescent="0.3">
      <c r="A62">
        <v>173</v>
      </c>
      <c r="B62" s="1" t="s">
        <v>184</v>
      </c>
      <c r="C62">
        <v>11800000</v>
      </c>
      <c r="D62" s="4">
        <v>15441838450</v>
      </c>
      <c r="E62">
        <v>201</v>
      </c>
      <c r="F62" s="5" t="s">
        <v>5</v>
      </c>
      <c r="G62">
        <v>2011</v>
      </c>
      <c r="H62">
        <f>2025-G62</f>
        <v>14</v>
      </c>
      <c r="I62">
        <f>C62/H62</f>
        <v>842857.14285714284</v>
      </c>
      <c r="J62">
        <f>D62/E62</f>
        <v>76825066.915422887</v>
      </c>
      <c r="K62" s="1">
        <f>D62/C62</f>
        <v>1308.630377118644</v>
      </c>
      <c r="L62" s="1">
        <f>C62/E62</f>
        <v>58706.467661691546</v>
      </c>
      <c r="M62" s="1">
        <f>0.4*I62+0.3*J62+0.3*K62</f>
        <v>23385055.52088286</v>
      </c>
    </row>
    <row r="63" spans="1:13" x14ac:dyDescent="0.3">
      <c r="A63">
        <v>36</v>
      </c>
      <c r="B63" s="1" t="s">
        <v>46</v>
      </c>
      <c r="C63">
        <v>84400000</v>
      </c>
      <c r="D63" s="4">
        <v>29178260651</v>
      </c>
      <c r="E63">
        <v>475</v>
      </c>
      <c r="F63" s="5" t="s">
        <v>12</v>
      </c>
      <c r="G63">
        <v>2016</v>
      </c>
      <c r="H63">
        <f>2025-G63</f>
        <v>9</v>
      </c>
      <c r="I63">
        <f>C63/H63</f>
        <v>9377777.777777778</v>
      </c>
      <c r="J63">
        <f>D63/E63</f>
        <v>61427917.159999996</v>
      </c>
      <c r="K63" s="1">
        <f>D63/C63</f>
        <v>345.71398875592416</v>
      </c>
      <c r="L63" s="1">
        <f>C63/E63</f>
        <v>177684.21052631579</v>
      </c>
      <c r="M63" s="1">
        <f>0.4*I63+0.3*J63+0.3*K63</f>
        <v>22179589.973307736</v>
      </c>
    </row>
    <row r="64" spans="1:13" x14ac:dyDescent="0.3">
      <c r="A64">
        <v>147</v>
      </c>
      <c r="B64" s="1" t="s">
        <v>157</v>
      </c>
      <c r="C64">
        <v>25600000</v>
      </c>
      <c r="D64" s="4">
        <v>16730963436</v>
      </c>
      <c r="E64">
        <v>238</v>
      </c>
      <c r="F64" s="5" t="s">
        <v>5</v>
      </c>
      <c r="G64">
        <v>2005</v>
      </c>
      <c r="H64">
        <f>2025-G64</f>
        <v>20</v>
      </c>
      <c r="I64">
        <f>C64/H64</f>
        <v>1280000</v>
      </c>
      <c r="J64">
        <f>D64/E64</f>
        <v>70298165.697478995</v>
      </c>
      <c r="K64" s="1">
        <f>D64/C64</f>
        <v>653.55325921874999</v>
      </c>
      <c r="L64" s="1">
        <f>C64/E64</f>
        <v>107563.02521008403</v>
      </c>
      <c r="M64" s="1">
        <f>0.4*I64+0.3*J64+0.3*K64</f>
        <v>21601645.775221463</v>
      </c>
    </row>
    <row r="65" spans="1:13" x14ac:dyDescent="0.3">
      <c r="A65">
        <v>239</v>
      </c>
      <c r="B65" s="1" t="s">
        <v>250</v>
      </c>
      <c r="C65">
        <v>9670000</v>
      </c>
      <c r="D65" s="4">
        <v>13250789764</v>
      </c>
      <c r="E65">
        <v>194</v>
      </c>
      <c r="F65" s="5" t="s">
        <v>5</v>
      </c>
      <c r="G65">
        <v>2012</v>
      </c>
      <c r="H65">
        <f>2025-G65</f>
        <v>13</v>
      </c>
      <c r="I65">
        <f>C65/H65</f>
        <v>743846.15384615387</v>
      </c>
      <c r="J65">
        <f>D65/E65</f>
        <v>68303040.020618558</v>
      </c>
      <c r="K65" s="1">
        <f>D65/C65</f>
        <v>1370.2988380558429</v>
      </c>
      <c r="L65" s="1">
        <f>C65/E65</f>
        <v>49845.360824742267</v>
      </c>
      <c r="M65" s="1">
        <f>0.4*I65+0.3*J65+0.3*K65</f>
        <v>20788861.557375442</v>
      </c>
    </row>
    <row r="66" spans="1:13" x14ac:dyDescent="0.3">
      <c r="A66">
        <v>271</v>
      </c>
      <c r="B66" s="1" t="s">
        <v>281</v>
      </c>
      <c r="C66">
        <v>32500000</v>
      </c>
      <c r="D66" s="4">
        <v>12371602129</v>
      </c>
      <c r="E66">
        <v>188</v>
      </c>
      <c r="F66" s="5" t="s">
        <v>9</v>
      </c>
      <c r="G66">
        <v>2008</v>
      </c>
      <c r="H66">
        <f>2025-G66</f>
        <v>17</v>
      </c>
      <c r="I66">
        <f>C66/H66</f>
        <v>1911764.705882353</v>
      </c>
      <c r="J66">
        <f>D66/E66</f>
        <v>65806394.30319149</v>
      </c>
      <c r="K66" s="1">
        <f>D66/C66</f>
        <v>380.66468089230767</v>
      </c>
      <c r="L66" s="1">
        <f>C66/E66</f>
        <v>172872.3404255319</v>
      </c>
      <c r="M66" s="1">
        <f>0.4*I66+0.3*J66+0.3*K66</f>
        <v>20506738.372714657</v>
      </c>
    </row>
    <row r="67" spans="1:13" x14ac:dyDescent="0.3">
      <c r="A67">
        <v>19</v>
      </c>
      <c r="B67" s="1" t="s">
        <v>28</v>
      </c>
      <c r="C67">
        <v>37800000</v>
      </c>
      <c r="D67" s="4">
        <v>41715976696</v>
      </c>
      <c r="E67">
        <v>667</v>
      </c>
      <c r="F67" s="5" t="s">
        <v>7</v>
      </c>
      <c r="G67">
        <v>2006</v>
      </c>
      <c r="H67">
        <f>2025-G67</f>
        <v>19</v>
      </c>
      <c r="I67">
        <f>C67/H67</f>
        <v>1989473.6842105263</v>
      </c>
      <c r="J67">
        <f>D67/E67</f>
        <v>62542693.697151423</v>
      </c>
      <c r="K67" s="1">
        <f>D67/C67</f>
        <v>1103.5972670899471</v>
      </c>
      <c r="L67" s="1">
        <f>C67/E67</f>
        <v>56671.664167916038</v>
      </c>
      <c r="M67" s="1">
        <f>0.4*I67+0.3*J67+0.3*K67</f>
        <v>19558928.662009761</v>
      </c>
    </row>
    <row r="68" spans="1:13" x14ac:dyDescent="0.3">
      <c r="A68">
        <v>231</v>
      </c>
      <c r="B68" s="1" t="s">
        <v>242</v>
      </c>
      <c r="C68">
        <v>8820000</v>
      </c>
      <c r="D68" s="4">
        <v>13436014930</v>
      </c>
      <c r="E68">
        <v>209</v>
      </c>
      <c r="F68" s="5" t="s">
        <v>5</v>
      </c>
      <c r="G68">
        <v>2011</v>
      </c>
      <c r="H68">
        <f>2025-G68</f>
        <v>14</v>
      </c>
      <c r="I68">
        <f>C68/H68</f>
        <v>630000</v>
      </c>
      <c r="J68">
        <f>D68/E68</f>
        <v>64287152.775119618</v>
      </c>
      <c r="K68" s="1">
        <f>D68/C68</f>
        <v>1523.3577018140591</v>
      </c>
      <c r="L68" s="1">
        <f>C68/E68</f>
        <v>42200.956937799041</v>
      </c>
      <c r="M68" s="1">
        <f>0.4*I68+0.3*J68+0.3*K68</f>
        <v>19538602.839846428</v>
      </c>
    </row>
    <row r="69" spans="1:13" x14ac:dyDescent="0.3">
      <c r="A69">
        <v>251</v>
      </c>
      <c r="B69" s="1" t="s">
        <v>262</v>
      </c>
      <c r="C69">
        <v>8980000</v>
      </c>
      <c r="D69" s="4">
        <v>12979564197</v>
      </c>
      <c r="E69">
        <v>204</v>
      </c>
      <c r="F69" s="5" t="s">
        <v>5</v>
      </c>
      <c r="G69">
        <v>2009</v>
      </c>
      <c r="H69">
        <f>2025-G69</f>
        <v>16</v>
      </c>
      <c r="I69">
        <f>C69/H69</f>
        <v>561250</v>
      </c>
      <c r="J69">
        <f>D69/E69</f>
        <v>63625314.691176474</v>
      </c>
      <c r="K69" s="1">
        <f>D69/C69</f>
        <v>1445.385768040089</v>
      </c>
      <c r="L69" s="1">
        <f>C69/E69</f>
        <v>44019.607843137252</v>
      </c>
      <c r="M69" s="1">
        <f>0.4*I69+0.3*J69+0.3*K69</f>
        <v>19312528.023083355</v>
      </c>
    </row>
    <row r="70" spans="1:13" x14ac:dyDescent="0.3">
      <c r="A70">
        <v>234</v>
      </c>
      <c r="B70" s="1" t="s">
        <v>245</v>
      </c>
      <c r="C70">
        <v>30000000</v>
      </c>
      <c r="D70" s="4">
        <v>13377630192</v>
      </c>
      <c r="E70">
        <v>223</v>
      </c>
      <c r="F70" s="5" t="s">
        <v>17</v>
      </c>
      <c r="G70">
        <v>2012</v>
      </c>
      <c r="H70">
        <f>2025-G70</f>
        <v>13</v>
      </c>
      <c r="I70">
        <f>C70/H70</f>
        <v>2307692.3076923075</v>
      </c>
      <c r="J70">
        <f>D70/E70</f>
        <v>59989373.058295965</v>
      </c>
      <c r="K70" s="1">
        <f>D70/C70</f>
        <v>445.92100640000001</v>
      </c>
      <c r="L70" s="1">
        <f>C70/E70</f>
        <v>134529.14798206277</v>
      </c>
      <c r="M70" s="1">
        <f>0.4*I70+0.3*J70+0.3*K70</f>
        <v>18920022.616867632</v>
      </c>
    </row>
    <row r="71" spans="1:13" x14ac:dyDescent="0.3">
      <c r="A71">
        <v>120</v>
      </c>
      <c r="B71" s="1" t="s">
        <v>131</v>
      </c>
      <c r="C71">
        <v>32100000</v>
      </c>
      <c r="D71" s="4">
        <v>19508008622</v>
      </c>
      <c r="E71">
        <v>338</v>
      </c>
      <c r="F71" s="5" t="s">
        <v>7</v>
      </c>
      <c r="G71">
        <v>2008</v>
      </c>
      <c r="H71">
        <f>2025-G71</f>
        <v>17</v>
      </c>
      <c r="I71">
        <f>C71/H71</f>
        <v>1888235.294117647</v>
      </c>
      <c r="J71">
        <f>D71/E71</f>
        <v>57716001.840236686</v>
      </c>
      <c r="K71" s="1">
        <f>D71/C71</f>
        <v>607.72612529595017</v>
      </c>
      <c r="L71" s="1">
        <f>C71/E71</f>
        <v>94970.414201183434</v>
      </c>
      <c r="M71" s="1">
        <f>0.4*I71+0.3*J71+0.3*K71</f>
        <v>18070276.987555653</v>
      </c>
    </row>
    <row r="72" spans="1:13" x14ac:dyDescent="0.3">
      <c r="A72">
        <v>41</v>
      </c>
      <c r="B72" s="1" t="s">
        <v>51</v>
      </c>
      <c r="C72">
        <v>49200000</v>
      </c>
      <c r="D72" s="4">
        <v>28093078858</v>
      </c>
      <c r="E72">
        <v>526</v>
      </c>
      <c r="F72" s="5" t="s">
        <v>7</v>
      </c>
      <c r="G72">
        <v>2014</v>
      </c>
      <c r="H72">
        <f>2025-G72</f>
        <v>11</v>
      </c>
      <c r="I72">
        <f>C72/H72</f>
        <v>4472727.2727272725</v>
      </c>
      <c r="J72">
        <f>D72/E72</f>
        <v>53408895.167300381</v>
      </c>
      <c r="K72" s="1">
        <f>D72/C72</f>
        <v>570.99753776422767</v>
      </c>
      <c r="L72" s="1">
        <f>C72/E72</f>
        <v>93536.1216730038</v>
      </c>
      <c r="M72" s="1">
        <f>0.4*I72+0.3*J72+0.3*K72</f>
        <v>17811930.758542351</v>
      </c>
    </row>
    <row r="73" spans="1:13" x14ac:dyDescent="0.3">
      <c r="A73">
        <v>30</v>
      </c>
      <c r="B73" s="1" t="s">
        <v>39</v>
      </c>
      <c r="C73">
        <v>52900000</v>
      </c>
      <c r="D73" s="4">
        <v>31261734882</v>
      </c>
      <c r="E73">
        <v>621</v>
      </c>
      <c r="F73" s="5" t="s">
        <v>5</v>
      </c>
      <c r="G73">
        <v>2014</v>
      </c>
      <c r="H73">
        <f>2025-G73</f>
        <v>11</v>
      </c>
      <c r="I73">
        <f>C73/H73</f>
        <v>4809090.9090909092</v>
      </c>
      <c r="J73">
        <f>D73/E73</f>
        <v>50340957.942028984</v>
      </c>
      <c r="K73" s="1">
        <f>D73/C73</f>
        <v>590.9590714933837</v>
      </c>
      <c r="L73" s="1">
        <f>C73/E73</f>
        <v>85185.185185185182</v>
      </c>
      <c r="M73" s="1">
        <f>0.4*I73+0.3*J73+0.3*K73</f>
        <v>17026101.033966508</v>
      </c>
    </row>
    <row r="74" spans="1:13" x14ac:dyDescent="0.3">
      <c r="A74">
        <v>16</v>
      </c>
      <c r="B74" s="1" t="s">
        <v>25</v>
      </c>
      <c r="C74">
        <v>38600000</v>
      </c>
      <c r="D74" s="4">
        <v>44642348659</v>
      </c>
      <c r="E74">
        <v>910</v>
      </c>
      <c r="F74" s="5" t="s">
        <v>17</v>
      </c>
      <c r="G74">
        <v>2016</v>
      </c>
      <c r="H74">
        <f>2025-G74</f>
        <v>9</v>
      </c>
      <c r="I74">
        <f>C74/H74</f>
        <v>4288888.888888889</v>
      </c>
      <c r="J74">
        <f>D74/E74</f>
        <v>49057525.998901099</v>
      </c>
      <c r="K74" s="1">
        <f>D74/C74</f>
        <v>1156.5375300259068</v>
      </c>
      <c r="L74" s="1">
        <f>C74/E74</f>
        <v>42417.582417582416</v>
      </c>
      <c r="M74" s="1">
        <f>0.4*I74+0.3*J74+0.3*K74</f>
        <v>16433160.316484893</v>
      </c>
    </row>
    <row r="75" spans="1:13" x14ac:dyDescent="0.3">
      <c r="A75">
        <v>87</v>
      </c>
      <c r="B75" s="1" t="s">
        <v>99</v>
      </c>
      <c r="C75">
        <v>37600000</v>
      </c>
      <c r="D75" s="4">
        <v>21894518622</v>
      </c>
      <c r="E75">
        <v>476</v>
      </c>
      <c r="F75" s="5" t="s">
        <v>5</v>
      </c>
      <c r="G75">
        <v>2011</v>
      </c>
      <c r="H75">
        <f>2025-G75</f>
        <v>14</v>
      </c>
      <c r="I75">
        <f>C75/H75</f>
        <v>2685714.2857142859</v>
      </c>
      <c r="J75">
        <f>D75/E75</f>
        <v>45996887.861344539</v>
      </c>
      <c r="K75" s="1">
        <f>D75/C75</f>
        <v>582.30102718085107</v>
      </c>
      <c r="L75" s="1">
        <f>C75/E75</f>
        <v>78991.596638655465</v>
      </c>
      <c r="M75" s="1">
        <f>0.4*I75+0.3*J75+0.3*K75</f>
        <v>14873526.762997229</v>
      </c>
    </row>
    <row r="76" spans="1:13" x14ac:dyDescent="0.3">
      <c r="A76">
        <v>294</v>
      </c>
      <c r="B76" s="1" t="s">
        <v>304</v>
      </c>
      <c r="C76">
        <v>11100000</v>
      </c>
      <c r="D76" s="4">
        <v>11734620739</v>
      </c>
      <c r="E76">
        <v>246</v>
      </c>
      <c r="F76" s="5" t="s">
        <v>5</v>
      </c>
      <c r="G76">
        <v>2012</v>
      </c>
      <c r="H76">
        <f>2025-G76</f>
        <v>13</v>
      </c>
      <c r="I76">
        <f>C76/H76</f>
        <v>853846.15384615387</v>
      </c>
      <c r="J76">
        <f>D76/E76</f>
        <v>47701710.321138211</v>
      </c>
      <c r="K76" s="1">
        <f>D76/C76</f>
        <v>1057.1730395495495</v>
      </c>
      <c r="L76" s="1">
        <f>C76/E76</f>
        <v>45121.951219512193</v>
      </c>
      <c r="M76" s="1">
        <f>0.4*I76+0.3*J76+0.3*K76</f>
        <v>14652368.709791789</v>
      </c>
    </row>
    <row r="77" spans="1:13" x14ac:dyDescent="0.3">
      <c r="A77">
        <v>168</v>
      </c>
      <c r="B77" s="1" t="s">
        <v>179</v>
      </c>
      <c r="C77">
        <v>58900000</v>
      </c>
      <c r="D77" s="4">
        <v>15546930951</v>
      </c>
      <c r="E77">
        <v>368</v>
      </c>
      <c r="F77" s="5" t="s">
        <v>15</v>
      </c>
      <c r="G77">
        <v>2009</v>
      </c>
      <c r="H77">
        <f>2025-G77</f>
        <v>16</v>
      </c>
      <c r="I77">
        <f>C77/H77</f>
        <v>3681250</v>
      </c>
      <c r="J77">
        <f>D77/E77</f>
        <v>42247094.975543477</v>
      </c>
      <c r="K77" s="1">
        <f>D77/C77</f>
        <v>263.95468507640066</v>
      </c>
      <c r="L77" s="1">
        <f>C77/E77</f>
        <v>160054.34782608695</v>
      </c>
      <c r="M77" s="1">
        <f>0.4*I77+0.3*J77+0.3*K77</f>
        <v>14146707.679068565</v>
      </c>
    </row>
    <row r="78" spans="1:13" x14ac:dyDescent="0.3">
      <c r="A78">
        <v>287</v>
      </c>
      <c r="B78" s="1" t="s">
        <v>297</v>
      </c>
      <c r="C78">
        <v>21900000</v>
      </c>
      <c r="D78" s="4">
        <v>11893387937</v>
      </c>
      <c r="E78">
        <v>266</v>
      </c>
      <c r="F78" s="5" t="s">
        <v>5</v>
      </c>
      <c r="G78">
        <v>2010</v>
      </c>
      <c r="H78">
        <f>2025-G78</f>
        <v>15</v>
      </c>
      <c r="I78">
        <f>C78/H78</f>
        <v>1460000</v>
      </c>
      <c r="J78">
        <f>D78/E78</f>
        <v>44711984.725563906</v>
      </c>
      <c r="K78" s="1">
        <f>D78/C78</f>
        <v>543.07707474885842</v>
      </c>
      <c r="L78" s="1">
        <f>C78/E78</f>
        <v>82330.827067669175</v>
      </c>
      <c r="M78" s="1">
        <f>0.4*I78+0.3*J78+0.3*K78</f>
        <v>13997758.340791596</v>
      </c>
    </row>
    <row r="79" spans="1:13" x14ac:dyDescent="0.3">
      <c r="A79">
        <v>151</v>
      </c>
      <c r="B79" s="1" t="s">
        <v>162</v>
      </c>
      <c r="C79">
        <v>24500000</v>
      </c>
      <c r="D79" s="4">
        <v>16364615455</v>
      </c>
      <c r="E79">
        <v>372</v>
      </c>
      <c r="F79" s="5" t="s">
        <v>5</v>
      </c>
      <c r="G79">
        <v>2010</v>
      </c>
      <c r="H79">
        <f>2025-G79</f>
        <v>15</v>
      </c>
      <c r="I79">
        <f>C79/H79</f>
        <v>1633333.3333333333</v>
      </c>
      <c r="J79">
        <f>D79/E79</f>
        <v>43990901.760752685</v>
      </c>
      <c r="K79" s="1">
        <f>D79/C79</f>
        <v>667.9434879591837</v>
      </c>
      <c r="L79" s="1">
        <f>C79/E79</f>
        <v>65860.215053763444</v>
      </c>
      <c r="M79" s="1">
        <f>0.4*I79+0.3*J79+0.3*K79</f>
        <v>13850804.244605528</v>
      </c>
    </row>
    <row r="80" spans="1:13" x14ac:dyDescent="0.3">
      <c r="A80">
        <v>238</v>
      </c>
      <c r="B80" s="1" t="s">
        <v>249</v>
      </c>
      <c r="C80">
        <v>11900000</v>
      </c>
      <c r="D80" s="4">
        <v>13317446177</v>
      </c>
      <c r="E80">
        <v>297</v>
      </c>
      <c r="F80" s="5" t="s">
        <v>5</v>
      </c>
      <c r="G80">
        <v>2009</v>
      </c>
      <c r="H80">
        <f>2025-G80</f>
        <v>16</v>
      </c>
      <c r="I80">
        <f>C80/H80</f>
        <v>743750</v>
      </c>
      <c r="J80">
        <f>D80/E80</f>
        <v>44839886.117845118</v>
      </c>
      <c r="K80" s="1">
        <f>D80/C80</f>
        <v>1119.113124117647</v>
      </c>
      <c r="L80" s="1">
        <f>C80/E80</f>
        <v>40067.340067340068</v>
      </c>
      <c r="M80" s="1">
        <f>0.4*I80+0.3*J80+0.3*K80</f>
        <v>13749801.56929077</v>
      </c>
    </row>
    <row r="81" spans="1:13" x14ac:dyDescent="0.3">
      <c r="A81">
        <v>169</v>
      </c>
      <c r="B81" s="1" t="s">
        <v>180</v>
      </c>
      <c r="C81">
        <v>23400000</v>
      </c>
      <c r="D81" s="4">
        <v>15524835660</v>
      </c>
      <c r="E81">
        <v>363</v>
      </c>
      <c r="F81" s="5" t="s">
        <v>5</v>
      </c>
      <c r="G81">
        <v>2012</v>
      </c>
      <c r="H81">
        <f>2025-G81</f>
        <v>13</v>
      </c>
      <c r="I81">
        <f>C81/H81</f>
        <v>1800000</v>
      </c>
      <c r="J81">
        <f>D81/E81</f>
        <v>42768142.314049587</v>
      </c>
      <c r="K81" s="1">
        <f>D81/C81</f>
        <v>663.45451538461543</v>
      </c>
      <c r="L81" s="1">
        <f>C81/E81</f>
        <v>64462.809917355371</v>
      </c>
      <c r="M81" s="1">
        <f>0.4*I81+0.3*J81+0.3*K81</f>
        <v>13550641.730569491</v>
      </c>
    </row>
    <row r="82" spans="1:13" x14ac:dyDescent="0.3">
      <c r="A82">
        <v>221</v>
      </c>
      <c r="B82" s="1" t="s">
        <v>232</v>
      </c>
      <c r="C82">
        <v>15300000</v>
      </c>
      <c r="D82" s="4">
        <v>13765863650</v>
      </c>
      <c r="E82">
        <v>315</v>
      </c>
      <c r="F82" s="5" t="s">
        <v>5</v>
      </c>
      <c r="G82">
        <v>2009</v>
      </c>
      <c r="H82">
        <f>2025-G82</f>
        <v>16</v>
      </c>
      <c r="I82">
        <f>C82/H82</f>
        <v>956250</v>
      </c>
      <c r="J82">
        <f>D82/E82</f>
        <v>43701154.444444448</v>
      </c>
      <c r="K82" s="1">
        <f>D82/C82</f>
        <v>899.72965032679735</v>
      </c>
      <c r="L82" s="1">
        <f>C82/E82</f>
        <v>48571.428571428572</v>
      </c>
      <c r="M82" s="1">
        <f>0.4*I82+0.3*J82+0.3*K82</f>
        <v>13493116.252228431</v>
      </c>
    </row>
    <row r="83" spans="1:13" x14ac:dyDescent="0.3">
      <c r="A83">
        <v>60</v>
      </c>
      <c r="B83" s="1" t="s">
        <v>71</v>
      </c>
      <c r="C83">
        <v>34000000</v>
      </c>
      <c r="D83" s="4">
        <v>25243742160</v>
      </c>
      <c r="E83">
        <v>613</v>
      </c>
      <c r="F83" s="5" t="s">
        <v>5</v>
      </c>
      <c r="G83">
        <v>2013</v>
      </c>
      <c r="H83">
        <f>2025-G83</f>
        <v>12</v>
      </c>
      <c r="I83">
        <f>C83/H83</f>
        <v>2833333.3333333335</v>
      </c>
      <c r="J83">
        <f>D83/E83</f>
        <v>41180656.052202284</v>
      </c>
      <c r="K83" s="1">
        <f>D83/C83</f>
        <v>742.46300470588233</v>
      </c>
      <c r="L83" s="1">
        <f>C83/E83</f>
        <v>55464.926590538336</v>
      </c>
      <c r="M83" s="1">
        <f>0.4*I83+0.3*J83+0.3*K83</f>
        <v>13487752.887895431</v>
      </c>
    </row>
    <row r="84" spans="1:13" x14ac:dyDescent="0.3">
      <c r="A84">
        <v>76</v>
      </c>
      <c r="B84" s="1" t="s">
        <v>88</v>
      </c>
      <c r="C84">
        <v>135000000</v>
      </c>
      <c r="D84" s="4">
        <v>22825311283</v>
      </c>
      <c r="E84">
        <v>735</v>
      </c>
      <c r="F84" s="5" t="s">
        <v>17</v>
      </c>
      <c r="G84">
        <v>2012</v>
      </c>
      <c r="H84">
        <f>2025-G84</f>
        <v>13</v>
      </c>
      <c r="I84">
        <f>C84/H84</f>
        <v>10384615.384615384</v>
      </c>
      <c r="J84">
        <f>D84/E84</f>
        <v>31054845.282993197</v>
      </c>
      <c r="K84" s="1">
        <f>D84/C84</f>
        <v>169.07637987407406</v>
      </c>
      <c r="L84" s="1">
        <f>C84/E84</f>
        <v>183673.46938775509</v>
      </c>
      <c r="M84" s="1">
        <f>0.4*I84+0.3*J84+0.3*K84</f>
        <v>13470350.461658075</v>
      </c>
    </row>
    <row r="85" spans="1:13" x14ac:dyDescent="0.3">
      <c r="A85">
        <v>219</v>
      </c>
      <c r="B85" s="1" t="s">
        <v>230</v>
      </c>
      <c r="C85">
        <v>19900000</v>
      </c>
      <c r="D85" s="4">
        <v>13780532791</v>
      </c>
      <c r="E85">
        <v>371</v>
      </c>
      <c r="F85" s="5" t="s">
        <v>41</v>
      </c>
      <c r="G85">
        <v>2021</v>
      </c>
      <c r="H85">
        <f>2025-G85</f>
        <v>4</v>
      </c>
      <c r="I85">
        <f>C85/H85</f>
        <v>4975000</v>
      </c>
      <c r="J85">
        <f>D85/E85</f>
        <v>37144293.237196766</v>
      </c>
      <c r="K85" s="1">
        <f>D85/C85</f>
        <v>692.48908497487434</v>
      </c>
      <c r="L85" s="1">
        <f>C85/E85</f>
        <v>53638.81401617251</v>
      </c>
      <c r="M85" s="1">
        <f>0.4*I85+0.3*J85+0.3*K85</f>
        <v>13133495.717884522</v>
      </c>
    </row>
    <row r="86" spans="1:13" x14ac:dyDescent="0.3">
      <c r="A86">
        <v>75</v>
      </c>
      <c r="B86" s="1" t="s">
        <v>87</v>
      </c>
      <c r="C86">
        <v>32100000</v>
      </c>
      <c r="D86" s="4">
        <v>22903828008</v>
      </c>
      <c r="E86">
        <v>595</v>
      </c>
      <c r="F86" s="5" t="s">
        <v>7</v>
      </c>
      <c r="G86">
        <v>2016</v>
      </c>
      <c r="H86">
        <f>2025-G86</f>
        <v>9</v>
      </c>
      <c r="I86">
        <f>C86/H86</f>
        <v>3566666.6666666665</v>
      </c>
      <c r="J86">
        <f>D86/E86</f>
        <v>38493828.584873952</v>
      </c>
      <c r="K86" s="1">
        <f>D86/C86</f>
        <v>713.51489121495331</v>
      </c>
      <c r="L86" s="1">
        <f>C86/E86</f>
        <v>53949.579831932773</v>
      </c>
      <c r="M86" s="1">
        <f>0.4*I86+0.3*J86+0.3*K86</f>
        <v>12975029.296596216</v>
      </c>
    </row>
    <row r="87" spans="1:13" x14ac:dyDescent="0.3">
      <c r="A87">
        <v>12</v>
      </c>
      <c r="B87" s="1" t="s">
        <v>21</v>
      </c>
      <c r="C87">
        <v>55600000</v>
      </c>
      <c r="D87" s="4">
        <v>54151900416</v>
      </c>
      <c r="E87">
        <v>1434</v>
      </c>
      <c r="F87" s="5" t="s">
        <v>5</v>
      </c>
      <c r="G87">
        <v>2011</v>
      </c>
      <c r="H87">
        <f>2025-G87</f>
        <v>14</v>
      </c>
      <c r="I87">
        <f>C87/H87</f>
        <v>3971428.5714285714</v>
      </c>
      <c r="J87">
        <f>D87/E87</f>
        <v>37762831.53138075</v>
      </c>
      <c r="K87" s="1">
        <f>D87/C87</f>
        <v>973.95504345323741</v>
      </c>
      <c r="L87" s="1">
        <f>C87/E87</f>
        <v>38772.663877266386</v>
      </c>
      <c r="M87" s="1">
        <f>0.4*I87+0.3*J87+0.3*K87</f>
        <v>12917713.074498691</v>
      </c>
    </row>
    <row r="88" spans="1:13" x14ac:dyDescent="0.3">
      <c r="A88">
        <v>210</v>
      </c>
      <c r="B88" s="1" t="s">
        <v>221</v>
      </c>
      <c r="C88">
        <v>56100000</v>
      </c>
      <c r="D88" s="4">
        <v>14135252265</v>
      </c>
      <c r="E88">
        <v>410</v>
      </c>
      <c r="F88" s="5" t="s">
        <v>17</v>
      </c>
      <c r="G88">
        <v>2015</v>
      </c>
      <c r="H88">
        <f>2025-G88</f>
        <v>10</v>
      </c>
      <c r="I88">
        <f>C88/H88</f>
        <v>5610000</v>
      </c>
      <c r="J88">
        <f>D88/E88</f>
        <v>34476225.036585368</v>
      </c>
      <c r="K88" s="1">
        <f>D88/C88</f>
        <v>251.96528101604278</v>
      </c>
      <c r="L88" s="1">
        <f>C88/E88</f>
        <v>136829.26829268291</v>
      </c>
      <c r="M88" s="1">
        <f>0.4*I88+0.3*J88+0.3*K88</f>
        <v>12586943.100559914</v>
      </c>
    </row>
    <row r="89" spans="1:13" x14ac:dyDescent="0.3">
      <c r="A89">
        <v>167</v>
      </c>
      <c r="B89" s="1" t="s">
        <v>178</v>
      </c>
      <c r="C89">
        <v>13300000</v>
      </c>
      <c r="D89" s="4">
        <v>15728169121</v>
      </c>
      <c r="E89">
        <v>391</v>
      </c>
      <c r="F89" s="5" t="s">
        <v>17</v>
      </c>
      <c r="G89">
        <v>2014</v>
      </c>
      <c r="H89">
        <f>2025-G89</f>
        <v>11</v>
      </c>
      <c r="I89">
        <f>C89/H89</f>
        <v>1209090.9090909092</v>
      </c>
      <c r="J89">
        <f>D89/E89</f>
        <v>40225496.473145783</v>
      </c>
      <c r="K89" s="1">
        <f>D89/C89</f>
        <v>1182.5691068421052</v>
      </c>
      <c r="L89" s="1">
        <f>C89/E89</f>
        <v>34015.345268542202</v>
      </c>
      <c r="M89" s="1">
        <f>0.4*I89+0.3*J89+0.3*K89</f>
        <v>12551640.076312151</v>
      </c>
    </row>
    <row r="90" spans="1:13" x14ac:dyDescent="0.3">
      <c r="A90">
        <v>140</v>
      </c>
      <c r="B90" s="1" t="s">
        <v>150</v>
      </c>
      <c r="C90">
        <v>23500000</v>
      </c>
      <c r="D90" s="4">
        <v>17134012330</v>
      </c>
      <c r="E90">
        <v>434</v>
      </c>
      <c r="F90" s="5" t="s">
        <v>5</v>
      </c>
      <c r="G90">
        <v>2007</v>
      </c>
      <c r="H90">
        <f>2025-G90</f>
        <v>18</v>
      </c>
      <c r="I90">
        <f>C90/H90</f>
        <v>1305555.5555555555</v>
      </c>
      <c r="J90">
        <f>D90/E90</f>
        <v>39479291.082949311</v>
      </c>
      <c r="K90" s="1">
        <f>D90/C90</f>
        <v>729.10690765957452</v>
      </c>
      <c r="L90" s="1">
        <f>C90/E90</f>
        <v>54147.465437788022</v>
      </c>
      <c r="M90" s="1">
        <f>0.4*I90+0.3*J90+0.3*K90</f>
        <v>12366228.279179312</v>
      </c>
    </row>
    <row r="91" spans="1:13" x14ac:dyDescent="0.3">
      <c r="A91">
        <v>122</v>
      </c>
      <c r="B91" s="1" t="s">
        <v>133</v>
      </c>
      <c r="C91">
        <v>42200000</v>
      </c>
      <c r="D91" s="4">
        <v>19238935770</v>
      </c>
      <c r="E91">
        <v>577</v>
      </c>
      <c r="F91" s="5" t="s">
        <v>17</v>
      </c>
      <c r="G91">
        <v>2017</v>
      </c>
      <c r="H91">
        <f>2025-G91</f>
        <v>8</v>
      </c>
      <c r="I91">
        <f>C91/H91</f>
        <v>5275000</v>
      </c>
      <c r="J91">
        <f>D91/E91</f>
        <v>33343042.928942807</v>
      </c>
      <c r="K91" s="1">
        <f>D91/C91</f>
        <v>455.89895189573457</v>
      </c>
      <c r="L91" s="1">
        <f>C91/E91</f>
        <v>73136.915077989601</v>
      </c>
      <c r="M91" s="1">
        <f>0.4*I91+0.3*J91+0.3*K91</f>
        <v>12113049.648368411</v>
      </c>
    </row>
    <row r="92" spans="1:13" x14ac:dyDescent="0.3">
      <c r="A92">
        <v>243</v>
      </c>
      <c r="B92" s="1" t="s">
        <v>254</v>
      </c>
      <c r="C92">
        <v>19700000</v>
      </c>
      <c r="D92" s="4">
        <v>13113052398</v>
      </c>
      <c r="E92">
        <v>352</v>
      </c>
      <c r="F92" s="5" t="s">
        <v>5</v>
      </c>
      <c r="G92">
        <v>2010</v>
      </c>
      <c r="H92">
        <f>2025-G92</f>
        <v>15</v>
      </c>
      <c r="I92">
        <f>C92/H92</f>
        <v>1313333.3333333333</v>
      </c>
      <c r="J92">
        <f>D92/E92</f>
        <v>37252989.767045453</v>
      </c>
      <c r="K92" s="1">
        <f>D92/C92</f>
        <v>665.63717756345181</v>
      </c>
      <c r="L92" s="1">
        <f>C92/E92</f>
        <v>55965.909090909088</v>
      </c>
      <c r="M92" s="1">
        <f>0.4*I92+0.3*J92+0.3*K92</f>
        <v>11701429.954600239</v>
      </c>
    </row>
    <row r="93" spans="1:13" x14ac:dyDescent="0.3">
      <c r="A93">
        <v>269</v>
      </c>
      <c r="B93" s="1" t="s">
        <v>279</v>
      </c>
      <c r="C93">
        <v>42900000</v>
      </c>
      <c r="D93" s="4">
        <v>12376238565</v>
      </c>
      <c r="E93">
        <v>366</v>
      </c>
      <c r="F93" s="5" t="s">
        <v>5</v>
      </c>
      <c r="G93">
        <v>2012</v>
      </c>
      <c r="H93">
        <f>2025-G93</f>
        <v>13</v>
      </c>
      <c r="I93">
        <f>C93/H93</f>
        <v>3300000</v>
      </c>
      <c r="J93">
        <f>D93/E93</f>
        <v>33814859.467213117</v>
      </c>
      <c r="K93" s="1">
        <f>D93/C93</f>
        <v>288.49040944055946</v>
      </c>
      <c r="L93" s="1">
        <f>C93/E93</f>
        <v>117213.11475409837</v>
      </c>
      <c r="M93" s="1">
        <f>0.4*I93+0.3*J93+0.3*K93</f>
        <v>11464544.387286767</v>
      </c>
    </row>
    <row r="94" spans="1:13" x14ac:dyDescent="0.3">
      <c r="A94">
        <v>74</v>
      </c>
      <c r="B94" s="1" t="s">
        <v>86</v>
      </c>
      <c r="C94">
        <v>36000000</v>
      </c>
      <c r="D94" s="4">
        <v>22985098433</v>
      </c>
      <c r="E94">
        <v>699</v>
      </c>
      <c r="F94" s="5" t="s">
        <v>12</v>
      </c>
      <c r="G94">
        <v>2015</v>
      </c>
      <c r="H94">
        <f>2025-G94</f>
        <v>10</v>
      </c>
      <c r="I94">
        <f>C94/H94</f>
        <v>3600000</v>
      </c>
      <c r="J94">
        <f>D94/E94</f>
        <v>32882830.376251787</v>
      </c>
      <c r="K94" s="1">
        <f>D94/C94</f>
        <v>638.47495647222217</v>
      </c>
      <c r="L94" s="1">
        <f>C94/E94</f>
        <v>51502.145922746779</v>
      </c>
      <c r="M94" s="1">
        <f>0.4*I94+0.3*J94+0.3*K94</f>
        <v>11305040.655362478</v>
      </c>
    </row>
    <row r="95" spans="1:13" x14ac:dyDescent="0.3">
      <c r="A95">
        <v>139</v>
      </c>
      <c r="B95" s="1" t="s">
        <v>149</v>
      </c>
      <c r="C95">
        <v>27800000</v>
      </c>
      <c r="D95" s="4">
        <v>17173454323</v>
      </c>
      <c r="E95">
        <v>505</v>
      </c>
      <c r="F95" s="5" t="s">
        <v>7</v>
      </c>
      <c r="G95">
        <v>2014</v>
      </c>
      <c r="H95">
        <f>2025-G95</f>
        <v>11</v>
      </c>
      <c r="I95">
        <f>C95/H95</f>
        <v>2527272.7272727271</v>
      </c>
      <c r="J95">
        <f>D95/E95</f>
        <v>34006840.24356436</v>
      </c>
      <c r="K95" s="1">
        <f>D95/C95</f>
        <v>617.75015550359717</v>
      </c>
      <c r="L95" s="1">
        <f>C95/E95</f>
        <v>55049.504950495051</v>
      </c>
      <c r="M95" s="1">
        <f>0.4*I95+0.3*J95+0.3*K95</f>
        <v>11213146.489025049</v>
      </c>
    </row>
    <row r="96" spans="1:13" x14ac:dyDescent="0.3">
      <c r="A96">
        <v>278</v>
      </c>
      <c r="B96" s="1" t="s">
        <v>288</v>
      </c>
      <c r="C96">
        <v>16100000</v>
      </c>
      <c r="D96" s="4">
        <v>12071886355</v>
      </c>
      <c r="E96">
        <v>335</v>
      </c>
      <c r="F96" s="5" t="s">
        <v>5</v>
      </c>
      <c r="G96">
        <v>2006</v>
      </c>
      <c r="H96">
        <f>2025-G96</f>
        <v>19</v>
      </c>
      <c r="I96">
        <f>C96/H96</f>
        <v>847368.42105263157</v>
      </c>
      <c r="J96">
        <f>D96/E96</f>
        <v>36035481.656716421</v>
      </c>
      <c r="K96" s="1">
        <f>D96/C96</f>
        <v>749.80660590062109</v>
      </c>
      <c r="L96" s="1">
        <f>C96/E96</f>
        <v>48059.701492537315</v>
      </c>
      <c r="M96" s="1">
        <f>0.4*I96+0.3*J96+0.3*K96</f>
        <v>11149816.80741775</v>
      </c>
    </row>
    <row r="97" spans="1:13" x14ac:dyDescent="0.3">
      <c r="A97">
        <v>105</v>
      </c>
      <c r="B97" s="1" t="s">
        <v>116</v>
      </c>
      <c r="C97">
        <v>19100000</v>
      </c>
      <c r="D97" s="4">
        <v>20348395082</v>
      </c>
      <c r="E97">
        <v>702</v>
      </c>
      <c r="F97" s="5" t="s">
        <v>41</v>
      </c>
      <c r="G97">
        <v>2020</v>
      </c>
      <c r="H97">
        <f>2025-G97</f>
        <v>5</v>
      </c>
      <c r="I97">
        <f>C97/H97</f>
        <v>3820000</v>
      </c>
      <c r="J97">
        <f>D97/E97</f>
        <v>28986317.780626781</v>
      </c>
      <c r="K97" s="1">
        <f>D97/C97</f>
        <v>1065.3609990575917</v>
      </c>
      <c r="L97" s="1">
        <f>C97/E97</f>
        <v>27207.977207977208</v>
      </c>
      <c r="M97" s="1">
        <f>0.4*I97+0.3*J97+0.3*K97</f>
        <v>10224214.942487752</v>
      </c>
    </row>
    <row r="98" spans="1:13" x14ac:dyDescent="0.3">
      <c r="A98">
        <v>101</v>
      </c>
      <c r="B98" s="1" t="s">
        <v>112</v>
      </c>
      <c r="C98">
        <v>44400000</v>
      </c>
      <c r="D98" s="4">
        <v>20710970132</v>
      </c>
      <c r="E98">
        <v>722</v>
      </c>
      <c r="F98" s="5" t="s">
        <v>48</v>
      </c>
      <c r="G98">
        <v>2014</v>
      </c>
      <c r="H98">
        <f>2025-G98</f>
        <v>11</v>
      </c>
      <c r="I98">
        <f>C98/H98</f>
        <v>4036363.6363636362</v>
      </c>
      <c r="J98">
        <f>D98/E98</f>
        <v>28685554.199445982</v>
      </c>
      <c r="K98" s="1">
        <f>D98/C98</f>
        <v>466.46329126126125</v>
      </c>
      <c r="L98" s="1">
        <f>C98/E98</f>
        <v>61495.844875346258</v>
      </c>
      <c r="M98" s="1">
        <f>0.4*I98+0.3*J98+0.3*K98</f>
        <v>10220351.653366627</v>
      </c>
    </row>
    <row r="99" spans="1:13" x14ac:dyDescent="0.3">
      <c r="A99">
        <v>212</v>
      </c>
      <c r="B99" s="1" t="s">
        <v>223</v>
      </c>
      <c r="C99">
        <v>27000000</v>
      </c>
      <c r="D99" s="4">
        <v>14039843017</v>
      </c>
      <c r="E99">
        <v>460</v>
      </c>
      <c r="F99" s="5" t="s">
        <v>7</v>
      </c>
      <c r="G99">
        <v>2014</v>
      </c>
      <c r="H99">
        <f>2025-G99</f>
        <v>11</v>
      </c>
      <c r="I99">
        <f>C99/H99</f>
        <v>2454545.4545454546</v>
      </c>
      <c r="J99">
        <f>D99/E99</f>
        <v>30521397.86304348</v>
      </c>
      <c r="K99" s="1">
        <f>D99/C99</f>
        <v>519.99418581481484</v>
      </c>
      <c r="L99" s="1">
        <f>C99/E99</f>
        <v>58695.65217391304</v>
      </c>
      <c r="M99" s="1">
        <f>0.4*I99+0.3*J99+0.3*K99</f>
        <v>10138393.53898697</v>
      </c>
    </row>
    <row r="100" spans="1:13" x14ac:dyDescent="0.3">
      <c r="A100">
        <v>143</v>
      </c>
      <c r="B100" s="1" t="s">
        <v>153</v>
      </c>
      <c r="C100">
        <v>16100000</v>
      </c>
      <c r="D100" s="4">
        <v>16949610714</v>
      </c>
      <c r="E100">
        <v>606</v>
      </c>
      <c r="F100" s="5" t="s">
        <v>41</v>
      </c>
      <c r="G100">
        <v>2021</v>
      </c>
      <c r="H100">
        <f>2025-G100</f>
        <v>4</v>
      </c>
      <c r="I100">
        <f>C100/H100</f>
        <v>4025000</v>
      </c>
      <c r="J100">
        <f>D100/E100</f>
        <v>27969654.643564355</v>
      </c>
      <c r="K100" s="1">
        <f>D100/C100</f>
        <v>1052.7708518012423</v>
      </c>
      <c r="L100" s="1">
        <f>C100/E100</f>
        <v>26567.656765676569</v>
      </c>
      <c r="M100" s="1">
        <f>0.4*I100+0.3*J100+0.3*K100</f>
        <v>10001212.224324847</v>
      </c>
    </row>
    <row r="101" spans="1:13" x14ac:dyDescent="0.3">
      <c r="A101">
        <v>248</v>
      </c>
      <c r="B101" s="1" t="s">
        <v>259</v>
      </c>
      <c r="C101">
        <v>15100000</v>
      </c>
      <c r="D101" s="4">
        <v>13009287889</v>
      </c>
      <c r="E101">
        <v>445</v>
      </c>
      <c r="F101" s="5" t="s">
        <v>17</v>
      </c>
      <c r="G101">
        <v>2020</v>
      </c>
      <c r="H101">
        <f>2025-G101</f>
        <v>5</v>
      </c>
      <c r="I101">
        <f>C101/H101</f>
        <v>3020000</v>
      </c>
      <c r="J101">
        <f>D101/E101</f>
        <v>29234354.806741573</v>
      </c>
      <c r="K101" s="1">
        <f>D101/C101</f>
        <v>861.5422443046358</v>
      </c>
      <c r="L101" s="1">
        <f>C101/E101</f>
        <v>33932.584269662919</v>
      </c>
      <c r="M101" s="1">
        <f>0.4*I101+0.3*J101+0.3*K101</f>
        <v>9978564.9046957623</v>
      </c>
    </row>
    <row r="102" spans="1:13" x14ac:dyDescent="0.3">
      <c r="A102">
        <v>194</v>
      </c>
      <c r="B102" s="1" t="s">
        <v>205</v>
      </c>
      <c r="C102">
        <v>29400000</v>
      </c>
      <c r="D102" s="4">
        <v>14668889695</v>
      </c>
      <c r="E102">
        <v>481</v>
      </c>
      <c r="F102" s="5" t="s">
        <v>41</v>
      </c>
      <c r="G102">
        <v>2010</v>
      </c>
      <c r="H102">
        <f>2025-G102</f>
        <v>15</v>
      </c>
      <c r="I102">
        <f>C102/H102</f>
        <v>1960000</v>
      </c>
      <c r="J102">
        <f>D102/E102</f>
        <v>30496652.172557171</v>
      </c>
      <c r="K102" s="1">
        <f>D102/C102</f>
        <v>498.94182636054421</v>
      </c>
      <c r="L102" s="1">
        <f>C102/E102</f>
        <v>61122.66112266112</v>
      </c>
      <c r="M102" s="1">
        <f>0.4*I102+0.3*J102+0.3*K102</f>
        <v>9933145.3343150597</v>
      </c>
    </row>
    <row r="103" spans="1:13" x14ac:dyDescent="0.3">
      <c r="A103">
        <v>136</v>
      </c>
      <c r="B103" s="1" t="s">
        <v>147</v>
      </c>
      <c r="C103">
        <v>36100000</v>
      </c>
      <c r="D103" s="4">
        <v>17419748354</v>
      </c>
      <c r="E103">
        <v>695</v>
      </c>
      <c r="F103" s="5" t="s">
        <v>17</v>
      </c>
      <c r="G103">
        <v>2017</v>
      </c>
      <c r="H103">
        <f>2025-G103</f>
        <v>8</v>
      </c>
      <c r="I103">
        <f>C103/H103</f>
        <v>4512500</v>
      </c>
      <c r="J103">
        <f>D103/E103</f>
        <v>25064386.120863311</v>
      </c>
      <c r="K103" s="1">
        <f>D103/C103</f>
        <v>482.54150565096955</v>
      </c>
      <c r="L103" s="1">
        <f>C103/E103</f>
        <v>51942.446043165466</v>
      </c>
      <c r="M103" s="1">
        <f>0.4*I103+0.3*J103+0.3*K103</f>
        <v>9324460.5987106878</v>
      </c>
    </row>
    <row r="104" spans="1:13" x14ac:dyDescent="0.3">
      <c r="A104">
        <v>25</v>
      </c>
      <c r="B104" s="1" t="s">
        <v>34</v>
      </c>
      <c r="C104">
        <v>41600000</v>
      </c>
      <c r="D104" s="4">
        <v>35041524012</v>
      </c>
      <c r="E104">
        <v>1316</v>
      </c>
      <c r="F104" s="5" t="s">
        <v>9</v>
      </c>
      <c r="G104">
        <v>2011</v>
      </c>
      <c r="H104">
        <f>2025-G104</f>
        <v>14</v>
      </c>
      <c r="I104">
        <f>C104/H104</f>
        <v>2971428.5714285714</v>
      </c>
      <c r="J104">
        <f>D104/E104</f>
        <v>26627297.881458968</v>
      </c>
      <c r="K104" s="1">
        <f>D104/C104</f>
        <v>842.34432721153848</v>
      </c>
      <c r="L104" s="1">
        <f>C104/E104</f>
        <v>31610.942249240121</v>
      </c>
      <c r="M104" s="1">
        <f>0.4*I104+0.3*J104+0.3*K104</f>
        <v>9177013.4963072818</v>
      </c>
    </row>
    <row r="105" spans="1:13" x14ac:dyDescent="0.3">
      <c r="A105">
        <v>189</v>
      </c>
      <c r="B105" s="1" t="s">
        <v>200</v>
      </c>
      <c r="C105">
        <v>26700000</v>
      </c>
      <c r="D105" s="4">
        <v>14872023832</v>
      </c>
      <c r="E105">
        <v>536</v>
      </c>
      <c r="F105" s="5" t="s">
        <v>5</v>
      </c>
      <c r="G105">
        <v>2009</v>
      </c>
      <c r="H105">
        <f>2025-G105</f>
        <v>16</v>
      </c>
      <c r="I105">
        <f>C105/H105</f>
        <v>1668750</v>
      </c>
      <c r="J105">
        <f>D105/E105</f>
        <v>27746313.119402986</v>
      </c>
      <c r="K105" s="1">
        <f>D105/C105</f>
        <v>557.00463790262177</v>
      </c>
      <c r="L105" s="1">
        <f>C105/E105</f>
        <v>49813.432835820895</v>
      </c>
      <c r="M105" s="1">
        <f>0.4*I105+0.3*J105+0.3*K105</f>
        <v>8991561.0372122675</v>
      </c>
    </row>
    <row r="106" spans="1:13" x14ac:dyDescent="0.3">
      <c r="A106">
        <v>149</v>
      </c>
      <c r="B106" s="1" t="s">
        <v>159</v>
      </c>
      <c r="C106">
        <v>18900000</v>
      </c>
      <c r="D106" s="4">
        <v>16582763026</v>
      </c>
      <c r="E106">
        <v>672</v>
      </c>
      <c r="F106" s="5" t="s">
        <v>160</v>
      </c>
      <c r="G106">
        <v>2020</v>
      </c>
      <c r="H106">
        <f>2025-G106</f>
        <v>5</v>
      </c>
      <c r="I106">
        <f>C106/H106</f>
        <v>3780000</v>
      </c>
      <c r="J106">
        <f>D106/E106</f>
        <v>24676730.693452381</v>
      </c>
      <c r="K106" s="1">
        <f>D106/C106</f>
        <v>877.39486910052915</v>
      </c>
      <c r="L106" s="1">
        <f>C106/E106</f>
        <v>28125</v>
      </c>
      <c r="M106" s="1">
        <f>0.4*I106+0.3*J106+0.3*K106</f>
        <v>8915282.4264964443</v>
      </c>
    </row>
    <row r="107" spans="1:13" x14ac:dyDescent="0.3">
      <c r="A107">
        <v>48</v>
      </c>
      <c r="B107" s="1" t="s">
        <v>58</v>
      </c>
      <c r="C107">
        <v>69300000</v>
      </c>
      <c r="D107" s="4">
        <v>26485581171</v>
      </c>
      <c r="E107">
        <v>1108</v>
      </c>
      <c r="F107" s="5" t="s">
        <v>5</v>
      </c>
      <c r="G107">
        <v>2008</v>
      </c>
      <c r="H107">
        <f>2025-G107</f>
        <v>17</v>
      </c>
      <c r="I107">
        <f>C107/H107</f>
        <v>4076470.588235294</v>
      </c>
      <c r="J107">
        <f>D107/E107</f>
        <v>23903954.125451263</v>
      </c>
      <c r="K107" s="1">
        <f>D107/C107</f>
        <v>382.1873184848485</v>
      </c>
      <c r="L107" s="1">
        <f>C107/E107</f>
        <v>62545.126353790612</v>
      </c>
      <c r="M107" s="1">
        <f>0.4*I107+0.3*J107+0.3*K107</f>
        <v>8801889.1291250419</v>
      </c>
    </row>
    <row r="108" spans="1:13" x14ac:dyDescent="0.3">
      <c r="A108">
        <v>1</v>
      </c>
      <c r="B108" s="1" t="s">
        <v>4</v>
      </c>
      <c r="C108">
        <v>237000000</v>
      </c>
      <c r="D108" s="4">
        <v>216495600668</v>
      </c>
      <c r="E108">
        <v>18831</v>
      </c>
      <c r="F108" s="5" t="s">
        <v>5</v>
      </c>
      <c r="G108">
        <v>2006</v>
      </c>
      <c r="H108">
        <f>2025-G108</f>
        <v>19</v>
      </c>
      <c r="I108">
        <f>C108/H108</f>
        <v>12473684.210526315</v>
      </c>
      <c r="J108">
        <f>D108/E108</f>
        <v>11496766.006478678</v>
      </c>
      <c r="K108" s="1">
        <f>D108/C108</f>
        <v>913.48354712236289</v>
      </c>
      <c r="L108" s="1">
        <f>C108/E108</f>
        <v>12585.630078062768</v>
      </c>
      <c r="M108" s="1">
        <f>0.4*I108+0.3*J108+0.3*K108</f>
        <v>8438777.5312182661</v>
      </c>
    </row>
    <row r="109" spans="1:13" x14ac:dyDescent="0.3">
      <c r="A109">
        <v>296</v>
      </c>
      <c r="B109" s="1" t="s">
        <v>306</v>
      </c>
      <c r="C109">
        <v>15000000</v>
      </c>
      <c r="D109" s="4">
        <v>11618626248</v>
      </c>
      <c r="E109">
        <v>440</v>
      </c>
      <c r="F109" s="5" t="s">
        <v>17</v>
      </c>
      <c r="G109">
        <v>2012</v>
      </c>
      <c r="H109">
        <f>2025-G109</f>
        <v>13</v>
      </c>
      <c r="I109">
        <f>C109/H109</f>
        <v>1153846.1538461538</v>
      </c>
      <c r="J109">
        <f>D109/E109</f>
        <v>26405968.745454546</v>
      </c>
      <c r="K109" s="1">
        <f>D109/C109</f>
        <v>774.57508319999999</v>
      </c>
      <c r="L109" s="1">
        <f>C109/E109</f>
        <v>34090.909090909088</v>
      </c>
      <c r="M109" s="1">
        <f>0.4*I109+0.3*J109+0.3*K109</f>
        <v>8383561.457699785</v>
      </c>
    </row>
    <row r="110" spans="1:13" x14ac:dyDescent="0.3">
      <c r="A110">
        <v>279</v>
      </c>
      <c r="B110" s="1" t="s">
        <v>289</v>
      </c>
      <c r="C110">
        <v>18600000</v>
      </c>
      <c r="D110" s="4">
        <v>12030471541</v>
      </c>
      <c r="E110">
        <v>474</v>
      </c>
      <c r="F110" s="5" t="s">
        <v>17</v>
      </c>
      <c r="G110">
        <v>2015</v>
      </c>
      <c r="H110">
        <f>2025-G110</f>
        <v>10</v>
      </c>
      <c r="I110">
        <f>C110/H110</f>
        <v>1860000</v>
      </c>
      <c r="J110">
        <f>D110/E110</f>
        <v>25380741.647679325</v>
      </c>
      <c r="K110" s="1">
        <f>D110/C110</f>
        <v>646.79954521505374</v>
      </c>
      <c r="L110" s="1">
        <f>C110/E110</f>
        <v>39240.506329113923</v>
      </c>
      <c r="M110" s="1">
        <f>0.4*I110+0.3*J110+0.3*K110</f>
        <v>8358416.5341673614</v>
      </c>
    </row>
    <row r="111" spans="1:13" x14ac:dyDescent="0.3">
      <c r="A111">
        <v>13</v>
      </c>
      <c r="B111" s="1" t="s">
        <v>22</v>
      </c>
      <c r="C111">
        <v>34400000</v>
      </c>
      <c r="D111" s="4">
        <v>54008224558</v>
      </c>
      <c r="E111">
        <v>2321</v>
      </c>
      <c r="F111" s="5" t="s">
        <v>17</v>
      </c>
      <c r="G111">
        <v>2015</v>
      </c>
      <c r="H111">
        <f>2025-G111</f>
        <v>10</v>
      </c>
      <c r="I111">
        <f>C111/H111</f>
        <v>3440000</v>
      </c>
      <c r="J111">
        <f>D111/E111</f>
        <v>23269377.233089186</v>
      </c>
      <c r="K111" s="1">
        <f>D111/C111</f>
        <v>1570.0065278488373</v>
      </c>
      <c r="L111" s="1">
        <f>C111/E111</f>
        <v>14821.197759586385</v>
      </c>
      <c r="M111" s="1">
        <f>0.4*I111+0.3*J111+0.3*K111</f>
        <v>8357284.1718851104</v>
      </c>
    </row>
    <row r="112" spans="1:13" x14ac:dyDescent="0.3">
      <c r="A112">
        <v>104</v>
      </c>
      <c r="B112" s="1" t="s">
        <v>115</v>
      </c>
      <c r="C112">
        <v>37400000</v>
      </c>
      <c r="D112" s="4">
        <v>20481763979</v>
      </c>
      <c r="E112">
        <v>936</v>
      </c>
      <c r="F112" s="5" t="s">
        <v>12</v>
      </c>
      <c r="G112">
        <v>2015</v>
      </c>
      <c r="H112">
        <f>2025-G112</f>
        <v>10</v>
      </c>
      <c r="I112">
        <f>C112/H112</f>
        <v>3740000</v>
      </c>
      <c r="J112">
        <f>D112/E112</f>
        <v>21882226.4732906</v>
      </c>
      <c r="K112" s="1">
        <f>D112/C112</f>
        <v>547.64074810160423</v>
      </c>
      <c r="L112" s="1">
        <f>C112/E112</f>
        <v>39957.264957264961</v>
      </c>
      <c r="M112" s="1">
        <f>0.4*I112+0.3*J112+0.3*K112</f>
        <v>8060832.2342116106</v>
      </c>
    </row>
    <row r="113" spans="1:13" x14ac:dyDescent="0.3">
      <c r="A113">
        <v>142</v>
      </c>
      <c r="B113" s="1" t="s">
        <v>152</v>
      </c>
      <c r="C113">
        <v>25100000</v>
      </c>
      <c r="D113" s="4">
        <v>16994708151</v>
      </c>
      <c r="E113">
        <v>707</v>
      </c>
      <c r="F113" s="5" t="s">
        <v>5</v>
      </c>
      <c r="G113">
        <v>2009</v>
      </c>
      <c r="H113">
        <f>2025-G113</f>
        <v>16</v>
      </c>
      <c r="I113">
        <f>C113/H113</f>
        <v>1568750</v>
      </c>
      <c r="J113">
        <f>D113/E113</f>
        <v>24037776.734087694</v>
      </c>
      <c r="K113" s="1">
        <f>D113/C113</f>
        <v>677.08000601593631</v>
      </c>
      <c r="L113" s="1">
        <f>C113/E113</f>
        <v>35502.121640735502</v>
      </c>
      <c r="M113" s="1">
        <f>0.4*I113+0.3*J113+0.3*K113</f>
        <v>7839036.1442281129</v>
      </c>
    </row>
    <row r="114" spans="1:13" x14ac:dyDescent="0.3">
      <c r="A114">
        <v>209</v>
      </c>
      <c r="B114" s="1" t="s">
        <v>220</v>
      </c>
      <c r="C114">
        <v>17300000</v>
      </c>
      <c r="D114" s="4">
        <v>14142222578</v>
      </c>
      <c r="E114">
        <v>591</v>
      </c>
      <c r="F114" s="5" t="s">
        <v>7</v>
      </c>
      <c r="G114">
        <v>2014</v>
      </c>
      <c r="H114">
        <f>2025-G114</f>
        <v>11</v>
      </c>
      <c r="I114">
        <f>C114/H114</f>
        <v>1572727.2727272727</v>
      </c>
      <c r="J114">
        <f>D114/E114</f>
        <v>23929310.622673433</v>
      </c>
      <c r="K114" s="1">
        <f>D114/C114</f>
        <v>817.4695131791907</v>
      </c>
      <c r="L114" s="1">
        <f>C114/E114</f>
        <v>29272.419627749576</v>
      </c>
      <c r="M114" s="1">
        <f>0.4*I114+0.3*J114+0.3*K114</f>
        <v>7808129.3367468929</v>
      </c>
    </row>
    <row r="115" spans="1:13" x14ac:dyDescent="0.3">
      <c r="A115">
        <v>83</v>
      </c>
      <c r="B115" s="1" t="s">
        <v>95</v>
      </c>
      <c r="C115">
        <v>39200000</v>
      </c>
      <c r="D115" s="4">
        <v>22375849147</v>
      </c>
      <c r="E115">
        <v>1063</v>
      </c>
      <c r="F115" s="5" t="s">
        <v>9</v>
      </c>
      <c r="G115">
        <v>2014</v>
      </c>
      <c r="H115">
        <f>2025-G115</f>
        <v>11</v>
      </c>
      <c r="I115">
        <f>C115/H115</f>
        <v>3563636.3636363638</v>
      </c>
      <c r="J115">
        <f>D115/E115</f>
        <v>21049716.97742239</v>
      </c>
      <c r="K115" s="1">
        <f>D115/C115</f>
        <v>570.81247823979595</v>
      </c>
      <c r="L115" s="1">
        <f>C115/E115</f>
        <v>36876.763875823141</v>
      </c>
      <c r="M115" s="1">
        <f>0.4*I115+0.3*J115+0.3*K115</f>
        <v>7740540.8824247345</v>
      </c>
    </row>
    <row r="116" spans="1:13" x14ac:dyDescent="0.3">
      <c r="A116">
        <v>273</v>
      </c>
      <c r="B116" s="1" t="s">
        <v>283</v>
      </c>
      <c r="C116">
        <v>33800000</v>
      </c>
      <c r="D116" s="4">
        <v>12326155433</v>
      </c>
      <c r="E116">
        <v>630</v>
      </c>
      <c r="F116" s="5" t="s">
        <v>5</v>
      </c>
      <c r="G116">
        <v>2016</v>
      </c>
      <c r="H116">
        <f>2025-G116</f>
        <v>9</v>
      </c>
      <c r="I116">
        <f>C116/H116</f>
        <v>3755555.5555555555</v>
      </c>
      <c r="J116">
        <f>D116/E116</f>
        <v>19565326.084126983</v>
      </c>
      <c r="K116" s="1">
        <f>D116/C116</f>
        <v>364.6791548224852</v>
      </c>
      <c r="L116" s="1">
        <f>C116/E116</f>
        <v>53650.793650793654</v>
      </c>
      <c r="M116" s="1">
        <f>0.4*I116+0.3*J116+0.3*K116</f>
        <v>7371929.4512067633</v>
      </c>
    </row>
    <row r="117" spans="1:13" x14ac:dyDescent="0.3">
      <c r="A117">
        <v>284</v>
      </c>
      <c r="B117" s="1" t="s">
        <v>294</v>
      </c>
      <c r="C117">
        <v>23600000</v>
      </c>
      <c r="D117" s="4">
        <v>11954665940</v>
      </c>
      <c r="E117">
        <v>615</v>
      </c>
      <c r="F117" s="5" t="s">
        <v>17</v>
      </c>
      <c r="G117">
        <v>2018</v>
      </c>
      <c r="H117">
        <f>2025-G117</f>
        <v>7</v>
      </c>
      <c r="I117">
        <f>C117/H117</f>
        <v>3371428.5714285714</v>
      </c>
      <c r="J117">
        <f>D117/E117</f>
        <v>19438481.203252032</v>
      </c>
      <c r="K117" s="1">
        <f>D117/C117</f>
        <v>506.55364152542376</v>
      </c>
      <c r="L117" s="1">
        <f>C117/E117</f>
        <v>38373.9837398374</v>
      </c>
      <c r="M117" s="1">
        <f>0.4*I117+0.3*J117+0.3*K117</f>
        <v>7180267.7556394953</v>
      </c>
    </row>
    <row r="118" spans="1:13" x14ac:dyDescent="0.3">
      <c r="A118">
        <v>186</v>
      </c>
      <c r="B118" s="1" t="s">
        <v>197</v>
      </c>
      <c r="C118">
        <v>10900000</v>
      </c>
      <c r="D118" s="4">
        <v>14960422456</v>
      </c>
      <c r="E118">
        <v>746</v>
      </c>
      <c r="F118" s="5" t="s">
        <v>41</v>
      </c>
      <c r="G118">
        <v>2021</v>
      </c>
      <c r="H118">
        <f>2025-G118</f>
        <v>4</v>
      </c>
      <c r="I118">
        <f>C118/H118</f>
        <v>2725000</v>
      </c>
      <c r="J118">
        <f>D118/E118</f>
        <v>20054185.597855229</v>
      </c>
      <c r="K118" s="1">
        <f>D118/C118</f>
        <v>1372.5158216513762</v>
      </c>
      <c r="L118" s="1">
        <f>C118/E118</f>
        <v>14611.260053619302</v>
      </c>
      <c r="M118" s="1">
        <f>0.4*I118+0.3*J118+0.3*K118</f>
        <v>7106667.4341030642</v>
      </c>
    </row>
    <row r="119" spans="1:13" x14ac:dyDescent="0.3">
      <c r="A119">
        <v>246</v>
      </c>
      <c r="B119" s="1" t="s">
        <v>257</v>
      </c>
      <c r="C119">
        <v>27100000</v>
      </c>
      <c r="D119" s="4">
        <v>13052346340</v>
      </c>
      <c r="E119">
        <v>625</v>
      </c>
      <c r="F119" s="5" t="s">
        <v>5</v>
      </c>
      <c r="G119">
        <v>2008</v>
      </c>
      <c r="H119">
        <f>2025-G119</f>
        <v>17</v>
      </c>
      <c r="I119">
        <f>C119/H119</f>
        <v>1594117.6470588236</v>
      </c>
      <c r="J119">
        <f>D119/E119</f>
        <v>20883754.144000001</v>
      </c>
      <c r="K119" s="1">
        <f>D119/C119</f>
        <v>481.63639630996312</v>
      </c>
      <c r="L119" s="1">
        <f>C119/E119</f>
        <v>43360</v>
      </c>
      <c r="M119" s="1">
        <f>0.4*I119+0.3*J119+0.3*K119</f>
        <v>6902917.7929424234</v>
      </c>
    </row>
    <row r="120" spans="1:13" x14ac:dyDescent="0.3">
      <c r="A120">
        <v>242</v>
      </c>
      <c r="B120" s="1" t="s">
        <v>253</v>
      </c>
      <c r="C120">
        <v>20900000</v>
      </c>
      <c r="D120" s="4">
        <v>13176649526</v>
      </c>
      <c r="E120">
        <v>769</v>
      </c>
      <c r="F120" s="5" t="s">
        <v>12</v>
      </c>
      <c r="G120">
        <v>2020</v>
      </c>
      <c r="H120">
        <f>2025-G120</f>
        <v>5</v>
      </c>
      <c r="I120">
        <f>C120/H120</f>
        <v>4180000</v>
      </c>
      <c r="J120">
        <f>D120/E120</f>
        <v>17134784.819245774</v>
      </c>
      <c r="K120" s="1">
        <f>D120/C120</f>
        <v>630.46169980861248</v>
      </c>
      <c r="L120" s="1">
        <f>C120/E120</f>
        <v>27178.153446033812</v>
      </c>
      <c r="M120" s="1">
        <f>0.4*I120+0.3*J120+0.3*K120</f>
        <v>6812624.5842836741</v>
      </c>
    </row>
    <row r="121" spans="1:13" x14ac:dyDescent="0.3">
      <c r="A121">
        <v>264</v>
      </c>
      <c r="B121" s="1" t="s">
        <v>274</v>
      </c>
      <c r="C121">
        <v>20000000</v>
      </c>
      <c r="D121" s="4">
        <v>12626456017</v>
      </c>
      <c r="E121">
        <v>598</v>
      </c>
      <c r="F121" s="5" t="s">
        <v>5</v>
      </c>
      <c r="G121">
        <v>2006</v>
      </c>
      <c r="H121">
        <f>2025-G121</f>
        <v>19</v>
      </c>
      <c r="I121">
        <f>C121/H121</f>
        <v>1052631.5789473683</v>
      </c>
      <c r="J121">
        <f>D121/E121</f>
        <v>21114474.944816053</v>
      </c>
      <c r="K121" s="1">
        <f>D121/C121</f>
        <v>631.32280085000002</v>
      </c>
      <c r="L121" s="1">
        <f>C121/E121</f>
        <v>33444.816053511706</v>
      </c>
      <c r="M121" s="1">
        <f>0.4*I121+0.3*J121+0.3*K121</f>
        <v>6755584.5118640177</v>
      </c>
    </row>
    <row r="122" spans="1:13" x14ac:dyDescent="0.3">
      <c r="A122">
        <v>274</v>
      </c>
      <c r="B122" s="1" t="s">
        <v>284</v>
      </c>
      <c r="C122">
        <v>12200000</v>
      </c>
      <c r="D122" s="4">
        <v>12319098703</v>
      </c>
      <c r="E122">
        <v>590</v>
      </c>
      <c r="F122" s="5" t="s">
        <v>17</v>
      </c>
      <c r="G122">
        <v>2015</v>
      </c>
      <c r="H122">
        <f>2025-G122</f>
        <v>10</v>
      </c>
      <c r="I122">
        <f>C122/H122</f>
        <v>1220000</v>
      </c>
      <c r="J122">
        <f>D122/E122</f>
        <v>20879828.310169492</v>
      </c>
      <c r="K122" s="1">
        <f>D122/C122</f>
        <v>1009.7621887704918</v>
      </c>
      <c r="L122" s="1">
        <f>C122/E122</f>
        <v>20677.966101694914</v>
      </c>
      <c r="M122" s="1">
        <f>0.4*I122+0.3*J122+0.3*K122</f>
        <v>6752251.4217074784</v>
      </c>
    </row>
    <row r="123" spans="1:13" x14ac:dyDescent="0.3">
      <c r="A123">
        <v>22</v>
      </c>
      <c r="B123" s="1" t="s">
        <v>31</v>
      </c>
      <c r="C123">
        <v>66400000</v>
      </c>
      <c r="D123" s="4">
        <v>37297721449</v>
      </c>
      <c r="E123">
        <v>2393</v>
      </c>
      <c r="F123" s="5" t="s">
        <v>5</v>
      </c>
      <c r="G123">
        <v>2012</v>
      </c>
      <c r="H123">
        <f>2025-G123</f>
        <v>13</v>
      </c>
      <c r="I123">
        <f>C123/H123</f>
        <v>5107692.307692308</v>
      </c>
      <c r="J123">
        <f>D123/E123</f>
        <v>15586176.953196824</v>
      </c>
      <c r="K123" s="1">
        <f>D123/C123</f>
        <v>561.71267242469878</v>
      </c>
      <c r="L123" s="1">
        <f>C123/E123</f>
        <v>27747.597158378605</v>
      </c>
      <c r="M123" s="1">
        <f>0.4*I123+0.3*J123+0.3*K123</f>
        <v>6719098.5228376975</v>
      </c>
    </row>
    <row r="124" spans="1:13" x14ac:dyDescent="0.3">
      <c r="A124">
        <v>192</v>
      </c>
      <c r="B124" s="1" t="s">
        <v>203</v>
      </c>
      <c r="C124">
        <v>22600000</v>
      </c>
      <c r="D124" s="4">
        <v>14741611081</v>
      </c>
      <c r="E124">
        <v>763</v>
      </c>
      <c r="F124" s="5" t="s">
        <v>17</v>
      </c>
      <c r="G124">
        <v>2015</v>
      </c>
      <c r="H124">
        <f>2025-G124</f>
        <v>10</v>
      </c>
      <c r="I124">
        <f>C124/H124</f>
        <v>2260000</v>
      </c>
      <c r="J124">
        <f>D124/E124</f>
        <v>19320591.193971168</v>
      </c>
      <c r="K124" s="1">
        <f>D124/C124</f>
        <v>652.28367615044249</v>
      </c>
      <c r="L124" s="1">
        <f>C124/E124</f>
        <v>29619.92136304063</v>
      </c>
      <c r="M124" s="1">
        <f>0.4*I124+0.3*J124+0.3*K124</f>
        <v>6700373.043294196</v>
      </c>
    </row>
    <row r="125" spans="1:13" x14ac:dyDescent="0.3">
      <c r="A125">
        <v>91</v>
      </c>
      <c r="B125" s="1" t="s">
        <v>103</v>
      </c>
      <c r="C125">
        <v>29600000</v>
      </c>
      <c r="D125" s="4">
        <v>21699308772</v>
      </c>
      <c r="E125">
        <v>1232</v>
      </c>
      <c r="F125" s="5" t="s">
        <v>7</v>
      </c>
      <c r="G125">
        <v>2015</v>
      </c>
      <c r="H125">
        <f>2025-G125</f>
        <v>10</v>
      </c>
      <c r="I125">
        <f>C125/H125</f>
        <v>2960000</v>
      </c>
      <c r="J125">
        <f>D125/E125</f>
        <v>17613075.301948052</v>
      </c>
      <c r="K125" s="1">
        <f>D125/C125</f>
        <v>733.08475581081086</v>
      </c>
      <c r="L125" s="1">
        <f>C125/E125</f>
        <v>24025.974025974025</v>
      </c>
      <c r="M125" s="1">
        <f>0.4*I125+0.3*J125+0.3*K125</f>
        <v>6468142.516011158</v>
      </c>
    </row>
    <row r="126" spans="1:13" x14ac:dyDescent="0.3">
      <c r="A126">
        <v>78</v>
      </c>
      <c r="B126" s="1" t="s">
        <v>90</v>
      </c>
      <c r="C126">
        <v>38200000</v>
      </c>
      <c r="D126" s="4">
        <v>22708961183</v>
      </c>
      <c r="E126">
        <v>1497</v>
      </c>
      <c r="F126" s="5" t="s">
        <v>12</v>
      </c>
      <c r="G126">
        <v>2017</v>
      </c>
      <c r="H126">
        <f>2025-G126</f>
        <v>8</v>
      </c>
      <c r="I126">
        <f>C126/H126</f>
        <v>4775000</v>
      </c>
      <c r="J126">
        <f>D126/E126</f>
        <v>15169646.748830995</v>
      </c>
      <c r="K126" s="1">
        <f>D126/C126</f>
        <v>594.47542363874345</v>
      </c>
      <c r="L126" s="1">
        <f>C126/E126</f>
        <v>25517.702070808282</v>
      </c>
      <c r="M126" s="1">
        <f>0.4*I126+0.3*J126+0.3*K126</f>
        <v>6461072.3672763892</v>
      </c>
    </row>
    <row r="127" spans="1:13" x14ac:dyDescent="0.3">
      <c r="A127">
        <v>21</v>
      </c>
      <c r="B127" s="1" t="s">
        <v>30</v>
      </c>
      <c r="C127">
        <v>40800000</v>
      </c>
      <c r="D127" s="4">
        <v>38840192263</v>
      </c>
      <c r="E127">
        <v>2287</v>
      </c>
      <c r="F127" s="5" t="s">
        <v>7</v>
      </c>
      <c r="G127">
        <v>2011</v>
      </c>
      <c r="H127">
        <f>2025-G127</f>
        <v>14</v>
      </c>
      <c r="I127">
        <f>C127/H127</f>
        <v>2914285.7142857141</v>
      </c>
      <c r="J127">
        <f>D127/E127</f>
        <v>16983031.160034981</v>
      </c>
      <c r="K127" s="1">
        <f>D127/C127</f>
        <v>951.96549664215684</v>
      </c>
      <c r="L127" s="1">
        <f>C127/E127</f>
        <v>17839.965019676431</v>
      </c>
      <c r="M127" s="1">
        <f>0.4*I127+0.3*J127+0.3*K127</f>
        <v>6260909.2233737726</v>
      </c>
    </row>
    <row r="128" spans="1:13" x14ac:dyDescent="0.3">
      <c r="A128">
        <v>282</v>
      </c>
      <c r="B128" s="1" t="s">
        <v>292</v>
      </c>
      <c r="C128">
        <v>14000000</v>
      </c>
      <c r="D128" s="4">
        <v>11997319531</v>
      </c>
      <c r="E128">
        <v>644</v>
      </c>
      <c r="F128" s="5" t="s">
        <v>41</v>
      </c>
      <c r="G128">
        <v>2014</v>
      </c>
      <c r="H128">
        <f>2025-G128</f>
        <v>11</v>
      </c>
      <c r="I128">
        <f>C128/H128</f>
        <v>1272727.2727272727</v>
      </c>
      <c r="J128">
        <f>D128/E128</f>
        <v>18629378.153726708</v>
      </c>
      <c r="K128" s="1">
        <f>D128/C128</f>
        <v>856.95139507142858</v>
      </c>
      <c r="L128" s="1">
        <f>C128/E128</f>
        <v>21739.130434782608</v>
      </c>
      <c r="M128" s="1">
        <f>0.4*I128+0.3*J128+0.3*K128</f>
        <v>6098161.4406274427</v>
      </c>
    </row>
    <row r="129" spans="1:13" x14ac:dyDescent="0.3">
      <c r="A129">
        <v>23</v>
      </c>
      <c r="B129" s="1" t="s">
        <v>32</v>
      </c>
      <c r="C129">
        <v>65700000</v>
      </c>
      <c r="D129" s="4">
        <v>36688824621</v>
      </c>
      <c r="E129">
        <v>2647</v>
      </c>
      <c r="F129" s="5" t="s">
        <v>7</v>
      </c>
      <c r="G129">
        <v>2011</v>
      </c>
      <c r="H129">
        <f>2025-G129</f>
        <v>14</v>
      </c>
      <c r="I129">
        <f>C129/H129</f>
        <v>4692857.1428571427</v>
      </c>
      <c r="J129">
        <f>D129/E129</f>
        <v>13860530.646392142</v>
      </c>
      <c r="K129" s="1">
        <f>D129/C129</f>
        <v>558.42959849315071</v>
      </c>
      <c r="L129" s="1">
        <f>C129/E129</f>
        <v>24820.551567812618</v>
      </c>
      <c r="M129" s="1">
        <f>0.4*I129+0.3*J129+0.3*K129</f>
        <v>6035469.5799400471</v>
      </c>
    </row>
    <row r="130" spans="1:13" x14ac:dyDescent="0.3">
      <c r="A130">
        <v>288</v>
      </c>
      <c r="B130" s="1" t="s">
        <v>298</v>
      </c>
      <c r="C130">
        <v>22000000</v>
      </c>
      <c r="D130" s="4">
        <v>11842283184</v>
      </c>
      <c r="E130">
        <v>751</v>
      </c>
      <c r="F130" s="5" t="s">
        <v>12</v>
      </c>
      <c r="G130">
        <v>2018</v>
      </c>
      <c r="H130">
        <f>2025-G130</f>
        <v>7</v>
      </c>
      <c r="I130">
        <f>C130/H130</f>
        <v>3142857.1428571427</v>
      </c>
      <c r="J130">
        <f>D130/E130</f>
        <v>15768685.997336885</v>
      </c>
      <c r="K130" s="1">
        <f>D130/C130</f>
        <v>538.28559927272727</v>
      </c>
      <c r="L130" s="1">
        <f>C130/E130</f>
        <v>29294.274300932091</v>
      </c>
      <c r="M130" s="1">
        <f>0.4*I130+0.3*J130+0.3*K130</f>
        <v>5987910.1420237049</v>
      </c>
    </row>
    <row r="131" spans="1:13" x14ac:dyDescent="0.3">
      <c r="A131">
        <v>11</v>
      </c>
      <c r="B131" s="1" t="s">
        <v>20</v>
      </c>
      <c r="C131">
        <v>92800000</v>
      </c>
      <c r="D131" s="4">
        <v>54295114324</v>
      </c>
      <c r="E131">
        <v>7768</v>
      </c>
      <c r="F131" s="5" t="s">
        <v>5</v>
      </c>
      <c r="G131">
        <v>2014</v>
      </c>
      <c r="H131">
        <f>2025-G131</f>
        <v>11</v>
      </c>
      <c r="I131">
        <f>C131/H131</f>
        <v>8436363.6363636367</v>
      </c>
      <c r="J131">
        <f>D131/E131</f>
        <v>6989587.3228630275</v>
      </c>
      <c r="K131" s="1">
        <f>D131/C131</f>
        <v>585.07666297413789</v>
      </c>
      <c r="L131" s="1">
        <f>C131/E131</f>
        <v>11946.446961894953</v>
      </c>
      <c r="M131" s="1">
        <f>0.4*I131+0.3*J131+0.3*K131</f>
        <v>5471597.1744032558</v>
      </c>
    </row>
    <row r="132" spans="1:13" x14ac:dyDescent="0.3">
      <c r="A132">
        <v>58</v>
      </c>
      <c r="B132" s="1" t="s">
        <v>68</v>
      </c>
      <c r="C132">
        <v>31700000</v>
      </c>
      <c r="D132" s="4">
        <v>25652048457</v>
      </c>
      <c r="E132">
        <v>1999</v>
      </c>
      <c r="F132" s="5" t="s">
        <v>7</v>
      </c>
      <c r="G132">
        <v>2016</v>
      </c>
      <c r="H132">
        <f>2025-G132</f>
        <v>9</v>
      </c>
      <c r="I132">
        <f>C132/H132</f>
        <v>3522222.222222222</v>
      </c>
      <c r="J132">
        <f>D132/E132</f>
        <v>12832440.448724363</v>
      </c>
      <c r="K132" s="1">
        <f>D132/C132</f>
        <v>809.21288507886436</v>
      </c>
      <c r="L132" s="1">
        <f>C132/E132</f>
        <v>15857.928964482242</v>
      </c>
      <c r="M132" s="1">
        <f>0.4*I132+0.3*J132+0.3*K132</f>
        <v>5258863.7873717221</v>
      </c>
    </row>
    <row r="133" spans="1:13" x14ac:dyDescent="0.3">
      <c r="A133">
        <v>177</v>
      </c>
      <c r="B133" s="1" t="s">
        <v>188</v>
      </c>
      <c r="C133">
        <v>23500000</v>
      </c>
      <c r="D133" s="4">
        <v>15273859533</v>
      </c>
      <c r="E133">
        <v>1077</v>
      </c>
      <c r="F133" s="5" t="s">
        <v>12</v>
      </c>
      <c r="G133">
        <v>2014</v>
      </c>
      <c r="H133">
        <f>2025-G133</f>
        <v>11</v>
      </c>
      <c r="I133">
        <f>C133/H133</f>
        <v>2136363.6363636362</v>
      </c>
      <c r="J133">
        <f>D133/E133</f>
        <v>14181856.576601671</v>
      </c>
      <c r="K133" s="1">
        <f>D133/C133</f>
        <v>649.95146948936167</v>
      </c>
      <c r="L133" s="1">
        <f>C133/E133</f>
        <v>21819.870009285052</v>
      </c>
      <c r="M133" s="1">
        <f>0.4*I133+0.3*J133+0.3*K133</f>
        <v>5109297.4129668027</v>
      </c>
    </row>
    <row r="134" spans="1:13" x14ac:dyDescent="0.3">
      <c r="A134">
        <v>94</v>
      </c>
      <c r="B134" s="1" t="s">
        <v>106</v>
      </c>
      <c r="C134">
        <v>16200000</v>
      </c>
      <c r="D134" s="4">
        <v>21562386713</v>
      </c>
      <c r="E134">
        <v>1871</v>
      </c>
      <c r="F134" s="5" t="s">
        <v>12</v>
      </c>
      <c r="G134">
        <v>2021</v>
      </c>
      <c r="H134">
        <f>2025-G134</f>
        <v>4</v>
      </c>
      <c r="I134">
        <f>C134/H134</f>
        <v>4050000</v>
      </c>
      <c r="J134">
        <f>D134/E134</f>
        <v>11524525.234099412</v>
      </c>
      <c r="K134" s="1">
        <f>D134/C134</f>
        <v>1331.0115254938271</v>
      </c>
      <c r="L134" s="1">
        <f>C134/E134</f>
        <v>8658.4714056654193</v>
      </c>
      <c r="M134" s="1">
        <f>0.4*I134+0.3*J134+0.3*K134</f>
        <v>5077756.8736874722</v>
      </c>
    </row>
    <row r="135" spans="1:13" x14ac:dyDescent="0.3">
      <c r="A135">
        <v>199</v>
      </c>
      <c r="B135" s="1" t="s">
        <v>210</v>
      </c>
      <c r="C135">
        <v>23300000</v>
      </c>
      <c r="D135" s="4">
        <v>14366178751</v>
      </c>
      <c r="E135">
        <v>1021</v>
      </c>
      <c r="F135" s="5" t="s">
        <v>12</v>
      </c>
      <c r="G135">
        <v>2014</v>
      </c>
      <c r="H135">
        <f>2025-G135</f>
        <v>11</v>
      </c>
      <c r="I135">
        <f>C135/H135</f>
        <v>2118181.8181818184</v>
      </c>
      <c r="J135">
        <f>D135/E135</f>
        <v>14070694.173359452</v>
      </c>
      <c r="K135" s="1">
        <f>D135/C135</f>
        <v>616.5741953218884</v>
      </c>
      <c r="L135" s="1">
        <f>C135/E135</f>
        <v>22820.763956904993</v>
      </c>
      <c r="M135" s="1">
        <f>0.4*I135+0.3*J135+0.3*K135</f>
        <v>5068665.9515391598</v>
      </c>
    </row>
    <row r="136" spans="1:13" x14ac:dyDescent="0.3">
      <c r="A136">
        <v>118</v>
      </c>
      <c r="B136" s="1" t="s">
        <v>129</v>
      </c>
      <c r="C136">
        <v>73700000</v>
      </c>
      <c r="D136" s="4">
        <v>19590473596</v>
      </c>
      <c r="E136">
        <v>2122</v>
      </c>
      <c r="F136" s="5" t="s">
        <v>5</v>
      </c>
      <c r="G136">
        <v>2012</v>
      </c>
      <c r="H136">
        <f>2025-G136</f>
        <v>13</v>
      </c>
      <c r="I136">
        <f>C136/H136</f>
        <v>5669230.769230769</v>
      </c>
      <c r="J136">
        <f>D136/E136</f>
        <v>9232079.9227144197</v>
      </c>
      <c r="K136" s="1">
        <f>D136/C136</f>
        <v>265.81375299864317</v>
      </c>
      <c r="L136" s="1">
        <f>C136/E136</f>
        <v>34731.38548539114</v>
      </c>
      <c r="M136" s="1">
        <f>0.4*I136+0.3*J136+0.3*K136</f>
        <v>5037396.0286325337</v>
      </c>
    </row>
    <row r="137" spans="1:13" x14ac:dyDescent="0.3">
      <c r="A137">
        <v>272</v>
      </c>
      <c r="B137" s="1" t="s">
        <v>282</v>
      </c>
      <c r="C137">
        <v>26300000</v>
      </c>
      <c r="D137" s="4">
        <v>12367072234</v>
      </c>
      <c r="E137">
        <v>963</v>
      </c>
      <c r="F137" s="5" t="s">
        <v>9</v>
      </c>
      <c r="G137">
        <v>2016</v>
      </c>
      <c r="H137">
        <f>2025-G137</f>
        <v>9</v>
      </c>
      <c r="I137">
        <f>C137/H137</f>
        <v>2922222.222222222</v>
      </c>
      <c r="J137">
        <f>D137/E137</f>
        <v>12842234.926272066</v>
      </c>
      <c r="K137" s="1">
        <f>D137/C137</f>
        <v>470.23088342205324</v>
      </c>
      <c r="L137" s="1">
        <f>C137/E137</f>
        <v>27310.488058151608</v>
      </c>
      <c r="M137" s="1">
        <f>0.4*I137+0.3*J137+0.3*K137</f>
        <v>5021700.4360355353</v>
      </c>
    </row>
    <row r="138" spans="1:13" x14ac:dyDescent="0.3">
      <c r="A138">
        <v>45</v>
      </c>
      <c r="B138" s="1" t="s">
        <v>55</v>
      </c>
      <c r="C138">
        <v>31700000</v>
      </c>
      <c r="D138" s="4">
        <v>27023117927</v>
      </c>
      <c r="E138">
        <v>1942</v>
      </c>
      <c r="F138" s="5" t="s">
        <v>5</v>
      </c>
      <c r="G138">
        <v>2010</v>
      </c>
      <c r="H138">
        <f>2025-G138</f>
        <v>15</v>
      </c>
      <c r="I138">
        <f>C138/H138</f>
        <v>2113333.3333333335</v>
      </c>
      <c r="J138">
        <f>D138/E138</f>
        <v>13915096.769824922</v>
      </c>
      <c r="K138" s="1">
        <f>D138/C138</f>
        <v>852.4642879179811</v>
      </c>
      <c r="L138" s="1">
        <f>C138/E138</f>
        <v>16323.377960865088</v>
      </c>
      <c r="M138" s="1">
        <f>0.4*I138+0.3*J138+0.3*K138</f>
        <v>5020118.1035671858</v>
      </c>
    </row>
    <row r="139" spans="1:13" x14ac:dyDescent="0.3">
      <c r="A139">
        <v>141</v>
      </c>
      <c r="B139" s="1" t="s">
        <v>151</v>
      </c>
      <c r="C139">
        <v>22300000</v>
      </c>
      <c r="D139" s="4">
        <v>17084720246</v>
      </c>
      <c r="E139">
        <v>1169</v>
      </c>
      <c r="F139" s="5" t="s">
        <v>12</v>
      </c>
      <c r="G139">
        <v>2010</v>
      </c>
      <c r="H139">
        <f>2025-G139</f>
        <v>15</v>
      </c>
      <c r="I139">
        <f>C139/H139</f>
        <v>1486666.6666666667</v>
      </c>
      <c r="J139">
        <f>D139/E139</f>
        <v>14614816.292557742</v>
      </c>
      <c r="K139" s="1">
        <f>D139/C139</f>
        <v>766.13095273542604</v>
      </c>
      <c r="L139" s="1">
        <f>C139/E139</f>
        <v>19076.133447390934</v>
      </c>
      <c r="M139" s="1">
        <f>0.4*I139+0.3*J139+0.3*K139</f>
        <v>4979341.3937198101</v>
      </c>
    </row>
    <row r="140" spans="1:13" x14ac:dyDescent="0.3">
      <c r="A140">
        <v>69</v>
      </c>
      <c r="B140" s="1" t="s">
        <v>80</v>
      </c>
      <c r="C140">
        <v>21700000</v>
      </c>
      <c r="D140" s="4">
        <v>23458547498</v>
      </c>
      <c r="E140">
        <v>1674</v>
      </c>
      <c r="F140" s="5" t="s">
        <v>48</v>
      </c>
      <c r="G140">
        <v>2013</v>
      </c>
      <c r="H140">
        <f>2025-G140</f>
        <v>12</v>
      </c>
      <c r="I140">
        <f>C140/H140</f>
        <v>1808333.3333333333</v>
      </c>
      <c r="J140">
        <f>D140/E140</f>
        <v>14013469.234169653</v>
      </c>
      <c r="K140" s="1">
        <f>D140/C140</f>
        <v>1081.0390552073732</v>
      </c>
      <c r="L140" s="1">
        <f>C140/E140</f>
        <v>12962.962962962964</v>
      </c>
      <c r="M140" s="1">
        <f>0.4*I140+0.3*J140+0.3*K140</f>
        <v>4927698.4153007912</v>
      </c>
    </row>
    <row r="141" spans="1:13" x14ac:dyDescent="0.3">
      <c r="A141">
        <v>226</v>
      </c>
      <c r="B141" s="1" t="s">
        <v>237</v>
      </c>
      <c r="C141">
        <v>12400000</v>
      </c>
      <c r="D141" s="4">
        <v>13546973241</v>
      </c>
      <c r="E141">
        <v>1135</v>
      </c>
      <c r="F141" s="5" t="s">
        <v>12</v>
      </c>
      <c r="G141">
        <v>2021</v>
      </c>
      <c r="H141">
        <f>2025-G141</f>
        <v>4</v>
      </c>
      <c r="I141">
        <f>C141/H141</f>
        <v>3100000</v>
      </c>
      <c r="J141">
        <f>D141/E141</f>
        <v>11935659.243171806</v>
      </c>
      <c r="K141" s="1">
        <f>D141/C141</f>
        <v>1092.497842016129</v>
      </c>
      <c r="L141" s="1">
        <f>C141/E141</f>
        <v>10925.11013215859</v>
      </c>
      <c r="M141" s="1">
        <f>0.4*I141+0.3*J141+0.3*K141</f>
        <v>4821025.5223041466</v>
      </c>
    </row>
    <row r="142" spans="1:13" x14ac:dyDescent="0.3">
      <c r="A142">
        <v>38</v>
      </c>
      <c r="B142" s="1" t="s">
        <v>47</v>
      </c>
      <c r="C142">
        <v>111000000</v>
      </c>
      <c r="D142" s="4">
        <v>28920114696</v>
      </c>
      <c r="E142">
        <v>4700</v>
      </c>
      <c r="F142" s="5" t="s">
        <v>48</v>
      </c>
      <c r="G142">
        <v>2010</v>
      </c>
      <c r="H142">
        <f>2025-G142</f>
        <v>15</v>
      </c>
      <c r="I142">
        <f>C142/H142</f>
        <v>7400000</v>
      </c>
      <c r="J142">
        <f>D142/E142</f>
        <v>6153215.8927659579</v>
      </c>
      <c r="K142" s="1">
        <f>D142/C142</f>
        <v>260.54157383783786</v>
      </c>
      <c r="L142" s="1">
        <f>C142/E142</f>
        <v>23617.021276595744</v>
      </c>
      <c r="M142" s="1">
        <f>0.4*I142+0.3*J142+0.3*K142</f>
        <v>4806042.9303019382</v>
      </c>
    </row>
    <row r="143" spans="1:13" x14ac:dyDescent="0.3">
      <c r="A143">
        <v>179</v>
      </c>
      <c r="B143" s="1" t="s">
        <v>190</v>
      </c>
      <c r="C143">
        <v>21400000</v>
      </c>
      <c r="D143" s="4">
        <v>15232295427</v>
      </c>
      <c r="E143">
        <v>1108</v>
      </c>
      <c r="F143" s="5" t="s">
        <v>5</v>
      </c>
      <c r="G143">
        <v>2012</v>
      </c>
      <c r="H143">
        <f>2025-G143</f>
        <v>13</v>
      </c>
      <c r="I143">
        <f>C143/H143</f>
        <v>1646153.8461538462</v>
      </c>
      <c r="J143">
        <f>D143/E143</f>
        <v>13747559.049638988</v>
      </c>
      <c r="K143" s="1">
        <f>D143/C143</f>
        <v>711.78950593457944</v>
      </c>
      <c r="L143" s="1">
        <f>C143/E143</f>
        <v>19314.079422382671</v>
      </c>
      <c r="M143" s="1">
        <f>0.4*I143+0.3*J143+0.3*K143</f>
        <v>4782942.7902050149</v>
      </c>
    </row>
    <row r="144" spans="1:13" x14ac:dyDescent="0.3">
      <c r="A144">
        <v>59</v>
      </c>
      <c r="B144" s="1" t="s">
        <v>69</v>
      </c>
      <c r="C144">
        <v>78900000</v>
      </c>
      <c r="D144" s="4">
        <v>25251693106</v>
      </c>
      <c r="E144">
        <v>6022</v>
      </c>
      <c r="F144" s="5" t="s">
        <v>70</v>
      </c>
      <c r="G144">
        <v>2016</v>
      </c>
      <c r="H144">
        <f>2025-G144</f>
        <v>9</v>
      </c>
      <c r="I144">
        <f>C144/H144</f>
        <v>8766666.666666666</v>
      </c>
      <c r="J144">
        <f>D144/E144</f>
        <v>4193240.303221521</v>
      </c>
      <c r="K144" s="1">
        <f>D144/C144</f>
        <v>320.04680742712293</v>
      </c>
      <c r="L144" s="1">
        <f>C144/E144</f>
        <v>13101.959481899701</v>
      </c>
      <c r="M144" s="1">
        <f>0.4*I144+0.3*J144+0.3*K144</f>
        <v>4764734.7716753511</v>
      </c>
    </row>
    <row r="145" spans="1:13" x14ac:dyDescent="0.3">
      <c r="A145">
        <v>262</v>
      </c>
      <c r="B145" s="1" t="s">
        <v>272</v>
      </c>
      <c r="C145">
        <v>22300000</v>
      </c>
      <c r="D145" s="4">
        <v>12675495179</v>
      </c>
      <c r="E145">
        <v>1122</v>
      </c>
      <c r="F145" s="5" t="s">
        <v>7</v>
      </c>
      <c r="G145">
        <v>2018</v>
      </c>
      <c r="H145">
        <f>2025-G145</f>
        <v>7</v>
      </c>
      <c r="I145">
        <f>C145/H145</f>
        <v>3185714.2857142859</v>
      </c>
      <c r="J145">
        <f>D145/E145</f>
        <v>11297232.779857397</v>
      </c>
      <c r="K145" s="1">
        <f>D145/C145</f>
        <v>568.40785556053811</v>
      </c>
      <c r="L145" s="1">
        <f>C145/E145</f>
        <v>19875.222816399288</v>
      </c>
      <c r="M145" s="1">
        <f>0.4*I145+0.3*J145+0.3*K145</f>
        <v>4663626.0705996025</v>
      </c>
    </row>
    <row r="146" spans="1:13" x14ac:dyDescent="0.3">
      <c r="A146">
        <v>52</v>
      </c>
      <c r="B146" s="1" t="s">
        <v>62</v>
      </c>
      <c r="C146">
        <v>18300000</v>
      </c>
      <c r="D146" s="4">
        <v>26198962430</v>
      </c>
      <c r="E146">
        <v>2299</v>
      </c>
      <c r="F146" s="5" t="s">
        <v>17</v>
      </c>
      <c r="G146">
        <v>2019</v>
      </c>
      <c r="H146">
        <f>2025-G146</f>
        <v>6</v>
      </c>
      <c r="I146">
        <f>C146/H146</f>
        <v>3050000</v>
      </c>
      <c r="J146">
        <f>D146/E146</f>
        <v>11395807.929534581</v>
      </c>
      <c r="K146" s="1">
        <f>D146/C146</f>
        <v>1431.6372912568306</v>
      </c>
      <c r="L146" s="1">
        <f>C146/E146</f>
        <v>7959.9826011309269</v>
      </c>
      <c r="M146" s="1">
        <f>0.4*I146+0.3*J146+0.3*K146</f>
        <v>4639171.8700477509</v>
      </c>
    </row>
    <row r="147" spans="1:13" x14ac:dyDescent="0.3">
      <c r="A147">
        <v>93</v>
      </c>
      <c r="B147" s="1" t="s">
        <v>105</v>
      </c>
      <c r="C147">
        <v>38800000</v>
      </c>
      <c r="D147" s="4">
        <v>21619683879</v>
      </c>
      <c r="E147">
        <v>2067</v>
      </c>
      <c r="F147" s="5" t="s">
        <v>12</v>
      </c>
      <c r="G147">
        <v>2014</v>
      </c>
      <c r="H147">
        <f>2025-G147</f>
        <v>11</v>
      </c>
      <c r="I147">
        <f>C147/H147</f>
        <v>3527272.7272727271</v>
      </c>
      <c r="J147">
        <f>D147/E147</f>
        <v>10459450.352685051</v>
      </c>
      <c r="K147" s="1">
        <f>D147/C147</f>
        <v>557.20834739690724</v>
      </c>
      <c r="L147" s="1">
        <f>C147/E147</f>
        <v>18771.165940977262</v>
      </c>
      <c r="M147" s="1">
        <f>0.4*I147+0.3*J147+0.3*K147</f>
        <v>4548911.3592188256</v>
      </c>
    </row>
    <row r="148" spans="1:13" x14ac:dyDescent="0.3">
      <c r="A148">
        <v>190</v>
      </c>
      <c r="B148" s="1" t="s">
        <v>201</v>
      </c>
      <c r="C148">
        <v>16100000</v>
      </c>
      <c r="D148" s="4">
        <v>14848903564</v>
      </c>
      <c r="E148">
        <v>1133</v>
      </c>
      <c r="F148" s="5" t="s">
        <v>9</v>
      </c>
      <c r="G148">
        <v>2013</v>
      </c>
      <c r="H148">
        <f>2025-G148</f>
        <v>12</v>
      </c>
      <c r="I148">
        <f>C148/H148</f>
        <v>1341666.6666666667</v>
      </c>
      <c r="J148">
        <f>D148/E148</f>
        <v>13105828.388349514</v>
      </c>
      <c r="K148" s="1">
        <f>D148/C148</f>
        <v>922.29214683229816</v>
      </c>
      <c r="L148" s="1">
        <f>C148/E148</f>
        <v>14210.061782877317</v>
      </c>
      <c r="M148" s="1">
        <f>0.4*I148+0.3*J148+0.3*K148</f>
        <v>4468691.8708155705</v>
      </c>
    </row>
    <row r="149" spans="1:13" x14ac:dyDescent="0.3">
      <c r="A149">
        <v>187</v>
      </c>
      <c r="B149" s="1" t="s">
        <v>198</v>
      </c>
      <c r="C149">
        <v>14600000</v>
      </c>
      <c r="D149" s="4">
        <v>14947769916</v>
      </c>
      <c r="E149">
        <v>1381</v>
      </c>
      <c r="F149" s="5" t="s">
        <v>41</v>
      </c>
      <c r="G149">
        <v>2020</v>
      </c>
      <c r="H149">
        <f>2025-G149</f>
        <v>5</v>
      </c>
      <c r="I149">
        <f>C149/H149</f>
        <v>2920000</v>
      </c>
      <c r="J149">
        <f>D149/E149</f>
        <v>10823873.943519188</v>
      </c>
      <c r="K149" s="1">
        <f>D149/C149</f>
        <v>1023.8198572602739</v>
      </c>
      <c r="L149" s="1">
        <f>C149/E149</f>
        <v>10572.04923968139</v>
      </c>
      <c r="M149" s="1">
        <f>0.4*I149+0.3*J149+0.3*K149</f>
        <v>4415469.329012935</v>
      </c>
    </row>
    <row r="150" spans="1:13" x14ac:dyDescent="0.3">
      <c r="A150">
        <v>98</v>
      </c>
      <c r="B150" s="1" t="s">
        <v>109</v>
      </c>
      <c r="C150">
        <v>33300000</v>
      </c>
      <c r="D150" s="4">
        <v>20890501469</v>
      </c>
      <c r="E150">
        <v>1970</v>
      </c>
      <c r="F150" s="5" t="s">
        <v>5</v>
      </c>
      <c r="G150">
        <v>2012</v>
      </c>
      <c r="H150">
        <f>2025-G150</f>
        <v>13</v>
      </c>
      <c r="I150">
        <f>C150/H150</f>
        <v>2561538.4615384615</v>
      </c>
      <c r="J150">
        <f>D150/E150</f>
        <v>10604315.466497462</v>
      </c>
      <c r="K150" s="1">
        <f>D150/C150</f>
        <v>627.34238645645644</v>
      </c>
      <c r="L150" s="1">
        <f>C150/E150</f>
        <v>16903.553299492385</v>
      </c>
      <c r="M150" s="1">
        <f>0.4*I150+0.3*J150+0.3*K150</f>
        <v>4206098.2272805599</v>
      </c>
    </row>
    <row r="151" spans="1:13" x14ac:dyDescent="0.3">
      <c r="A151">
        <v>228</v>
      </c>
      <c r="B151" s="1" t="s">
        <v>239</v>
      </c>
      <c r="C151">
        <v>18600000</v>
      </c>
      <c r="D151" s="4">
        <v>13533043987</v>
      </c>
      <c r="E151">
        <v>1135</v>
      </c>
      <c r="F151" s="5" t="s">
        <v>9</v>
      </c>
      <c r="G151">
        <v>2012</v>
      </c>
      <c r="H151">
        <f>2025-G151</f>
        <v>13</v>
      </c>
      <c r="I151">
        <f>C151/H151</f>
        <v>1430769.2307692308</v>
      </c>
      <c r="J151">
        <f>D151/E151</f>
        <v>11923386.772687225</v>
      </c>
      <c r="K151" s="1">
        <f>D151/C151</f>
        <v>727.58301005376347</v>
      </c>
      <c r="L151" s="1">
        <f>C151/E151</f>
        <v>16387.665198237886</v>
      </c>
      <c r="M151" s="1">
        <f>0.4*I151+0.3*J151+0.3*K151</f>
        <v>4149541.9990168759</v>
      </c>
    </row>
    <row r="152" spans="1:13" x14ac:dyDescent="0.3">
      <c r="A152">
        <v>127</v>
      </c>
      <c r="B152" s="1" t="s">
        <v>138</v>
      </c>
      <c r="C152">
        <v>26500000</v>
      </c>
      <c r="D152" s="4">
        <v>18770165069</v>
      </c>
      <c r="E152">
        <v>1602</v>
      </c>
      <c r="F152" s="5" t="s">
        <v>5</v>
      </c>
      <c r="G152">
        <v>2008</v>
      </c>
      <c r="H152">
        <f>2025-G152</f>
        <v>17</v>
      </c>
      <c r="I152">
        <f>C152/H152</f>
        <v>1558823.5294117648</v>
      </c>
      <c r="J152">
        <f>D152/E152</f>
        <v>11716707.284019975</v>
      </c>
      <c r="K152" s="1">
        <f>D152/C152</f>
        <v>708.3081158113207</v>
      </c>
      <c r="L152" s="1">
        <f>C152/E152</f>
        <v>16541.822721598004</v>
      </c>
      <c r="M152" s="1">
        <f>0.4*I152+0.3*J152+0.3*K152</f>
        <v>4138754.0894054417</v>
      </c>
    </row>
    <row r="153" spans="1:13" x14ac:dyDescent="0.3">
      <c r="A153">
        <v>285</v>
      </c>
      <c r="B153" s="1" t="s">
        <v>295</v>
      </c>
      <c r="C153">
        <v>9020000</v>
      </c>
      <c r="D153" s="4">
        <v>11946387556</v>
      </c>
      <c r="E153">
        <v>977</v>
      </c>
      <c r="F153" s="5" t="s">
        <v>17</v>
      </c>
      <c r="G153">
        <v>2016</v>
      </c>
      <c r="H153">
        <f>2025-G153</f>
        <v>9</v>
      </c>
      <c r="I153">
        <f>C153/H153</f>
        <v>1002222.2222222222</v>
      </c>
      <c r="J153">
        <f>D153/E153</f>
        <v>12227622.882292733</v>
      </c>
      <c r="K153" s="1">
        <f>D153/C153</f>
        <v>1324.4332101995565</v>
      </c>
      <c r="L153" s="1">
        <f>C153/E153</f>
        <v>9232.3439099283514</v>
      </c>
      <c r="M153" s="1">
        <f>0.4*I153+0.3*J153+0.3*K153</f>
        <v>4069573.0835397686</v>
      </c>
    </row>
    <row r="154" spans="1:13" x14ac:dyDescent="0.3">
      <c r="A154">
        <v>232</v>
      </c>
      <c r="B154" s="1" t="s">
        <v>243</v>
      </c>
      <c r="C154">
        <v>23700000</v>
      </c>
      <c r="D154" s="4">
        <v>13406531968</v>
      </c>
      <c r="E154">
        <v>1315</v>
      </c>
      <c r="F154" s="5" t="s">
        <v>17</v>
      </c>
      <c r="G154">
        <v>2015</v>
      </c>
      <c r="H154">
        <f>2025-G154</f>
        <v>10</v>
      </c>
      <c r="I154">
        <f>C154/H154</f>
        <v>2370000</v>
      </c>
      <c r="J154">
        <f>D154/E154</f>
        <v>10195081.344486693</v>
      </c>
      <c r="K154" s="1">
        <f>D154/C154</f>
        <v>565.6764543459916</v>
      </c>
      <c r="L154" s="1">
        <f>C154/E154</f>
        <v>18022.813688212929</v>
      </c>
      <c r="M154" s="1">
        <f>0.4*I154+0.3*J154+0.3*K154</f>
        <v>4006694.1062823115</v>
      </c>
    </row>
    <row r="155" spans="1:13" x14ac:dyDescent="0.3">
      <c r="A155">
        <v>175</v>
      </c>
      <c r="B155" s="1" t="s">
        <v>186</v>
      </c>
      <c r="C155">
        <v>36900000</v>
      </c>
      <c r="D155" s="4">
        <v>15307321273</v>
      </c>
      <c r="E155">
        <v>1815</v>
      </c>
      <c r="F155" s="5" t="s">
        <v>48</v>
      </c>
      <c r="G155">
        <v>2015</v>
      </c>
      <c r="H155">
        <f>2025-G155</f>
        <v>10</v>
      </c>
      <c r="I155">
        <f>C155/H155</f>
        <v>3690000</v>
      </c>
      <c r="J155">
        <f>D155/E155</f>
        <v>8433785.8253443521</v>
      </c>
      <c r="K155" s="1">
        <f>D155/C155</f>
        <v>414.83255482384823</v>
      </c>
      <c r="L155" s="1">
        <f>C155/E155</f>
        <v>20330.578512396693</v>
      </c>
      <c r="M155" s="1">
        <f>0.4*I155+0.3*J155+0.3*K155</f>
        <v>4006260.1973697529</v>
      </c>
    </row>
    <row r="156" spans="1:13" x14ac:dyDescent="0.3">
      <c r="A156">
        <v>159</v>
      </c>
      <c r="B156" s="1" t="s">
        <v>170</v>
      </c>
      <c r="C156">
        <v>17900000</v>
      </c>
      <c r="D156" s="4">
        <v>15937415314</v>
      </c>
      <c r="E156">
        <v>1369</v>
      </c>
      <c r="F156" s="5" t="s">
        <v>9</v>
      </c>
      <c r="G156">
        <v>2009</v>
      </c>
      <c r="H156">
        <f>2025-G156</f>
        <v>16</v>
      </c>
      <c r="I156">
        <f>C156/H156</f>
        <v>1118750</v>
      </c>
      <c r="J156">
        <f>D156/E156</f>
        <v>11641647.417092768</v>
      </c>
      <c r="K156" s="1">
        <f>D156/C156</f>
        <v>890.35839743016754</v>
      </c>
      <c r="L156" s="1">
        <f>C156/E156</f>
        <v>13075.237399561724</v>
      </c>
      <c r="M156" s="1">
        <f>0.4*I156+0.3*J156+0.3*K156</f>
        <v>3940261.3326470596</v>
      </c>
    </row>
    <row r="157" spans="1:13" x14ac:dyDescent="0.3">
      <c r="A157">
        <v>28</v>
      </c>
      <c r="B157" s="1" t="s">
        <v>37</v>
      </c>
      <c r="C157">
        <v>52200000</v>
      </c>
      <c r="D157" s="4">
        <v>33001702137</v>
      </c>
      <c r="E157">
        <v>3528</v>
      </c>
      <c r="F157" s="5" t="s">
        <v>9</v>
      </c>
      <c r="G157">
        <v>2006</v>
      </c>
      <c r="H157">
        <f>2025-G157</f>
        <v>19</v>
      </c>
      <c r="I157">
        <f>C157/H157</f>
        <v>2747368.4210526315</v>
      </c>
      <c r="J157">
        <f>D157/E157</f>
        <v>9354223.9617346935</v>
      </c>
      <c r="K157" s="1">
        <f>D157/C157</f>
        <v>632.21651603448277</v>
      </c>
      <c r="L157" s="1">
        <f>C157/E157</f>
        <v>14795.918367346938</v>
      </c>
      <c r="M157" s="1">
        <f>0.4*I157+0.3*J157+0.3*K157</f>
        <v>3905404.2218962708</v>
      </c>
    </row>
    <row r="158" spans="1:13" x14ac:dyDescent="0.3">
      <c r="A158">
        <v>43</v>
      </c>
      <c r="B158" s="1" t="s">
        <v>53</v>
      </c>
      <c r="C158">
        <v>55900000</v>
      </c>
      <c r="D158" s="4">
        <v>27598909527</v>
      </c>
      <c r="E158">
        <v>3457</v>
      </c>
      <c r="F158" s="5" t="s">
        <v>5</v>
      </c>
      <c r="G158">
        <v>2009</v>
      </c>
      <c r="H158">
        <f>2025-G158</f>
        <v>16</v>
      </c>
      <c r="I158">
        <f>C158/H158</f>
        <v>3493750</v>
      </c>
      <c r="J158">
        <f>D158/E158</f>
        <v>7983485.5444026608</v>
      </c>
      <c r="K158" s="1">
        <f>D158/C158</f>
        <v>493.71931175313057</v>
      </c>
      <c r="L158" s="1">
        <f>C158/E158</f>
        <v>16170.08967312699</v>
      </c>
      <c r="M158" s="1">
        <f>0.4*I158+0.3*J158+0.3*K158</f>
        <v>3792693.7791143237</v>
      </c>
    </row>
    <row r="159" spans="1:13" x14ac:dyDescent="0.3">
      <c r="A159">
        <v>86</v>
      </c>
      <c r="B159" s="1" t="s">
        <v>98</v>
      </c>
      <c r="C159">
        <v>82700000</v>
      </c>
      <c r="D159" s="4">
        <v>22065857870</v>
      </c>
      <c r="E159">
        <v>5350</v>
      </c>
      <c r="F159" s="5" t="s">
        <v>9</v>
      </c>
      <c r="G159">
        <v>2012</v>
      </c>
      <c r="H159">
        <f>2025-G159</f>
        <v>13</v>
      </c>
      <c r="I159">
        <f>C159/H159</f>
        <v>6361538.461538462</v>
      </c>
      <c r="J159">
        <f>D159/E159</f>
        <v>4124459.4149532709</v>
      </c>
      <c r="K159" s="1">
        <f>D159/C159</f>
        <v>266.81811209189846</v>
      </c>
      <c r="L159" s="1">
        <f>C159/E159</f>
        <v>15457.943925233645</v>
      </c>
      <c r="M159" s="1">
        <f>0.4*I159+0.3*J159+0.3*K159</f>
        <v>3782033.2545349933</v>
      </c>
    </row>
    <row r="160" spans="1:13" x14ac:dyDescent="0.3">
      <c r="A160">
        <v>34</v>
      </c>
      <c r="B160" s="1" t="s">
        <v>44</v>
      </c>
      <c r="C160">
        <v>44800000</v>
      </c>
      <c r="D160" s="4">
        <v>29583070279</v>
      </c>
      <c r="E160">
        <v>3193</v>
      </c>
      <c r="F160" s="5" t="s">
        <v>17</v>
      </c>
      <c r="G160">
        <v>2006</v>
      </c>
      <c r="H160">
        <f>2025-G160</f>
        <v>19</v>
      </c>
      <c r="I160">
        <f>C160/H160</f>
        <v>2357894.7368421052</v>
      </c>
      <c r="J160">
        <f>D160/E160</f>
        <v>9264976.5984967109</v>
      </c>
      <c r="K160" s="1">
        <f>D160/C160</f>
        <v>660.33639015624999</v>
      </c>
      <c r="L160" s="1">
        <f>C160/E160</f>
        <v>14030.692139054181</v>
      </c>
      <c r="M160" s="1">
        <f>0.4*I160+0.3*J160+0.3*K160</f>
        <v>3722848.9752029022</v>
      </c>
    </row>
    <row r="161" spans="1:13" x14ac:dyDescent="0.3">
      <c r="A161">
        <v>205</v>
      </c>
      <c r="B161" s="1" t="s">
        <v>216</v>
      </c>
      <c r="C161">
        <v>47400000</v>
      </c>
      <c r="D161" s="4">
        <v>14250671651</v>
      </c>
      <c r="E161">
        <v>2024</v>
      </c>
      <c r="F161" s="5" t="s">
        <v>48</v>
      </c>
      <c r="G161">
        <v>2013</v>
      </c>
      <c r="H161">
        <f>2025-G161</f>
        <v>12</v>
      </c>
      <c r="I161">
        <f>C161/H161</f>
        <v>3950000</v>
      </c>
      <c r="J161">
        <f>D161/E161</f>
        <v>7040845.677371541</v>
      </c>
      <c r="K161" s="1">
        <f>D161/C161</f>
        <v>300.64708124472571</v>
      </c>
      <c r="L161" s="1">
        <f>C161/E161</f>
        <v>23418.972332015812</v>
      </c>
      <c r="M161" s="1">
        <f>0.4*I161+0.3*J161+0.3*K161</f>
        <v>3692343.8973358357</v>
      </c>
    </row>
    <row r="162" spans="1:13" x14ac:dyDescent="0.3">
      <c r="A162">
        <v>125</v>
      </c>
      <c r="B162" s="1" t="s">
        <v>136</v>
      </c>
      <c r="C162">
        <v>17800000</v>
      </c>
      <c r="D162" s="4">
        <v>18922831360</v>
      </c>
      <c r="E162">
        <v>3008</v>
      </c>
      <c r="F162" s="5" t="s">
        <v>12</v>
      </c>
      <c r="G162">
        <v>2021</v>
      </c>
      <c r="H162">
        <f>2025-G162</f>
        <v>4</v>
      </c>
      <c r="I162">
        <f>C162/H162</f>
        <v>4450000</v>
      </c>
      <c r="J162">
        <f>D162/E162</f>
        <v>6290834.8936170209</v>
      </c>
      <c r="K162" s="1">
        <f>D162/C162</f>
        <v>1063.080413483146</v>
      </c>
      <c r="L162" s="1">
        <f>C162/E162</f>
        <v>5917.5531914893618</v>
      </c>
      <c r="M162" s="1">
        <f>0.4*I162+0.3*J162+0.3*K162</f>
        <v>3667569.3922091513</v>
      </c>
    </row>
    <row r="163" spans="1:13" x14ac:dyDescent="0.3">
      <c r="A163">
        <v>193</v>
      </c>
      <c r="B163" s="1" t="s">
        <v>204</v>
      </c>
      <c r="C163">
        <v>20700000</v>
      </c>
      <c r="D163" s="4">
        <v>14734971617</v>
      </c>
      <c r="E163">
        <v>1579</v>
      </c>
      <c r="F163" s="5" t="s">
        <v>17</v>
      </c>
      <c r="G163">
        <v>2015</v>
      </c>
      <c r="H163">
        <f>2025-G163</f>
        <v>10</v>
      </c>
      <c r="I163">
        <f>C163/H163</f>
        <v>2070000</v>
      </c>
      <c r="J163">
        <f>D163/E163</f>
        <v>9331837.6295123491</v>
      </c>
      <c r="K163" s="1">
        <f>D163/C163</f>
        <v>711.83437763285019</v>
      </c>
      <c r="L163" s="1">
        <f>C163/E163</f>
        <v>13109.563014566182</v>
      </c>
      <c r="M163" s="1">
        <f>0.4*I163+0.3*J163+0.3*K163</f>
        <v>3627764.8391669942</v>
      </c>
    </row>
    <row r="164" spans="1:13" x14ac:dyDescent="0.3">
      <c r="A164">
        <v>3</v>
      </c>
      <c r="B164" s="1" t="s">
        <v>8</v>
      </c>
      <c r="C164">
        <v>152000000</v>
      </c>
      <c r="D164" s="4">
        <v>140138068504</v>
      </c>
      <c r="E164">
        <v>105649</v>
      </c>
      <c r="F164" s="5" t="s">
        <v>9</v>
      </c>
      <c r="G164">
        <v>2006</v>
      </c>
      <c r="H164">
        <f>2025-G164</f>
        <v>19</v>
      </c>
      <c r="I164">
        <f>C164/H164</f>
        <v>8000000</v>
      </c>
      <c r="J164">
        <f>D164/E164</f>
        <v>1326449.5499626121</v>
      </c>
      <c r="K164" s="1">
        <f>D164/C164</f>
        <v>921.96097699999996</v>
      </c>
      <c r="L164" s="1">
        <f>C164/E164</f>
        <v>1438.7263485693193</v>
      </c>
      <c r="M164" s="1">
        <f>0.4*I164+0.3*J164+0.3*K164</f>
        <v>3598211.4532818832</v>
      </c>
    </row>
    <row r="165" spans="1:13" x14ac:dyDescent="0.3">
      <c r="A165">
        <v>244</v>
      </c>
      <c r="B165" s="1" t="s">
        <v>255</v>
      </c>
      <c r="C165">
        <v>14700000</v>
      </c>
      <c r="D165" s="4">
        <v>13058075071</v>
      </c>
      <c r="E165">
        <v>1203</v>
      </c>
      <c r="F165" s="5" t="s">
        <v>5</v>
      </c>
      <c r="G165">
        <v>2006</v>
      </c>
      <c r="H165">
        <f>2025-G165</f>
        <v>19</v>
      </c>
      <c r="I165">
        <f>C165/H165</f>
        <v>773684.21052631584</v>
      </c>
      <c r="J165">
        <f>D165/E165</f>
        <v>10854592.7439734</v>
      </c>
      <c r="K165" s="1">
        <f>D165/C165</f>
        <v>888.30442659863945</v>
      </c>
      <c r="L165" s="1">
        <f>C165/E165</f>
        <v>12219.451371571073</v>
      </c>
      <c r="M165" s="1">
        <f>0.4*I165+0.3*J165+0.3*K165</f>
        <v>3566117.9987305258</v>
      </c>
    </row>
    <row r="166" spans="1:13" x14ac:dyDescent="0.3">
      <c r="A166">
        <v>29</v>
      </c>
      <c r="B166" s="1" t="s">
        <v>38</v>
      </c>
      <c r="C166">
        <v>57000000</v>
      </c>
      <c r="D166" s="4">
        <v>31392740249</v>
      </c>
      <c r="E166">
        <v>4182</v>
      </c>
      <c r="F166" s="5" t="s">
        <v>5</v>
      </c>
      <c r="G166">
        <v>2007</v>
      </c>
      <c r="H166">
        <f>2025-G166</f>
        <v>18</v>
      </c>
      <c r="I166">
        <f>C166/H166</f>
        <v>3166666.6666666665</v>
      </c>
      <c r="J166">
        <f>D166/E166</f>
        <v>7506633.2494021999</v>
      </c>
      <c r="K166" s="1">
        <f>D166/C166</f>
        <v>550.74982892982462</v>
      </c>
      <c r="L166" s="1">
        <f>C166/E166</f>
        <v>13629.842180774749</v>
      </c>
      <c r="M166" s="1">
        <f>0.4*I166+0.3*J166+0.3*K166</f>
        <v>3518821.8664360056</v>
      </c>
    </row>
    <row r="167" spans="1:13" x14ac:dyDescent="0.3">
      <c r="A167">
        <v>85</v>
      </c>
      <c r="B167" s="1" t="s">
        <v>97</v>
      </c>
      <c r="C167">
        <v>30300000</v>
      </c>
      <c r="D167" s="4">
        <v>22078360113</v>
      </c>
      <c r="E167">
        <v>2645</v>
      </c>
      <c r="F167" s="5" t="s">
        <v>9</v>
      </c>
      <c r="G167">
        <v>2013</v>
      </c>
      <c r="H167">
        <f>2025-G167</f>
        <v>12</v>
      </c>
      <c r="I167">
        <f>C167/H167</f>
        <v>2525000</v>
      </c>
      <c r="J167">
        <f>D167/E167</f>
        <v>8347206.0918714553</v>
      </c>
      <c r="K167" s="1">
        <f>D167/C167</f>
        <v>728.65874960396036</v>
      </c>
      <c r="L167" s="1">
        <f>C167/E167</f>
        <v>11455.576559546314</v>
      </c>
      <c r="M167" s="1">
        <f>0.4*I167+0.3*J167+0.3*K167</f>
        <v>3514380.4251863179</v>
      </c>
    </row>
    <row r="168" spans="1:13" x14ac:dyDescent="0.3">
      <c r="A168">
        <v>176</v>
      </c>
      <c r="B168" s="1" t="s">
        <v>187</v>
      </c>
      <c r="C168">
        <v>25800000</v>
      </c>
      <c r="D168" s="4">
        <v>15293265339</v>
      </c>
      <c r="E168">
        <v>1685</v>
      </c>
      <c r="F168" s="5" t="s">
        <v>48</v>
      </c>
      <c r="G168">
        <v>2011</v>
      </c>
      <c r="H168">
        <f>2025-G168</f>
        <v>14</v>
      </c>
      <c r="I168">
        <f>C168/H168</f>
        <v>1842857.142857143</v>
      </c>
      <c r="J168">
        <f>D168/E168</f>
        <v>9076121.8629080113</v>
      </c>
      <c r="K168" s="1">
        <f>D168/C168</f>
        <v>592.76222244186044</v>
      </c>
      <c r="L168" s="1">
        <f>C168/E168</f>
        <v>15311.572700296736</v>
      </c>
      <c r="M168" s="1">
        <f>0.4*I168+0.3*J168+0.3*K168</f>
        <v>3460157.244681993</v>
      </c>
    </row>
    <row r="169" spans="1:13" x14ac:dyDescent="0.3">
      <c r="A169">
        <v>53</v>
      </c>
      <c r="B169" s="1" t="s">
        <v>63</v>
      </c>
      <c r="C169">
        <v>45200000</v>
      </c>
      <c r="D169" s="4">
        <v>26094337405</v>
      </c>
      <c r="E169">
        <v>3369</v>
      </c>
      <c r="F169" s="5" t="s">
        <v>5</v>
      </c>
      <c r="G169">
        <v>2009</v>
      </c>
      <c r="H169">
        <f>2025-G169</f>
        <v>16</v>
      </c>
      <c r="I169">
        <f>C169/H169</f>
        <v>2825000</v>
      </c>
      <c r="J169">
        <f>D169/E169</f>
        <v>7745425.1721579107</v>
      </c>
      <c r="K169" s="1">
        <f>D169/C169</f>
        <v>577.30834966814155</v>
      </c>
      <c r="L169" s="1">
        <f>C169/E169</f>
        <v>13416.444048679134</v>
      </c>
      <c r="M169" s="1">
        <f>0.4*I169+0.3*J169+0.3*K169</f>
        <v>3453800.7441522735</v>
      </c>
    </row>
    <row r="170" spans="1:13" x14ac:dyDescent="0.3">
      <c r="A170">
        <v>109</v>
      </c>
      <c r="B170" s="1" t="s">
        <v>120</v>
      </c>
      <c r="C170">
        <v>43000000</v>
      </c>
      <c r="D170" s="4">
        <v>20019473962</v>
      </c>
      <c r="E170">
        <v>4064</v>
      </c>
      <c r="F170" s="5" t="s">
        <v>17</v>
      </c>
      <c r="G170">
        <v>2016</v>
      </c>
      <c r="H170">
        <f>2025-G170</f>
        <v>9</v>
      </c>
      <c r="I170">
        <f>C170/H170</f>
        <v>4777777.777777778</v>
      </c>
      <c r="J170">
        <f>D170/E170</f>
        <v>4926051.6638779528</v>
      </c>
      <c r="K170" s="1">
        <f>D170/C170</f>
        <v>465.56916190697672</v>
      </c>
      <c r="L170" s="1">
        <f>C170/E170</f>
        <v>10580.708661417322</v>
      </c>
      <c r="M170" s="1">
        <f>0.4*I170+0.3*J170+0.3*K170</f>
        <v>3389066.2810230688</v>
      </c>
    </row>
    <row r="171" spans="1:13" x14ac:dyDescent="0.3">
      <c r="A171">
        <v>46</v>
      </c>
      <c r="B171" s="1" t="s">
        <v>56</v>
      </c>
      <c r="C171">
        <v>29500000</v>
      </c>
      <c r="D171" s="4">
        <v>26955901326</v>
      </c>
      <c r="E171">
        <v>3191</v>
      </c>
      <c r="F171" s="5" t="s">
        <v>17</v>
      </c>
      <c r="G171">
        <v>2008</v>
      </c>
      <c r="H171">
        <f>2025-G171</f>
        <v>17</v>
      </c>
      <c r="I171">
        <f>C171/H171</f>
        <v>1735294.1176470588</v>
      </c>
      <c r="J171">
        <f>D171/E171</f>
        <v>8447477.6953932941</v>
      </c>
      <c r="K171" s="1">
        <f>D171/C171</f>
        <v>913.75936698305088</v>
      </c>
      <c r="L171" s="1">
        <f>C171/E171</f>
        <v>9244.7508617988096</v>
      </c>
      <c r="M171" s="1">
        <f>0.4*I171+0.3*J171+0.3*K171</f>
        <v>3228635.0834869067</v>
      </c>
    </row>
    <row r="172" spans="1:13" x14ac:dyDescent="0.3">
      <c r="A172">
        <v>80</v>
      </c>
      <c r="B172" s="1" t="s">
        <v>92</v>
      </c>
      <c r="C172">
        <v>33300000</v>
      </c>
      <c r="D172" s="4">
        <v>22571436070</v>
      </c>
      <c r="E172">
        <v>3224</v>
      </c>
      <c r="F172" s="5" t="s">
        <v>48</v>
      </c>
      <c r="G172">
        <v>2013</v>
      </c>
      <c r="H172">
        <f>2025-G172</f>
        <v>12</v>
      </c>
      <c r="I172">
        <f>C172/H172</f>
        <v>2775000</v>
      </c>
      <c r="J172">
        <f>D172/E172</f>
        <v>7001065.7785359798</v>
      </c>
      <c r="K172" s="1">
        <f>D172/C172</f>
        <v>677.82090300300297</v>
      </c>
      <c r="L172" s="1">
        <f>C172/E172</f>
        <v>10328.7841191067</v>
      </c>
      <c r="M172" s="1">
        <f>0.4*I172+0.3*J172+0.3*K172</f>
        <v>3210523.0798316947</v>
      </c>
    </row>
    <row r="173" spans="1:13" x14ac:dyDescent="0.3">
      <c r="A173">
        <v>64</v>
      </c>
      <c r="B173" s="1" t="s">
        <v>75</v>
      </c>
      <c r="C173">
        <v>38500000</v>
      </c>
      <c r="D173" s="4">
        <v>24945998838</v>
      </c>
      <c r="E173">
        <v>4156</v>
      </c>
      <c r="F173" s="5" t="s">
        <v>5</v>
      </c>
      <c r="G173">
        <v>2014</v>
      </c>
      <c r="H173">
        <f>2025-G173</f>
        <v>11</v>
      </c>
      <c r="I173">
        <f>C173/H173</f>
        <v>3500000</v>
      </c>
      <c r="J173">
        <f>D173/E173</f>
        <v>6002405.8801732436</v>
      </c>
      <c r="K173" s="1">
        <f>D173/C173</f>
        <v>647.94802176623375</v>
      </c>
      <c r="L173" s="1">
        <f>C173/E173</f>
        <v>9263.7151106833498</v>
      </c>
      <c r="M173" s="1">
        <f>0.4*I173+0.3*J173+0.3*K173</f>
        <v>3200916.1484585027</v>
      </c>
    </row>
    <row r="174" spans="1:13" x14ac:dyDescent="0.3">
      <c r="A174">
        <v>211</v>
      </c>
      <c r="B174" s="1" t="s">
        <v>222</v>
      </c>
      <c r="C174">
        <v>14900000</v>
      </c>
      <c r="D174" s="4">
        <v>14110650588</v>
      </c>
      <c r="E174">
        <v>1623</v>
      </c>
      <c r="F174" s="5" t="s">
        <v>5</v>
      </c>
      <c r="G174">
        <v>2008</v>
      </c>
      <c r="H174">
        <f>2025-G174</f>
        <v>17</v>
      </c>
      <c r="I174">
        <f>C174/H174</f>
        <v>876470.5882352941</v>
      </c>
      <c r="J174">
        <f>D174/E174</f>
        <v>8694177.8114602584</v>
      </c>
      <c r="K174" s="1">
        <f>D174/C174</f>
        <v>947.02352939597313</v>
      </c>
      <c r="L174" s="1">
        <f>C174/E174</f>
        <v>9180.5298829328403</v>
      </c>
      <c r="M174" s="1">
        <f>0.4*I174+0.3*J174+0.3*K174</f>
        <v>2959125.6857910138</v>
      </c>
    </row>
    <row r="175" spans="1:13" x14ac:dyDescent="0.3">
      <c r="A175">
        <v>165</v>
      </c>
      <c r="B175" s="1" t="s">
        <v>176</v>
      </c>
      <c r="C175">
        <v>27000000</v>
      </c>
      <c r="D175" s="4">
        <v>15765845822</v>
      </c>
      <c r="E175">
        <v>2475</v>
      </c>
      <c r="F175" s="5" t="s">
        <v>17</v>
      </c>
      <c r="G175">
        <v>2014</v>
      </c>
      <c r="H175">
        <f>2025-G175</f>
        <v>11</v>
      </c>
      <c r="I175">
        <f>C175/H175</f>
        <v>2454545.4545454546</v>
      </c>
      <c r="J175">
        <f>D175/E175</f>
        <v>6370038.7159595955</v>
      </c>
      <c r="K175" s="1">
        <f>D175/C175</f>
        <v>583.92021562962964</v>
      </c>
      <c r="L175" s="1">
        <f>C175/E175</f>
        <v>10909.09090909091</v>
      </c>
      <c r="M175" s="1">
        <f>0.4*I175+0.3*J175+0.3*K175</f>
        <v>2893004.9726707488</v>
      </c>
    </row>
    <row r="176" spans="1:13" x14ac:dyDescent="0.3">
      <c r="A176">
        <v>163</v>
      </c>
      <c r="B176" s="1" t="s">
        <v>174</v>
      </c>
      <c r="C176">
        <v>36700000</v>
      </c>
      <c r="D176" s="4">
        <v>15801754186</v>
      </c>
      <c r="E176">
        <v>3439</v>
      </c>
      <c r="F176" s="5" t="s">
        <v>5</v>
      </c>
      <c r="G176">
        <v>2015</v>
      </c>
      <c r="H176">
        <f>2025-G176</f>
        <v>10</v>
      </c>
      <c r="I176">
        <f>C176/H176</f>
        <v>3670000</v>
      </c>
      <c r="J176">
        <f>D176/E176</f>
        <v>4594868.9113114281</v>
      </c>
      <c r="K176" s="1">
        <f>D176/C176</f>
        <v>430.56550915531335</v>
      </c>
      <c r="L176" s="1">
        <f>C176/E176</f>
        <v>10671.706891538237</v>
      </c>
      <c r="M176" s="1">
        <f>0.4*I176+0.3*J176+0.3*K176</f>
        <v>2846589.8430461749</v>
      </c>
    </row>
    <row r="177" spans="1:13" x14ac:dyDescent="0.3">
      <c r="A177">
        <v>32</v>
      </c>
      <c r="B177" s="1" t="s">
        <v>42</v>
      </c>
      <c r="C177">
        <v>64000000</v>
      </c>
      <c r="D177" s="4">
        <v>30308486987</v>
      </c>
      <c r="E177">
        <v>8535</v>
      </c>
      <c r="F177" s="5" t="s">
        <v>5</v>
      </c>
      <c r="G177">
        <v>2010</v>
      </c>
      <c r="H177">
        <f>2025-G177</f>
        <v>15</v>
      </c>
      <c r="I177">
        <f>C177/H177</f>
        <v>4266666.666666667</v>
      </c>
      <c r="J177">
        <f>D177/E177</f>
        <v>3551082.2480374929</v>
      </c>
      <c r="K177" s="1">
        <f>D177/C177</f>
        <v>473.570109171875</v>
      </c>
      <c r="L177" s="1">
        <f>C177/E177</f>
        <v>7498.5354422964265</v>
      </c>
      <c r="M177" s="1">
        <f>0.4*I177+0.3*J177+0.3*K177</f>
        <v>2772133.4121106658</v>
      </c>
    </row>
    <row r="178" spans="1:13" x14ac:dyDescent="0.3">
      <c r="A178">
        <v>20</v>
      </c>
      <c r="B178" s="1" t="s">
        <v>29</v>
      </c>
      <c r="C178">
        <v>56300000</v>
      </c>
      <c r="D178" s="4">
        <v>39258909308</v>
      </c>
      <c r="E178">
        <v>19031</v>
      </c>
      <c r="F178" s="5" t="s">
        <v>5</v>
      </c>
      <c r="G178">
        <v>2014</v>
      </c>
      <c r="H178">
        <f>2025-G178</f>
        <v>11</v>
      </c>
      <c r="I178">
        <f>C178/H178</f>
        <v>5118181.8181818184</v>
      </c>
      <c r="J178">
        <f>D178/E178</f>
        <v>2062892.6124743838</v>
      </c>
      <c r="K178" s="1">
        <f>D178/C178</f>
        <v>697.31632873889873</v>
      </c>
      <c r="L178" s="1">
        <f>C178/E178</f>
        <v>2958.3311439230729</v>
      </c>
      <c r="M178" s="1">
        <f>0.4*I178+0.3*J178+0.3*K178</f>
        <v>2666349.7059136643</v>
      </c>
    </row>
    <row r="179" spans="1:13" x14ac:dyDescent="0.3">
      <c r="A179">
        <v>276</v>
      </c>
      <c r="B179" s="1" t="s">
        <v>286</v>
      </c>
      <c r="C179">
        <v>13600000</v>
      </c>
      <c r="D179" s="4">
        <v>12097238674</v>
      </c>
      <c r="E179">
        <v>1544</v>
      </c>
      <c r="F179" s="5" t="s">
        <v>5</v>
      </c>
      <c r="G179">
        <v>2006</v>
      </c>
      <c r="H179">
        <f>2025-G179</f>
        <v>19</v>
      </c>
      <c r="I179">
        <f>C179/H179</f>
        <v>715789.47368421056</v>
      </c>
      <c r="J179">
        <f>D179/E179</f>
        <v>7834999.1411917098</v>
      </c>
      <c r="K179" s="1">
        <f>D179/C179</f>
        <v>889.50284367647055</v>
      </c>
      <c r="L179" s="1">
        <f>C179/E179</f>
        <v>8808.2901554404143</v>
      </c>
      <c r="M179" s="1">
        <f>0.4*I179+0.3*J179+0.3*K179</f>
        <v>2637082.3826842997</v>
      </c>
    </row>
    <row r="180" spans="1:13" x14ac:dyDescent="0.3">
      <c r="A180">
        <v>259</v>
      </c>
      <c r="B180" s="1" t="s">
        <v>269</v>
      </c>
      <c r="C180">
        <v>21500000</v>
      </c>
      <c r="D180" s="4">
        <v>12893925588</v>
      </c>
      <c r="E180">
        <v>4311</v>
      </c>
      <c r="F180" s="5" t="s">
        <v>17</v>
      </c>
      <c r="G180">
        <v>2020</v>
      </c>
      <c r="H180">
        <f>2025-G180</f>
        <v>5</v>
      </c>
      <c r="I180">
        <f>C180/H180</f>
        <v>4300000</v>
      </c>
      <c r="J180">
        <f>D180/E180</f>
        <v>2990936.1141266529</v>
      </c>
      <c r="K180" s="1">
        <f>D180/C180</f>
        <v>599.71746920930229</v>
      </c>
      <c r="L180" s="1">
        <f>C180/E180</f>
        <v>4987.2419392252377</v>
      </c>
      <c r="M180" s="1">
        <f>0.4*I180+0.3*J180+0.3*K180</f>
        <v>2617460.7494787588</v>
      </c>
    </row>
    <row r="181" spans="1:13" x14ac:dyDescent="0.3">
      <c r="A181">
        <v>49</v>
      </c>
      <c r="B181" s="1" t="s">
        <v>59</v>
      </c>
      <c r="C181">
        <v>31500000</v>
      </c>
      <c r="D181" s="4">
        <v>26475897382</v>
      </c>
      <c r="E181">
        <v>4086</v>
      </c>
      <c r="F181" s="5" t="s">
        <v>5</v>
      </c>
      <c r="G181">
        <v>2006</v>
      </c>
      <c r="H181">
        <f>2025-G181</f>
        <v>19</v>
      </c>
      <c r="I181">
        <f>C181/H181</f>
        <v>1657894.7368421052</v>
      </c>
      <c r="J181">
        <f>D181/E181</f>
        <v>6479661.620655898</v>
      </c>
      <c r="K181" s="1">
        <f>D181/C181</f>
        <v>840.50467879365078</v>
      </c>
      <c r="L181" s="1">
        <f>C181/E181</f>
        <v>7709.2511013215862</v>
      </c>
      <c r="M181" s="1">
        <f>0.4*I181+0.3*J181+0.3*K181</f>
        <v>2607308.5323372497</v>
      </c>
    </row>
    <row r="182" spans="1:13" x14ac:dyDescent="0.3">
      <c r="A182">
        <v>201</v>
      </c>
      <c r="B182" s="1" t="s">
        <v>212</v>
      </c>
      <c r="C182">
        <v>17000000</v>
      </c>
      <c r="D182" s="4">
        <v>14347943068</v>
      </c>
      <c r="E182">
        <v>4913</v>
      </c>
      <c r="F182" s="5" t="s">
        <v>17</v>
      </c>
      <c r="G182">
        <v>2021</v>
      </c>
      <c r="H182">
        <f>2025-G182</f>
        <v>4</v>
      </c>
      <c r="I182">
        <f>C182/H182</f>
        <v>4250000</v>
      </c>
      <c r="J182">
        <f>D182/E182</f>
        <v>2920403.6368817422</v>
      </c>
      <c r="K182" s="1">
        <f>D182/C182</f>
        <v>843.99665105882355</v>
      </c>
      <c r="L182" s="1">
        <f>C182/E182</f>
        <v>3460.2076124567475</v>
      </c>
      <c r="M182" s="1">
        <f>0.4*I182+0.3*J182+0.3*K182</f>
        <v>2576374.2900598403</v>
      </c>
    </row>
    <row r="183" spans="1:13" x14ac:dyDescent="0.3">
      <c r="A183">
        <v>275</v>
      </c>
      <c r="B183" s="1" t="s">
        <v>285</v>
      </c>
      <c r="C183">
        <v>12400000</v>
      </c>
      <c r="D183" s="4">
        <v>12161624272</v>
      </c>
      <c r="E183">
        <v>2786</v>
      </c>
      <c r="F183" s="5" t="s">
        <v>12</v>
      </c>
      <c r="G183">
        <v>2021</v>
      </c>
      <c r="H183">
        <f>2025-G183</f>
        <v>4</v>
      </c>
      <c r="I183">
        <f>C183/H183</f>
        <v>3100000</v>
      </c>
      <c r="J183">
        <f>D183/E183</f>
        <v>4365263.5577889448</v>
      </c>
      <c r="K183" s="1">
        <f>D183/C183</f>
        <v>980.77615096774196</v>
      </c>
      <c r="L183" s="1">
        <f>C183/E183</f>
        <v>4450.8255563531948</v>
      </c>
      <c r="M183" s="1">
        <f>0.4*I183+0.3*J183+0.3*K183</f>
        <v>2549873.3001819733</v>
      </c>
    </row>
    <row r="184" spans="1:13" x14ac:dyDescent="0.3">
      <c r="A184">
        <v>217</v>
      </c>
      <c r="B184" s="1" t="s">
        <v>228</v>
      </c>
      <c r="C184">
        <v>30500000</v>
      </c>
      <c r="D184" s="4">
        <v>13824911510</v>
      </c>
      <c r="E184">
        <v>2626</v>
      </c>
      <c r="F184" s="5" t="s">
        <v>5</v>
      </c>
      <c r="G184">
        <v>2012</v>
      </c>
      <c r="H184">
        <f>2025-G184</f>
        <v>13</v>
      </c>
      <c r="I184">
        <f>C184/H184</f>
        <v>2346153.846153846</v>
      </c>
      <c r="J184">
        <f>D184/E184</f>
        <v>5264627.3838537699</v>
      </c>
      <c r="K184" s="1">
        <f>D184/C184</f>
        <v>453.27578721311477</v>
      </c>
      <c r="L184" s="1">
        <f>C184/E184</f>
        <v>11614.623000761614</v>
      </c>
      <c r="M184" s="1">
        <f>0.4*I184+0.3*J184+0.3*K184</f>
        <v>2517985.7363538332</v>
      </c>
    </row>
    <row r="185" spans="1:13" x14ac:dyDescent="0.3">
      <c r="A185">
        <v>155</v>
      </c>
      <c r="B185" s="1" t="s">
        <v>166</v>
      </c>
      <c r="C185">
        <v>30300000</v>
      </c>
      <c r="D185" s="4">
        <v>16131404685</v>
      </c>
      <c r="E185">
        <v>3843</v>
      </c>
      <c r="F185" s="5" t="s">
        <v>9</v>
      </c>
      <c r="G185">
        <v>2015</v>
      </c>
      <c r="H185">
        <f>2025-G185</f>
        <v>10</v>
      </c>
      <c r="I185">
        <f>C185/H185</f>
        <v>3030000</v>
      </c>
      <c r="J185">
        <f>D185/E185</f>
        <v>4197607.2560499609</v>
      </c>
      <c r="K185" s="1">
        <f>D185/C185</f>
        <v>532.38959356435646</v>
      </c>
      <c r="L185" s="1">
        <f>C185/E185</f>
        <v>7884.4652615144414</v>
      </c>
      <c r="M185" s="1">
        <f>0.4*I185+0.3*J185+0.3*K185</f>
        <v>2471441.8936930574</v>
      </c>
    </row>
    <row r="186" spans="1:13" x14ac:dyDescent="0.3">
      <c r="A186">
        <v>84</v>
      </c>
      <c r="B186" s="1" t="s">
        <v>96</v>
      </c>
      <c r="C186">
        <v>19300000</v>
      </c>
      <c r="D186" s="4">
        <v>22362308350</v>
      </c>
      <c r="E186">
        <v>3683</v>
      </c>
      <c r="F186" s="5" t="s">
        <v>17</v>
      </c>
      <c r="G186">
        <v>2013</v>
      </c>
      <c r="H186">
        <f>2025-G186</f>
        <v>12</v>
      </c>
      <c r="I186">
        <f>C186/H186</f>
        <v>1608333.3333333333</v>
      </c>
      <c r="J186">
        <f>D186/E186</f>
        <v>6071764.4175943527</v>
      </c>
      <c r="K186" s="1">
        <f>D186/C186</f>
        <v>1158.6688264248705</v>
      </c>
      <c r="L186" s="1">
        <f>C186/E186</f>
        <v>5240.293239207168</v>
      </c>
      <c r="M186" s="1">
        <f>0.4*I186+0.3*J186+0.3*K186</f>
        <v>2465210.2592595662</v>
      </c>
    </row>
    <row r="187" spans="1:13" x14ac:dyDescent="0.3">
      <c r="A187">
        <v>138</v>
      </c>
      <c r="B187" s="1" t="s">
        <v>148</v>
      </c>
      <c r="C187">
        <v>33700000</v>
      </c>
      <c r="D187" s="4">
        <v>17230651240</v>
      </c>
      <c r="E187">
        <v>4210</v>
      </c>
      <c r="F187" s="5" t="s">
        <v>9</v>
      </c>
      <c r="G187">
        <v>2014</v>
      </c>
      <c r="H187">
        <f>2025-G187</f>
        <v>11</v>
      </c>
      <c r="I187">
        <f>C187/H187</f>
        <v>3063636.3636363638</v>
      </c>
      <c r="J187">
        <f>D187/E187</f>
        <v>4092791.2684085509</v>
      </c>
      <c r="K187" s="1">
        <f>D187/C187</f>
        <v>511.29528902077152</v>
      </c>
      <c r="L187" s="1">
        <f>C187/E187</f>
        <v>8004.7505938242284</v>
      </c>
      <c r="M187" s="1">
        <f>0.4*I187+0.3*J187+0.3*K187</f>
        <v>2453445.3145638169</v>
      </c>
    </row>
    <row r="188" spans="1:13" x14ac:dyDescent="0.3">
      <c r="A188">
        <v>233</v>
      </c>
      <c r="B188" s="1" t="s">
        <v>244</v>
      </c>
      <c r="C188">
        <v>18600000</v>
      </c>
      <c r="D188" s="4">
        <v>13405201404</v>
      </c>
      <c r="E188">
        <v>2227</v>
      </c>
      <c r="F188" s="5" t="s">
        <v>5</v>
      </c>
      <c r="G188">
        <v>2013</v>
      </c>
      <c r="H188">
        <f>2025-G188</f>
        <v>12</v>
      </c>
      <c r="I188">
        <f>C188/H188</f>
        <v>1550000</v>
      </c>
      <c r="J188">
        <f>D188/E188</f>
        <v>6019398.9241131563</v>
      </c>
      <c r="K188" s="1">
        <f>D188/C188</f>
        <v>720.70975290322576</v>
      </c>
      <c r="L188" s="1">
        <f>C188/E188</f>
        <v>8352.0431073192631</v>
      </c>
      <c r="M188" s="1">
        <f>0.4*I188+0.3*J188+0.3*K188</f>
        <v>2426035.8901598174</v>
      </c>
    </row>
    <row r="189" spans="1:13" x14ac:dyDescent="0.3">
      <c r="A189">
        <v>7</v>
      </c>
      <c r="B189" s="1" t="s">
        <v>14</v>
      </c>
      <c r="C189">
        <v>93500000</v>
      </c>
      <c r="D189" s="4">
        <v>74447865775</v>
      </c>
      <c r="E189">
        <v>66901</v>
      </c>
      <c r="F189" s="5" t="s">
        <v>15</v>
      </c>
      <c r="G189">
        <v>2007</v>
      </c>
      <c r="H189">
        <f>2025-G189</f>
        <v>18</v>
      </c>
      <c r="I189">
        <f>C189/H189</f>
        <v>5194444.444444444</v>
      </c>
      <c r="J189">
        <f>D189/E189</f>
        <v>1112806.4718763547</v>
      </c>
      <c r="K189" s="1">
        <f>D189/C189</f>
        <v>796.2338585561497</v>
      </c>
      <c r="L189" s="1">
        <f>C189/E189</f>
        <v>1397.5874800077727</v>
      </c>
      <c r="M189" s="1">
        <f>0.4*I189+0.3*J189+0.3*K189</f>
        <v>2411858.5894982507</v>
      </c>
    </row>
    <row r="190" spans="1:13" x14ac:dyDescent="0.3">
      <c r="A190">
        <v>124</v>
      </c>
      <c r="B190" s="1" t="s">
        <v>135</v>
      </c>
      <c r="C190">
        <v>26400000</v>
      </c>
      <c r="D190" s="4">
        <v>19050281081</v>
      </c>
      <c r="E190">
        <v>3642</v>
      </c>
      <c r="F190" s="5" t="s">
        <v>48</v>
      </c>
      <c r="G190">
        <v>2012</v>
      </c>
      <c r="H190">
        <f>2025-G190</f>
        <v>13</v>
      </c>
      <c r="I190">
        <f>C190/H190</f>
        <v>2030769.2307692308</v>
      </c>
      <c r="J190">
        <f>D190/E190</f>
        <v>5230719.681768259</v>
      </c>
      <c r="K190" s="1">
        <f>D190/C190</f>
        <v>721.60155609848482</v>
      </c>
      <c r="L190" s="1">
        <f>C190/E190</f>
        <v>7248.7644151565073</v>
      </c>
      <c r="M190" s="1">
        <f>0.4*I190+0.3*J190+0.3*K190</f>
        <v>2381740.0773049998</v>
      </c>
    </row>
    <row r="191" spans="1:13" x14ac:dyDescent="0.3">
      <c r="A191">
        <v>88</v>
      </c>
      <c r="B191" s="1" t="s">
        <v>100</v>
      </c>
      <c r="C191">
        <v>23100000</v>
      </c>
      <c r="D191" s="4">
        <v>21847663213</v>
      </c>
      <c r="E191">
        <v>3564</v>
      </c>
      <c r="F191" s="5" t="s">
        <v>17</v>
      </c>
      <c r="G191">
        <v>2006</v>
      </c>
      <c r="H191">
        <f>2025-G191</f>
        <v>19</v>
      </c>
      <c r="I191">
        <f>C191/H191</f>
        <v>1215789.4736842106</v>
      </c>
      <c r="J191">
        <f>D191/E191</f>
        <v>6130096.299943883</v>
      </c>
      <c r="K191" s="1">
        <f>D191/C191</f>
        <v>945.78628627705632</v>
      </c>
      <c r="L191" s="1">
        <f>C191/E191</f>
        <v>6481.4814814814818</v>
      </c>
      <c r="M191" s="1">
        <f>0.4*I191+0.3*J191+0.3*K191</f>
        <v>2325628.4153427323</v>
      </c>
    </row>
    <row r="192" spans="1:13" x14ac:dyDescent="0.3">
      <c r="A192">
        <v>31</v>
      </c>
      <c r="B192" s="1" t="s">
        <v>40</v>
      </c>
      <c r="C192">
        <v>23300000</v>
      </c>
      <c r="D192" s="4">
        <v>31155421572</v>
      </c>
      <c r="E192">
        <v>7307</v>
      </c>
      <c r="F192" s="5" t="s">
        <v>41</v>
      </c>
      <c r="G192">
        <v>2016</v>
      </c>
      <c r="H192">
        <f>2025-G192</f>
        <v>9</v>
      </c>
      <c r="I192">
        <f>C192/H192</f>
        <v>2588888.888888889</v>
      </c>
      <c r="J192">
        <f>D192/E192</f>
        <v>4263777.4150814284</v>
      </c>
      <c r="K192" s="1">
        <f>D192/C192</f>
        <v>1337.1425567381975</v>
      </c>
      <c r="L192" s="1">
        <f>C192/E192</f>
        <v>3188.7231421924184</v>
      </c>
      <c r="M192" s="1">
        <f>0.4*I192+0.3*J192+0.3*K192</f>
        <v>2315089.9228470055</v>
      </c>
    </row>
    <row r="193" spans="1:13" x14ac:dyDescent="0.3">
      <c r="A193">
        <v>183</v>
      </c>
      <c r="B193" s="1" t="s">
        <v>194</v>
      </c>
      <c r="C193">
        <v>10100000</v>
      </c>
      <c r="D193" s="4">
        <v>15017638068</v>
      </c>
      <c r="E193">
        <v>2398</v>
      </c>
      <c r="F193" s="5" t="s">
        <v>12</v>
      </c>
      <c r="G193">
        <v>2011</v>
      </c>
      <c r="H193">
        <f>2025-G193</f>
        <v>14</v>
      </c>
      <c r="I193">
        <f>C193/H193</f>
        <v>721428.57142857148</v>
      </c>
      <c r="J193">
        <f>D193/E193</f>
        <v>6262568.0016680565</v>
      </c>
      <c r="K193" s="1">
        <f>D193/C193</f>
        <v>1486.8948582178218</v>
      </c>
      <c r="L193" s="1">
        <f>C193/E193</f>
        <v>4211.8432026688906</v>
      </c>
      <c r="M193" s="1">
        <f>0.4*I193+0.3*J193+0.3*K193</f>
        <v>2167787.8975293105</v>
      </c>
    </row>
    <row r="194" spans="1:13" x14ac:dyDescent="0.3">
      <c r="A194">
        <v>154</v>
      </c>
      <c r="B194" s="1" t="s">
        <v>165</v>
      </c>
      <c r="C194">
        <v>44900000</v>
      </c>
      <c r="D194" s="4">
        <v>16154751854</v>
      </c>
      <c r="E194">
        <v>4018</v>
      </c>
      <c r="F194" s="5" t="s">
        <v>17</v>
      </c>
      <c r="G194">
        <v>2006</v>
      </c>
      <c r="H194">
        <f>2025-G194</f>
        <v>19</v>
      </c>
      <c r="I194">
        <f>C194/H194</f>
        <v>2363157.8947368423</v>
      </c>
      <c r="J194">
        <f>D194/E194</f>
        <v>4020595.2847187654</v>
      </c>
      <c r="K194" s="1">
        <f>D194/C194</f>
        <v>359.79402792873049</v>
      </c>
      <c r="L194" s="1">
        <f>C194/E194</f>
        <v>11174.713787954206</v>
      </c>
      <c r="M194" s="1">
        <f>0.4*I194+0.3*J194+0.3*K194</f>
        <v>2151549.6815187456</v>
      </c>
    </row>
    <row r="195" spans="1:13" x14ac:dyDescent="0.3">
      <c r="A195">
        <v>4</v>
      </c>
      <c r="B195" s="1" t="s">
        <v>10</v>
      </c>
      <c r="C195">
        <v>77500000</v>
      </c>
      <c r="D195" s="4">
        <v>92952274861</v>
      </c>
      <c r="E195">
        <v>65028</v>
      </c>
      <c r="F195" s="5" t="s">
        <v>9</v>
      </c>
      <c r="G195">
        <v>2007</v>
      </c>
      <c r="H195">
        <f>2025-G195</f>
        <v>18</v>
      </c>
      <c r="I195">
        <f>C195/H195</f>
        <v>4305555.555555556</v>
      </c>
      <c r="J195">
        <f>D195/E195</f>
        <v>1429419.2480316171</v>
      </c>
      <c r="K195" s="1">
        <f>D195/C195</f>
        <v>1199.3841917548386</v>
      </c>
      <c r="L195" s="1">
        <f>C195/E195</f>
        <v>1191.7943039921265</v>
      </c>
      <c r="M195" s="1">
        <f>0.4*I195+0.3*J195+0.3*K195</f>
        <v>2151407.811889234</v>
      </c>
    </row>
    <row r="196" spans="1:13" x14ac:dyDescent="0.3">
      <c r="A196">
        <v>116</v>
      </c>
      <c r="B196" s="1" t="s">
        <v>127</v>
      </c>
      <c r="C196">
        <v>34500000</v>
      </c>
      <c r="D196" s="4">
        <v>19675534854</v>
      </c>
      <c r="E196">
        <v>5422</v>
      </c>
      <c r="F196" s="5" t="s">
        <v>48</v>
      </c>
      <c r="G196">
        <v>2012</v>
      </c>
      <c r="H196">
        <f>2025-G196</f>
        <v>13</v>
      </c>
      <c r="I196">
        <f>C196/H196</f>
        <v>2653846.153846154</v>
      </c>
      <c r="J196">
        <f>D196/E196</f>
        <v>3628833.4293618589</v>
      </c>
      <c r="K196" s="1">
        <f>D196/C196</f>
        <v>570.30535808695652</v>
      </c>
      <c r="L196" s="1">
        <f>C196/E196</f>
        <v>6362.9656953153817</v>
      </c>
      <c r="M196" s="1">
        <f>0.4*I196+0.3*J196+0.3*K196</f>
        <v>2150359.5819544457</v>
      </c>
    </row>
    <row r="197" spans="1:13" x14ac:dyDescent="0.3">
      <c r="A197">
        <v>90</v>
      </c>
      <c r="B197" s="1" t="s">
        <v>102</v>
      </c>
      <c r="C197">
        <v>26600000</v>
      </c>
      <c r="D197" s="4">
        <v>21722772621</v>
      </c>
      <c r="E197">
        <v>5145</v>
      </c>
      <c r="F197" s="5" t="s">
        <v>9</v>
      </c>
      <c r="G197">
        <v>2012</v>
      </c>
      <c r="H197">
        <f>2025-G197</f>
        <v>13</v>
      </c>
      <c r="I197">
        <f>C197/H197</f>
        <v>2046153.8461538462</v>
      </c>
      <c r="J197">
        <f>D197/E197</f>
        <v>4222113.240233236</v>
      </c>
      <c r="K197" s="1">
        <f>D197/C197</f>
        <v>816.64558725563904</v>
      </c>
      <c r="L197" s="1">
        <f>C197/E197</f>
        <v>5170.0680272108848</v>
      </c>
      <c r="M197" s="1">
        <f>0.4*I197+0.3*J197+0.3*K197</f>
        <v>2085340.5042076861</v>
      </c>
    </row>
    <row r="198" spans="1:13" x14ac:dyDescent="0.3">
      <c r="A198">
        <v>123</v>
      </c>
      <c r="B198" s="1" t="s">
        <v>134</v>
      </c>
      <c r="C198">
        <v>46500000</v>
      </c>
      <c r="D198" s="4">
        <v>19155168575</v>
      </c>
      <c r="E198">
        <v>17002</v>
      </c>
      <c r="F198" s="5" t="s">
        <v>17</v>
      </c>
      <c r="G198">
        <v>2014</v>
      </c>
      <c r="H198">
        <f>2025-G198</f>
        <v>11</v>
      </c>
      <c r="I198">
        <f>C198/H198</f>
        <v>4227272.7272727275</v>
      </c>
      <c r="J198">
        <f>D198/E198</f>
        <v>1126642.0759322434</v>
      </c>
      <c r="K198" s="1">
        <f>D198/C198</f>
        <v>411.93910913978493</v>
      </c>
      <c r="L198" s="1">
        <f>C198/E198</f>
        <v>2734.9723561933888</v>
      </c>
      <c r="M198" s="1">
        <f>0.4*I198+0.3*J198+0.3*K198</f>
        <v>2029025.295421506</v>
      </c>
    </row>
    <row r="199" spans="1:13" x14ac:dyDescent="0.3">
      <c r="A199">
        <v>55</v>
      </c>
      <c r="B199" s="1" t="s">
        <v>65</v>
      </c>
      <c r="C199">
        <v>42000000</v>
      </c>
      <c r="D199" s="4">
        <v>26010508068</v>
      </c>
      <c r="E199">
        <v>10682</v>
      </c>
      <c r="F199" s="5" t="s">
        <v>5</v>
      </c>
      <c r="G199">
        <v>2012</v>
      </c>
      <c r="H199">
        <f>2025-G199</f>
        <v>13</v>
      </c>
      <c r="I199">
        <f>C199/H199</f>
        <v>3230769.230769231</v>
      </c>
      <c r="J199">
        <f>D199/E199</f>
        <v>2434984.8406665418</v>
      </c>
      <c r="K199" s="1">
        <f>D199/C199</f>
        <v>619.2978111428572</v>
      </c>
      <c r="L199" s="1">
        <f>C199/E199</f>
        <v>3931.8479685452162</v>
      </c>
      <c r="M199" s="1">
        <f>0.4*I199+0.3*J199+0.3*K199</f>
        <v>2022988.9338509978</v>
      </c>
    </row>
    <row r="200" spans="1:13" x14ac:dyDescent="0.3">
      <c r="A200">
        <v>44</v>
      </c>
      <c r="B200" s="1" t="s">
        <v>54</v>
      </c>
      <c r="C200">
        <v>58100000</v>
      </c>
      <c r="D200" s="4">
        <v>27517331414</v>
      </c>
      <c r="E200">
        <v>25114</v>
      </c>
      <c r="F200" s="5" t="s">
        <v>5</v>
      </c>
      <c r="G200">
        <v>2011</v>
      </c>
      <c r="H200">
        <f>2025-G200</f>
        <v>14</v>
      </c>
      <c r="I200">
        <f>C200/H200</f>
        <v>4150000</v>
      </c>
      <c r="J200">
        <f>D200/E200</f>
        <v>1095696.8787927052</v>
      </c>
      <c r="K200" s="1">
        <f>D200/C200</f>
        <v>473.62016203098108</v>
      </c>
      <c r="L200" s="1">
        <f>C200/E200</f>
        <v>2313.4506649677469</v>
      </c>
      <c r="M200" s="1">
        <f>0.4*I200+0.3*J200+0.3*K200</f>
        <v>1988851.149686421</v>
      </c>
    </row>
    <row r="201" spans="1:13" x14ac:dyDescent="0.3">
      <c r="A201">
        <v>27</v>
      </c>
      <c r="B201" s="1" t="s">
        <v>36</v>
      </c>
      <c r="C201">
        <v>39800000</v>
      </c>
      <c r="D201" s="4">
        <v>33692884745</v>
      </c>
      <c r="E201">
        <v>92357</v>
      </c>
      <c r="F201" s="5" t="s">
        <v>17</v>
      </c>
      <c r="G201">
        <v>2016</v>
      </c>
      <c r="H201">
        <f>2025-G201</f>
        <v>9</v>
      </c>
      <c r="I201">
        <f>C201/H201</f>
        <v>4422222.222222222</v>
      </c>
      <c r="J201">
        <f>D201/E201</f>
        <v>364811.3813246424</v>
      </c>
      <c r="K201" s="1">
        <f>D201/C201</f>
        <v>846.55489309045231</v>
      </c>
      <c r="L201" s="1">
        <f>C201/E201</f>
        <v>430.93647476639563</v>
      </c>
      <c r="M201" s="1">
        <f>0.4*I201+0.3*J201+0.3*K201</f>
        <v>1878586.2697542089</v>
      </c>
    </row>
    <row r="202" spans="1:13" x14ac:dyDescent="0.3">
      <c r="A202">
        <v>150</v>
      </c>
      <c r="B202" s="1" t="s">
        <v>161</v>
      </c>
      <c r="C202">
        <v>39800000</v>
      </c>
      <c r="D202" s="4">
        <v>16502312582</v>
      </c>
      <c r="E202">
        <v>4589</v>
      </c>
      <c r="F202" s="5" t="s">
        <v>9</v>
      </c>
      <c r="G202">
        <v>2005</v>
      </c>
      <c r="H202">
        <f>2025-G202</f>
        <v>20</v>
      </c>
      <c r="I202">
        <f>C202/H202</f>
        <v>1990000</v>
      </c>
      <c r="J202">
        <f>D202/E202</f>
        <v>3596058.5273480061</v>
      </c>
      <c r="K202" s="1">
        <f>D202/C202</f>
        <v>414.63096939698494</v>
      </c>
      <c r="L202" s="1">
        <f>C202/E202</f>
        <v>8672.9134887775108</v>
      </c>
      <c r="M202" s="1">
        <f>0.4*I202+0.3*J202+0.3*K202</f>
        <v>1874941.9474952209</v>
      </c>
    </row>
    <row r="203" spans="1:13" x14ac:dyDescent="0.3">
      <c r="A203">
        <v>107</v>
      </c>
      <c r="B203" s="1" t="s">
        <v>118</v>
      </c>
      <c r="C203">
        <v>33800000</v>
      </c>
      <c r="D203" s="4">
        <v>20285993947</v>
      </c>
      <c r="E203">
        <v>7272</v>
      </c>
      <c r="F203" s="5" t="s">
        <v>5</v>
      </c>
      <c r="G203">
        <v>2011</v>
      </c>
      <c r="H203">
        <f>2025-G203</f>
        <v>14</v>
      </c>
      <c r="I203">
        <f>C203/H203</f>
        <v>2414285.7142857141</v>
      </c>
      <c r="J203">
        <f>D203/E203</f>
        <v>2789603.1280253027</v>
      </c>
      <c r="K203" s="1">
        <f>D203/C203</f>
        <v>600.1773357100592</v>
      </c>
      <c r="L203" s="1">
        <f>C203/E203</f>
        <v>4647.9647964796477</v>
      </c>
      <c r="M203" s="1">
        <f>0.4*I203+0.3*J203+0.3*K203</f>
        <v>1802775.2773225897</v>
      </c>
    </row>
    <row r="204" spans="1:13" x14ac:dyDescent="0.3">
      <c r="A204">
        <v>208</v>
      </c>
      <c r="B204" s="1" t="s">
        <v>219</v>
      </c>
      <c r="C204">
        <v>32200000</v>
      </c>
      <c r="D204" s="4">
        <v>14170970073</v>
      </c>
      <c r="E204">
        <v>3863</v>
      </c>
      <c r="F204" s="5" t="s">
        <v>5</v>
      </c>
      <c r="G204">
        <v>2006</v>
      </c>
      <c r="H204">
        <f>2025-G204</f>
        <v>19</v>
      </c>
      <c r="I204">
        <f>C204/H204</f>
        <v>1694736.8421052631</v>
      </c>
      <c r="J204">
        <f>D204/E204</f>
        <v>3668384.6940201917</v>
      </c>
      <c r="K204" s="1">
        <f>D204/C204</f>
        <v>440.09223829192547</v>
      </c>
      <c r="L204" s="1">
        <f>C204/E204</f>
        <v>8335.4905513849335</v>
      </c>
      <c r="M204" s="1">
        <f>0.4*I204+0.3*J204+0.3*K204</f>
        <v>1778542.1727196504</v>
      </c>
    </row>
    <row r="205" spans="1:13" x14ac:dyDescent="0.3">
      <c r="A205">
        <v>170</v>
      </c>
      <c r="B205" s="1" t="s">
        <v>181</v>
      </c>
      <c r="C205">
        <v>7890000</v>
      </c>
      <c r="D205" s="4">
        <v>15511361529</v>
      </c>
      <c r="E205">
        <v>3038</v>
      </c>
      <c r="F205" s="5" t="s">
        <v>17</v>
      </c>
      <c r="G205">
        <v>2012</v>
      </c>
      <c r="H205">
        <f>2025-G205</f>
        <v>13</v>
      </c>
      <c r="I205">
        <f>C205/H205</f>
        <v>606923.07692307688</v>
      </c>
      <c r="J205">
        <f>D205/E205</f>
        <v>5105780.6217906522</v>
      </c>
      <c r="K205" s="1">
        <f>D205/C205</f>
        <v>1965.9520315589355</v>
      </c>
      <c r="L205" s="1">
        <f>C205/E205</f>
        <v>2597.1033574720209</v>
      </c>
      <c r="M205" s="1">
        <f>0.4*I205+0.3*J205+0.3*K205</f>
        <v>1775093.2029158941</v>
      </c>
    </row>
    <row r="206" spans="1:13" x14ac:dyDescent="0.3">
      <c r="A206">
        <v>247</v>
      </c>
      <c r="B206" s="1" t="s">
        <v>258</v>
      </c>
      <c r="C206">
        <v>21800000</v>
      </c>
      <c r="D206" s="4">
        <v>13051786515</v>
      </c>
      <c r="E206">
        <v>3219</v>
      </c>
      <c r="F206" s="5" t="s">
        <v>48</v>
      </c>
      <c r="G206">
        <v>2009</v>
      </c>
      <c r="H206">
        <f>2025-G206</f>
        <v>16</v>
      </c>
      <c r="I206">
        <f>C206/H206</f>
        <v>1362500</v>
      </c>
      <c r="J206">
        <f>D206/E206</f>
        <v>4054609.0447343895</v>
      </c>
      <c r="K206" s="1">
        <f>D206/C206</f>
        <v>598.70580344036694</v>
      </c>
      <c r="L206" s="1">
        <f>C206/E206</f>
        <v>6772.2895309102205</v>
      </c>
      <c r="M206" s="1">
        <f>0.4*I206+0.3*J206+0.3*K206</f>
        <v>1761562.325161349</v>
      </c>
    </row>
    <row r="207" spans="1:13" x14ac:dyDescent="0.3">
      <c r="A207">
        <v>263</v>
      </c>
      <c r="B207" s="1" t="s">
        <v>273</v>
      </c>
      <c r="C207">
        <v>21400000</v>
      </c>
      <c r="D207" s="4">
        <v>12630830484</v>
      </c>
      <c r="E207">
        <v>3634</v>
      </c>
      <c r="F207" s="5" t="s">
        <v>9</v>
      </c>
      <c r="G207">
        <v>2013</v>
      </c>
      <c r="H207">
        <f>2025-G207</f>
        <v>12</v>
      </c>
      <c r="I207">
        <f>C207/H207</f>
        <v>1783333.3333333333</v>
      </c>
      <c r="J207">
        <f>D207/E207</f>
        <v>3475737.6125481562</v>
      </c>
      <c r="K207" s="1">
        <f>D207/C207</f>
        <v>590.22572355140187</v>
      </c>
      <c r="L207" s="1">
        <f>C207/E207</f>
        <v>5888.8277380297195</v>
      </c>
      <c r="M207" s="1">
        <f>0.4*I207+0.3*J207+0.3*K207</f>
        <v>1756231.6848148454</v>
      </c>
    </row>
    <row r="208" spans="1:13" x14ac:dyDescent="0.3">
      <c r="A208">
        <v>162</v>
      </c>
      <c r="B208" s="1" t="s">
        <v>173</v>
      </c>
      <c r="C208">
        <v>30700000</v>
      </c>
      <c r="D208" s="4">
        <v>15817809026</v>
      </c>
      <c r="E208">
        <v>6270</v>
      </c>
      <c r="F208" s="5" t="s">
        <v>5</v>
      </c>
      <c r="G208">
        <v>2012</v>
      </c>
      <c r="H208">
        <f>2025-G208</f>
        <v>13</v>
      </c>
      <c r="I208">
        <f>C208/H208</f>
        <v>2361538.4615384615</v>
      </c>
      <c r="J208">
        <f>D208/E208</f>
        <v>2522776.559170654</v>
      </c>
      <c r="K208" s="1">
        <f>D208/C208</f>
        <v>515.23807902280134</v>
      </c>
      <c r="L208" s="1">
        <f>C208/E208</f>
        <v>4896.3317384370011</v>
      </c>
      <c r="M208" s="1">
        <f>0.4*I208+0.3*J208+0.3*K208</f>
        <v>1701602.9237902877</v>
      </c>
    </row>
    <row r="209" spans="1:13" x14ac:dyDescent="0.3">
      <c r="A209">
        <v>214</v>
      </c>
      <c r="B209" s="1" t="s">
        <v>225</v>
      </c>
      <c r="C209">
        <v>32500000</v>
      </c>
      <c r="D209" s="4">
        <v>13910019443</v>
      </c>
      <c r="E209">
        <v>6796</v>
      </c>
      <c r="F209" s="5" t="s">
        <v>17</v>
      </c>
      <c r="G209">
        <v>2013</v>
      </c>
      <c r="H209">
        <f>2025-G209</f>
        <v>12</v>
      </c>
      <c r="I209">
        <f>C209/H209</f>
        <v>2708333.3333333335</v>
      </c>
      <c r="J209">
        <f>D209/E209</f>
        <v>2046795.0916715716</v>
      </c>
      <c r="K209" s="1">
        <f>D209/C209</f>
        <v>428.00059824615386</v>
      </c>
      <c r="L209" s="1">
        <f>C209/E209</f>
        <v>4782.2248381400823</v>
      </c>
      <c r="M209" s="1">
        <f>0.4*I209+0.3*J209+0.3*K209</f>
        <v>1697500.2610142787</v>
      </c>
    </row>
    <row r="210" spans="1:13" x14ac:dyDescent="0.3">
      <c r="A210">
        <v>292</v>
      </c>
      <c r="B210" s="1" t="s">
        <v>302</v>
      </c>
      <c r="C210">
        <v>9840000</v>
      </c>
      <c r="D210" s="4">
        <v>11791649003</v>
      </c>
      <c r="E210">
        <v>2519</v>
      </c>
      <c r="F210" s="5" t="s">
        <v>48</v>
      </c>
      <c r="G210">
        <v>2011</v>
      </c>
      <c r="H210">
        <f>2025-G210</f>
        <v>14</v>
      </c>
      <c r="I210">
        <f>C210/H210</f>
        <v>702857.14285714284</v>
      </c>
      <c r="J210">
        <f>D210/E210</f>
        <v>4681083.3676061928</v>
      </c>
      <c r="K210" s="1">
        <f>D210/C210</f>
        <v>1198.338313313008</v>
      </c>
      <c r="L210" s="1">
        <f>C210/E210</f>
        <v>3906.3120285827708</v>
      </c>
      <c r="M210" s="1">
        <f>0.4*I210+0.3*J210+0.3*K210</f>
        <v>1685827.3689187088</v>
      </c>
    </row>
    <row r="211" spans="1:13" x14ac:dyDescent="0.3">
      <c r="A211">
        <v>9</v>
      </c>
      <c r="B211" s="1" t="s">
        <v>18</v>
      </c>
      <c r="C211">
        <v>58700000</v>
      </c>
      <c r="D211" s="4">
        <v>58923017461</v>
      </c>
      <c r="E211">
        <v>40063</v>
      </c>
      <c r="F211" s="5" t="s">
        <v>9</v>
      </c>
      <c r="G211">
        <v>2006</v>
      </c>
      <c r="H211">
        <f>2025-G211</f>
        <v>19</v>
      </c>
      <c r="I211">
        <f>C211/H211</f>
        <v>3089473.6842105263</v>
      </c>
      <c r="J211">
        <f>D211/E211</f>
        <v>1470758.9911139954</v>
      </c>
      <c r="K211" s="1">
        <f>D211/C211</f>
        <v>1003.7992753151618</v>
      </c>
      <c r="L211" s="1">
        <f>C211/E211</f>
        <v>1465.192322092704</v>
      </c>
      <c r="M211" s="1">
        <f>0.4*I211+0.3*J211+0.3*K211</f>
        <v>1677318.3108010036</v>
      </c>
    </row>
    <row r="212" spans="1:13" x14ac:dyDescent="0.3">
      <c r="A212">
        <v>144</v>
      </c>
      <c r="B212" s="1" t="s">
        <v>154</v>
      </c>
      <c r="C212">
        <v>29200000</v>
      </c>
      <c r="D212" s="4">
        <v>16804461102</v>
      </c>
      <c r="E212">
        <v>4762</v>
      </c>
      <c r="F212" s="5" t="s">
        <v>5</v>
      </c>
      <c r="G212">
        <v>2006</v>
      </c>
      <c r="H212">
        <f>2025-G212</f>
        <v>19</v>
      </c>
      <c r="I212">
        <f>C212/H212</f>
        <v>1536842.105263158</v>
      </c>
      <c r="J212">
        <f>D212/E212</f>
        <v>3528866.2540949183</v>
      </c>
      <c r="K212" s="1">
        <f>D212/C212</f>
        <v>575.49524321917806</v>
      </c>
      <c r="L212" s="1">
        <f>C212/E212</f>
        <v>6131.8773624527512</v>
      </c>
      <c r="M212" s="1">
        <f>0.4*I212+0.3*J212+0.3*K212</f>
        <v>1673569.3669067046</v>
      </c>
    </row>
    <row r="213" spans="1:13" x14ac:dyDescent="0.3">
      <c r="A213">
        <v>50</v>
      </c>
      <c r="B213" s="1" t="s">
        <v>60</v>
      </c>
      <c r="C213">
        <v>35900000</v>
      </c>
      <c r="D213" s="4">
        <v>26412224144</v>
      </c>
      <c r="E213">
        <v>22211</v>
      </c>
      <c r="F213" s="5" t="s">
        <v>9</v>
      </c>
      <c r="G213">
        <v>2014</v>
      </c>
      <c r="H213">
        <f>2025-G213</f>
        <v>11</v>
      </c>
      <c r="I213">
        <f>C213/H213</f>
        <v>3263636.3636363638</v>
      </c>
      <c r="J213">
        <f>D213/E213</f>
        <v>1189150.607536806</v>
      </c>
      <c r="K213" s="1">
        <f>D213/C213</f>
        <v>735.71654997214489</v>
      </c>
      <c r="L213" s="1">
        <f>C213/E213</f>
        <v>1616.316239701049</v>
      </c>
      <c r="M213" s="1">
        <f>0.4*I213+0.3*J213+0.3*K213</f>
        <v>1662420.4426805791</v>
      </c>
    </row>
    <row r="214" spans="1:13" x14ac:dyDescent="0.3">
      <c r="A214">
        <v>121</v>
      </c>
      <c r="B214" s="1" t="s">
        <v>132</v>
      </c>
      <c r="C214">
        <v>18100000</v>
      </c>
      <c r="D214" s="4">
        <v>19359121296</v>
      </c>
      <c r="E214">
        <v>6012</v>
      </c>
      <c r="F214" s="5" t="s">
        <v>5</v>
      </c>
      <c r="G214">
        <v>2014</v>
      </c>
      <c r="H214">
        <f>2025-G214</f>
        <v>11</v>
      </c>
      <c r="I214">
        <f>C214/H214</f>
        <v>1645454.5454545454</v>
      </c>
      <c r="J214">
        <f>D214/E214</f>
        <v>3220080.0558882235</v>
      </c>
      <c r="K214" s="1">
        <f>D214/C214</f>
        <v>1069.5647124861878</v>
      </c>
      <c r="L214" s="1">
        <f>C214/E214</f>
        <v>3010.6453759148371</v>
      </c>
      <c r="M214" s="1">
        <f>0.4*I214+0.3*J214+0.3*K214</f>
        <v>1624526.7043620311</v>
      </c>
    </row>
    <row r="215" spans="1:13" x14ac:dyDescent="0.3">
      <c r="A215">
        <v>77</v>
      </c>
      <c r="B215" s="1" t="s">
        <v>89</v>
      </c>
      <c r="C215">
        <v>44800000</v>
      </c>
      <c r="D215" s="4">
        <v>22772741613</v>
      </c>
      <c r="E215">
        <v>10873</v>
      </c>
      <c r="F215" s="5" t="s">
        <v>17</v>
      </c>
      <c r="G215">
        <v>2007</v>
      </c>
      <c r="H215">
        <f>2025-G215</f>
        <v>18</v>
      </c>
      <c r="I215">
        <f>C215/H215</f>
        <v>2488888.888888889</v>
      </c>
      <c r="J215">
        <f>D215/E215</f>
        <v>2094430.3883932678</v>
      </c>
      <c r="K215" s="1">
        <f>D215/C215</f>
        <v>508.32012529017857</v>
      </c>
      <c r="L215" s="1">
        <f>C215/E215</f>
        <v>4120.2979858364761</v>
      </c>
      <c r="M215" s="1">
        <f>0.4*I215+0.3*J215+0.3*K215</f>
        <v>1624037.1681111231</v>
      </c>
    </row>
    <row r="216" spans="1:13" x14ac:dyDescent="0.3">
      <c r="A216">
        <v>266</v>
      </c>
      <c r="B216" s="1" t="s">
        <v>276</v>
      </c>
      <c r="C216">
        <v>7610000</v>
      </c>
      <c r="D216" s="4">
        <v>12528044071</v>
      </c>
      <c r="E216">
        <v>2737</v>
      </c>
      <c r="F216" s="5" t="s">
        <v>17</v>
      </c>
      <c r="G216">
        <v>2012</v>
      </c>
      <c r="H216">
        <f>2025-G216</f>
        <v>13</v>
      </c>
      <c r="I216">
        <f>C216/H216</f>
        <v>585384.61538461538</v>
      </c>
      <c r="J216">
        <f>D216/E216</f>
        <v>4577290.4899525028</v>
      </c>
      <c r="K216" s="1">
        <f>D216/C216</f>
        <v>1646.2607189224705</v>
      </c>
      <c r="L216" s="1">
        <f>C216/E216</f>
        <v>2780.4165144318599</v>
      </c>
      <c r="M216" s="1">
        <f>0.4*I216+0.3*J216+0.3*K216</f>
        <v>1607834.8713552738</v>
      </c>
    </row>
    <row r="217" spans="1:13" x14ac:dyDescent="0.3">
      <c r="A217">
        <v>164</v>
      </c>
      <c r="B217" s="1" t="s">
        <v>175</v>
      </c>
      <c r="C217">
        <v>15800000</v>
      </c>
      <c r="D217" s="4">
        <v>15797575634</v>
      </c>
      <c r="E217">
        <v>4231</v>
      </c>
      <c r="F217" s="5" t="s">
        <v>48</v>
      </c>
      <c r="G217">
        <v>2012</v>
      </c>
      <c r="H217">
        <f>2025-G217</f>
        <v>13</v>
      </c>
      <c r="I217">
        <f>C217/H217</f>
        <v>1215384.6153846155</v>
      </c>
      <c r="J217">
        <f>D217/E217</f>
        <v>3733768.7624675017</v>
      </c>
      <c r="K217" s="1">
        <f>D217/C217</f>
        <v>999.84655911392406</v>
      </c>
      <c r="L217" s="1">
        <f>C217/E217</f>
        <v>3734.3417631765542</v>
      </c>
      <c r="M217" s="1">
        <f>0.4*I217+0.3*J217+0.3*K217</f>
        <v>1606584.4288618308</v>
      </c>
    </row>
    <row r="218" spans="1:13" x14ac:dyDescent="0.3">
      <c r="A218">
        <v>204</v>
      </c>
      <c r="B218" s="1" t="s">
        <v>215</v>
      </c>
      <c r="C218">
        <v>25700000</v>
      </c>
      <c r="D218" s="4">
        <v>14285926489</v>
      </c>
      <c r="E218">
        <v>9494</v>
      </c>
      <c r="F218" s="5" t="s">
        <v>85</v>
      </c>
      <c r="G218">
        <v>2016</v>
      </c>
      <c r="H218">
        <f>2025-G218</f>
        <v>9</v>
      </c>
      <c r="I218">
        <f>C218/H218</f>
        <v>2855555.5555555555</v>
      </c>
      <c r="J218">
        <f>D218/E218</f>
        <v>1504732.0927954498</v>
      </c>
      <c r="K218" s="1">
        <f>D218/C218</f>
        <v>555.87262603112845</v>
      </c>
      <c r="L218" s="1">
        <f>C218/E218</f>
        <v>2706.9728249420687</v>
      </c>
      <c r="M218" s="1">
        <f>0.4*I218+0.3*J218+0.3*K218</f>
        <v>1593808.6118486666</v>
      </c>
    </row>
    <row r="219" spans="1:13" x14ac:dyDescent="0.3">
      <c r="A219">
        <v>14</v>
      </c>
      <c r="B219" s="1" t="s">
        <v>23</v>
      </c>
      <c r="C219">
        <v>23600000</v>
      </c>
      <c r="D219" s="4">
        <v>53867289619</v>
      </c>
      <c r="E219">
        <v>22108</v>
      </c>
      <c r="F219" s="5" t="s">
        <v>5</v>
      </c>
      <c r="G219">
        <v>2014</v>
      </c>
      <c r="H219">
        <f>2025-G219</f>
        <v>11</v>
      </c>
      <c r="I219">
        <f>C219/H219</f>
        <v>2145454.5454545454</v>
      </c>
      <c r="J219">
        <f>D219/E219</f>
        <v>2436551.9096707073</v>
      </c>
      <c r="K219" s="1">
        <f>D219/C219</f>
        <v>2282.5122719915253</v>
      </c>
      <c r="L219" s="1">
        <f>C219/E219</f>
        <v>1067.4868825764429</v>
      </c>
      <c r="M219" s="1">
        <f>0.4*I219+0.3*J219+0.3*K219</f>
        <v>1589832.144764628</v>
      </c>
    </row>
    <row r="220" spans="1:13" x14ac:dyDescent="0.3">
      <c r="A220">
        <v>160</v>
      </c>
      <c r="B220" s="1" t="s">
        <v>171</v>
      </c>
      <c r="C220">
        <v>29000000</v>
      </c>
      <c r="D220" s="4">
        <v>15919199568</v>
      </c>
      <c r="E220">
        <v>5060</v>
      </c>
      <c r="F220" s="5" t="s">
        <v>48</v>
      </c>
      <c r="G220">
        <v>2007</v>
      </c>
      <c r="H220">
        <f>2025-G220</f>
        <v>18</v>
      </c>
      <c r="I220">
        <f>C220/H220</f>
        <v>1611111.111111111</v>
      </c>
      <c r="J220">
        <f>D220/E220</f>
        <v>3146086.8711462449</v>
      </c>
      <c r="K220" s="1">
        <f>D220/C220</f>
        <v>548.93791613793098</v>
      </c>
      <c r="L220" s="1">
        <f>C220/E220</f>
        <v>5731.225296442688</v>
      </c>
      <c r="M220" s="1">
        <f>0.4*I220+0.3*J220+0.3*K220</f>
        <v>1588435.1871631593</v>
      </c>
    </row>
    <row r="221" spans="1:13" x14ac:dyDescent="0.3">
      <c r="A221">
        <v>196</v>
      </c>
      <c r="B221" s="1" t="s">
        <v>207</v>
      </c>
      <c r="C221">
        <v>23300000</v>
      </c>
      <c r="D221" s="4">
        <v>14549879967</v>
      </c>
      <c r="E221">
        <v>5902</v>
      </c>
      <c r="F221" s="5" t="s">
        <v>48</v>
      </c>
      <c r="G221">
        <v>2014</v>
      </c>
      <c r="H221">
        <f>2025-G221</f>
        <v>11</v>
      </c>
      <c r="I221">
        <f>C221/H221</f>
        <v>2118181.8181818184</v>
      </c>
      <c r="J221">
        <f>D221/E221</f>
        <v>2465245.6738393763</v>
      </c>
      <c r="K221" s="1">
        <f>D221/C221</f>
        <v>624.45836768240338</v>
      </c>
      <c r="L221" s="1">
        <f>C221/E221</f>
        <v>3947.8143002372076</v>
      </c>
      <c r="M221" s="1">
        <f>0.4*I221+0.3*J221+0.3*K221</f>
        <v>1587033.7669348449</v>
      </c>
    </row>
    <row r="222" spans="1:13" x14ac:dyDescent="0.3">
      <c r="A222">
        <v>10</v>
      </c>
      <c r="B222" s="1" t="s">
        <v>19</v>
      </c>
      <c r="C222">
        <v>60200000</v>
      </c>
      <c r="D222" s="4">
        <v>58056997206</v>
      </c>
      <c r="E222">
        <v>104523</v>
      </c>
      <c r="F222" s="5" t="s">
        <v>9</v>
      </c>
      <c r="G222">
        <v>2008</v>
      </c>
      <c r="H222">
        <f>2025-G222</f>
        <v>17</v>
      </c>
      <c r="I222">
        <f>C222/H222</f>
        <v>3541176.4705882352</v>
      </c>
      <c r="J222">
        <f>D222/E222</f>
        <v>555447.09973881347</v>
      </c>
      <c r="K222" s="1">
        <f>D222/C222</f>
        <v>964.40194694352158</v>
      </c>
      <c r="L222" s="1">
        <f>C222/E222</f>
        <v>575.94979095510075</v>
      </c>
      <c r="M222" s="1">
        <f>0.4*I222+0.3*J222+0.3*K222</f>
        <v>1583394.0387410212</v>
      </c>
    </row>
    <row r="223" spans="1:13" x14ac:dyDescent="0.3">
      <c r="A223">
        <v>283</v>
      </c>
      <c r="B223" s="1" t="s">
        <v>293</v>
      </c>
      <c r="C223">
        <v>6830000</v>
      </c>
      <c r="D223" s="4">
        <v>11958012432</v>
      </c>
      <c r="E223">
        <v>2657</v>
      </c>
      <c r="F223" s="5" t="s">
        <v>41</v>
      </c>
      <c r="G223">
        <v>2013</v>
      </c>
      <c r="H223">
        <f>2025-G223</f>
        <v>12</v>
      </c>
      <c r="I223">
        <f>C223/H223</f>
        <v>569166.66666666663</v>
      </c>
      <c r="J223">
        <f>D223/E223</f>
        <v>4500569.2254422279</v>
      </c>
      <c r="K223" s="1">
        <f>D223/C223</f>
        <v>1750.8070910688141</v>
      </c>
      <c r="L223" s="1">
        <f>C223/E223</f>
        <v>2570.5683101242003</v>
      </c>
      <c r="M223" s="1">
        <f>0.4*I223+0.3*J223+0.3*K223</f>
        <v>1578362.6764266558</v>
      </c>
    </row>
    <row r="224" spans="1:13" x14ac:dyDescent="0.3">
      <c r="A224">
        <v>146</v>
      </c>
      <c r="B224" s="1" t="s">
        <v>156</v>
      </c>
      <c r="C224">
        <v>17400000</v>
      </c>
      <c r="D224" s="4">
        <v>16774817862</v>
      </c>
      <c r="E224">
        <v>5462</v>
      </c>
      <c r="F224" s="5" t="s">
        <v>5</v>
      </c>
      <c r="G224">
        <v>2014</v>
      </c>
      <c r="H224">
        <f>2025-G224</f>
        <v>11</v>
      </c>
      <c r="I224">
        <f>C224/H224</f>
        <v>1581818.1818181819</v>
      </c>
      <c r="J224">
        <f>D224/E224</f>
        <v>3071185.9871841818</v>
      </c>
      <c r="K224" s="1">
        <f>D224/C224</f>
        <v>964.06999206896546</v>
      </c>
      <c r="L224" s="1">
        <f>C224/E224</f>
        <v>3185.6462834126692</v>
      </c>
      <c r="M224" s="1">
        <f>0.4*I224+0.3*J224+0.3*K224</f>
        <v>1554372.2898801479</v>
      </c>
    </row>
    <row r="225" spans="1:13" x14ac:dyDescent="0.3">
      <c r="A225">
        <v>297</v>
      </c>
      <c r="B225" s="1" t="s">
        <v>307</v>
      </c>
      <c r="C225">
        <v>11300000</v>
      </c>
      <c r="D225" s="4">
        <v>11586962179</v>
      </c>
      <c r="E225">
        <v>2789</v>
      </c>
      <c r="F225" s="5" t="s">
        <v>17</v>
      </c>
      <c r="G225">
        <v>2010</v>
      </c>
      <c r="H225">
        <f>2025-G225</f>
        <v>15</v>
      </c>
      <c r="I225">
        <f>C225/H225</f>
        <v>753333.33333333337</v>
      </c>
      <c r="J225">
        <f>D225/E225</f>
        <v>4154522.1150950161</v>
      </c>
      <c r="K225" s="1">
        <f>D225/C225</f>
        <v>1025.3948830973452</v>
      </c>
      <c r="L225" s="1">
        <f>C225/E225</f>
        <v>4051.6314091072068</v>
      </c>
      <c r="M225" s="1">
        <f>0.4*I225+0.3*J225+0.3*K225</f>
        <v>1547997.5863267675</v>
      </c>
    </row>
    <row r="226" spans="1:13" x14ac:dyDescent="0.3">
      <c r="A226">
        <v>111</v>
      </c>
      <c r="B226" s="1" t="s">
        <v>122</v>
      </c>
      <c r="C226">
        <v>26300000</v>
      </c>
      <c r="D226" s="4">
        <v>19998524070</v>
      </c>
      <c r="E226">
        <v>6737</v>
      </c>
      <c r="F226" s="5" t="s">
        <v>5</v>
      </c>
      <c r="G226">
        <v>2008</v>
      </c>
      <c r="H226">
        <f>2025-G226</f>
        <v>17</v>
      </c>
      <c r="I226">
        <f>C226/H226</f>
        <v>1547058.8235294118</v>
      </c>
      <c r="J226">
        <f>D226/E226</f>
        <v>2968461.3433278906</v>
      </c>
      <c r="K226" s="1">
        <f>D226/C226</f>
        <v>760.40015475285168</v>
      </c>
      <c r="L226" s="1">
        <f>C226/E226</f>
        <v>3903.8147543416953</v>
      </c>
      <c r="M226" s="1">
        <f>0.4*I226+0.3*J226+0.3*K226</f>
        <v>1509590.0524565578</v>
      </c>
    </row>
    <row r="227" spans="1:13" x14ac:dyDescent="0.3">
      <c r="A227">
        <v>198</v>
      </c>
      <c r="B227" s="1" t="s">
        <v>209</v>
      </c>
      <c r="C227">
        <v>14600000</v>
      </c>
      <c r="D227" s="4">
        <v>14406350201</v>
      </c>
      <c r="E227">
        <v>3718</v>
      </c>
      <c r="F227" s="5" t="s">
        <v>17</v>
      </c>
      <c r="G227">
        <v>2008</v>
      </c>
      <c r="H227">
        <f>2025-G227</f>
        <v>17</v>
      </c>
      <c r="I227">
        <f>C227/H227</f>
        <v>858823.5294117647</v>
      </c>
      <c r="J227">
        <f>D227/E227</f>
        <v>3874757.9884346421</v>
      </c>
      <c r="K227" s="1">
        <f>D227/C227</f>
        <v>986.73631513698626</v>
      </c>
      <c r="L227" s="1">
        <f>C227/E227</f>
        <v>3926.84238838085</v>
      </c>
      <c r="M227" s="1">
        <f>0.4*I227+0.3*J227+0.3*K227</f>
        <v>1506252.8291896398</v>
      </c>
    </row>
    <row r="228" spans="1:13" x14ac:dyDescent="0.3">
      <c r="A228">
        <v>197</v>
      </c>
      <c r="B228" s="1" t="s">
        <v>208</v>
      </c>
      <c r="C228">
        <v>17200000</v>
      </c>
      <c r="D228" s="4">
        <v>14534856183</v>
      </c>
      <c r="E228">
        <v>4685</v>
      </c>
      <c r="F228" s="5" t="s">
        <v>48</v>
      </c>
      <c r="G228">
        <v>2012</v>
      </c>
      <c r="H228">
        <f>2025-G228</f>
        <v>13</v>
      </c>
      <c r="I228">
        <f>C228/H228</f>
        <v>1323076.923076923</v>
      </c>
      <c r="J228">
        <f>D228/E228</f>
        <v>3102423.9451440768</v>
      </c>
      <c r="K228" s="1">
        <f>D228/C228</f>
        <v>845.0497780813954</v>
      </c>
      <c r="L228" s="1">
        <f>C228/E228</f>
        <v>3671.291355389541</v>
      </c>
      <c r="M228" s="1">
        <f>0.4*I228+0.3*J228+0.3*K228</f>
        <v>1460211.4677074167</v>
      </c>
    </row>
    <row r="229" spans="1:13" x14ac:dyDescent="0.3">
      <c r="A229">
        <v>18</v>
      </c>
      <c r="B229" s="1" t="s">
        <v>27</v>
      </c>
      <c r="C229">
        <v>65900000</v>
      </c>
      <c r="D229" s="4">
        <v>42064672138</v>
      </c>
      <c r="E229">
        <v>98369</v>
      </c>
      <c r="F229" s="5" t="s">
        <v>17</v>
      </c>
      <c r="G229">
        <v>2005</v>
      </c>
      <c r="H229">
        <f>2025-G229</f>
        <v>20</v>
      </c>
      <c r="I229">
        <f>C229/H229</f>
        <v>3295000</v>
      </c>
      <c r="J229">
        <f>D229/E229</f>
        <v>427621.22353587003</v>
      </c>
      <c r="K229" s="1">
        <f>D229/C229</f>
        <v>638.31065459787555</v>
      </c>
      <c r="L229" s="1">
        <f>C229/E229</f>
        <v>669.92650123514522</v>
      </c>
      <c r="M229" s="1">
        <f>0.4*I229+0.3*J229+0.3*K229</f>
        <v>1446477.8602571404</v>
      </c>
    </row>
    <row r="230" spans="1:13" x14ac:dyDescent="0.3">
      <c r="A230">
        <v>73</v>
      </c>
      <c r="B230" s="1" t="s">
        <v>84</v>
      </c>
      <c r="C230">
        <v>55700000</v>
      </c>
      <c r="D230" s="4">
        <v>23158451096</v>
      </c>
      <c r="E230">
        <v>242010</v>
      </c>
      <c r="F230" s="5" t="s">
        <v>85</v>
      </c>
      <c r="G230">
        <v>2009</v>
      </c>
      <c r="H230">
        <f>2025-G230</f>
        <v>16</v>
      </c>
      <c r="I230">
        <f>C230/H230</f>
        <v>3481250</v>
      </c>
      <c r="J230">
        <f>D230/E230</f>
        <v>95692.124689062432</v>
      </c>
      <c r="K230" s="1">
        <f>D230/C230</f>
        <v>415.77111482944343</v>
      </c>
      <c r="L230" s="1">
        <f>C230/E230</f>
        <v>230.15577868683113</v>
      </c>
      <c r="M230" s="1">
        <f>0.4*I230+0.3*J230+0.3*K230</f>
        <v>1421332.3687411675</v>
      </c>
    </row>
    <row r="231" spans="1:13" x14ac:dyDescent="0.3">
      <c r="A231">
        <v>172</v>
      </c>
      <c r="B231" s="1" t="s">
        <v>183</v>
      </c>
      <c r="C231">
        <v>35600000</v>
      </c>
      <c r="D231" s="4">
        <v>15504494143</v>
      </c>
      <c r="E231">
        <v>8911</v>
      </c>
      <c r="F231" s="5" t="s">
        <v>9</v>
      </c>
      <c r="G231">
        <v>2009</v>
      </c>
      <c r="H231">
        <f>2025-G231</f>
        <v>16</v>
      </c>
      <c r="I231">
        <f>C231/H231</f>
        <v>2225000</v>
      </c>
      <c r="J231">
        <f>D231/E231</f>
        <v>1739927.521378072</v>
      </c>
      <c r="K231" s="1">
        <f>D231/C231</f>
        <v>435.51949839887641</v>
      </c>
      <c r="L231" s="1">
        <f>C231/E231</f>
        <v>3995.062282572102</v>
      </c>
      <c r="M231" s="1">
        <f>0.4*I231+0.3*J231+0.3*K231</f>
        <v>1412108.9122629412</v>
      </c>
    </row>
    <row r="232" spans="1:13" x14ac:dyDescent="0.3">
      <c r="A232">
        <v>178</v>
      </c>
      <c r="B232" s="1" t="s">
        <v>189</v>
      </c>
      <c r="C232">
        <v>33600000</v>
      </c>
      <c r="D232" s="4">
        <v>15241121694</v>
      </c>
      <c r="E232">
        <v>7395</v>
      </c>
      <c r="F232" s="5" t="s">
        <v>48</v>
      </c>
      <c r="G232">
        <v>2008</v>
      </c>
      <c r="H232">
        <f>2025-G232</f>
        <v>17</v>
      </c>
      <c r="I232">
        <f>C232/H232</f>
        <v>1976470.5882352942</v>
      </c>
      <c r="J232">
        <f>D232/E232</f>
        <v>2061003.6097363082</v>
      </c>
      <c r="K232" s="1">
        <f>D232/C232</f>
        <v>453.6048123214286</v>
      </c>
      <c r="L232" s="1">
        <f>C232/E232</f>
        <v>4543.6105476673429</v>
      </c>
      <c r="M232" s="1">
        <f>0.4*I232+0.3*J232+0.3*K232</f>
        <v>1409025.3996587067</v>
      </c>
    </row>
    <row r="233" spans="1:13" x14ac:dyDescent="0.3">
      <c r="A233">
        <v>249</v>
      </c>
      <c r="B233" s="1" t="s">
        <v>260</v>
      </c>
      <c r="C233">
        <v>9520000</v>
      </c>
      <c r="D233" s="4">
        <v>12981801302</v>
      </c>
      <c r="E233">
        <v>3337</v>
      </c>
      <c r="F233" s="5" t="s">
        <v>15</v>
      </c>
      <c r="G233">
        <v>2009</v>
      </c>
      <c r="H233">
        <f>2025-G233</f>
        <v>16</v>
      </c>
      <c r="I233">
        <f>C233/H233</f>
        <v>595000</v>
      </c>
      <c r="J233">
        <f>D233/E233</f>
        <v>3890261.103386275</v>
      </c>
      <c r="K233" s="1">
        <f>D233/C233</f>
        <v>1363.6345905462185</v>
      </c>
      <c r="L233" s="1">
        <f>C233/E233</f>
        <v>2852.8618519628408</v>
      </c>
      <c r="M233" s="1">
        <f>0.4*I233+0.3*J233+0.3*K233</f>
        <v>1405487.4213930464</v>
      </c>
    </row>
    <row r="234" spans="1:13" x14ac:dyDescent="0.3">
      <c r="A234">
        <v>245</v>
      </c>
      <c r="B234" s="1" t="s">
        <v>256</v>
      </c>
      <c r="C234">
        <v>20000000</v>
      </c>
      <c r="D234" s="4">
        <v>13056086166</v>
      </c>
      <c r="E234">
        <v>4089</v>
      </c>
      <c r="F234" s="5" t="s">
        <v>17</v>
      </c>
      <c r="G234">
        <v>2007</v>
      </c>
      <c r="H234">
        <f>2025-G234</f>
        <v>18</v>
      </c>
      <c r="I234">
        <f>C234/H234</f>
        <v>1111111.111111111</v>
      </c>
      <c r="J234">
        <f>D234/E234</f>
        <v>3192977.785766691</v>
      </c>
      <c r="K234" s="1">
        <f>D234/C234</f>
        <v>652.8043083</v>
      </c>
      <c r="L234" s="1">
        <f>C234/E234</f>
        <v>4891.1714355588165</v>
      </c>
      <c r="M234" s="1">
        <f>0.4*I234+0.3*J234+0.3*K234</f>
        <v>1402533.6214669417</v>
      </c>
    </row>
    <row r="235" spans="1:13" x14ac:dyDescent="0.3">
      <c r="A235">
        <v>24</v>
      </c>
      <c r="B235" s="1" t="s">
        <v>33</v>
      </c>
      <c r="C235">
        <v>38300000</v>
      </c>
      <c r="D235" s="4">
        <v>35265515153</v>
      </c>
      <c r="E235">
        <v>68255</v>
      </c>
      <c r="F235" s="5" t="s">
        <v>17</v>
      </c>
      <c r="G235">
        <v>2012</v>
      </c>
      <c r="H235">
        <f>2025-G235</f>
        <v>13</v>
      </c>
      <c r="I235">
        <f>C235/H235</f>
        <v>2946153.846153846</v>
      </c>
      <c r="J235">
        <f>D235/E235</f>
        <v>516672.99323126511</v>
      </c>
      <c r="K235" s="1">
        <f>D235/C235</f>
        <v>920.77063062663183</v>
      </c>
      <c r="L235" s="1">
        <f>C235/E235</f>
        <v>561.13105267013407</v>
      </c>
      <c r="M235" s="1">
        <f>0.4*I235+0.3*J235+0.3*K235</f>
        <v>1333739.6676201061</v>
      </c>
    </row>
    <row r="236" spans="1:13" x14ac:dyDescent="0.3">
      <c r="A236">
        <v>130</v>
      </c>
      <c r="B236" s="1" t="s">
        <v>141</v>
      </c>
      <c r="C236">
        <v>21100000</v>
      </c>
      <c r="D236" s="4">
        <v>18126808736</v>
      </c>
      <c r="E236">
        <v>8257</v>
      </c>
      <c r="F236" s="5" t="s">
        <v>5</v>
      </c>
      <c r="G236">
        <v>2012</v>
      </c>
      <c r="H236">
        <f>2025-G236</f>
        <v>13</v>
      </c>
      <c r="I236">
        <f>C236/H236</f>
        <v>1623076.923076923</v>
      </c>
      <c r="J236">
        <f>D236/E236</f>
        <v>2195326.236647693</v>
      </c>
      <c r="K236" s="1">
        <f>D236/C236</f>
        <v>859.09046142180091</v>
      </c>
      <c r="L236" s="1">
        <f>C236/E236</f>
        <v>2555.4075330023011</v>
      </c>
      <c r="M236" s="1">
        <f>0.4*I236+0.3*J236+0.3*K236</f>
        <v>1308086.3673635037</v>
      </c>
    </row>
    <row r="237" spans="1:13" x14ac:dyDescent="0.3">
      <c r="A237">
        <v>260</v>
      </c>
      <c r="B237" s="1" t="s">
        <v>270</v>
      </c>
      <c r="C237">
        <v>31700000</v>
      </c>
      <c r="D237" s="4">
        <v>12889926707</v>
      </c>
      <c r="E237">
        <v>11800</v>
      </c>
      <c r="F237" s="5" t="s">
        <v>48</v>
      </c>
      <c r="G237">
        <v>2012</v>
      </c>
      <c r="H237">
        <f>2025-G237</f>
        <v>13</v>
      </c>
      <c r="I237">
        <f>C237/H237</f>
        <v>2438461.5384615385</v>
      </c>
      <c r="J237">
        <f>D237/E237</f>
        <v>1092366.6700847459</v>
      </c>
      <c r="K237" s="1">
        <f>D237/C237</f>
        <v>406.62229359621449</v>
      </c>
      <c r="L237" s="1">
        <f>C237/E237</f>
        <v>2686.4406779661017</v>
      </c>
      <c r="M237" s="1">
        <f>0.4*I237+0.3*J237+0.3*K237</f>
        <v>1303216.6030981182</v>
      </c>
    </row>
    <row r="238" spans="1:13" x14ac:dyDescent="0.3">
      <c r="A238">
        <v>132</v>
      </c>
      <c r="B238" s="1" t="s">
        <v>143</v>
      </c>
      <c r="C238">
        <v>20200000</v>
      </c>
      <c r="D238" s="4">
        <v>17860330729</v>
      </c>
      <c r="E238">
        <v>7493</v>
      </c>
      <c r="F238" s="5" t="s">
        <v>12</v>
      </c>
      <c r="G238">
        <v>2011</v>
      </c>
      <c r="H238">
        <f>2025-G238</f>
        <v>14</v>
      </c>
      <c r="I238">
        <f>C238/H238</f>
        <v>1442857.142857143</v>
      </c>
      <c r="J238">
        <f>D238/E238</f>
        <v>2383602.1258507939</v>
      </c>
      <c r="K238" s="1">
        <f>D238/C238</f>
        <v>884.17478856435639</v>
      </c>
      <c r="L238" s="1">
        <f>C238/E238</f>
        <v>2695.8494594955291</v>
      </c>
      <c r="M238" s="1">
        <f>0.4*I238+0.3*J238+0.3*K238</f>
        <v>1292488.7473346645</v>
      </c>
    </row>
    <row r="239" spans="1:13" x14ac:dyDescent="0.3">
      <c r="A239">
        <v>51</v>
      </c>
      <c r="B239" s="1" t="s">
        <v>61</v>
      </c>
      <c r="C239">
        <v>36400000</v>
      </c>
      <c r="D239" s="4">
        <v>26280826947</v>
      </c>
      <c r="E239">
        <v>106483</v>
      </c>
      <c r="F239" s="5" t="s">
        <v>17</v>
      </c>
      <c r="G239">
        <v>2013</v>
      </c>
      <c r="H239">
        <f>2025-G239</f>
        <v>12</v>
      </c>
      <c r="I239">
        <f>C239/H239</f>
        <v>3033333.3333333335</v>
      </c>
      <c r="J239">
        <f>D239/E239</f>
        <v>246807.72467905676</v>
      </c>
      <c r="K239" s="1">
        <f>D239/C239</f>
        <v>722.00074030219776</v>
      </c>
      <c r="L239" s="1">
        <f>C239/E239</f>
        <v>341.83860334513491</v>
      </c>
      <c r="M239" s="1">
        <f>0.4*I239+0.3*J239+0.3*K239</f>
        <v>1287592.2509591412</v>
      </c>
    </row>
    <row r="240" spans="1:13" x14ac:dyDescent="0.3">
      <c r="A240">
        <v>47</v>
      </c>
      <c r="B240" s="1" t="s">
        <v>57</v>
      </c>
      <c r="C240">
        <v>32700000</v>
      </c>
      <c r="D240" s="4">
        <v>26827714564</v>
      </c>
      <c r="E240">
        <v>86169</v>
      </c>
      <c r="F240" s="5" t="s">
        <v>17</v>
      </c>
      <c r="G240">
        <v>2014</v>
      </c>
      <c r="H240">
        <f>2025-G240</f>
        <v>11</v>
      </c>
      <c r="I240">
        <f>C240/H240</f>
        <v>2972727.2727272729</v>
      </c>
      <c r="J240">
        <f>D240/E240</f>
        <v>311338.35328250297</v>
      </c>
      <c r="K240" s="1">
        <f>D240/C240</f>
        <v>820.41940562691127</v>
      </c>
      <c r="L240" s="1">
        <f>C240/E240</f>
        <v>379.48682240713015</v>
      </c>
      <c r="M240" s="1">
        <f>0.4*I240+0.3*J240+0.3*K240</f>
        <v>1282738.540897348</v>
      </c>
    </row>
    <row r="241" spans="1:13" x14ac:dyDescent="0.3">
      <c r="A241">
        <v>79</v>
      </c>
      <c r="B241" s="1" t="s">
        <v>91</v>
      </c>
      <c r="C241">
        <v>38300000</v>
      </c>
      <c r="D241" s="4">
        <v>22582266136</v>
      </c>
      <c r="E241">
        <v>15189</v>
      </c>
      <c r="F241" s="5" t="s">
        <v>17</v>
      </c>
      <c r="G241">
        <v>2006</v>
      </c>
      <c r="H241">
        <f>2025-G241</f>
        <v>19</v>
      </c>
      <c r="I241">
        <f>C241/H241</f>
        <v>2015789.4736842106</v>
      </c>
      <c r="J241">
        <f>D241/E241</f>
        <v>1486751.3421555073</v>
      </c>
      <c r="K241" s="1">
        <f>D241/C241</f>
        <v>589.61530381201044</v>
      </c>
      <c r="L241" s="1">
        <f>C241/E241</f>
        <v>2521.5616564619131</v>
      </c>
      <c r="M241" s="1">
        <f>0.4*I241+0.3*J241+0.3*K241</f>
        <v>1252518.07671148</v>
      </c>
    </row>
    <row r="242" spans="1:13" x14ac:dyDescent="0.3">
      <c r="A242">
        <v>135</v>
      </c>
      <c r="B242" s="1" t="s">
        <v>146</v>
      </c>
      <c r="C242">
        <v>32100000</v>
      </c>
      <c r="D242" s="4">
        <v>17427689200</v>
      </c>
      <c r="E242">
        <v>9884</v>
      </c>
      <c r="F242" s="5" t="s">
        <v>17</v>
      </c>
      <c r="G242">
        <v>2007</v>
      </c>
      <c r="H242">
        <f>2025-G242</f>
        <v>18</v>
      </c>
      <c r="I242">
        <f>C242/H242</f>
        <v>1783333.3333333333</v>
      </c>
      <c r="J242">
        <f>D242/E242</f>
        <v>1763222.2986645084</v>
      </c>
      <c r="K242" s="1">
        <f>D242/C242</f>
        <v>542.9186666666667</v>
      </c>
      <c r="L242" s="1">
        <f>C242/E242</f>
        <v>3247.6730068798056</v>
      </c>
      <c r="M242" s="1">
        <f>0.4*I242+0.3*J242+0.3*K242</f>
        <v>1242462.8985326858</v>
      </c>
    </row>
    <row r="243" spans="1:13" x14ac:dyDescent="0.3">
      <c r="A243">
        <v>145</v>
      </c>
      <c r="B243" s="1" t="s">
        <v>155</v>
      </c>
      <c r="C243">
        <v>30700000</v>
      </c>
      <c r="D243" s="4">
        <v>16798836162</v>
      </c>
      <c r="E243">
        <v>8627</v>
      </c>
      <c r="F243" s="5" t="s">
        <v>41</v>
      </c>
      <c r="G243">
        <v>2006</v>
      </c>
      <c r="H243">
        <f>2025-G243</f>
        <v>19</v>
      </c>
      <c r="I243">
        <f>C243/H243</f>
        <v>1615789.4736842106</v>
      </c>
      <c r="J243">
        <f>D243/E243</f>
        <v>1947239.615393532</v>
      </c>
      <c r="K243" s="1">
        <f>D243/C243</f>
        <v>547.1933603257329</v>
      </c>
      <c r="L243" s="1">
        <f>C243/E243</f>
        <v>3558.5951083806654</v>
      </c>
      <c r="M243" s="1">
        <f>0.4*I243+0.3*J243+0.3*K243</f>
        <v>1230651.8320998414</v>
      </c>
    </row>
    <row r="244" spans="1:13" x14ac:dyDescent="0.3">
      <c r="A244">
        <v>100</v>
      </c>
      <c r="B244" s="1" t="s">
        <v>111</v>
      </c>
      <c r="C244">
        <v>29900000</v>
      </c>
      <c r="D244" s="4">
        <v>20780114029</v>
      </c>
      <c r="E244">
        <v>11110</v>
      </c>
      <c r="F244" s="5" t="s">
        <v>5</v>
      </c>
      <c r="G244">
        <v>2007</v>
      </c>
      <c r="H244">
        <f>2025-G244</f>
        <v>18</v>
      </c>
      <c r="I244">
        <f>C244/H244</f>
        <v>1661111.111111111</v>
      </c>
      <c r="J244">
        <f>D244/E244</f>
        <v>1870397.3023402339</v>
      </c>
      <c r="K244" s="1">
        <f>D244/C244</f>
        <v>694.98709127090297</v>
      </c>
      <c r="L244" s="1">
        <f>C244/E244</f>
        <v>2691.2691269126913</v>
      </c>
      <c r="M244" s="1">
        <f>0.4*I244+0.3*J244+0.3*K244</f>
        <v>1225772.1312738957</v>
      </c>
    </row>
    <row r="245" spans="1:13" x14ac:dyDescent="0.3">
      <c r="A245">
        <v>110</v>
      </c>
      <c r="B245" s="1" t="s">
        <v>121</v>
      </c>
      <c r="C245">
        <v>21200000</v>
      </c>
      <c r="D245" s="4">
        <v>20004403352</v>
      </c>
      <c r="E245">
        <v>7985</v>
      </c>
      <c r="F245" s="5" t="s">
        <v>17</v>
      </c>
      <c r="G245">
        <v>2007</v>
      </c>
      <c r="H245">
        <f>2025-G245</f>
        <v>18</v>
      </c>
      <c r="I245">
        <f>C245/H245</f>
        <v>1177777.7777777778</v>
      </c>
      <c r="J245">
        <f>D245/E245</f>
        <v>2505247.7585472763</v>
      </c>
      <c r="K245" s="1">
        <f>D245/C245</f>
        <v>943.60393169811323</v>
      </c>
      <c r="L245" s="1">
        <f>C245/E245</f>
        <v>2654.9780839073264</v>
      </c>
      <c r="M245" s="1">
        <f>0.4*I245+0.3*J245+0.3*K245</f>
        <v>1222968.5198548033</v>
      </c>
    </row>
    <row r="246" spans="1:13" x14ac:dyDescent="0.3">
      <c r="A246">
        <v>267</v>
      </c>
      <c r="B246" s="1" t="s">
        <v>277</v>
      </c>
      <c r="C246">
        <v>12400000</v>
      </c>
      <c r="D246" s="4">
        <v>12464867813</v>
      </c>
      <c r="E246">
        <v>4382</v>
      </c>
      <c r="F246" s="5" t="s">
        <v>5</v>
      </c>
      <c r="G246">
        <v>2007</v>
      </c>
      <c r="H246">
        <f>2025-G246</f>
        <v>18</v>
      </c>
      <c r="I246">
        <f>C246/H246</f>
        <v>688888.88888888888</v>
      </c>
      <c r="J246">
        <f>D246/E246</f>
        <v>2844561.3448197171</v>
      </c>
      <c r="K246" s="1">
        <f>D246/C246</f>
        <v>1005.2312752419355</v>
      </c>
      <c r="L246" s="1">
        <f>C246/E246</f>
        <v>2829.7581013235967</v>
      </c>
      <c r="M246" s="1">
        <f>0.4*I246+0.3*J246+0.3*K246</f>
        <v>1129225.5283840431</v>
      </c>
    </row>
    <row r="247" spans="1:13" x14ac:dyDescent="0.3">
      <c r="A247">
        <v>61</v>
      </c>
      <c r="B247" s="1" t="s">
        <v>72</v>
      </c>
      <c r="C247">
        <v>22700000</v>
      </c>
      <c r="D247" s="4">
        <v>25007763545</v>
      </c>
      <c r="E247">
        <v>14685</v>
      </c>
      <c r="F247" s="5" t="s">
        <v>5</v>
      </c>
      <c r="G247">
        <v>2010</v>
      </c>
      <c r="H247">
        <f>2025-G247</f>
        <v>15</v>
      </c>
      <c r="I247">
        <f>C247/H247</f>
        <v>1513333.3333333333</v>
      </c>
      <c r="J247">
        <f>D247/E247</f>
        <v>1702946.1045284304</v>
      </c>
      <c r="K247" s="1">
        <f>D247/C247</f>
        <v>1101.663592290749</v>
      </c>
      <c r="L247" s="1">
        <f>C247/E247</f>
        <v>1545.7950289410965</v>
      </c>
      <c r="M247" s="1">
        <f>0.4*I247+0.3*J247+0.3*K247</f>
        <v>1116547.6637695497</v>
      </c>
    </row>
    <row r="248" spans="1:13" x14ac:dyDescent="0.3">
      <c r="A248">
        <v>289</v>
      </c>
      <c r="B248" s="1" t="s">
        <v>299</v>
      </c>
      <c r="C248">
        <v>35500000</v>
      </c>
      <c r="D248" s="4">
        <v>11840564703</v>
      </c>
      <c r="E248">
        <v>262326</v>
      </c>
      <c r="F248" s="5" t="s">
        <v>12</v>
      </c>
      <c r="G248">
        <v>2012</v>
      </c>
      <c r="H248">
        <f>2025-G248</f>
        <v>13</v>
      </c>
      <c r="I248">
        <f>C248/H248</f>
        <v>2730769.230769231</v>
      </c>
      <c r="J248">
        <f>D248/E248</f>
        <v>45136.832426065281</v>
      </c>
      <c r="K248" s="1">
        <f>D248/C248</f>
        <v>333.53703388732396</v>
      </c>
      <c r="L248" s="1">
        <f>C248/E248</f>
        <v>135.32779823578295</v>
      </c>
      <c r="M248" s="1">
        <f>0.4*I248+0.3*J248+0.3*K248</f>
        <v>1105948.8031456782</v>
      </c>
    </row>
    <row r="249" spans="1:13" x14ac:dyDescent="0.3">
      <c r="A249">
        <v>70</v>
      </c>
      <c r="B249" s="1" t="s">
        <v>81</v>
      </c>
      <c r="C249">
        <v>24400000</v>
      </c>
      <c r="D249" s="4">
        <v>23411691878</v>
      </c>
      <c r="E249">
        <v>17842</v>
      </c>
      <c r="F249" s="5" t="s">
        <v>5</v>
      </c>
      <c r="G249">
        <v>2011</v>
      </c>
      <c r="H249">
        <f>2025-G249</f>
        <v>14</v>
      </c>
      <c r="I249">
        <f>C249/H249</f>
        <v>1742857.142857143</v>
      </c>
      <c r="J249">
        <f>D249/E249</f>
        <v>1312167.4631767739</v>
      </c>
      <c r="K249" s="1">
        <f>D249/C249</f>
        <v>959.49556877049179</v>
      </c>
      <c r="L249" s="1">
        <f>C249/E249</f>
        <v>1367.5596906176438</v>
      </c>
      <c r="M249" s="1">
        <f>0.4*I249+0.3*J249+0.3*K249</f>
        <v>1091080.9447665205</v>
      </c>
    </row>
    <row r="250" spans="1:13" x14ac:dyDescent="0.3">
      <c r="A250">
        <v>286</v>
      </c>
      <c r="B250" s="1" t="s">
        <v>296</v>
      </c>
      <c r="C250">
        <v>10400000</v>
      </c>
      <c r="D250" s="4">
        <v>11909217449</v>
      </c>
      <c r="E250">
        <v>4824</v>
      </c>
      <c r="F250" s="5" t="s">
        <v>12</v>
      </c>
      <c r="G250">
        <v>2013</v>
      </c>
      <c r="H250">
        <f>2025-G250</f>
        <v>12</v>
      </c>
      <c r="I250">
        <f>C250/H250</f>
        <v>866666.66666666663</v>
      </c>
      <c r="J250">
        <f>D250/E250</f>
        <v>2468743.2522802656</v>
      </c>
      <c r="K250" s="1">
        <f>D250/C250</f>
        <v>1145.1170624038461</v>
      </c>
      <c r="L250" s="1">
        <f>C250/E250</f>
        <v>2155.8872305140962</v>
      </c>
      <c r="M250" s="1">
        <f>0.4*I250+0.3*J250+0.3*K250</f>
        <v>1087633.1774694675</v>
      </c>
    </row>
    <row r="251" spans="1:13" x14ac:dyDescent="0.3">
      <c r="A251">
        <v>15</v>
      </c>
      <c r="B251" s="1" t="s">
        <v>24</v>
      </c>
      <c r="C251">
        <v>42600000</v>
      </c>
      <c r="D251" s="4">
        <v>49164270097</v>
      </c>
      <c r="E251">
        <v>187424</v>
      </c>
      <c r="F251" s="5" t="s">
        <v>12</v>
      </c>
      <c r="G251">
        <v>2008</v>
      </c>
      <c r="H251">
        <f>2025-G251</f>
        <v>17</v>
      </c>
      <c r="I251">
        <f>C251/H251</f>
        <v>2505882.3529411764</v>
      </c>
      <c r="J251">
        <f>D251/E251</f>
        <v>262315.76584108756</v>
      </c>
      <c r="K251" s="1">
        <f>D251/C251</f>
        <v>1154.0908473474178</v>
      </c>
      <c r="L251" s="1">
        <f>C251/E251</f>
        <v>227.29212907631893</v>
      </c>
      <c r="M251" s="1">
        <f>0.4*I251+0.3*J251+0.3*K251</f>
        <v>1081393.898183001</v>
      </c>
    </row>
    <row r="252" spans="1:13" x14ac:dyDescent="0.3">
      <c r="A252">
        <v>131</v>
      </c>
      <c r="B252" s="1" t="s">
        <v>142</v>
      </c>
      <c r="C252">
        <v>21100000</v>
      </c>
      <c r="D252" s="4">
        <v>18099600022</v>
      </c>
      <c r="E252">
        <v>48263</v>
      </c>
      <c r="F252" s="5" t="s">
        <v>12</v>
      </c>
      <c r="G252">
        <v>2016</v>
      </c>
      <c r="H252">
        <f>2025-G252</f>
        <v>9</v>
      </c>
      <c r="I252">
        <f>C252/H252</f>
        <v>2344444.4444444445</v>
      </c>
      <c r="J252">
        <f>D252/E252</f>
        <v>375020.20226674678</v>
      </c>
      <c r="K252" s="1">
        <f>D252/C252</f>
        <v>857.80094890995258</v>
      </c>
      <c r="L252" s="1">
        <f>C252/E252</f>
        <v>437.18790792118187</v>
      </c>
      <c r="M252" s="1">
        <f>0.4*I252+0.3*J252+0.3*K252</f>
        <v>1050541.1787424749</v>
      </c>
    </row>
    <row r="253" spans="1:13" x14ac:dyDescent="0.3">
      <c r="A253">
        <v>166</v>
      </c>
      <c r="B253" s="1" t="s">
        <v>177</v>
      </c>
      <c r="C253">
        <v>13300000</v>
      </c>
      <c r="D253" s="4">
        <v>15748182269</v>
      </c>
      <c r="E253">
        <v>10475</v>
      </c>
      <c r="F253" s="5" t="s">
        <v>12</v>
      </c>
      <c r="G253">
        <v>2016</v>
      </c>
      <c r="H253">
        <f>2025-G253</f>
        <v>9</v>
      </c>
      <c r="I253">
        <f>C253/H253</f>
        <v>1477777.7777777778</v>
      </c>
      <c r="J253">
        <f>D253/E253</f>
        <v>1503406.4218615752</v>
      </c>
      <c r="K253" s="1">
        <f>D253/C253</f>
        <v>1184.07385481203</v>
      </c>
      <c r="L253" s="1">
        <f>C253/E253</f>
        <v>1269.6897374701671</v>
      </c>
      <c r="M253" s="1">
        <f>0.4*I253+0.3*J253+0.3*K253</f>
        <v>1042488.2598260273</v>
      </c>
    </row>
    <row r="254" spans="1:13" x14ac:dyDescent="0.3">
      <c r="A254">
        <v>26</v>
      </c>
      <c r="B254" s="1" t="s">
        <v>35</v>
      </c>
      <c r="C254">
        <v>38000000</v>
      </c>
      <c r="D254" s="4">
        <v>33884922133</v>
      </c>
      <c r="E254">
        <v>84696</v>
      </c>
      <c r="F254" s="5" t="s">
        <v>17</v>
      </c>
      <c r="G254">
        <v>2008</v>
      </c>
      <c r="H254">
        <f>2025-G254</f>
        <v>17</v>
      </c>
      <c r="I254">
        <f>C254/H254</f>
        <v>2235294.1176470588</v>
      </c>
      <c r="J254">
        <f>D254/E254</f>
        <v>400077.00638755079</v>
      </c>
      <c r="K254" s="1">
        <f>D254/C254</f>
        <v>891.70847718421055</v>
      </c>
      <c r="L254" s="1">
        <f>C254/E254</f>
        <v>448.66345518088224</v>
      </c>
      <c r="M254" s="1">
        <f>0.4*I254+0.3*J254+0.3*K254</f>
        <v>1014408.261518244</v>
      </c>
    </row>
    <row r="255" spans="1:13" x14ac:dyDescent="0.3">
      <c r="A255">
        <v>258</v>
      </c>
      <c r="B255" s="1" t="s">
        <v>268</v>
      </c>
      <c r="C255">
        <v>19000000</v>
      </c>
      <c r="D255" s="4">
        <v>12902883527</v>
      </c>
      <c r="E255">
        <v>6419</v>
      </c>
      <c r="F255" s="5" t="s">
        <v>17</v>
      </c>
      <c r="G255">
        <v>2006</v>
      </c>
      <c r="H255">
        <f>2025-G255</f>
        <v>19</v>
      </c>
      <c r="I255">
        <f>C255/H255</f>
        <v>1000000</v>
      </c>
      <c r="J255">
        <f>D255/E255</f>
        <v>2010108.0428415642</v>
      </c>
      <c r="K255" s="1">
        <f>D255/C255</f>
        <v>679.09913300000005</v>
      </c>
      <c r="L255" s="1">
        <f>C255/E255</f>
        <v>2959.9626109985979</v>
      </c>
      <c r="M255" s="1">
        <f>0.4*I255+0.3*J255+0.3*K255</f>
        <v>1003236.1425923692</v>
      </c>
    </row>
    <row r="256" spans="1:13" x14ac:dyDescent="0.3">
      <c r="A256">
        <v>66</v>
      </c>
      <c r="B256" s="1" t="s">
        <v>77</v>
      </c>
      <c r="C256">
        <v>27600000</v>
      </c>
      <c r="D256" s="4">
        <v>24574327626</v>
      </c>
      <c r="E256">
        <v>21020</v>
      </c>
      <c r="F256" s="5" t="s">
        <v>5</v>
      </c>
      <c r="G256">
        <v>2008</v>
      </c>
      <c r="H256">
        <f>2025-G256</f>
        <v>17</v>
      </c>
      <c r="I256">
        <f>C256/H256</f>
        <v>1623529.4117647058</v>
      </c>
      <c r="J256">
        <f>D256/E256</f>
        <v>1169092.65585157</v>
      </c>
      <c r="K256" s="1">
        <f>D256/C256</f>
        <v>890.37418934782613</v>
      </c>
      <c r="L256" s="1">
        <f>C256/E256</f>
        <v>1313.0352045670791</v>
      </c>
      <c r="M256" s="1">
        <f>0.4*I256+0.3*J256+0.3*K256</f>
        <v>1000406.6737181578</v>
      </c>
    </row>
    <row r="257" spans="1:13" x14ac:dyDescent="0.3">
      <c r="A257">
        <v>257</v>
      </c>
      <c r="B257" s="1" t="s">
        <v>267</v>
      </c>
      <c r="C257">
        <v>13600000</v>
      </c>
      <c r="D257" s="4">
        <v>12903392102</v>
      </c>
      <c r="E257">
        <v>8662</v>
      </c>
      <c r="F257" s="5" t="s">
        <v>12</v>
      </c>
      <c r="G257">
        <v>2015</v>
      </c>
      <c r="H257">
        <f>2025-G257</f>
        <v>10</v>
      </c>
      <c r="I257">
        <f>C257/H257</f>
        <v>1360000</v>
      </c>
      <c r="J257">
        <f>D257/E257</f>
        <v>1489655.0567998153</v>
      </c>
      <c r="K257" s="1">
        <f>D257/C257</f>
        <v>948.77883102941178</v>
      </c>
      <c r="L257" s="1">
        <f>C257/E257</f>
        <v>1570.0761948741631</v>
      </c>
      <c r="M257" s="1">
        <f>0.4*I257+0.3*J257+0.3*K257</f>
        <v>991181.15068925347</v>
      </c>
    </row>
    <row r="258" spans="1:13" x14ac:dyDescent="0.3">
      <c r="A258">
        <v>265</v>
      </c>
      <c r="B258" s="1" t="s">
        <v>275</v>
      </c>
      <c r="C258">
        <v>22500000</v>
      </c>
      <c r="D258" s="4">
        <v>12611329246</v>
      </c>
      <c r="E258">
        <v>22118</v>
      </c>
      <c r="F258" s="5" t="s">
        <v>5</v>
      </c>
      <c r="G258">
        <v>2014</v>
      </c>
      <c r="H258">
        <f>2025-G258</f>
        <v>11</v>
      </c>
      <c r="I258">
        <f>C258/H258</f>
        <v>2045454.5454545454</v>
      </c>
      <c r="J258">
        <f>D258/E258</f>
        <v>570183.9789311873</v>
      </c>
      <c r="K258" s="1">
        <f>D258/C258</f>
        <v>560.50352204444448</v>
      </c>
      <c r="L258" s="1">
        <f>C258/E258</f>
        <v>1017.271000994665</v>
      </c>
      <c r="M258" s="1">
        <f>0.4*I258+0.3*J258+0.3*K258</f>
        <v>989405.16291778767</v>
      </c>
    </row>
    <row r="259" spans="1:13" x14ac:dyDescent="0.3">
      <c r="A259">
        <v>203</v>
      </c>
      <c r="B259" s="1" t="s">
        <v>214</v>
      </c>
      <c r="C259">
        <v>13400000</v>
      </c>
      <c r="D259" s="4">
        <v>14287683142</v>
      </c>
      <c r="E259">
        <v>8226</v>
      </c>
      <c r="F259" s="5" t="s">
        <v>17</v>
      </c>
      <c r="G259">
        <v>2013</v>
      </c>
      <c r="H259">
        <f>2025-G259</f>
        <v>12</v>
      </c>
      <c r="I259">
        <f>C259/H259</f>
        <v>1116666.6666666667</v>
      </c>
      <c r="J259">
        <f>D259/E259</f>
        <v>1736893.1609530756</v>
      </c>
      <c r="K259" s="1">
        <f>D259/C259</f>
        <v>1066.2450105970149</v>
      </c>
      <c r="L259" s="1">
        <f>C259/E259</f>
        <v>1628.9812788718698</v>
      </c>
      <c r="M259" s="1">
        <f>0.4*I259+0.3*J259+0.3*K259</f>
        <v>968054.48845576844</v>
      </c>
    </row>
    <row r="260" spans="1:13" x14ac:dyDescent="0.3">
      <c r="A260">
        <v>229</v>
      </c>
      <c r="B260" s="1" t="s">
        <v>240</v>
      </c>
      <c r="C260">
        <v>24500000</v>
      </c>
      <c r="D260" s="4">
        <v>13529296723</v>
      </c>
      <c r="E260">
        <v>84587</v>
      </c>
      <c r="F260" s="5" t="s">
        <v>17</v>
      </c>
      <c r="G260">
        <v>2014</v>
      </c>
      <c r="H260">
        <f>2025-G260</f>
        <v>11</v>
      </c>
      <c r="I260">
        <f>C260/H260</f>
        <v>2227272.7272727271</v>
      </c>
      <c r="J260">
        <f>D260/E260</f>
        <v>159945.34293685792</v>
      </c>
      <c r="K260" s="1">
        <f>D260/C260</f>
        <v>552.21619277551019</v>
      </c>
      <c r="L260" s="1">
        <f>C260/E260</f>
        <v>289.64261647770934</v>
      </c>
      <c r="M260" s="1">
        <f>0.4*I260+0.3*J260+0.3*K260</f>
        <v>939058.35864798084</v>
      </c>
    </row>
    <row r="261" spans="1:13" x14ac:dyDescent="0.3">
      <c r="A261">
        <v>134</v>
      </c>
      <c r="B261" s="1" t="s">
        <v>145</v>
      </c>
      <c r="C261">
        <v>14000000</v>
      </c>
      <c r="D261" s="4">
        <v>17557695746</v>
      </c>
      <c r="E261">
        <v>93640</v>
      </c>
      <c r="F261" s="5" t="s">
        <v>17</v>
      </c>
      <c r="G261">
        <v>2018</v>
      </c>
      <c r="H261">
        <f>2025-G261</f>
        <v>7</v>
      </c>
      <c r="I261">
        <f>C261/H261</f>
        <v>2000000</v>
      </c>
      <c r="J261">
        <f>D261/E261</f>
        <v>187502.09041008117</v>
      </c>
      <c r="K261" s="1">
        <f>D261/C261</f>
        <v>1254.1211247142858</v>
      </c>
      <c r="L261" s="1">
        <f>C261/E261</f>
        <v>149.508756941478</v>
      </c>
      <c r="M261" s="1">
        <f>0.4*I261+0.3*J261+0.3*K261</f>
        <v>856626.86346043856</v>
      </c>
    </row>
    <row r="262" spans="1:13" x14ac:dyDescent="0.3">
      <c r="A262">
        <v>261</v>
      </c>
      <c r="B262" s="1" t="s">
        <v>271</v>
      </c>
      <c r="C262">
        <v>18400000</v>
      </c>
      <c r="D262" s="4">
        <v>12758281340</v>
      </c>
      <c r="E262">
        <v>16954</v>
      </c>
      <c r="F262" s="5" t="s">
        <v>9</v>
      </c>
      <c r="G262">
        <v>2013</v>
      </c>
      <c r="H262">
        <f>2025-G262</f>
        <v>12</v>
      </c>
      <c r="I262">
        <f>C262/H262</f>
        <v>1533333.3333333333</v>
      </c>
      <c r="J262">
        <f>D262/E262</f>
        <v>752523.37737407105</v>
      </c>
      <c r="K262" s="1">
        <f>D262/C262</f>
        <v>693.38485543478259</v>
      </c>
      <c r="L262" s="1">
        <f>C262/E262</f>
        <v>1085.2896071723487</v>
      </c>
      <c r="M262" s="1">
        <f>0.4*I262+0.3*J262+0.3*K262</f>
        <v>839298.36200218508</v>
      </c>
    </row>
    <row r="263" spans="1:13" x14ac:dyDescent="0.3">
      <c r="A263">
        <v>250</v>
      </c>
      <c r="B263" s="1" t="s">
        <v>261</v>
      </c>
      <c r="C263">
        <v>15700000</v>
      </c>
      <c r="D263" s="4">
        <v>12981156477</v>
      </c>
      <c r="E263">
        <v>10037</v>
      </c>
      <c r="F263" s="5" t="s">
        <v>9</v>
      </c>
      <c r="G263">
        <v>2011</v>
      </c>
      <c r="H263">
        <f>2025-G263</f>
        <v>14</v>
      </c>
      <c r="I263">
        <f>C263/H263</f>
        <v>1121428.5714285714</v>
      </c>
      <c r="J263">
        <f>D263/E263</f>
        <v>1293330.3254956661</v>
      </c>
      <c r="K263" s="1">
        <f>D263/C263</f>
        <v>826.82525331210195</v>
      </c>
      <c r="L263" s="1">
        <f>C263/E263</f>
        <v>1564.2124140679487</v>
      </c>
      <c r="M263" s="1">
        <f>0.4*I263+0.3*J263+0.3*K263</f>
        <v>836818.57379612199</v>
      </c>
    </row>
    <row r="264" spans="1:13" x14ac:dyDescent="0.3">
      <c r="A264">
        <v>280</v>
      </c>
      <c r="B264" s="1" t="s">
        <v>290</v>
      </c>
      <c r="C264">
        <v>23400000</v>
      </c>
      <c r="D264" s="4">
        <v>12020712027</v>
      </c>
      <c r="E264">
        <v>65623</v>
      </c>
      <c r="F264" s="5" t="s">
        <v>5</v>
      </c>
      <c r="G264">
        <v>2013</v>
      </c>
      <c r="H264">
        <f>2025-G264</f>
        <v>12</v>
      </c>
      <c r="I264">
        <f>C264/H264</f>
        <v>1950000</v>
      </c>
      <c r="J264">
        <f>D264/E264</f>
        <v>183178.33727504077</v>
      </c>
      <c r="K264" s="1">
        <f>D264/C264</f>
        <v>513.7056421794872</v>
      </c>
      <c r="L264" s="1">
        <f>C264/E264</f>
        <v>356.58229584139707</v>
      </c>
      <c r="M264" s="1">
        <f>0.4*I264+0.3*J264+0.3*K264</f>
        <v>835107.61287516612</v>
      </c>
    </row>
    <row r="265" spans="1:13" x14ac:dyDescent="0.3">
      <c r="A265">
        <v>237</v>
      </c>
      <c r="B265" s="1" t="s">
        <v>248</v>
      </c>
      <c r="C265">
        <v>16900000</v>
      </c>
      <c r="D265" s="4">
        <v>13364219788</v>
      </c>
      <c r="E265">
        <v>29039</v>
      </c>
      <c r="F265" s="5" t="s">
        <v>17</v>
      </c>
      <c r="G265">
        <v>2015</v>
      </c>
      <c r="H265">
        <f>2025-G265</f>
        <v>10</v>
      </c>
      <c r="I265">
        <f>C265/H265</f>
        <v>1690000</v>
      </c>
      <c r="J265">
        <f>D265/E265</f>
        <v>460216.25358999963</v>
      </c>
      <c r="K265" s="1">
        <f>D265/C265</f>
        <v>790.78223597633132</v>
      </c>
      <c r="L265" s="1">
        <f>C265/E265</f>
        <v>581.97596335961987</v>
      </c>
      <c r="M265" s="1">
        <f>0.4*I265+0.3*J265+0.3*K265</f>
        <v>814302.11074779276</v>
      </c>
    </row>
    <row r="266" spans="1:13" x14ac:dyDescent="0.3">
      <c r="A266">
        <v>206</v>
      </c>
      <c r="B266" s="1" t="s">
        <v>217</v>
      </c>
      <c r="C266">
        <v>20800000</v>
      </c>
      <c r="D266" s="4">
        <v>14174193231</v>
      </c>
      <c r="E266">
        <v>35232</v>
      </c>
      <c r="F266" s="5" t="s">
        <v>85</v>
      </c>
      <c r="G266">
        <v>2013</v>
      </c>
      <c r="H266">
        <f>2025-G266</f>
        <v>12</v>
      </c>
      <c r="I266">
        <f>C266/H266</f>
        <v>1733333.3333333333</v>
      </c>
      <c r="J266">
        <f>D266/E266</f>
        <v>402310.20751021797</v>
      </c>
      <c r="K266" s="1">
        <f>D266/C266</f>
        <v>681.45159764423079</v>
      </c>
      <c r="L266" s="1">
        <f>C266/E266</f>
        <v>590.3723887375113</v>
      </c>
      <c r="M266" s="1">
        <f>0.4*I266+0.3*J266+0.3*K266</f>
        <v>814230.83106569201</v>
      </c>
    </row>
    <row r="267" spans="1:13" x14ac:dyDescent="0.3">
      <c r="A267">
        <v>99</v>
      </c>
      <c r="B267" s="1" t="s">
        <v>110</v>
      </c>
      <c r="C267">
        <v>25400000</v>
      </c>
      <c r="D267" s="4">
        <v>20838737685</v>
      </c>
      <c r="E267">
        <v>89867</v>
      </c>
      <c r="F267" s="5" t="s">
        <v>17</v>
      </c>
      <c r="G267">
        <v>2011</v>
      </c>
      <c r="H267">
        <f>2025-G267</f>
        <v>14</v>
      </c>
      <c r="I267">
        <f>C267/H267</f>
        <v>1814285.7142857143</v>
      </c>
      <c r="J267">
        <f>D267/E267</f>
        <v>231884.20315577465</v>
      </c>
      <c r="K267" s="1">
        <f>D267/C267</f>
        <v>820.422743503937</v>
      </c>
      <c r="L267" s="1">
        <f>C267/E267</f>
        <v>282.63990118731016</v>
      </c>
      <c r="M267" s="1">
        <f>0.4*I267+0.3*J267+0.3*K267</f>
        <v>795525.6734840693</v>
      </c>
    </row>
    <row r="268" spans="1:13" x14ac:dyDescent="0.3">
      <c r="A268">
        <v>112</v>
      </c>
      <c r="B268" s="1" t="s">
        <v>123</v>
      </c>
      <c r="C268">
        <v>26700000</v>
      </c>
      <c r="D268" s="4">
        <v>19979785524</v>
      </c>
      <c r="E268">
        <v>28853</v>
      </c>
      <c r="F268" s="5" t="s">
        <v>17</v>
      </c>
      <c r="G268">
        <v>2006</v>
      </c>
      <c r="H268">
        <f>2025-G268</f>
        <v>19</v>
      </c>
      <c r="I268">
        <f>C268/H268</f>
        <v>1405263.1578947369</v>
      </c>
      <c r="J268">
        <f>D268/E268</f>
        <v>692468.2190413475</v>
      </c>
      <c r="K268" s="1">
        <f>D268/C268</f>
        <v>748.30657393258423</v>
      </c>
      <c r="L268" s="1">
        <f>C268/E268</f>
        <v>925.38037639066999</v>
      </c>
      <c r="M268" s="1">
        <f>0.4*I268+0.3*J268+0.3*K268</f>
        <v>770070.22084247868</v>
      </c>
    </row>
    <row r="269" spans="1:13" x14ac:dyDescent="0.3">
      <c r="A269">
        <v>156</v>
      </c>
      <c r="B269" s="1" t="s">
        <v>167</v>
      </c>
      <c r="C269">
        <v>25000000</v>
      </c>
      <c r="D269" s="4">
        <v>16105744207</v>
      </c>
      <c r="E269">
        <v>23791</v>
      </c>
      <c r="F269" s="5" t="s">
        <v>5</v>
      </c>
      <c r="G269">
        <v>2007</v>
      </c>
      <c r="H269">
        <f>2025-G269</f>
        <v>18</v>
      </c>
      <c r="I269">
        <f>C269/H269</f>
        <v>1388888.888888889</v>
      </c>
      <c r="J269">
        <f>D269/E269</f>
        <v>676967.93774956919</v>
      </c>
      <c r="K269" s="1">
        <f>D269/C269</f>
        <v>644.22976828000003</v>
      </c>
      <c r="L269" s="1">
        <f>C269/E269</f>
        <v>1050.8175360430414</v>
      </c>
      <c r="M269" s="1">
        <f>0.4*I269+0.3*J269+0.3*K269</f>
        <v>758839.20581091032</v>
      </c>
    </row>
    <row r="270" spans="1:13" x14ac:dyDescent="0.3">
      <c r="A270">
        <v>182</v>
      </c>
      <c r="B270" s="1" t="s">
        <v>193</v>
      </c>
      <c r="C270">
        <v>34200000</v>
      </c>
      <c r="D270" s="4">
        <v>15056762678</v>
      </c>
      <c r="E270">
        <v>257886</v>
      </c>
      <c r="F270" s="5" t="s">
        <v>85</v>
      </c>
      <c r="G270">
        <v>2006</v>
      </c>
      <c r="H270">
        <f>2025-G270</f>
        <v>19</v>
      </c>
      <c r="I270">
        <f>C270/H270</f>
        <v>1800000</v>
      </c>
      <c r="J270">
        <f>D270/E270</f>
        <v>58385.343438573633</v>
      </c>
      <c r="K270" s="1">
        <f>D270/C270</f>
        <v>440.25621865497078</v>
      </c>
      <c r="L270" s="1">
        <f>C270/E270</f>
        <v>132.61673762825436</v>
      </c>
      <c r="M270" s="1">
        <f>0.4*I270+0.3*J270+0.3*K270</f>
        <v>737647.67989716853</v>
      </c>
    </row>
    <row r="271" spans="1:13" x14ac:dyDescent="0.3">
      <c r="A271">
        <v>256</v>
      </c>
      <c r="B271" s="1" t="s">
        <v>266</v>
      </c>
      <c r="C271">
        <v>16100000</v>
      </c>
      <c r="D271" s="4">
        <v>12906569229</v>
      </c>
      <c r="E271">
        <v>66131</v>
      </c>
      <c r="F271" s="5" t="s">
        <v>17</v>
      </c>
      <c r="G271">
        <v>2015</v>
      </c>
      <c r="H271">
        <f>2025-G271</f>
        <v>10</v>
      </c>
      <c r="I271">
        <f>C271/H271</f>
        <v>1610000</v>
      </c>
      <c r="J271">
        <f>D271/E271</f>
        <v>195166.7028927432</v>
      </c>
      <c r="K271" s="1">
        <f>D271/C271</f>
        <v>801.65026267080748</v>
      </c>
      <c r="L271" s="1">
        <f>C271/E271</f>
        <v>243.45617032859022</v>
      </c>
      <c r="M271" s="1">
        <f>0.4*I271+0.3*J271+0.3*K271</f>
        <v>702790.50594662421</v>
      </c>
    </row>
    <row r="272" spans="1:13" x14ac:dyDescent="0.3">
      <c r="A272">
        <v>40</v>
      </c>
      <c r="B272" s="1" t="s">
        <v>50</v>
      </c>
      <c r="C272">
        <v>30100000</v>
      </c>
      <c r="D272" s="4">
        <v>28240012927</v>
      </c>
      <c r="E272">
        <v>128766</v>
      </c>
      <c r="F272" s="5" t="s">
        <v>17</v>
      </c>
      <c r="G272">
        <v>2006</v>
      </c>
      <c r="H272">
        <f>2025-G272</f>
        <v>19</v>
      </c>
      <c r="I272">
        <f>C272/H272</f>
        <v>1584210.5263157894</v>
      </c>
      <c r="J272">
        <f>D272/E272</f>
        <v>219312.65184132458</v>
      </c>
      <c r="K272" s="1">
        <f>D272/C272</f>
        <v>938.20640953488373</v>
      </c>
      <c r="L272" s="1">
        <f>C272/E272</f>
        <v>233.75735830887035</v>
      </c>
      <c r="M272" s="1">
        <f>0.4*I272+0.3*J272+0.3*K272</f>
        <v>699759.4680015737</v>
      </c>
    </row>
    <row r="273" spans="1:13" x14ac:dyDescent="0.3">
      <c r="A273">
        <v>184</v>
      </c>
      <c r="B273" s="1" t="s">
        <v>195</v>
      </c>
      <c r="C273">
        <v>29100000</v>
      </c>
      <c r="D273" s="4">
        <v>15011751869</v>
      </c>
      <c r="E273">
        <v>163510</v>
      </c>
      <c r="F273" s="5" t="s">
        <v>85</v>
      </c>
      <c r="G273">
        <v>2007</v>
      </c>
      <c r="H273">
        <f>2025-G273</f>
        <v>18</v>
      </c>
      <c r="I273">
        <f>C273/H273</f>
        <v>1616666.6666666667</v>
      </c>
      <c r="J273">
        <f>D273/E273</f>
        <v>91809.380888019077</v>
      </c>
      <c r="K273" s="1">
        <f>D273/C273</f>
        <v>515.86776182130586</v>
      </c>
      <c r="L273" s="1">
        <f>C273/E273</f>
        <v>177.9707663139869</v>
      </c>
      <c r="M273" s="1">
        <f>0.4*I273+0.3*J273+0.3*K273</f>
        <v>674364.24126161891</v>
      </c>
    </row>
    <row r="274" spans="1:13" x14ac:dyDescent="0.3">
      <c r="A274">
        <v>277</v>
      </c>
      <c r="B274" s="1" t="s">
        <v>287</v>
      </c>
      <c r="C274">
        <v>16700000</v>
      </c>
      <c r="D274" s="4">
        <v>12078065051</v>
      </c>
      <c r="E274">
        <v>104717</v>
      </c>
      <c r="F274" s="5" t="s">
        <v>17</v>
      </c>
      <c r="G274">
        <v>2014</v>
      </c>
      <c r="H274">
        <f>2025-G274</f>
        <v>11</v>
      </c>
      <c r="I274">
        <f>C274/H274</f>
        <v>1518181.8181818181</v>
      </c>
      <c r="J274">
        <f>D274/E274</f>
        <v>115340.05988521443</v>
      </c>
      <c r="K274" s="1">
        <f>D274/C274</f>
        <v>723.2374282035928</v>
      </c>
      <c r="L274" s="1">
        <f>C274/E274</f>
        <v>159.47744874280204</v>
      </c>
      <c r="M274" s="1">
        <f>0.4*I274+0.3*J274+0.3*K274</f>
        <v>642091.7164667527</v>
      </c>
    </row>
    <row r="275" spans="1:13" x14ac:dyDescent="0.3">
      <c r="A275">
        <v>62</v>
      </c>
      <c r="B275" s="1" t="s">
        <v>73</v>
      </c>
      <c r="C275">
        <v>19000000</v>
      </c>
      <c r="D275" s="4">
        <v>24990083268</v>
      </c>
      <c r="E275">
        <v>40319</v>
      </c>
      <c r="F275" s="5" t="s">
        <v>17</v>
      </c>
      <c r="G275">
        <v>2007</v>
      </c>
      <c r="H275">
        <f>2025-G275</f>
        <v>18</v>
      </c>
      <c r="I275">
        <f>C275/H275</f>
        <v>1055555.5555555555</v>
      </c>
      <c r="J275">
        <f>D275/E275</f>
        <v>619809.10409484361</v>
      </c>
      <c r="K275" s="1">
        <f>D275/C275</f>
        <v>1315.2675404210527</v>
      </c>
      <c r="L275" s="1">
        <f>C275/E275</f>
        <v>471.24184627594929</v>
      </c>
      <c r="M275" s="1">
        <f>0.4*I275+0.3*J275+0.3*K275</f>
        <v>608559.53371280164</v>
      </c>
    </row>
    <row r="276" spans="1:13" x14ac:dyDescent="0.3">
      <c r="A276">
        <v>253</v>
      </c>
      <c r="B276" s="1" t="s">
        <v>264</v>
      </c>
      <c r="C276">
        <v>20600000</v>
      </c>
      <c r="D276" s="4">
        <v>12969612106</v>
      </c>
      <c r="E276">
        <v>42560</v>
      </c>
      <c r="F276" s="5" t="s">
        <v>17</v>
      </c>
      <c r="G276">
        <v>2009</v>
      </c>
      <c r="H276">
        <f>2025-G276</f>
        <v>16</v>
      </c>
      <c r="I276">
        <f>C276/H276</f>
        <v>1287500</v>
      </c>
      <c r="J276">
        <f>D276/E276</f>
        <v>304737.12655075185</v>
      </c>
      <c r="K276" s="1">
        <f>D276/C276</f>
        <v>629.59282067961169</v>
      </c>
      <c r="L276" s="1">
        <f>C276/E276</f>
        <v>484.02255639097746</v>
      </c>
      <c r="M276" s="1">
        <f>0.4*I276+0.3*J276+0.3*K276</f>
        <v>606610.01581142948</v>
      </c>
    </row>
    <row r="277" spans="1:13" x14ac:dyDescent="0.3">
      <c r="A277">
        <v>290</v>
      </c>
      <c r="B277" s="1" t="s">
        <v>300</v>
      </c>
      <c r="C277">
        <v>15800000</v>
      </c>
      <c r="D277" s="4">
        <v>11838649898</v>
      </c>
      <c r="E277">
        <v>22174</v>
      </c>
      <c r="F277" s="5" t="s">
        <v>17</v>
      </c>
      <c r="G277">
        <v>2010</v>
      </c>
      <c r="H277">
        <f>2025-G277</f>
        <v>15</v>
      </c>
      <c r="I277">
        <f>C277/H277</f>
        <v>1053333.3333333333</v>
      </c>
      <c r="J277">
        <f>D277/E277</f>
        <v>533897.8036439073</v>
      </c>
      <c r="K277" s="1">
        <f>D277/C277</f>
        <v>749.28163911392403</v>
      </c>
      <c r="L277" s="1">
        <f>C277/E277</f>
        <v>712.54622530892038</v>
      </c>
      <c r="M277" s="1">
        <f>0.4*I277+0.3*J277+0.3*K277</f>
        <v>581727.45891823969</v>
      </c>
    </row>
    <row r="278" spans="1:13" x14ac:dyDescent="0.3">
      <c r="A278">
        <v>102</v>
      </c>
      <c r="B278" s="1" t="s">
        <v>113</v>
      </c>
      <c r="C278">
        <v>11500000</v>
      </c>
      <c r="D278" s="4">
        <v>20650907165</v>
      </c>
      <c r="E278">
        <v>29223</v>
      </c>
      <c r="F278" s="5" t="s">
        <v>85</v>
      </c>
      <c r="G278">
        <v>2012</v>
      </c>
      <c r="H278">
        <f>2025-G278</f>
        <v>13</v>
      </c>
      <c r="I278">
        <f>C278/H278</f>
        <v>884615.38461538462</v>
      </c>
      <c r="J278">
        <f>D278/E278</f>
        <v>706666.22745782428</v>
      </c>
      <c r="K278" s="1">
        <f>D278/C278</f>
        <v>1795.731057826087</v>
      </c>
      <c r="L278" s="1">
        <f>C278/E278</f>
        <v>393.52564760633749</v>
      </c>
      <c r="M278" s="1">
        <f>0.4*I278+0.3*J278+0.3*K278</f>
        <v>566384.74140084896</v>
      </c>
    </row>
    <row r="279" spans="1:13" x14ac:dyDescent="0.3">
      <c r="A279">
        <v>207</v>
      </c>
      <c r="B279" s="1" t="s">
        <v>218</v>
      </c>
      <c r="C279">
        <v>20200000</v>
      </c>
      <c r="D279" s="4">
        <v>14171133174</v>
      </c>
      <c r="E279">
        <v>31339</v>
      </c>
      <c r="F279" s="5" t="s">
        <v>17</v>
      </c>
      <c r="G279">
        <v>2006</v>
      </c>
      <c r="H279">
        <f>2025-G279</f>
        <v>19</v>
      </c>
      <c r="I279">
        <f>C279/H279</f>
        <v>1063157.894736842</v>
      </c>
      <c r="J279">
        <f>D279/E279</f>
        <v>452188.42892242892</v>
      </c>
      <c r="K279" s="1">
        <f>D279/C279</f>
        <v>701.5412462376238</v>
      </c>
      <c r="L279" s="1">
        <f>C279/E279</f>
        <v>644.56428092791725</v>
      </c>
      <c r="M279" s="1">
        <f>0.4*I279+0.3*J279+0.3*K279</f>
        <v>561130.14894533681</v>
      </c>
    </row>
    <row r="280" spans="1:13" x14ac:dyDescent="0.3">
      <c r="A280">
        <v>92</v>
      </c>
      <c r="B280" s="1" t="s">
        <v>104</v>
      </c>
      <c r="C280">
        <v>18700000</v>
      </c>
      <c r="D280" s="4">
        <v>21665592262</v>
      </c>
      <c r="E280">
        <v>120122</v>
      </c>
      <c r="F280" s="5" t="s">
        <v>17</v>
      </c>
      <c r="G280">
        <v>2010</v>
      </c>
      <c r="H280">
        <f>2025-G280</f>
        <v>15</v>
      </c>
      <c r="I280">
        <f>C280/H280</f>
        <v>1246666.6666666667</v>
      </c>
      <c r="J280">
        <f>D280/E280</f>
        <v>180363.23289655516</v>
      </c>
      <c r="K280" s="1">
        <f>D280/C280</f>
        <v>1158.5878214973261</v>
      </c>
      <c r="L280" s="1">
        <f>C280/E280</f>
        <v>155.67506368525332</v>
      </c>
      <c r="M280" s="1">
        <f>0.4*I280+0.3*J280+0.3*K280</f>
        <v>553123.21288208244</v>
      </c>
    </row>
    <row r="281" spans="1:13" x14ac:dyDescent="0.3">
      <c r="A281">
        <v>113</v>
      </c>
      <c r="B281" s="1" t="s">
        <v>124</v>
      </c>
      <c r="C281">
        <v>15700000</v>
      </c>
      <c r="D281" s="4">
        <v>19887333818</v>
      </c>
      <c r="E281">
        <v>29807</v>
      </c>
      <c r="F281" s="5" t="s">
        <v>17</v>
      </c>
      <c r="G281">
        <v>2005</v>
      </c>
      <c r="H281">
        <f>2025-G281</f>
        <v>20</v>
      </c>
      <c r="I281">
        <f>C281/H281</f>
        <v>785000</v>
      </c>
      <c r="J281">
        <f>D281/E281</f>
        <v>667203.46958768077</v>
      </c>
      <c r="K281" s="1">
        <f>D281/C281</f>
        <v>1266.7091603821657</v>
      </c>
      <c r="L281" s="1">
        <f>C281/E281</f>
        <v>526.72191096051267</v>
      </c>
      <c r="M281" s="1">
        <f>0.4*I281+0.3*J281+0.3*K281</f>
        <v>514541.05362441891</v>
      </c>
    </row>
    <row r="282" spans="1:13" x14ac:dyDescent="0.3">
      <c r="A282">
        <v>195</v>
      </c>
      <c r="B282" s="1" t="s">
        <v>206</v>
      </c>
      <c r="C282">
        <v>18700000</v>
      </c>
      <c r="D282" s="4">
        <v>14632787311</v>
      </c>
      <c r="E282">
        <v>61744</v>
      </c>
      <c r="F282" s="5" t="s">
        <v>17</v>
      </c>
      <c r="G282">
        <v>2007</v>
      </c>
      <c r="H282">
        <f>2025-G282</f>
        <v>18</v>
      </c>
      <c r="I282">
        <f>C282/H282</f>
        <v>1038888.8888888889</v>
      </c>
      <c r="J282">
        <f>D282/E282</f>
        <v>236991.24305195647</v>
      </c>
      <c r="K282" s="1">
        <f>D282/C282</f>
        <v>782.50199524064169</v>
      </c>
      <c r="L282" s="1">
        <f>C282/E282</f>
        <v>302.86343612334804</v>
      </c>
      <c r="M282" s="1">
        <f>0.4*I282+0.3*J282+0.3*K282</f>
        <v>486887.67906971468</v>
      </c>
    </row>
    <row r="283" spans="1:13" x14ac:dyDescent="0.3">
      <c r="A283">
        <v>293</v>
      </c>
      <c r="B283" s="1" t="s">
        <v>303</v>
      </c>
      <c r="C283">
        <v>19900000</v>
      </c>
      <c r="D283" s="4">
        <v>11761981184</v>
      </c>
      <c r="E283">
        <v>45177</v>
      </c>
      <c r="F283" s="5" t="s">
        <v>15</v>
      </c>
      <c r="G283">
        <v>2005</v>
      </c>
      <c r="H283">
        <f>2025-G283</f>
        <v>20</v>
      </c>
      <c r="I283">
        <f>C283/H283</f>
        <v>995000</v>
      </c>
      <c r="J283">
        <f>D283/E283</f>
        <v>260353.30331806006</v>
      </c>
      <c r="K283" s="1">
        <f>D283/C283</f>
        <v>591.05433085427137</v>
      </c>
      <c r="L283" s="1">
        <f>C283/E283</f>
        <v>440.48962967881886</v>
      </c>
      <c r="M283" s="1">
        <f>0.4*I283+0.3*J283+0.3*K283</f>
        <v>476283.30729467433</v>
      </c>
    </row>
    <row r="284" spans="1:13" x14ac:dyDescent="0.3">
      <c r="A284">
        <v>180</v>
      </c>
      <c r="B284" s="1" t="s">
        <v>191</v>
      </c>
      <c r="C284">
        <v>14400000</v>
      </c>
      <c r="D284" s="4">
        <v>15227993247</v>
      </c>
      <c r="E284">
        <v>80390</v>
      </c>
      <c r="F284" s="5" t="s">
        <v>17</v>
      </c>
      <c r="G284">
        <v>2011</v>
      </c>
      <c r="H284">
        <f>2025-G284</f>
        <v>14</v>
      </c>
      <c r="I284">
        <f>C284/H284</f>
        <v>1028571.4285714285</v>
      </c>
      <c r="J284">
        <f>D284/E284</f>
        <v>189426.46158726211</v>
      </c>
      <c r="K284" s="1">
        <f>D284/C284</f>
        <v>1057.4995310416666</v>
      </c>
      <c r="L284" s="1">
        <f>C284/E284</f>
        <v>179.12675705933574</v>
      </c>
      <c r="M284" s="1">
        <f>0.4*I284+0.3*J284+0.3*K284</f>
        <v>468573.75976406253</v>
      </c>
    </row>
    <row r="285" spans="1:13" x14ac:dyDescent="0.3">
      <c r="A285">
        <v>295</v>
      </c>
      <c r="B285" s="1" t="s">
        <v>305</v>
      </c>
      <c r="C285">
        <v>12100000</v>
      </c>
      <c r="D285" s="4">
        <v>11709869278</v>
      </c>
      <c r="E285">
        <v>159305</v>
      </c>
      <c r="F285" s="5" t="s">
        <v>17</v>
      </c>
      <c r="G285">
        <v>2014</v>
      </c>
      <c r="H285">
        <f>2025-G285</f>
        <v>11</v>
      </c>
      <c r="I285">
        <f>C285/H285</f>
        <v>1100000</v>
      </c>
      <c r="J285">
        <f>D285/E285</f>
        <v>73505.974564514603</v>
      </c>
      <c r="K285" s="1">
        <f>D285/C285</f>
        <v>967.75779157024795</v>
      </c>
      <c r="L285" s="1">
        <f>C285/E285</f>
        <v>75.954929223815952</v>
      </c>
      <c r="M285" s="1">
        <f>0.4*I285+0.3*J285+0.3*K285</f>
        <v>462342.11970682547</v>
      </c>
    </row>
    <row r="286" spans="1:13" x14ac:dyDescent="0.3">
      <c r="A286">
        <v>299</v>
      </c>
      <c r="B286" s="1" t="s">
        <v>309</v>
      </c>
      <c r="C286">
        <v>9040000</v>
      </c>
      <c r="D286" s="4">
        <v>11442069884</v>
      </c>
      <c r="E286">
        <v>21617</v>
      </c>
      <c r="F286" s="5" t="s">
        <v>17</v>
      </c>
      <c r="G286">
        <v>2013</v>
      </c>
      <c r="H286">
        <f>2025-G286</f>
        <v>12</v>
      </c>
      <c r="I286">
        <f>C286/H286</f>
        <v>753333.33333333337</v>
      </c>
      <c r="J286">
        <f>D286/E286</f>
        <v>529308.87190637004</v>
      </c>
      <c r="K286" s="1">
        <f>D286/C286</f>
        <v>1265.7156951327433</v>
      </c>
      <c r="L286" s="1">
        <f>C286/E286</f>
        <v>418.18938798168108</v>
      </c>
      <c r="M286" s="1">
        <f>0.4*I286+0.3*J286+0.3*K286</f>
        <v>460505.70961378422</v>
      </c>
    </row>
    <row r="287" spans="1:13" x14ac:dyDescent="0.3">
      <c r="A287">
        <v>241</v>
      </c>
      <c r="B287" s="1" t="s">
        <v>252</v>
      </c>
      <c r="C287">
        <v>9250000</v>
      </c>
      <c r="D287" s="4">
        <v>13196225954</v>
      </c>
      <c r="E287">
        <v>37537</v>
      </c>
      <c r="F287" s="5" t="s">
        <v>12</v>
      </c>
      <c r="G287">
        <v>2014</v>
      </c>
      <c r="H287">
        <f>2025-G287</f>
        <v>11</v>
      </c>
      <c r="I287">
        <f>C287/H287</f>
        <v>840909.09090909094</v>
      </c>
      <c r="J287">
        <f>D287/E287</f>
        <v>351552.49364626902</v>
      </c>
      <c r="K287" s="1">
        <f>D287/C287</f>
        <v>1426.6190220540541</v>
      </c>
      <c r="L287" s="1">
        <f>C287/E287</f>
        <v>246.42352878493219</v>
      </c>
      <c r="M287" s="1">
        <f>0.4*I287+0.3*J287+0.3*K287</f>
        <v>442257.37016413332</v>
      </c>
    </row>
    <row r="288" spans="1:13" x14ac:dyDescent="0.3">
      <c r="A288">
        <v>223</v>
      </c>
      <c r="B288" s="1" t="s">
        <v>234</v>
      </c>
      <c r="C288">
        <v>15600000</v>
      </c>
      <c r="D288" s="4">
        <v>13634249471</v>
      </c>
      <c r="E288">
        <v>230046</v>
      </c>
      <c r="F288" s="5" t="s">
        <v>85</v>
      </c>
      <c r="G288">
        <v>2010</v>
      </c>
      <c r="H288">
        <f>2025-G288</f>
        <v>15</v>
      </c>
      <c r="I288">
        <f>C288/H288</f>
        <v>1040000</v>
      </c>
      <c r="J288">
        <f>D288/E288</f>
        <v>59267.492027681423</v>
      </c>
      <c r="K288" s="1">
        <f>D288/C288</f>
        <v>873.99035070512821</v>
      </c>
      <c r="L288" s="1">
        <f>C288/E288</f>
        <v>67.812524451631418</v>
      </c>
      <c r="M288" s="1">
        <f>0.4*I288+0.3*J288+0.3*K288</f>
        <v>434042.44471351599</v>
      </c>
    </row>
    <row r="289" spans="1:13" x14ac:dyDescent="0.3">
      <c r="A289">
        <v>174</v>
      </c>
      <c r="B289" s="1" t="s">
        <v>185</v>
      </c>
      <c r="C289">
        <v>17200000</v>
      </c>
      <c r="D289" s="4">
        <v>15441752708</v>
      </c>
      <c r="E289">
        <v>153181</v>
      </c>
      <c r="F289" s="5" t="s">
        <v>48</v>
      </c>
      <c r="G289">
        <v>2006</v>
      </c>
      <c r="H289">
        <f>2025-G289</f>
        <v>19</v>
      </c>
      <c r="I289">
        <f>C289/H289</f>
        <v>905263.15789473685</v>
      </c>
      <c r="J289">
        <f>D289/E289</f>
        <v>100807.23267245937</v>
      </c>
      <c r="K289" s="1">
        <f>D289/C289</f>
        <v>897.77632023255819</v>
      </c>
      <c r="L289" s="1">
        <f>C289/E289</f>
        <v>112.28546621317265</v>
      </c>
      <c r="M289" s="1">
        <f>0.4*I289+0.3*J289+0.3*K289</f>
        <v>392616.76585570234</v>
      </c>
    </row>
    <row r="290" spans="1:13" x14ac:dyDescent="0.3">
      <c r="A290">
        <v>270</v>
      </c>
      <c r="B290" s="1" t="s">
        <v>280</v>
      </c>
      <c r="C290">
        <v>14100000</v>
      </c>
      <c r="D290" s="4">
        <v>12373854954</v>
      </c>
      <c r="E290">
        <v>77308</v>
      </c>
      <c r="F290" s="5" t="s">
        <v>85</v>
      </c>
      <c r="G290">
        <v>2006</v>
      </c>
      <c r="H290">
        <f>2025-G290</f>
        <v>19</v>
      </c>
      <c r="I290">
        <f>C290/H290</f>
        <v>742105.26315789472</v>
      </c>
      <c r="J290">
        <f>D290/E290</f>
        <v>160059.17827391732</v>
      </c>
      <c r="K290" s="1">
        <f>D290/C290</f>
        <v>877.57836553191487</v>
      </c>
      <c r="L290" s="1">
        <f>C290/E290</f>
        <v>182.3873337817561</v>
      </c>
      <c r="M290" s="1">
        <f>0.4*I290+0.3*J290+0.3*K290</f>
        <v>345123.13225499267</v>
      </c>
    </row>
    <row r="291" spans="1:13" x14ac:dyDescent="0.3">
      <c r="A291">
        <v>235</v>
      </c>
      <c r="B291" s="1" t="s">
        <v>246</v>
      </c>
      <c r="C291">
        <v>14800000</v>
      </c>
      <c r="D291" s="4">
        <v>13371679587</v>
      </c>
      <c r="E291">
        <v>158144</v>
      </c>
      <c r="F291" s="5" t="s">
        <v>85</v>
      </c>
      <c r="G291">
        <v>2005</v>
      </c>
      <c r="H291">
        <f>2025-G291</f>
        <v>20</v>
      </c>
      <c r="I291">
        <f>C291/H291</f>
        <v>740000</v>
      </c>
      <c r="J291">
        <f>D291/E291</f>
        <v>84553.821751062322</v>
      </c>
      <c r="K291" s="1">
        <f>D291/C291</f>
        <v>903.49186398648646</v>
      </c>
      <c r="L291" s="1">
        <f>C291/E291</f>
        <v>93.585592877377579</v>
      </c>
      <c r="M291" s="1">
        <f>0.4*I291+0.3*J291+0.3*K291</f>
        <v>321637.19408451463</v>
      </c>
    </row>
    <row r="292" spans="1:13" x14ac:dyDescent="0.3">
      <c r="A292">
        <v>224</v>
      </c>
      <c r="B292" s="1" t="s">
        <v>235</v>
      </c>
      <c r="C292">
        <v>7020000</v>
      </c>
      <c r="D292" s="4">
        <v>13631541685</v>
      </c>
      <c r="E292">
        <v>44772</v>
      </c>
      <c r="F292" s="5" t="s">
        <v>17</v>
      </c>
      <c r="G292">
        <v>2012</v>
      </c>
      <c r="H292">
        <f>2025-G292</f>
        <v>13</v>
      </c>
      <c r="I292">
        <f>C292/H292</f>
        <v>540000</v>
      </c>
      <c r="J292">
        <f>D292/E292</f>
        <v>304465.77514964709</v>
      </c>
      <c r="K292" s="1">
        <f>D292/C292</f>
        <v>1941.8150548433048</v>
      </c>
      <c r="L292" s="1">
        <f>C292/E292</f>
        <v>156.79442508710801</v>
      </c>
      <c r="M292" s="1">
        <f>0.4*I292+0.3*J292+0.3*K292</f>
        <v>307922.27706134709</v>
      </c>
    </row>
    <row r="293" spans="1:13" x14ac:dyDescent="0.3">
      <c r="A293">
        <v>300</v>
      </c>
      <c r="B293" s="1" t="s">
        <v>310</v>
      </c>
      <c r="C293">
        <v>12900000</v>
      </c>
      <c r="D293" s="4">
        <v>11387663843</v>
      </c>
      <c r="E293">
        <v>345736</v>
      </c>
      <c r="F293" s="5" t="s">
        <v>85</v>
      </c>
      <c r="G293">
        <v>2007</v>
      </c>
      <c r="H293">
        <f>2025-G293</f>
        <v>18</v>
      </c>
      <c r="I293">
        <f>C293/H293</f>
        <v>716666.66666666663</v>
      </c>
      <c r="J293">
        <f>D293/E293</f>
        <v>32937.454714001433</v>
      </c>
      <c r="K293" s="1">
        <f>D293/C293</f>
        <v>882.76463899224802</v>
      </c>
      <c r="L293" s="1">
        <f>C293/E293</f>
        <v>37.311706041603998</v>
      </c>
      <c r="M293" s="1">
        <f>0.4*I293+0.3*J293+0.3*K293</f>
        <v>296812.73247256479</v>
      </c>
    </row>
    <row r="294" spans="1:13" x14ac:dyDescent="0.3">
      <c r="A294">
        <v>298</v>
      </c>
      <c r="B294" s="1" t="s">
        <v>308</v>
      </c>
      <c r="C294">
        <v>7580000</v>
      </c>
      <c r="D294" s="4">
        <v>11512332695</v>
      </c>
      <c r="E294">
        <v>76838</v>
      </c>
      <c r="F294" s="5" t="s">
        <v>17</v>
      </c>
      <c r="G294">
        <v>2012</v>
      </c>
      <c r="H294">
        <f>2025-G294</f>
        <v>13</v>
      </c>
      <c r="I294">
        <f>C294/H294</f>
        <v>583076.92307692312</v>
      </c>
      <c r="J294">
        <f>D294/E294</f>
        <v>149826.03262708554</v>
      </c>
      <c r="K294" s="1">
        <f>D294/C294</f>
        <v>1518.7774003957784</v>
      </c>
      <c r="L294" s="1">
        <f>C294/E294</f>
        <v>98.649105911137724</v>
      </c>
      <c r="M294" s="1">
        <f>0.4*I294+0.3*J294+0.3*K294</f>
        <v>278634.21223901369</v>
      </c>
    </row>
    <row r="295" spans="1:13" x14ac:dyDescent="0.3">
      <c r="A295">
        <v>148</v>
      </c>
      <c r="B295" s="1" t="s">
        <v>158</v>
      </c>
      <c r="C295">
        <v>8930000</v>
      </c>
      <c r="D295" s="4">
        <v>16690512755</v>
      </c>
      <c r="E295">
        <v>95914</v>
      </c>
      <c r="F295" s="5" t="s">
        <v>17</v>
      </c>
      <c r="G295">
        <v>2009</v>
      </c>
      <c r="H295">
        <f>2025-G295</f>
        <v>16</v>
      </c>
      <c r="I295">
        <f>C295/H295</f>
        <v>558125</v>
      </c>
      <c r="J295">
        <f>D295/E295</f>
        <v>174015.39665742227</v>
      </c>
      <c r="K295" s="1">
        <f>D295/C295</f>
        <v>1869.0383824188129</v>
      </c>
      <c r="L295" s="1">
        <f>C295/E295</f>
        <v>93.104239214296143</v>
      </c>
      <c r="M295" s="1">
        <f>0.4*I295+0.3*J295+0.3*K295</f>
        <v>276015.33051195234</v>
      </c>
    </row>
    <row r="296" spans="1:13" x14ac:dyDescent="0.3">
      <c r="A296">
        <v>216</v>
      </c>
      <c r="B296" s="1" t="s">
        <v>227</v>
      </c>
      <c r="C296">
        <v>10300000</v>
      </c>
      <c r="D296" s="4">
        <v>13836378802</v>
      </c>
      <c r="E296">
        <v>89842</v>
      </c>
      <c r="F296" s="5" t="s">
        <v>85</v>
      </c>
      <c r="G296">
        <v>2006</v>
      </c>
      <c r="H296">
        <f>2025-G296</f>
        <v>19</v>
      </c>
      <c r="I296">
        <f>C296/H296</f>
        <v>542105.26315789472</v>
      </c>
      <c r="J296">
        <f>D296/E296</f>
        <v>154007.91168941031</v>
      </c>
      <c r="K296" s="1">
        <f>D296/C296</f>
        <v>1343.3377477669903</v>
      </c>
      <c r="L296" s="1">
        <f>C296/E296</f>
        <v>114.64571135994301</v>
      </c>
      <c r="M296" s="1">
        <f>0.4*I296+0.3*J296+0.3*K296</f>
        <v>263447.48009431106</v>
      </c>
    </row>
    <row r="297" spans="1:13" x14ac:dyDescent="0.3">
      <c r="A297">
        <v>218</v>
      </c>
      <c r="B297" s="1" t="s">
        <v>229</v>
      </c>
      <c r="C297">
        <v>8800000</v>
      </c>
      <c r="D297" s="4">
        <v>13823755228</v>
      </c>
      <c r="E297">
        <v>109018</v>
      </c>
      <c r="F297" s="5" t="s">
        <v>17</v>
      </c>
      <c r="G297">
        <v>2008</v>
      </c>
      <c r="H297">
        <f>2025-G297</f>
        <v>17</v>
      </c>
      <c r="I297">
        <f>C297/H297</f>
        <v>517647.0588235294</v>
      </c>
      <c r="J297">
        <f>D297/E297</f>
        <v>126802.50259590159</v>
      </c>
      <c r="K297" s="1">
        <f>D297/C297</f>
        <v>1570.8812759090908</v>
      </c>
      <c r="L297" s="1">
        <f>C297/E297</f>
        <v>80.720614944321127</v>
      </c>
      <c r="M297" s="1">
        <f>0.4*I297+0.3*J297+0.3*K297</f>
        <v>245570.83869095499</v>
      </c>
    </row>
  </sheetData>
  <phoneticPr fontId="19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5A88-DC12-4E81-8C39-771DA237FF2E}">
  <dimension ref="A1:C32"/>
  <sheetViews>
    <sheetView topLeftCell="A5" workbookViewId="0">
      <selection activeCell="A32" sqref="A32"/>
    </sheetView>
  </sheetViews>
  <sheetFormatPr baseColWidth="10" defaultRowHeight="14.4" x14ac:dyDescent="0.3"/>
  <cols>
    <col min="1" max="1" width="37.33203125" customWidth="1"/>
    <col min="2" max="2" width="57.21875" customWidth="1"/>
    <col min="3" max="3" width="36.21875" customWidth="1"/>
  </cols>
  <sheetData>
    <row r="1" spans="1:2" x14ac:dyDescent="0.3">
      <c r="A1" s="7" t="s">
        <v>314</v>
      </c>
      <c r="B1" s="7" t="s">
        <v>323</v>
      </c>
    </row>
    <row r="2" spans="1:2" x14ac:dyDescent="0.3">
      <c r="A2" t="s">
        <v>320</v>
      </c>
      <c r="B2">
        <f>AVERAGE(Data_Youtube!C:C)</f>
        <v>31591554.054054055</v>
      </c>
    </row>
    <row r="3" spans="1:2" x14ac:dyDescent="0.3">
      <c r="A3" t="s">
        <v>321</v>
      </c>
      <c r="B3" s="4">
        <f>AVERAGE(Data_Youtube!D:D)</f>
        <v>21996276137.192566</v>
      </c>
    </row>
    <row r="4" spans="1:2" x14ac:dyDescent="0.3">
      <c r="A4" t="s">
        <v>322</v>
      </c>
      <c r="B4">
        <f>AVERAGE(Data_Youtube!E:E)</f>
        <v>19174.33108108108</v>
      </c>
    </row>
    <row r="5" spans="1:2" x14ac:dyDescent="0.3">
      <c r="A5" t="s">
        <v>315</v>
      </c>
      <c r="B5" s="8" t="s">
        <v>5</v>
      </c>
    </row>
    <row r="6" spans="1:2" x14ac:dyDescent="0.3">
      <c r="A6" t="s">
        <v>316</v>
      </c>
      <c r="B6">
        <f>2025-AVERAGE(Data_Youtube!G:G)</f>
        <v>13.631756756756658</v>
      </c>
    </row>
    <row r="10" spans="1:2" x14ac:dyDescent="0.3">
      <c r="A10" s="9" t="s">
        <v>5</v>
      </c>
      <c r="B10" s="6">
        <f>COUNTIF(Data_Youtube!F:F, A10)</f>
        <v>113</v>
      </c>
    </row>
    <row r="11" spans="1:2" x14ac:dyDescent="0.3">
      <c r="A11" s="9" t="s">
        <v>7</v>
      </c>
      <c r="B11" s="9">
        <f>COUNTIF(Data_Youtube!F:F, A11)</f>
        <v>14</v>
      </c>
    </row>
    <row r="12" spans="1:2" x14ac:dyDescent="0.3">
      <c r="A12" s="9" t="s">
        <v>9</v>
      </c>
      <c r="B12" s="9">
        <f>COUNTIF(Data_Youtube!F:F, A12)</f>
        <v>24</v>
      </c>
    </row>
    <row r="13" spans="1:2" x14ac:dyDescent="0.3">
      <c r="A13" s="9" t="s">
        <v>12</v>
      </c>
      <c r="B13" s="9">
        <f>COUNTIF(Data_Youtube!F:F, A13)</f>
        <v>27</v>
      </c>
    </row>
    <row r="14" spans="1:2" x14ac:dyDescent="0.3">
      <c r="A14" s="9" t="s">
        <v>15</v>
      </c>
      <c r="B14" s="9">
        <f>COUNTIF(Data_Youtube!F:F, A14)</f>
        <v>4</v>
      </c>
    </row>
    <row r="15" spans="1:2" x14ac:dyDescent="0.3">
      <c r="A15" s="9" t="s">
        <v>17</v>
      </c>
      <c r="B15" s="9">
        <f>COUNTIF(Data_Youtube!F:F, A15)</f>
        <v>72</v>
      </c>
    </row>
    <row r="16" spans="1:2" x14ac:dyDescent="0.3">
      <c r="A16" s="9" t="s">
        <v>41</v>
      </c>
      <c r="B16" s="9">
        <f>COUNTIF(Data_Youtube!F:F, A16)</f>
        <v>11</v>
      </c>
    </row>
    <row r="17" spans="1:3" x14ac:dyDescent="0.3">
      <c r="A17" s="9" t="s">
        <v>48</v>
      </c>
      <c r="B17" s="9">
        <f>COUNTIF(Data_Youtube!F:F, A17)</f>
        <v>18</v>
      </c>
    </row>
    <row r="18" spans="1:3" x14ac:dyDescent="0.3">
      <c r="A18" s="9" t="s">
        <v>70</v>
      </c>
      <c r="B18" s="9">
        <f>COUNTIF(Data_Youtube!F:F, A18)</f>
        <v>1</v>
      </c>
    </row>
    <row r="19" spans="1:3" x14ac:dyDescent="0.3">
      <c r="A19" s="9" t="s">
        <v>85</v>
      </c>
      <c r="B19" s="9">
        <f>COUNTIF(Data_Youtube!F:F, A19)</f>
        <v>11</v>
      </c>
    </row>
    <row r="20" spans="1:3" x14ac:dyDescent="0.3">
      <c r="A20" s="9" t="s">
        <v>160</v>
      </c>
      <c r="B20" s="9">
        <f>COUNTIF(Data_Youtube!F:F, A20)</f>
        <v>1</v>
      </c>
    </row>
    <row r="27" spans="1:3" x14ac:dyDescent="0.3">
      <c r="A27" s="11" t="s">
        <v>337</v>
      </c>
      <c r="B27" s="11"/>
      <c r="C27" s="11" t="s">
        <v>338</v>
      </c>
    </row>
    <row r="28" spans="1:3" ht="17.399999999999999" customHeight="1" x14ac:dyDescent="0.3">
      <c r="A28">
        <f>CORREL(Data_Youtube!D2:D297,Data_Youtube!H2:H297)</f>
        <v>0.12510298515332519</v>
      </c>
      <c r="B28" t="s">
        <v>340</v>
      </c>
      <c r="C28" t="s">
        <v>339</v>
      </c>
    </row>
    <row r="29" spans="1:3" ht="19.2" customHeight="1" x14ac:dyDescent="0.3">
      <c r="A29">
        <f>CORREL(Data_Youtube!C2:C297, Data_Youtube!D2:D297)</f>
        <v>0.82227183330088816</v>
      </c>
      <c r="B29" t="s">
        <v>341</v>
      </c>
      <c r="C29" t="s">
        <v>336</v>
      </c>
    </row>
    <row r="30" spans="1:3" x14ac:dyDescent="0.3">
      <c r="A30">
        <f>CORREL(Data_Youtube!M2:M297, Data_Youtube!J2:J297)</f>
        <v>0.99974035621432467</v>
      </c>
      <c r="B30" t="s">
        <v>342</v>
      </c>
      <c r="C30" t="s">
        <v>344</v>
      </c>
    </row>
    <row r="31" spans="1:3" x14ac:dyDescent="0.3">
      <c r="A31">
        <f>CORREL(Data_Youtube!C2:C297, Data_Youtube!M2:M297)</f>
        <v>4.43224224381027E-2</v>
      </c>
      <c r="B31" t="s">
        <v>345</v>
      </c>
      <c r="C31" t="s">
        <v>343</v>
      </c>
    </row>
    <row r="32" spans="1:3" x14ac:dyDescent="0.3">
      <c r="A32">
        <f>CORREL(Data_Youtube!E2:E297,Data_Youtube!D2:D297)</f>
        <v>5.6575436485578702E-2</v>
      </c>
      <c r="B32" t="s">
        <v>346</v>
      </c>
      <c r="C32" t="s">
        <v>347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F3DB-AF2A-4396-9036-F3989BBEC3B2}">
  <dimension ref="A1"/>
  <sheetViews>
    <sheetView zoomScaleNormal="100" workbookViewId="0">
      <selection activeCell="D24" sqref="D24"/>
    </sheetView>
  </sheetViews>
  <sheetFormatPr baseColWidth="10" defaultRowHeight="14.4" x14ac:dyDescent="0.3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6B8E3E-DABF-4A9B-8D90-719BC5ADCE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tableaux_graphiques</vt:lpstr>
      <vt:lpstr>Data_Youtube</vt:lpstr>
      <vt:lpstr>Analyse_descriptive</vt:lpstr>
      <vt:lpstr>Synthèse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2025-10-06T08:54:08Z</dcterms:created>
  <dcterms:modified xsi:type="dcterms:W3CDTF">2025-10-08T08:25:23Z</dcterms:modified>
  <cp:category/>
  <cp:contentStatus/>
</cp:coreProperties>
</file>