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0" yWindow="120" windowWidth="15480" windowHeight="7940"/>
  </bookViews>
  <sheets>
    <sheet name="Model" sheetId="2" r:id="rId1"/>
  </sheets>
  <definedNames>
    <definedName name="b" localSheetId="0">Model!$K$12</definedName>
    <definedName name="b">#REF!</definedName>
    <definedName name="rbar" localSheetId="0">Model!$K$10</definedName>
    <definedName name="rbar">#REF!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FALSE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sigma" localSheetId="0">Model!$K$11</definedName>
    <definedName name="sigma">#REF!</definedName>
  </definedNames>
  <calcPr calcId="171027" calcMode="manual"/>
</workbook>
</file>

<file path=xl/calcChain.xml><?xml version="1.0" encoding="utf-8"?>
<calcChain xmlns="http://schemas.openxmlformats.org/spreadsheetml/2006/main">
  <c r="K12" i="2" l="1"/>
  <c r="K10" i="2"/>
  <c r="K11" i="2"/>
  <c r="L19" i="2"/>
  <c r="H11" i="2"/>
  <c r="H12" i="2"/>
  <c r="H13" i="2"/>
  <c r="H14" i="2"/>
  <c r="H15" i="2"/>
  <c r="H16" i="2"/>
  <c r="H17" i="2"/>
  <c r="H18" i="2"/>
  <c r="H19" i="2"/>
  <c r="H20" i="2"/>
  <c r="H21" i="2"/>
  <c r="H22" i="2"/>
  <c r="H23" i="2"/>
  <c r="H24" i="2"/>
  <c r="H25" i="2"/>
  <c r="H26" i="2"/>
  <c r="H27" i="2"/>
  <c r="H28" i="2"/>
  <c r="H29" i="2"/>
  <c r="H30" i="2"/>
  <c r="H10" i="2"/>
  <c r="F31" i="2"/>
  <c r="G31" i="2" l="1"/>
  <c r="F32" i="2"/>
  <c r="L20" i="2" l="1"/>
  <c r="F33" i="2"/>
  <c r="E31" i="2"/>
  <c r="D31" i="2" l="1"/>
  <c r="G32" i="2" s="1"/>
  <c r="F34" i="2"/>
  <c r="E32" i="2"/>
  <c r="D32" i="2" l="1"/>
  <c r="G33" i="2" s="1"/>
  <c r="F35" i="2"/>
  <c r="E33" i="2"/>
  <c r="D33" i="2" l="1"/>
  <c r="G34" i="2" s="1"/>
  <c r="F36" i="2"/>
  <c r="E34" i="2"/>
  <c r="D34" i="2" l="1"/>
  <c r="G35" i="2" s="1"/>
  <c r="F37" i="2"/>
  <c r="E35" i="2"/>
  <c r="D35" i="2" l="1"/>
  <c r="G36" i="2" s="1"/>
  <c r="F38" i="2"/>
  <c r="E36" i="2"/>
  <c r="D36" i="2" l="1"/>
  <c r="G37" i="2" s="1"/>
  <c r="F39" i="2"/>
  <c r="E37" i="2"/>
  <c r="D37" i="2" l="1"/>
  <c r="G38" i="2" s="1"/>
  <c r="F40" i="2"/>
  <c r="E38" i="2"/>
  <c r="D38" i="2" l="1"/>
  <c r="G39" i="2" s="1"/>
  <c r="E39" i="2"/>
  <c r="D39" i="2" l="1"/>
  <c r="G40" i="2" s="1"/>
  <c r="E40" i="2"/>
  <c r="D40" i="2" l="1"/>
</calcChain>
</file>

<file path=xl/comments1.xml><?xml version="1.0" encoding="utf-8"?>
<comments xmlns="http://schemas.openxmlformats.org/spreadsheetml/2006/main">
  <authors>
    <author>David</author>
  </authors>
  <commentList>
    <comment ref="E31" authorId="0" shapeId="0">
      <text>
        <r>
          <rPr>
            <b/>
            <sz val="8"/>
            <color indexed="81"/>
            <rFont val="Tahoma"/>
            <family val="2"/>
          </rPr>
          <t>Vose Consulting:</t>
        </r>
        <r>
          <rPr>
            <sz val="8"/>
            <color indexed="81"/>
            <rFont val="Tahoma"/>
            <family val="2"/>
          </rPr>
          <t xml:space="preserve">
A random historic dividend percentage is used</t>
        </r>
      </text>
    </comment>
  </commentList>
</comments>
</file>

<file path=xl/sharedStrings.xml><?xml version="1.0" encoding="utf-8"?>
<sst xmlns="http://schemas.openxmlformats.org/spreadsheetml/2006/main" count="14" uniqueCount="14">
  <si>
    <t>rbar</t>
  </si>
  <si>
    <t>sigma</t>
  </si>
  <si>
    <t>b</t>
  </si>
  <si>
    <t>Historical</t>
  </si>
  <si>
    <t>Prediction</t>
  </si>
  <si>
    <t>% dividend</t>
  </si>
  <si>
    <r>
      <t>Stock price S</t>
    </r>
    <r>
      <rPr>
        <vertAlign val="subscript"/>
        <sz val="10"/>
        <rFont val="Arial"/>
        <family val="2"/>
      </rPr>
      <t>t</t>
    </r>
  </si>
  <si>
    <r>
      <t>Dividend d</t>
    </r>
    <r>
      <rPr>
        <vertAlign val="subscript"/>
        <sz val="10"/>
        <rFont val="Arial"/>
        <family val="2"/>
      </rPr>
      <t>t</t>
    </r>
  </si>
  <si>
    <r>
      <t>Return r</t>
    </r>
    <r>
      <rPr>
        <vertAlign val="subscript"/>
        <sz val="10"/>
        <rFont val="Arial"/>
        <family val="2"/>
      </rPr>
      <t>t</t>
    </r>
  </si>
  <si>
    <t>Period t</t>
  </si>
  <si>
    <r>
      <t>S</t>
    </r>
    <r>
      <rPr>
        <vertAlign val="subscript"/>
        <sz val="10"/>
        <rFont val="Arial"/>
        <family val="2"/>
      </rPr>
      <t>t</t>
    </r>
    <r>
      <rPr>
        <sz val="10"/>
        <rFont val="Arial"/>
        <family val="2"/>
      </rPr>
      <t>+d</t>
    </r>
    <r>
      <rPr>
        <vertAlign val="subscript"/>
        <sz val="10"/>
        <rFont val="Arial"/>
        <family val="2"/>
      </rPr>
      <t>t</t>
    </r>
  </si>
  <si>
    <t>Estimated parameters</t>
  </si>
  <si>
    <t>Mean reversion model of stock price</t>
  </si>
  <si>
    <t>This model illustrates an analysis of historic data of 21 periods of stock price and dividend payments where some mean reversion is assumed. The estimated parameters are then used to predict the future stock price and dividend values. The topic 'mean reversion' provides a full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</si>
</sst>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4" x14ac:knownFonts="1">
    <font>
      <sz val="10"/>
      <name val="Arial"/>
    </font>
    <font>
      <sz val="10"/>
      <name val="Arial"/>
      <family val="2"/>
    </font>
    <font>
      <sz val="8"/>
      <name val="Arial"/>
      <family val="2"/>
    </font>
    <font>
      <sz val="10"/>
      <color indexed="12"/>
      <name val="Arial"/>
      <family val="2"/>
    </font>
    <font>
      <sz val="16"/>
      <name val="Arial"/>
      <family val="2"/>
    </font>
    <font>
      <sz val="10"/>
      <color indexed="10"/>
      <name val="Arial"/>
      <family val="2"/>
    </font>
    <font>
      <vertAlign val="subscript"/>
      <sz val="10"/>
      <name val="Arial"/>
      <family val="2"/>
    </font>
    <font>
      <sz val="16"/>
      <name val="Arial"/>
      <family val="2"/>
    </font>
    <font>
      <sz val="12"/>
      <name val="Times New Roman"/>
      <family val="1"/>
    </font>
    <font>
      <sz val="10"/>
      <name val="Times New Roman"/>
      <family val="1"/>
    </font>
    <font>
      <sz val="8"/>
      <color indexed="81"/>
      <name val="Tahoma"/>
      <family val="2"/>
    </font>
    <font>
      <b/>
      <sz val="8"/>
      <color indexed="81"/>
      <name val="Tahoma"/>
      <family val="2"/>
    </font>
    <font>
      <b/>
      <sz val="10"/>
      <name val="Arial"/>
      <family val="2"/>
    </font>
    <font>
      <sz val="10"/>
      <color indexed="9"/>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9" fontId="0" fillId="0" borderId="0" xfId="0" applyNumberFormat="1"/>
    <xf numFmtId="9" fontId="1" fillId="0" borderId="0" xfId="1" applyNumberFormat="1"/>
    <xf numFmtId="0" fontId="0" fillId="0" borderId="0" xfId="0" applyAlignment="1">
      <alignment horizontal="center"/>
    </xf>
    <xf numFmtId="165" fontId="1" fillId="0" borderId="0" xfId="1" applyNumberFormat="1" applyAlignment="1">
      <alignment horizontal="center"/>
    </xf>
    <xf numFmtId="0" fontId="0" fillId="0" borderId="1" xfId="0" applyBorder="1"/>
    <xf numFmtId="0" fontId="0" fillId="0" borderId="1" xfId="0" applyBorder="1" applyAlignment="1">
      <alignment horizontal="center"/>
    </xf>
    <xf numFmtId="0" fontId="5" fillId="0" borderId="1" xfId="0" applyFont="1" applyBorder="1"/>
    <xf numFmtId="164" fontId="5" fillId="0" borderId="1" xfId="1" applyNumberFormat="1" applyFont="1" applyBorder="1"/>
    <xf numFmtId="9" fontId="5" fillId="0" borderId="1" xfId="0" applyNumberFormat="1" applyFont="1" applyBorder="1"/>
    <xf numFmtId="0" fontId="0" fillId="0" borderId="0" xfId="0" applyProtection="1">
      <protection locked="0"/>
    </xf>
    <xf numFmtId="0" fontId="7" fillId="0" borderId="0" xfId="0" applyFont="1" applyProtection="1">
      <protection locked="0"/>
    </xf>
    <xf numFmtId="0" fontId="8" fillId="0" borderId="0" xfId="0" applyFont="1"/>
    <xf numFmtId="0" fontId="0" fillId="0" borderId="0" xfId="0" applyBorder="1"/>
    <xf numFmtId="0" fontId="0" fillId="0" borderId="2" xfId="0" applyBorder="1" applyAlignment="1">
      <alignment horizontal="center"/>
    </xf>
    <xf numFmtId="0" fontId="3" fillId="0" borderId="0" xfId="0" applyFont="1" applyBorder="1" applyAlignment="1">
      <alignment horizontal="center"/>
    </xf>
    <xf numFmtId="2" fontId="1" fillId="0" borderId="0" xfId="0" applyNumberFormat="1" applyFont="1" applyBorder="1" applyAlignment="1">
      <alignment horizontal="center"/>
    </xf>
    <xf numFmtId="2" fontId="5" fillId="0" borderId="0" xfId="0" applyNumberFormat="1" applyFont="1" applyBorder="1" applyAlignment="1">
      <alignment horizontal="center"/>
    </xf>
    <xf numFmtId="0" fontId="0" fillId="0" borderId="3" xfId="0" applyBorder="1" applyAlignment="1">
      <alignment horizontal="center"/>
    </xf>
    <xf numFmtId="2" fontId="5" fillId="0" borderId="4" xfId="0" applyNumberFormat="1"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0" borderId="7" xfId="0" applyFont="1" applyBorder="1" applyAlignment="1">
      <alignment horizontal="center"/>
    </xf>
    <xf numFmtId="2" fontId="5" fillId="0" borderId="7" xfId="0" applyNumberFormat="1" applyFont="1" applyBorder="1" applyAlignment="1">
      <alignment horizontal="center"/>
    </xf>
    <xf numFmtId="2" fontId="5" fillId="0" borderId="8" xfId="0" applyNumberFormat="1" applyFont="1" applyBorder="1" applyAlignment="1">
      <alignment horizontal="center"/>
    </xf>
    <xf numFmtId="2" fontId="1" fillId="0" borderId="7" xfId="0" applyNumberFormat="1" applyFont="1" applyBorder="1" applyAlignment="1">
      <alignment horizontal="center"/>
    </xf>
    <xf numFmtId="2" fontId="1" fillId="0" borderId="8" xfId="0" applyNumberFormat="1" applyFont="1" applyBorder="1" applyAlignment="1">
      <alignment horizontal="center"/>
    </xf>
    <xf numFmtId="164" fontId="0" fillId="0" borderId="7" xfId="1" applyNumberFormat="1" applyFont="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1" fillId="2" borderId="1" xfId="0" applyFont="1" applyFill="1" applyBorder="1" applyAlignment="1">
      <alignment horizontal="center"/>
    </xf>
    <xf numFmtId="0" fontId="0" fillId="0" borderId="9" xfId="0"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2" fontId="1" fillId="0" borderId="10" xfId="0" applyNumberFormat="1" applyFont="1" applyBorder="1" applyAlignment="1">
      <alignment horizontal="center"/>
    </xf>
    <xf numFmtId="2" fontId="1" fillId="0" borderId="11" xfId="0" applyNumberFormat="1" applyFont="1" applyBorder="1" applyAlignment="1">
      <alignment horizontal="center"/>
    </xf>
    <xf numFmtId="164" fontId="0" fillId="0" borderId="10" xfId="1" applyNumberFormat="1" applyFont="1" applyBorder="1" applyAlignment="1">
      <alignment horizontal="center"/>
    </xf>
    <xf numFmtId="0" fontId="13" fillId="0" borderId="0" xfId="0" applyFont="1"/>
    <xf numFmtId="2" fontId="13" fillId="0" borderId="0" xfId="0" applyNumberFormat="1" applyFont="1"/>
    <xf numFmtId="0" fontId="4" fillId="0" borderId="12" xfId="0" applyFont="1" applyBorder="1" applyAlignment="1">
      <alignment horizontal="center" vertical="center" textRotation="90"/>
    </xf>
    <xf numFmtId="0" fontId="4" fillId="0" borderId="7" xfId="0" applyFont="1" applyBorder="1" applyAlignment="1">
      <alignment horizontal="center" vertical="center" textRotation="90"/>
    </xf>
    <xf numFmtId="0" fontId="4" fillId="0" borderId="10" xfId="0" applyFont="1" applyBorder="1" applyAlignment="1">
      <alignment horizontal="center" vertical="center" textRotation="90"/>
    </xf>
    <xf numFmtId="0" fontId="4" fillId="0" borderId="8" xfId="0" applyFont="1" applyBorder="1" applyAlignment="1">
      <alignment horizontal="center" vertical="center" textRotation="90"/>
    </xf>
    <xf numFmtId="0" fontId="9" fillId="3" borderId="13" xfId="0" applyFont="1" applyFill="1" applyBorder="1" applyAlignment="1">
      <alignment horizontal="left" vertical="center" wrapText="1"/>
    </xf>
    <xf numFmtId="0" fontId="9" fillId="3" borderId="14" xfId="0" applyFont="1" applyFill="1" applyBorder="1" applyAlignment="1">
      <alignment horizontal="left" vertical="center" wrapText="1"/>
    </xf>
    <xf numFmtId="0" fontId="9" fillId="3" borderId="15" xfId="0" applyFont="1" applyFill="1" applyBorder="1" applyAlignment="1">
      <alignment horizontal="left" vertical="center" wrapText="1"/>
    </xf>
    <xf numFmtId="0" fontId="9" fillId="3" borderId="2" xfId="0" applyFont="1" applyFill="1" applyBorder="1" applyAlignment="1">
      <alignment horizontal="left" vertical="center" wrapText="1"/>
    </xf>
    <xf numFmtId="0" fontId="9" fillId="3" borderId="0" xfId="0" applyFont="1" applyFill="1" applyBorder="1" applyAlignment="1">
      <alignment horizontal="left" vertical="center" wrapText="1"/>
    </xf>
    <xf numFmtId="0" fontId="9" fillId="3" borderId="16"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17" xfId="0" applyFont="1" applyFill="1" applyBorder="1" applyAlignment="1">
      <alignment horizontal="left" vertical="center" wrapText="1"/>
    </xf>
    <xf numFmtId="0" fontId="12" fillId="0" borderId="5" xfId="0" applyFont="1" applyBorder="1" applyAlignment="1">
      <alignment horizontal="center"/>
    </xf>
    <xf numFmtId="0" fontId="12" fillId="0" borderId="18" xfId="0" applyFont="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sz="900" b="1" i="0" u="none" strike="noStrike" baseline="0">
                <a:solidFill>
                  <a:srgbClr val="000000"/>
                </a:solidFill>
                <a:latin typeface="Arial"/>
                <a:cs typeface="Arial"/>
              </a:rPr>
              <a:t>S</a:t>
            </a:r>
            <a:r>
              <a:rPr lang="en-US" sz="900" b="1" i="0" u="none" strike="noStrike" baseline="-25000">
                <a:solidFill>
                  <a:srgbClr val="000000"/>
                </a:solidFill>
                <a:latin typeface="Arial"/>
                <a:cs typeface="Arial"/>
              </a:rPr>
              <a:t>t</a:t>
            </a:r>
            <a:r>
              <a:rPr lang="en-US" sz="900" b="1" i="0" u="none" strike="noStrike" baseline="0">
                <a:solidFill>
                  <a:srgbClr val="000000"/>
                </a:solidFill>
                <a:latin typeface="Arial"/>
                <a:cs typeface="Arial"/>
              </a:rPr>
              <a:t>+d</a:t>
            </a:r>
            <a:r>
              <a:rPr lang="en-US" sz="900" b="1" i="0" u="none" strike="noStrike" baseline="-25000">
                <a:solidFill>
                  <a:srgbClr val="000000"/>
                </a:solidFill>
                <a:latin typeface="Arial"/>
                <a:cs typeface="Arial"/>
              </a:rPr>
              <a:t>t</a:t>
            </a:r>
          </a:p>
        </c:rich>
      </c:tx>
      <c:layout>
        <c:manualLayout>
          <c:xMode val="edge"/>
          <c:yMode val="edge"/>
          <c:x val="0.4653688707945598"/>
          <c:y val="3.937007874015748E-2"/>
        </c:manualLayout>
      </c:layout>
      <c:overlay val="0"/>
      <c:spPr>
        <a:noFill/>
        <a:ln w="25400">
          <a:noFill/>
        </a:ln>
      </c:spPr>
    </c:title>
    <c:autoTitleDeleted val="0"/>
    <c:plotArea>
      <c:layout>
        <c:manualLayout>
          <c:layoutTarget val="inner"/>
          <c:xMode val="edge"/>
          <c:yMode val="edge"/>
          <c:x val="5.4112668494378416E-2"/>
          <c:y val="0.13779527559055119"/>
          <c:w val="0.89610579026690651"/>
          <c:h val="0.70472440944881887"/>
        </c:manualLayout>
      </c:layout>
      <c:scatterChart>
        <c:scatterStyle val="lineMarker"/>
        <c:varyColors val="0"/>
        <c:ser>
          <c:idx val="0"/>
          <c:order val="0"/>
          <c:tx>
            <c:v>Historic</c:v>
          </c:tx>
          <c:spPr>
            <a:ln w="12700">
              <a:solidFill>
                <a:srgbClr val="0000FF"/>
              </a:solidFill>
              <a:prstDash val="solid"/>
            </a:ln>
          </c:spPr>
          <c:marker>
            <c:symbol val="diamond"/>
            <c:size val="5"/>
            <c:spPr>
              <a:solidFill>
                <a:srgbClr val="0000FF"/>
              </a:solidFill>
              <a:ln>
                <a:solidFill>
                  <a:srgbClr val="0000FF"/>
                </a:solidFill>
                <a:prstDash val="solid"/>
              </a:ln>
            </c:spPr>
          </c:marker>
          <c:xVal>
            <c:numRef>
              <c:f>Model!$C$10:$C$30</c:f>
              <c:numCache>
                <c:formatCode>General</c:formatCode>
                <c:ptCount val="21"/>
                <c:pt idx="0">
                  <c:v>-20</c:v>
                </c:pt>
                <c:pt idx="1">
                  <c:v>-19</c:v>
                </c:pt>
                <c:pt idx="2">
                  <c:v>-18</c:v>
                </c:pt>
                <c:pt idx="3">
                  <c:v>-17</c:v>
                </c:pt>
                <c:pt idx="4">
                  <c:v>-16</c:v>
                </c:pt>
                <c:pt idx="5">
                  <c:v>-15</c:v>
                </c:pt>
                <c:pt idx="6">
                  <c:v>-14</c:v>
                </c:pt>
                <c:pt idx="7">
                  <c:v>-13</c:v>
                </c:pt>
                <c:pt idx="8">
                  <c:v>-12</c:v>
                </c:pt>
                <c:pt idx="9">
                  <c:v>-11</c:v>
                </c:pt>
                <c:pt idx="10">
                  <c:v>-10</c:v>
                </c:pt>
                <c:pt idx="11">
                  <c:v>-9</c:v>
                </c:pt>
                <c:pt idx="12">
                  <c:v>-8</c:v>
                </c:pt>
                <c:pt idx="13">
                  <c:v>-7</c:v>
                </c:pt>
                <c:pt idx="14">
                  <c:v>-6</c:v>
                </c:pt>
                <c:pt idx="15">
                  <c:v>-5</c:v>
                </c:pt>
                <c:pt idx="16">
                  <c:v>-4</c:v>
                </c:pt>
                <c:pt idx="17">
                  <c:v>-3</c:v>
                </c:pt>
                <c:pt idx="18">
                  <c:v>-2</c:v>
                </c:pt>
                <c:pt idx="19">
                  <c:v>-1</c:v>
                </c:pt>
                <c:pt idx="20">
                  <c:v>0</c:v>
                </c:pt>
              </c:numCache>
            </c:numRef>
          </c:xVal>
          <c:yVal>
            <c:numRef>
              <c:f>Model!$G$10:$G$30</c:f>
              <c:numCache>
                <c:formatCode>0.00</c:formatCode>
                <c:ptCount val="21"/>
                <c:pt idx="0">
                  <c:v>103.93</c:v>
                </c:pt>
                <c:pt idx="1">
                  <c:v>109.98</c:v>
                </c:pt>
                <c:pt idx="2">
                  <c:v>106.93</c:v>
                </c:pt>
                <c:pt idx="3">
                  <c:v>108.68</c:v>
                </c:pt>
                <c:pt idx="4">
                  <c:v>112.06</c:v>
                </c:pt>
                <c:pt idx="5">
                  <c:v>102.26</c:v>
                </c:pt>
                <c:pt idx="6">
                  <c:v>103.1</c:v>
                </c:pt>
                <c:pt idx="7">
                  <c:v>100.84</c:v>
                </c:pt>
                <c:pt idx="8">
                  <c:v>100.52</c:v>
                </c:pt>
                <c:pt idx="9">
                  <c:v>97.11</c:v>
                </c:pt>
                <c:pt idx="10">
                  <c:v>98.69</c:v>
                </c:pt>
                <c:pt idx="11">
                  <c:v>95.34</c:v>
                </c:pt>
                <c:pt idx="12">
                  <c:v>99.03</c:v>
                </c:pt>
                <c:pt idx="13">
                  <c:v>98.82</c:v>
                </c:pt>
                <c:pt idx="14">
                  <c:v>101.04</c:v>
                </c:pt>
                <c:pt idx="15">
                  <c:v>103.81</c:v>
                </c:pt>
                <c:pt idx="16">
                  <c:v>101.97</c:v>
                </c:pt>
                <c:pt idx="17">
                  <c:v>99.48</c:v>
                </c:pt>
                <c:pt idx="18">
                  <c:v>103.53</c:v>
                </c:pt>
                <c:pt idx="19">
                  <c:v>102.52</c:v>
                </c:pt>
                <c:pt idx="20">
                  <c:v>105.25</c:v>
                </c:pt>
              </c:numCache>
            </c:numRef>
          </c:yVal>
          <c:smooth val="0"/>
          <c:extLst>
            <c:ext xmlns:c16="http://schemas.microsoft.com/office/drawing/2014/chart" uri="{C3380CC4-5D6E-409C-BE32-E72D297353CC}">
              <c16:uniqueId val="{00000000-84F6-4547-87E7-E792551A20E5}"/>
            </c:ext>
          </c:extLst>
        </c:ser>
        <c:ser>
          <c:idx val="1"/>
          <c:order val="1"/>
          <c:tx>
            <c:v>Predicted</c:v>
          </c:tx>
          <c:spPr>
            <a:ln w="12700">
              <a:solidFill>
                <a:srgbClr val="FF0000"/>
              </a:solidFill>
              <a:prstDash val="solid"/>
            </a:ln>
          </c:spPr>
          <c:marker>
            <c:symbol val="diamond"/>
            <c:size val="5"/>
            <c:spPr>
              <a:solidFill>
                <a:srgbClr val="FF0000"/>
              </a:solidFill>
              <a:ln>
                <a:solidFill>
                  <a:srgbClr val="FF0000"/>
                </a:solidFill>
                <a:prstDash val="solid"/>
              </a:ln>
            </c:spPr>
          </c:marker>
          <c:xVal>
            <c:numRef>
              <c:f>Model!$C$31:$C$40</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Model!$G$31:$G$40</c:f>
              <c:numCache>
                <c:formatCode>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84F6-4547-87E7-E792551A20E5}"/>
            </c:ext>
          </c:extLst>
        </c:ser>
        <c:ser>
          <c:idx val="2"/>
          <c:order val="2"/>
          <c:spPr>
            <a:ln w="12700">
              <a:solidFill>
                <a:srgbClr val="000000"/>
              </a:solidFill>
              <a:prstDash val="sysDash"/>
            </a:ln>
          </c:spPr>
          <c:marker>
            <c:symbol val="none"/>
          </c:marker>
          <c:xVal>
            <c:numRef>
              <c:f>Model!$K$19:$K$20</c:f>
              <c:numCache>
                <c:formatCode>General</c:formatCode>
                <c:ptCount val="2"/>
                <c:pt idx="0">
                  <c:v>0</c:v>
                </c:pt>
                <c:pt idx="1">
                  <c:v>1</c:v>
                </c:pt>
              </c:numCache>
            </c:numRef>
          </c:xVal>
          <c:yVal>
            <c:numRef>
              <c:f>Model!$L$19:$L$20</c:f>
              <c:numCache>
                <c:formatCode>0.00</c:formatCode>
                <c:ptCount val="2"/>
                <c:pt idx="0">
                  <c:v>105.25</c:v>
                </c:pt>
                <c:pt idx="1">
                  <c:v>0</c:v>
                </c:pt>
              </c:numCache>
            </c:numRef>
          </c:yVal>
          <c:smooth val="0"/>
          <c:extLst>
            <c:ext xmlns:c16="http://schemas.microsoft.com/office/drawing/2014/chart" uri="{C3380CC4-5D6E-409C-BE32-E72D297353CC}">
              <c16:uniqueId val="{00000002-84F6-4547-87E7-E792551A20E5}"/>
            </c:ext>
          </c:extLst>
        </c:ser>
        <c:dLbls>
          <c:showLegendKey val="0"/>
          <c:showVal val="0"/>
          <c:showCatName val="0"/>
          <c:showSerName val="0"/>
          <c:showPercent val="0"/>
          <c:showBubbleSize val="0"/>
        </c:dLbls>
        <c:axId val="654833712"/>
        <c:axId val="1"/>
      </c:scatterChart>
      <c:valAx>
        <c:axId val="654833712"/>
        <c:scaling>
          <c:orientation val="minMax"/>
          <c:max val="10"/>
          <c:min val="-20"/>
        </c:scaling>
        <c:delete val="0"/>
        <c:axPos val="b"/>
        <c:title>
          <c:tx>
            <c:rich>
              <a:bodyPr/>
              <a:lstStyle/>
              <a:p>
                <a:pPr>
                  <a:defRPr sz="800" b="1" i="0" u="none" strike="noStrike" baseline="0">
                    <a:solidFill>
                      <a:srgbClr val="000000"/>
                    </a:solidFill>
                    <a:latin typeface="Arial"/>
                    <a:ea typeface="Arial"/>
                    <a:cs typeface="Arial"/>
                  </a:defRPr>
                </a:pPr>
                <a:r>
                  <a:rPr lang="en-US"/>
                  <a:t>Period t</a:t>
                </a:r>
              </a:p>
            </c:rich>
          </c:tx>
          <c:layout>
            <c:manualLayout>
              <c:xMode val="edge"/>
              <c:yMode val="edge"/>
              <c:x val="0.45238188976377952"/>
              <c:y val="0.901574803149606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40"/>
          <c:min val="8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833712"/>
        <c:crosses val="autoZero"/>
        <c:crossBetween val="midCat"/>
        <c:majorUnit val="10"/>
      </c:valAx>
      <c:spPr>
        <a:noFill/>
        <a:ln w="3175">
          <a:solidFill>
            <a:srgbClr val="000000"/>
          </a:solidFill>
          <a:prstDash val="solid"/>
        </a:ln>
      </c:spPr>
    </c:plotArea>
    <c:legend>
      <c:legendPos val="r"/>
      <c:legendEntry>
        <c:idx val="2"/>
        <c:delete val="1"/>
      </c:legendEntry>
      <c:layout>
        <c:manualLayout>
          <c:xMode val="edge"/>
          <c:yMode val="edge"/>
          <c:wMode val="edge"/>
          <c:hMode val="edge"/>
          <c:x val="0.49573908375089476"/>
          <c:y val="0.18181902395890354"/>
          <c:w val="0.82528498568360775"/>
          <c:h val="0.25935955198113603"/>
        </c:manualLayout>
      </c:layout>
      <c:overlay val="0"/>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13</xdr:row>
      <xdr:rowOff>0</xdr:rowOff>
    </xdr:from>
    <xdr:to>
      <xdr:col>15</xdr:col>
      <xdr:colOff>584200</xdr:colOff>
      <xdr:row>27</xdr:row>
      <xdr:rowOff>152400</xdr:rowOff>
    </xdr:to>
    <xdr:graphicFrame macro="">
      <xdr:nvGraphicFramePr>
        <xdr:cNvPr id="2186" name="Chart 1">
          <a:extLst>
            <a:ext uri="{FF2B5EF4-FFF2-40B4-BE49-F238E27FC236}">
              <a16:creationId xmlns:a16="http://schemas.microsoft.com/office/drawing/2014/main" id="{848EBE44-7A03-4959-9807-A1C77F752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4</xdr:col>
      <xdr:colOff>476250</xdr:colOff>
      <xdr:row>1</xdr:row>
      <xdr:rowOff>209550</xdr:rowOff>
    </xdr:to>
    <xdr:pic>
      <xdr:nvPicPr>
        <xdr:cNvPr id="3" name="Picture 2">
          <a:hlinkClick xmlns:r="http://schemas.openxmlformats.org/officeDocument/2006/relationships" r:id="rId2"/>
          <a:extLst>
            <a:ext uri="{FF2B5EF4-FFF2-40B4-BE49-F238E27FC236}">
              <a16:creationId xmlns:a16="http://schemas.microsoft.com/office/drawing/2014/main" id="{5C17FFA0-6CD7-4F9B-B923-54971E69C9A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650" y="0"/>
          <a:ext cx="259080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41"/>
  <sheetViews>
    <sheetView showGridLines="0" tabSelected="1" workbookViewId="0"/>
  </sheetViews>
  <sheetFormatPr defaultRowHeight="12.5" x14ac:dyDescent="0.25"/>
  <cols>
    <col min="1" max="1" width="3.54296875" customWidth="1"/>
    <col min="3" max="3" width="8.81640625" customWidth="1"/>
    <col min="4" max="4" width="12.7265625" bestFit="1" customWidth="1"/>
    <col min="5" max="5" width="9.81640625" bestFit="1" customWidth="1"/>
    <col min="7" max="7" width="8.7265625" customWidth="1"/>
    <col min="8" max="8" width="9.81640625" bestFit="1" customWidth="1"/>
    <col min="9" max="9" width="3.54296875" customWidth="1"/>
    <col min="10" max="10" width="11.1796875" customWidth="1"/>
    <col min="11" max="11" width="9.54296875" customWidth="1"/>
  </cols>
  <sheetData>
    <row r="1" spans="1:14" ht="91.5" customHeight="1" x14ac:dyDescent="0.25">
      <c r="A1" s="10"/>
      <c r="B1" s="10"/>
      <c r="C1" s="10"/>
      <c r="D1" s="10"/>
      <c r="E1" s="10"/>
      <c r="F1" s="10"/>
      <c r="G1" s="10"/>
      <c r="H1" s="10"/>
      <c r="I1" s="10"/>
      <c r="J1" s="10"/>
      <c r="K1" s="10"/>
      <c r="L1" s="10"/>
      <c r="M1" s="10"/>
      <c r="N1" s="10"/>
    </row>
    <row r="2" spans="1:14" ht="20" x14ac:dyDescent="0.4">
      <c r="A2" s="10"/>
      <c r="B2" s="10"/>
      <c r="C2" s="10"/>
      <c r="D2" s="10"/>
      <c r="F2" s="10"/>
      <c r="G2" s="11" t="s">
        <v>12</v>
      </c>
      <c r="H2" s="10"/>
      <c r="I2" s="10"/>
      <c r="J2" s="10"/>
      <c r="K2" s="10"/>
      <c r="L2" s="10"/>
      <c r="M2" s="10"/>
      <c r="N2" s="10"/>
    </row>
    <row r="3" spans="1:14" ht="12.75" customHeight="1" x14ac:dyDescent="0.35">
      <c r="A3" s="10"/>
      <c r="B3" s="10"/>
      <c r="C3" s="10"/>
      <c r="D3" s="10"/>
      <c r="E3" s="12"/>
      <c r="F3" s="10"/>
      <c r="G3" s="10"/>
      <c r="H3" s="10"/>
      <c r="I3" s="10"/>
      <c r="J3" s="10"/>
      <c r="K3" s="10"/>
      <c r="L3" s="10"/>
      <c r="M3" s="10"/>
      <c r="N3" s="10"/>
    </row>
    <row r="4" spans="1:14" ht="12.75" customHeight="1" x14ac:dyDescent="0.25">
      <c r="A4" s="10"/>
      <c r="B4" s="43" t="s">
        <v>13</v>
      </c>
      <c r="C4" s="44"/>
      <c r="D4" s="44"/>
      <c r="E4" s="44"/>
      <c r="F4" s="44"/>
      <c r="G4" s="44"/>
      <c r="H4" s="44"/>
      <c r="I4" s="44"/>
      <c r="J4" s="44"/>
      <c r="K4" s="44"/>
      <c r="L4" s="44"/>
      <c r="M4" s="44"/>
      <c r="N4" s="45"/>
    </row>
    <row r="5" spans="1:14" x14ac:dyDescent="0.25">
      <c r="A5" s="10"/>
      <c r="B5" s="46"/>
      <c r="C5" s="47"/>
      <c r="D5" s="47"/>
      <c r="E5" s="47"/>
      <c r="F5" s="47"/>
      <c r="G5" s="47"/>
      <c r="H5" s="47"/>
      <c r="I5" s="47"/>
      <c r="J5" s="47"/>
      <c r="K5" s="47"/>
      <c r="L5" s="47"/>
      <c r="M5" s="47"/>
      <c r="N5" s="48"/>
    </row>
    <row r="6" spans="1:14" x14ac:dyDescent="0.25">
      <c r="A6" s="10"/>
      <c r="B6" s="49"/>
      <c r="C6" s="50"/>
      <c r="D6" s="50"/>
      <c r="E6" s="50"/>
      <c r="F6" s="50"/>
      <c r="G6" s="50"/>
      <c r="H6" s="50"/>
      <c r="I6" s="50"/>
      <c r="J6" s="50"/>
      <c r="K6" s="50"/>
      <c r="L6" s="50"/>
      <c r="M6" s="50"/>
      <c r="N6" s="51"/>
    </row>
    <row r="7" spans="1:14" x14ac:dyDescent="0.25">
      <c r="A7" s="13"/>
    </row>
    <row r="9" spans="1:14" ht="15.5" x14ac:dyDescent="0.4">
      <c r="C9" s="20" t="s">
        <v>9</v>
      </c>
      <c r="D9" s="6" t="s">
        <v>6</v>
      </c>
      <c r="E9" s="21" t="s">
        <v>7</v>
      </c>
      <c r="F9" s="6" t="s">
        <v>8</v>
      </c>
      <c r="G9" s="21" t="s">
        <v>10</v>
      </c>
      <c r="H9" s="6" t="s">
        <v>5</v>
      </c>
      <c r="J9" s="52" t="s">
        <v>11</v>
      </c>
      <c r="K9" s="53"/>
      <c r="L9" s="1"/>
    </row>
    <row r="10" spans="1:14" x14ac:dyDescent="0.25">
      <c r="B10" s="39" t="s">
        <v>3</v>
      </c>
      <c r="C10" s="14">
        <v>-20</v>
      </c>
      <c r="D10" s="22">
        <v>98.21</v>
      </c>
      <c r="E10" s="15">
        <v>5.72</v>
      </c>
      <c r="F10" s="30"/>
      <c r="G10" s="16">
        <v>103.93</v>
      </c>
      <c r="H10" s="27">
        <f>E10/G10</f>
        <v>5.5037044164341381E-2</v>
      </c>
      <c r="I10" s="3"/>
      <c r="J10" s="5" t="s">
        <v>0</v>
      </c>
      <c r="K10" s="7">
        <f>INTERCEPT(F12:F30,F11:F29)/(1+b)</f>
        <v>5.234747618355752E-2</v>
      </c>
    </row>
    <row r="11" spans="1:14" x14ac:dyDescent="0.25">
      <c r="B11" s="40"/>
      <c r="C11" s="14">
        <v>-19</v>
      </c>
      <c r="D11" s="22">
        <v>102.35</v>
      </c>
      <c r="E11" s="15">
        <v>7.63</v>
      </c>
      <c r="F11" s="25">
        <v>0.11319048790998584</v>
      </c>
      <c r="G11" s="16">
        <v>109.98</v>
      </c>
      <c r="H11" s="27">
        <f t="shared" ref="H11:H30" si="0">E11/G11</f>
        <v>6.9376250227314057E-2</v>
      </c>
      <c r="I11" s="3"/>
      <c r="J11" s="5" t="s">
        <v>1</v>
      </c>
      <c r="K11" s="8">
        <f>STEYX(F12:F30,F11:F29)</f>
        <v>3.0974474021776274E-2</v>
      </c>
    </row>
    <row r="12" spans="1:14" x14ac:dyDescent="0.25">
      <c r="B12" s="40"/>
      <c r="C12" s="14">
        <v>-18</v>
      </c>
      <c r="D12" s="22">
        <v>100.51</v>
      </c>
      <c r="E12" s="15">
        <v>6.42</v>
      </c>
      <c r="F12" s="25">
        <v>4.3776102661266816E-2</v>
      </c>
      <c r="G12" s="16">
        <v>106.93</v>
      </c>
      <c r="H12" s="27">
        <f t="shared" si="0"/>
        <v>6.0039278032357611E-2</v>
      </c>
      <c r="I12" s="3"/>
      <c r="J12" s="5" t="s">
        <v>2</v>
      </c>
      <c r="K12" s="9">
        <f>-SLOPE(F12:F30,F11:F29)</f>
        <v>0.38621014295133527</v>
      </c>
    </row>
    <row r="13" spans="1:14" x14ac:dyDescent="0.25">
      <c r="B13" s="40"/>
      <c r="C13" s="14">
        <v>-17</v>
      </c>
      <c r="D13" s="22">
        <v>102.16</v>
      </c>
      <c r="E13" s="15">
        <v>6.5200000000000102</v>
      </c>
      <c r="F13" s="25">
        <v>7.8150559521498617E-2</v>
      </c>
      <c r="G13" s="16">
        <v>108.68</v>
      </c>
      <c r="H13" s="27">
        <f t="shared" si="0"/>
        <v>5.9992638940007455E-2</v>
      </c>
      <c r="I13" s="3"/>
    </row>
    <row r="14" spans="1:14" x14ac:dyDescent="0.25">
      <c r="B14" s="40"/>
      <c r="C14" s="14">
        <v>-16</v>
      </c>
      <c r="D14" s="22">
        <v>105.34</v>
      </c>
      <c r="E14" s="15">
        <v>6.72</v>
      </c>
      <c r="F14" s="25">
        <v>9.2494230412854608E-2</v>
      </c>
      <c r="G14" s="16">
        <v>112.06</v>
      </c>
      <c r="H14" s="27">
        <f t="shared" si="0"/>
        <v>5.9967874353025162E-2</v>
      </c>
      <c r="I14" s="3"/>
    </row>
    <row r="15" spans="1:14" x14ac:dyDescent="0.25">
      <c r="B15" s="40"/>
      <c r="C15" s="14">
        <v>-15</v>
      </c>
      <c r="D15" s="22">
        <v>97.15</v>
      </c>
      <c r="E15" s="15">
        <v>5.1100000000000003</v>
      </c>
      <c r="F15" s="25">
        <v>-2.967462440339003E-2</v>
      </c>
      <c r="G15" s="16">
        <v>102.26</v>
      </c>
      <c r="H15" s="27">
        <f t="shared" si="0"/>
        <v>4.9970663015841972E-2</v>
      </c>
      <c r="I15" s="3"/>
    </row>
    <row r="16" spans="1:14" x14ac:dyDescent="0.25">
      <c r="B16" s="40"/>
      <c r="C16" s="14">
        <v>-14</v>
      </c>
      <c r="D16" s="22">
        <v>98.46</v>
      </c>
      <c r="E16" s="15">
        <v>4.6399999999999997</v>
      </c>
      <c r="F16" s="25">
        <v>5.9443215199465028E-2</v>
      </c>
      <c r="G16" s="16">
        <v>103.1</v>
      </c>
      <c r="H16" s="27">
        <f t="shared" si="0"/>
        <v>4.500484966052376E-2</v>
      </c>
      <c r="I16" s="3"/>
    </row>
    <row r="17" spans="2:12" x14ac:dyDescent="0.25">
      <c r="B17" s="40"/>
      <c r="C17" s="14">
        <v>-13</v>
      </c>
      <c r="D17" s="22">
        <v>95.8</v>
      </c>
      <c r="E17" s="15">
        <v>5.0400000000000063</v>
      </c>
      <c r="F17" s="25">
        <v>2.3884727989664536E-2</v>
      </c>
      <c r="G17" s="16">
        <v>100.84</v>
      </c>
      <c r="H17" s="27">
        <f t="shared" si="0"/>
        <v>4.9980166600555397E-2</v>
      </c>
      <c r="I17" s="4"/>
      <c r="J17" s="2"/>
    </row>
    <row r="18" spans="2:12" x14ac:dyDescent="0.25">
      <c r="B18" s="40"/>
      <c r="C18" s="14">
        <v>-12</v>
      </c>
      <c r="D18" s="22">
        <v>94.49</v>
      </c>
      <c r="E18" s="15">
        <v>6.03</v>
      </c>
      <c r="F18" s="25">
        <v>4.8094027698576618E-2</v>
      </c>
      <c r="G18" s="16">
        <v>100.52</v>
      </c>
      <c r="H18" s="27">
        <f t="shared" si="0"/>
        <v>5.9988062077198576E-2</v>
      </c>
      <c r="I18" s="3"/>
    </row>
    <row r="19" spans="2:12" x14ac:dyDescent="0.25">
      <c r="B19" s="40"/>
      <c r="C19" s="14">
        <v>-11</v>
      </c>
      <c r="D19" s="22">
        <v>91.28</v>
      </c>
      <c r="E19" s="15">
        <v>5.83</v>
      </c>
      <c r="F19" s="25">
        <v>2.7350347811728098E-2</v>
      </c>
      <c r="G19" s="16">
        <v>97.11</v>
      </c>
      <c r="H19" s="27">
        <f t="shared" si="0"/>
        <v>6.0035011842240756E-2</v>
      </c>
      <c r="I19" s="3"/>
      <c r="K19" s="37">
        <v>0</v>
      </c>
      <c r="L19" s="38">
        <f>G30</f>
        <v>105.25</v>
      </c>
    </row>
    <row r="20" spans="2:12" x14ac:dyDescent="0.25">
      <c r="B20" s="40"/>
      <c r="C20" s="14">
        <v>-10</v>
      </c>
      <c r="D20" s="22">
        <v>93.76</v>
      </c>
      <c r="E20" s="15">
        <v>4.9299999999999926</v>
      </c>
      <c r="F20" s="25">
        <v>7.8051918630095488E-2</v>
      </c>
      <c r="G20" s="16">
        <v>98.69</v>
      </c>
      <c r="H20" s="27">
        <f t="shared" si="0"/>
        <v>4.9954402675042989E-2</v>
      </c>
      <c r="I20" s="3"/>
      <c r="K20" s="37">
        <v>1</v>
      </c>
      <c r="L20" s="38" t="e">
        <f ca="1">G31</f>
        <v>#NAME?</v>
      </c>
    </row>
    <row r="21" spans="2:12" x14ac:dyDescent="0.25">
      <c r="B21" s="40"/>
      <c r="C21" s="14">
        <v>-9</v>
      </c>
      <c r="D21" s="22">
        <v>91.05</v>
      </c>
      <c r="E21" s="15">
        <v>4.2900000000000063</v>
      </c>
      <c r="F21" s="25">
        <v>1.6711123947977032E-2</v>
      </c>
      <c r="G21" s="16">
        <v>95.34</v>
      </c>
      <c r="H21" s="27">
        <f t="shared" si="0"/>
        <v>4.4996853366897481E-2</v>
      </c>
      <c r="I21" s="3"/>
    </row>
    <row r="22" spans="2:12" x14ac:dyDescent="0.25">
      <c r="B22" s="40"/>
      <c r="C22" s="14">
        <v>-8</v>
      </c>
      <c r="D22" s="22">
        <v>94.08</v>
      </c>
      <c r="E22" s="15">
        <v>4.95</v>
      </c>
      <c r="F22" s="25">
        <v>8.4014028359594345E-2</v>
      </c>
      <c r="G22" s="16">
        <v>99.03</v>
      </c>
      <c r="H22" s="27">
        <f t="shared" si="0"/>
        <v>4.9984853074825815E-2</v>
      </c>
      <c r="I22" s="3"/>
    </row>
    <row r="23" spans="2:12" x14ac:dyDescent="0.25">
      <c r="B23" s="40"/>
      <c r="C23" s="14">
        <v>-7</v>
      </c>
      <c r="D23" s="22">
        <v>94.87</v>
      </c>
      <c r="E23" s="15">
        <v>3.9499999999999886</v>
      </c>
      <c r="F23" s="25">
        <v>4.9154529267287042E-2</v>
      </c>
      <c r="G23" s="16">
        <v>98.82</v>
      </c>
      <c r="H23" s="27">
        <f t="shared" si="0"/>
        <v>3.9971665654725652E-2</v>
      </c>
      <c r="I23" s="3"/>
    </row>
    <row r="24" spans="2:12" x14ac:dyDescent="0.25">
      <c r="B24" s="40"/>
      <c r="C24" s="14">
        <v>-6</v>
      </c>
      <c r="D24" s="22">
        <v>94.98</v>
      </c>
      <c r="E24" s="15">
        <v>6.06</v>
      </c>
      <c r="F24" s="25">
        <v>6.3008944637450243E-2</v>
      </c>
      <c r="G24" s="16">
        <v>101.04</v>
      </c>
      <c r="H24" s="27">
        <f t="shared" si="0"/>
        <v>5.9976247030878851E-2</v>
      </c>
      <c r="I24" s="3"/>
    </row>
    <row r="25" spans="2:12" x14ac:dyDescent="0.25">
      <c r="B25" s="40"/>
      <c r="C25" s="14">
        <v>-5</v>
      </c>
      <c r="D25" s="22">
        <v>98.62</v>
      </c>
      <c r="E25" s="15">
        <v>5.19</v>
      </c>
      <c r="F25" s="25">
        <v>8.8895962084178159E-2</v>
      </c>
      <c r="G25" s="16">
        <v>103.81</v>
      </c>
      <c r="H25" s="27">
        <f t="shared" si="0"/>
        <v>4.9995183508332534E-2</v>
      </c>
      <c r="I25" s="3"/>
    </row>
    <row r="26" spans="2:12" x14ac:dyDescent="0.25">
      <c r="B26" s="40"/>
      <c r="C26" s="14">
        <v>-4</v>
      </c>
      <c r="D26" s="22">
        <v>97.89</v>
      </c>
      <c r="E26" s="15">
        <v>4.08</v>
      </c>
      <c r="F26" s="25">
        <v>3.3404571580154231E-2</v>
      </c>
      <c r="G26" s="16">
        <v>101.97</v>
      </c>
      <c r="H26" s="27">
        <f t="shared" si="0"/>
        <v>4.0011768167107976E-2</v>
      </c>
      <c r="I26" s="3"/>
    </row>
    <row r="27" spans="2:12" x14ac:dyDescent="0.25">
      <c r="B27" s="40"/>
      <c r="C27" s="14">
        <v>-3</v>
      </c>
      <c r="D27" s="22">
        <v>93.51</v>
      </c>
      <c r="E27" s="15">
        <v>5.97</v>
      </c>
      <c r="F27" s="25">
        <v>1.6112219661864907E-2</v>
      </c>
      <c r="G27" s="16">
        <v>99.48</v>
      </c>
      <c r="H27" s="27">
        <f t="shared" si="0"/>
        <v>6.001206272617611E-2</v>
      </c>
      <c r="I27" s="3"/>
    </row>
    <row r="28" spans="2:12" x14ac:dyDescent="0.25">
      <c r="B28" s="40"/>
      <c r="C28" s="14">
        <v>-2</v>
      </c>
      <c r="D28" s="22">
        <v>98.87</v>
      </c>
      <c r="E28" s="15">
        <v>4.66</v>
      </c>
      <c r="F28" s="25">
        <v>0.10179304333066631</v>
      </c>
      <c r="G28" s="16">
        <v>103.53</v>
      </c>
      <c r="H28" s="27">
        <f t="shared" si="0"/>
        <v>4.5011107891432436E-2</v>
      </c>
      <c r="I28" s="3"/>
    </row>
    <row r="29" spans="2:12" x14ac:dyDescent="0.25">
      <c r="B29" s="40"/>
      <c r="C29" s="14">
        <v>-1</v>
      </c>
      <c r="D29" s="22">
        <v>97.91</v>
      </c>
      <c r="E29" s="15">
        <v>4.6100000000000003</v>
      </c>
      <c r="F29" s="25">
        <v>3.6252045586828749E-2</v>
      </c>
      <c r="G29" s="16">
        <v>102.52</v>
      </c>
      <c r="H29" s="27">
        <f t="shared" si="0"/>
        <v>4.4966835739367932E-2</v>
      </c>
      <c r="I29" s="3"/>
    </row>
    <row r="30" spans="2:12" ht="13" thickBot="1" x14ac:dyDescent="0.3">
      <c r="B30" s="41"/>
      <c r="C30" s="31">
        <v>0</v>
      </c>
      <c r="D30" s="32">
        <v>101.04</v>
      </c>
      <c r="E30" s="33">
        <v>4.2099999999999937</v>
      </c>
      <c r="F30" s="34">
        <v>7.2289783196510818E-2</v>
      </c>
      <c r="G30" s="35">
        <v>105.25</v>
      </c>
      <c r="H30" s="36">
        <f t="shared" si="0"/>
        <v>3.9999999999999938E-2</v>
      </c>
      <c r="I30" s="3"/>
    </row>
    <row r="31" spans="2:12" ht="13" thickTop="1" x14ac:dyDescent="0.25">
      <c r="B31" s="40" t="s">
        <v>4</v>
      </c>
      <c r="C31" s="14">
        <v>1</v>
      </c>
      <c r="D31" s="23" t="e">
        <f ca="1">G31-E31</f>
        <v>#NAME?</v>
      </c>
      <c r="E31" s="17" t="e">
        <f ca="1">G31*_xll.RiskDuniform($H$10:$H$30)</f>
        <v>#NAME?</v>
      </c>
      <c r="F31" s="25" t="e">
        <f ca="1">_xll.RiskNormal(rbar-b*(F30-rbar),sigma)</f>
        <v>#NAME?</v>
      </c>
      <c r="G31" s="17" t="e">
        <f ca="1">G30*EXP(F31)</f>
        <v>#NAME?</v>
      </c>
      <c r="H31" s="28"/>
      <c r="I31" s="3"/>
    </row>
    <row r="32" spans="2:12" x14ac:dyDescent="0.25">
      <c r="B32" s="40"/>
      <c r="C32" s="14">
        <v>2</v>
      </c>
      <c r="D32" s="23" t="e">
        <f t="shared" ref="D32:D40" ca="1" si="1">G32-E32</f>
        <v>#NAME?</v>
      </c>
      <c r="E32" s="17" t="e">
        <f ca="1">G32*_xll.RiskDuniform($H$10:$H$30)</f>
        <v>#NAME?</v>
      </c>
      <c r="F32" s="25" t="e">
        <f ca="1">_xll.RiskNormal(rbar-b*(F31-rbar),sigma)</f>
        <v>#NAME?</v>
      </c>
      <c r="G32" s="17" t="e">
        <f ca="1">D31*EXP(F32)</f>
        <v>#NAME?</v>
      </c>
      <c r="H32" s="28"/>
      <c r="I32" s="3"/>
    </row>
    <row r="33" spans="2:9" x14ac:dyDescent="0.25">
      <c r="B33" s="40"/>
      <c r="C33" s="14">
        <v>3</v>
      </c>
      <c r="D33" s="23" t="e">
        <f t="shared" ca="1" si="1"/>
        <v>#NAME?</v>
      </c>
      <c r="E33" s="17" t="e">
        <f ca="1">G33*_xll.RiskDuniform($H$10:$H$30)</f>
        <v>#NAME?</v>
      </c>
      <c r="F33" s="25" t="e">
        <f ca="1">_xll.RiskNormal(rbar-b*(F32-rbar),sigma)</f>
        <v>#NAME?</v>
      </c>
      <c r="G33" s="17" t="e">
        <f t="shared" ref="G33:G40" ca="1" si="2">D32*EXP(F33)</f>
        <v>#NAME?</v>
      </c>
      <c r="H33" s="28"/>
      <c r="I33" s="3"/>
    </row>
    <row r="34" spans="2:9" x14ac:dyDescent="0.25">
      <c r="B34" s="40"/>
      <c r="C34" s="14">
        <v>4</v>
      </c>
      <c r="D34" s="23" t="e">
        <f t="shared" ca="1" si="1"/>
        <v>#NAME?</v>
      </c>
      <c r="E34" s="17" t="e">
        <f ca="1">G34*_xll.RiskDuniform($H$10:$H$30)</f>
        <v>#NAME?</v>
      </c>
      <c r="F34" s="25" t="e">
        <f ca="1">_xll.RiskNormal(rbar-b*(F33-rbar),sigma)</f>
        <v>#NAME?</v>
      </c>
      <c r="G34" s="17" t="e">
        <f t="shared" ca="1" si="2"/>
        <v>#NAME?</v>
      </c>
      <c r="H34" s="28"/>
      <c r="I34" s="3"/>
    </row>
    <row r="35" spans="2:9" x14ac:dyDescent="0.25">
      <c r="B35" s="40"/>
      <c r="C35" s="14">
        <v>5</v>
      </c>
      <c r="D35" s="23" t="e">
        <f t="shared" ca="1" si="1"/>
        <v>#NAME?</v>
      </c>
      <c r="E35" s="17" t="e">
        <f ca="1">G35*_xll.RiskDuniform($H$10:$H$30)</f>
        <v>#NAME?</v>
      </c>
      <c r="F35" s="25" t="e">
        <f ca="1">_xll.RiskNormal(rbar-b*(F34-rbar),sigma)</f>
        <v>#NAME?</v>
      </c>
      <c r="G35" s="17" t="e">
        <f t="shared" ca="1" si="2"/>
        <v>#NAME?</v>
      </c>
      <c r="H35" s="28"/>
      <c r="I35" s="3"/>
    </row>
    <row r="36" spans="2:9" x14ac:dyDescent="0.25">
      <c r="B36" s="40"/>
      <c r="C36" s="14">
        <v>6</v>
      </c>
      <c r="D36" s="23" t="e">
        <f t="shared" ca="1" si="1"/>
        <v>#NAME?</v>
      </c>
      <c r="E36" s="17" t="e">
        <f ca="1">G36*_xll.RiskDuniform($H$10:$H$30)</f>
        <v>#NAME?</v>
      </c>
      <c r="F36" s="25" t="e">
        <f ca="1">_xll.RiskNormal(rbar-b*(F35-rbar),sigma)</f>
        <v>#NAME?</v>
      </c>
      <c r="G36" s="17" t="e">
        <f t="shared" ca="1" si="2"/>
        <v>#NAME?</v>
      </c>
      <c r="H36" s="28"/>
      <c r="I36" s="3"/>
    </row>
    <row r="37" spans="2:9" x14ac:dyDescent="0.25">
      <c r="B37" s="40"/>
      <c r="C37" s="14">
        <v>7</v>
      </c>
      <c r="D37" s="23" t="e">
        <f t="shared" ca="1" si="1"/>
        <v>#NAME?</v>
      </c>
      <c r="E37" s="17" t="e">
        <f ca="1">G37*_xll.RiskDuniform($H$10:$H$30)</f>
        <v>#NAME?</v>
      </c>
      <c r="F37" s="25" t="e">
        <f ca="1">_xll.RiskNormal(rbar-b*(F36-rbar),sigma)</f>
        <v>#NAME?</v>
      </c>
      <c r="G37" s="17" t="e">
        <f t="shared" ca="1" si="2"/>
        <v>#NAME?</v>
      </c>
      <c r="H37" s="28"/>
      <c r="I37" s="3"/>
    </row>
    <row r="38" spans="2:9" x14ac:dyDescent="0.25">
      <c r="B38" s="40"/>
      <c r="C38" s="14">
        <v>8</v>
      </c>
      <c r="D38" s="23" t="e">
        <f t="shared" ca="1" si="1"/>
        <v>#NAME?</v>
      </c>
      <c r="E38" s="17" t="e">
        <f ca="1">G38*_xll.RiskDuniform($H$10:$H$30)</f>
        <v>#NAME?</v>
      </c>
      <c r="F38" s="25" t="e">
        <f ca="1">_xll.RiskNormal(rbar-b*(F37-rbar),sigma)</f>
        <v>#NAME?</v>
      </c>
      <c r="G38" s="17" t="e">
        <f t="shared" ca="1" si="2"/>
        <v>#NAME?</v>
      </c>
      <c r="H38" s="28"/>
      <c r="I38" s="3"/>
    </row>
    <row r="39" spans="2:9" x14ac:dyDescent="0.25">
      <c r="B39" s="40"/>
      <c r="C39" s="14">
        <v>9</v>
      </c>
      <c r="D39" s="23" t="e">
        <f t="shared" ca="1" si="1"/>
        <v>#NAME?</v>
      </c>
      <c r="E39" s="17" t="e">
        <f ca="1">G39*_xll.RiskDuniform($H$10:$H$30)</f>
        <v>#NAME?</v>
      </c>
      <c r="F39" s="25" t="e">
        <f ca="1">_xll.RiskNormal(rbar-b*(F38-rbar),sigma)</f>
        <v>#NAME?</v>
      </c>
      <c r="G39" s="17" t="e">
        <f t="shared" ca="1" si="2"/>
        <v>#NAME?</v>
      </c>
      <c r="H39" s="28"/>
      <c r="I39" s="3"/>
    </row>
    <row r="40" spans="2:9" x14ac:dyDescent="0.25">
      <c r="B40" s="42"/>
      <c r="C40" s="18">
        <v>10</v>
      </c>
      <c r="D40" s="24" t="e">
        <f t="shared" ca="1" si="1"/>
        <v>#NAME?</v>
      </c>
      <c r="E40" s="19" t="e">
        <f ca="1">G40*_xll.RiskDuniform($H$10:$H$30)</f>
        <v>#NAME?</v>
      </c>
      <c r="F40" s="26" t="e">
        <f ca="1">_xll.RiskNormal(rbar-b*(F39-rbar),sigma)</f>
        <v>#NAME?</v>
      </c>
      <c r="G40" s="19" t="e">
        <f t="shared" ca="1" si="2"/>
        <v>#NAME?</v>
      </c>
      <c r="H40" s="29"/>
      <c r="I40" s="3"/>
    </row>
    <row r="41" spans="2:9" x14ac:dyDescent="0.25">
      <c r="B41" s="3"/>
      <c r="C41" s="3"/>
      <c r="D41" s="3"/>
      <c r="E41" s="3"/>
      <c r="F41" s="3"/>
      <c r="G41" s="3"/>
      <c r="H41" s="3"/>
    </row>
  </sheetData>
  <mergeCells count="4">
    <mergeCell ref="B10:B30"/>
    <mergeCell ref="B31:B40"/>
    <mergeCell ref="B4:N6"/>
    <mergeCell ref="J9:K9"/>
  </mergeCells>
  <phoneticPr fontId="2" type="noConversion"/>
  <pageMargins left="0.75" right="0.75" top="1" bottom="1" header="0.5" footer="0.5"/>
  <pageSetup paperSize="9" orientation="portrait" horizontalDpi="4294967293"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Model</vt:lpstr>
      <vt:lpstr>Model!b</vt:lpstr>
      <vt:lpstr>Model!rbar</vt:lpstr>
      <vt:lpstr>Model!sigma</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2004-06-23T10:43:53Z</dcterms:created>
  <dcterms:modified xsi:type="dcterms:W3CDTF">2017-09-22T16:20:21Z</dcterms:modified>
  <cp:category/>
</cp:coreProperties>
</file>