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480" yWindow="60" windowWidth="15210" windowHeight="8450" firstSheet="1" activeTab="1"/>
  </bookViews>
  <sheets>
    <sheet name="CB_DATA_" sheetId="2" state="hidden" r:id="rId1"/>
    <sheet name="Model" sheetId="1" r:id="rId2"/>
  </sheets>
  <definedNames>
    <definedName name="Alldata">Model!$B$8:$B$38</definedName>
    <definedName name="CB_4249a0a8434b42ceab56801091f92e76" localSheetId="1" hidden="1">Model!$E$12</definedName>
    <definedName name="CB_7e005687d18a4505a841556878dfdf74" localSheetId="1" hidden="1">Model!$K$13</definedName>
    <definedName name="CB_87376be36dcc40ff981c9191a957d13d" localSheetId="1" hidden="1">Model!$G$21</definedName>
    <definedName name="CB_8f3a91ef24d6405f9a2356b3f00ff581" localSheetId="1" hidden="1">Model!$K$20</definedName>
    <definedName name="CB_b33049ced4df4977ae6b172262996da5" localSheetId="1" hidden="1">Model!$E$13</definedName>
    <definedName name="CB_c9fe734e8db14b24b44e4291935c8581" localSheetId="1" hidden="1">Model!$K$21</definedName>
    <definedName name="CB_d48e1018631e48c0913af441979eb88d" localSheetId="1" hidden="1">Model!$E$21</definedName>
    <definedName name="CB_e5027e633f8945ff9495cba4e8890dce" localSheetId="1" hidden="1">Model!$K$12</definedName>
    <definedName name="CB_fd61d073cbef4cbda151daa206400c0e" localSheetId="1" hidden="1">Model!$E$20</definedName>
    <definedName name="CB_ffd4f996cf9c46b5a911b4d9ef92152a" localSheetId="1" hidden="1">Model!$G$20</definedName>
    <definedName name="CBCR_0d44be2930a04b098cebd5a17eef4de8" localSheetId="1" hidden="1">Model!$Q$12</definedName>
    <definedName name="CBCR_370e43fdc0cb4d09b36ddf2020ec69a0" localSheetId="1" hidden="1">Model!$M$13</definedName>
    <definedName name="CBCR_4d435fff74554d6f8a9dd77964c0fa56" localSheetId="1" hidden="1">Model!$M$21</definedName>
    <definedName name="CBCR_57cc51afefd347978d297e02c1d5a42f" localSheetId="1" hidden="1">Model!$M$12</definedName>
    <definedName name="CBCR_a5202791a23f489b983ec9318e6f5bfd" localSheetId="1" hidden="1">Model!$M$20</definedName>
    <definedName name="CBCR_c27b79a4189346efa0460921c3e11dcf" localSheetId="1" hidden="1">Model!$O$12</definedName>
    <definedName name="CBCR_e64d4e7f146c45838bd406098ce52e29" localSheetId="1" hidden="1">Model!$E$9</definedName>
    <definedName name="CBWorkbookPriority" hidden="1">-1041135485</definedName>
    <definedName name="CBx_34683b35fc394679825c3b5f1a1570eb" localSheetId="0" hidden="1">"'Model'!$A$1"</definedName>
    <definedName name="CBx_e52f311f99c0431a9f0be049c64f3d98" localSheetId="0" hidden="1">"'CB_DATA_'!$A$1"</definedName>
    <definedName name="CBx_Sheet_Guid" localSheetId="0" hidden="1">"'e52f311f99c0431a9f0be049c64f3d98"</definedName>
    <definedName name="CBx_Sheet_Guid" localSheetId="1" hidden="1">"'34683b35fc394679825c3b5f1a1570eb"</definedName>
    <definedName name="mu_hat">Model!$E$9</definedName>
    <definedName name="n">Model!$E$7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TRUE</definedName>
    <definedName name="RiskUseMultipleCPUs">FALSE</definedName>
    <definedName name="sigma_hat">Model!$E$8</definedName>
  </definedNames>
  <calcPr calcId="171027" calcMode="manual"/>
</workbook>
</file>

<file path=xl/calcChain.xml><?xml version="1.0" encoding="utf-8"?>
<calcChain xmlns="http://schemas.openxmlformats.org/spreadsheetml/2006/main">
  <c r="E20" i="1" l="1"/>
  <c r="E22" i="1" a="1"/>
  <c r="E22" i="1" s="1"/>
  <c r="E21" i="1" s="1"/>
  <c r="E7" i="1"/>
  <c r="M21" i="1"/>
  <c r="G20" i="1"/>
  <c r="E8" i="1"/>
  <c r="O12" i="1" s="1"/>
  <c r="E12" i="1"/>
  <c r="Q12" i="1"/>
  <c r="E9" i="1"/>
  <c r="M12" i="1" s="1"/>
  <c r="E13" i="1"/>
  <c r="M13" i="1"/>
  <c r="G21" i="1" l="1"/>
  <c r="M20" i="1" s="1"/>
</calcChain>
</file>

<file path=xl/sharedStrings.xml><?xml version="1.0" encoding="utf-8"?>
<sst xmlns="http://schemas.openxmlformats.org/spreadsheetml/2006/main" count="25" uniqueCount="19">
  <si>
    <t>Data</t>
  </si>
  <si>
    <t>Number of data points (n)</t>
  </si>
  <si>
    <t>Estimate of true mean</t>
  </si>
  <si>
    <t>Estimate of true stdev</t>
  </si>
  <si>
    <t>Std dev of data (sigma-hat)</t>
  </si>
  <si>
    <t>Mean of data (mu-hat)</t>
  </si>
  <si>
    <r>
      <t>Problem:</t>
    </r>
    <r>
      <rPr>
        <sz val="10"/>
        <rFont val="Times New Roman"/>
        <family val="1"/>
      </rPr>
      <t xml:space="preserve"> Estimate mean and standard deviation for Normal distribution when neither known</t>
    </r>
  </si>
  <si>
    <r>
      <t xml:space="preserve">Estimate </t>
    </r>
    <r>
      <rPr>
        <sz val="16"/>
        <rFont val="Symbol"/>
        <family val="1"/>
        <charset val="2"/>
      </rPr>
      <t>m</t>
    </r>
    <r>
      <rPr>
        <sz val="16"/>
        <rFont val="Arial"/>
        <family val="2"/>
      </rPr>
      <t xml:space="preserve"> and </t>
    </r>
    <r>
      <rPr>
        <sz val="16"/>
        <rFont val="Symbol"/>
        <family val="1"/>
        <charset val="2"/>
      </rPr>
      <t>s</t>
    </r>
    <r>
      <rPr>
        <sz val="16"/>
        <rFont val="Arial"/>
        <family val="2"/>
      </rPr>
      <t xml:space="preserve"> deviation for Normal distribution when neither known</t>
    </r>
  </si>
  <si>
    <t>Gamma:</t>
  </si>
  <si>
    <t>Shape</t>
  </si>
  <si>
    <t>Mode</t>
  </si>
  <si>
    <t>Degree of freedom</t>
  </si>
  <si>
    <t>Input for CB distributions</t>
  </si>
  <si>
    <r>
      <t>Joint</t>
    </r>
    <r>
      <rPr>
        <sz val="10"/>
        <rFont val="Arial"/>
        <family val="2"/>
      </rPr>
      <t xml:space="preserve"> estimates</t>
    </r>
  </si>
  <si>
    <t>or</t>
  </si>
  <si>
    <r>
      <t>Individual</t>
    </r>
    <r>
      <rPr>
        <sz val="10"/>
        <rFont val="Arial"/>
        <family val="2"/>
      </rPr>
      <t xml:space="preserve"> estimates</t>
    </r>
  </si>
  <si>
    <t>Sigma</t>
  </si>
  <si>
    <t>Normal:</t>
  </si>
  <si>
    <t>Student: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</si>
</sst>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6"/>
      <name val="Symbol"/>
      <family val="1"/>
      <charset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  <charset val="204"/>
    </font>
    <font>
      <sz val="10"/>
      <color indexed="23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0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1" fillId="0" borderId="11" xfId="0" applyFont="1" applyBorder="1"/>
    <xf numFmtId="0" fontId="11" fillId="0" borderId="0" xfId="0" applyFont="1" applyBorder="1"/>
    <xf numFmtId="0" fontId="11" fillId="0" borderId="12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  <xf numFmtId="0" fontId="11" fillId="3" borderId="13" xfId="0" applyFont="1" applyFill="1" applyBorder="1" applyAlignment="1">
      <alignment horizontal="right"/>
    </xf>
    <xf numFmtId="0" fontId="11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4" borderId="17" xfId="0" applyFont="1" applyFill="1" applyBorder="1"/>
    <xf numFmtId="0" fontId="0" fillId="0" borderId="0" xfId="0" applyFill="1"/>
    <xf numFmtId="2" fontId="11" fillId="0" borderId="0" xfId="0" applyNumberFormat="1" applyFont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" fillId="0" borderId="12" xfId="0" applyFont="1" applyBorder="1"/>
    <xf numFmtId="0" fontId="1" fillId="0" borderId="19" xfId="0" applyFont="1" applyBorder="1"/>
    <xf numFmtId="0" fontId="14" fillId="0" borderId="18" xfId="0" applyFont="1" applyBorder="1"/>
    <xf numFmtId="0" fontId="11" fillId="0" borderId="20" xfId="0" applyFont="1" applyBorder="1" applyAlignment="1"/>
    <xf numFmtId="0" fontId="11" fillId="0" borderId="21" xfId="0" applyFont="1" applyBorder="1" applyAlignment="1"/>
    <xf numFmtId="0" fontId="11" fillId="0" borderId="22" xfId="0" applyFont="1" applyBorder="1" applyAlignment="1"/>
    <xf numFmtId="0" fontId="0" fillId="0" borderId="13" xfId="0" applyBorder="1"/>
    <xf numFmtId="0" fontId="11" fillId="3" borderId="0" xfId="0" applyFont="1" applyFill="1" applyBorder="1" applyAlignment="1">
      <alignment horizontal="right"/>
    </xf>
    <xf numFmtId="0" fontId="0" fillId="0" borderId="0" xfId="0" applyBorder="1"/>
    <xf numFmtId="0" fontId="11" fillId="0" borderId="0" xfId="0" applyFont="1" applyBorder="1" applyAlignment="1"/>
    <xf numFmtId="0" fontId="11" fillId="3" borderId="0" xfId="0" applyFont="1" applyFill="1" applyBorder="1"/>
    <xf numFmtId="0" fontId="11" fillId="0" borderId="15" xfId="0" applyFont="1" applyBorder="1"/>
    <xf numFmtId="0" fontId="11" fillId="0" borderId="14" xfId="0" applyFont="1" applyBorder="1" applyAlignment="1">
      <alignment horizontal="center"/>
    </xf>
    <xf numFmtId="0" fontId="4" fillId="4" borderId="18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8" fillId="5" borderId="20" xfId="0" applyFont="1" applyFill="1" applyBorder="1" applyAlignment="1">
      <alignment horizontal="left" vertical="distributed" wrapText="1"/>
    </xf>
    <xf numFmtId="0" fontId="8" fillId="5" borderId="21" xfId="0" applyFont="1" applyFill="1" applyBorder="1" applyAlignment="1">
      <alignment horizontal="left" vertical="distributed" wrapText="1"/>
    </xf>
    <xf numFmtId="0" fontId="8" fillId="5" borderId="22" xfId="0" applyFont="1" applyFill="1" applyBorder="1" applyAlignment="1">
      <alignment horizontal="left" vertical="distributed" wrapText="1"/>
    </xf>
    <xf numFmtId="0" fontId="8" fillId="5" borderId="12" xfId="0" applyFont="1" applyFill="1" applyBorder="1" applyAlignment="1">
      <alignment horizontal="left" vertical="distributed" wrapText="1"/>
    </xf>
    <xf numFmtId="0" fontId="8" fillId="5" borderId="13" xfId="0" applyFont="1" applyFill="1" applyBorder="1" applyAlignment="1">
      <alignment horizontal="left" vertical="distributed" wrapText="1"/>
    </xf>
    <xf numFmtId="0" fontId="8" fillId="5" borderId="14" xfId="0" applyFont="1" applyFill="1" applyBorder="1" applyAlignment="1">
      <alignment horizontal="left" vertical="distributed" wrapText="1"/>
    </xf>
    <xf numFmtId="0" fontId="12" fillId="2" borderId="1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hyperlink" Target="http://www.epixanalytics.com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12</xdr:row>
      <xdr:rowOff>57150</xdr:rowOff>
    </xdr:from>
    <xdr:to>
      <xdr:col>6</xdr:col>
      <xdr:colOff>88900</xdr:colOff>
      <xdr:row>14</xdr:row>
      <xdr:rowOff>63500</xdr:rowOff>
    </xdr:to>
    <xdr:sp macro="" textlink="">
      <xdr:nvSpPr>
        <xdr:cNvPr id="1075" name="Line 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ShapeType="1"/>
        </xdr:cNvSpPr>
      </xdr:nvSpPr>
      <xdr:spPr bwMode="auto">
        <a:xfrm flipH="1" flipV="1">
          <a:off x="3676650" y="2692400"/>
          <a:ext cx="412750" cy="330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107950</xdr:rowOff>
    </xdr:from>
    <xdr:to>
      <xdr:col>6</xdr:col>
      <xdr:colOff>38100</xdr:colOff>
      <xdr:row>11</xdr:row>
      <xdr:rowOff>57150</xdr:rowOff>
    </xdr:to>
    <xdr:sp macro="" textlink="">
      <xdr:nvSpPr>
        <xdr:cNvPr id="1076" name="Line 5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ShapeType="1"/>
        </xdr:cNvSpPr>
      </xdr:nvSpPr>
      <xdr:spPr bwMode="auto">
        <a:xfrm flipH="1">
          <a:off x="3663950" y="2247900"/>
          <a:ext cx="374650" cy="279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9</xdr:row>
      <xdr:rowOff>139700</xdr:rowOff>
    </xdr:from>
    <xdr:to>
      <xdr:col>6</xdr:col>
      <xdr:colOff>50800</xdr:colOff>
      <xdr:row>19</xdr:row>
      <xdr:rowOff>82550</xdr:rowOff>
    </xdr:to>
    <xdr:sp macro="" textlink="">
      <xdr:nvSpPr>
        <xdr:cNvPr id="1077" name="Line 19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ShapeType="1"/>
        </xdr:cNvSpPr>
      </xdr:nvSpPr>
      <xdr:spPr bwMode="auto">
        <a:xfrm flipH="1">
          <a:off x="3225800" y="2279650"/>
          <a:ext cx="825500" cy="157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17</xdr:row>
      <xdr:rowOff>44450</xdr:rowOff>
    </xdr:from>
    <xdr:to>
      <xdr:col>7</xdr:col>
      <xdr:colOff>476250</xdr:colOff>
      <xdr:row>20</xdr:row>
      <xdr:rowOff>76200</xdr:rowOff>
    </xdr:to>
    <xdr:sp macro="" textlink="">
      <xdr:nvSpPr>
        <xdr:cNvPr id="1078" name="Line 20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ShapeType="1"/>
        </xdr:cNvSpPr>
      </xdr:nvSpPr>
      <xdr:spPr bwMode="auto">
        <a:xfrm flipH="1">
          <a:off x="4533900" y="3479800"/>
          <a:ext cx="55245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304800</xdr:colOff>
      <xdr:row>19</xdr:row>
      <xdr:rowOff>101600</xdr:rowOff>
    </xdr:from>
    <xdr:to>
      <xdr:col>7</xdr:col>
      <xdr:colOff>95250</xdr:colOff>
      <xdr:row>23</xdr:row>
      <xdr:rowOff>82550</xdr:rowOff>
    </xdr:to>
    <xdr:sp macro="" textlink="">
      <xdr:nvSpPr>
        <xdr:cNvPr id="1079" name="Line 21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ShapeType="1"/>
        </xdr:cNvSpPr>
      </xdr:nvSpPr>
      <xdr:spPr bwMode="auto">
        <a:xfrm flipH="1" flipV="1">
          <a:off x="4305300" y="3873500"/>
          <a:ext cx="400050" cy="641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1377950</xdr:colOff>
      <xdr:row>20</xdr:row>
      <xdr:rowOff>101600</xdr:rowOff>
    </xdr:from>
    <xdr:to>
      <xdr:col>4</xdr:col>
      <xdr:colOff>95250</xdr:colOff>
      <xdr:row>23</xdr:row>
      <xdr:rowOff>57150</xdr:rowOff>
    </xdr:to>
    <xdr:sp macro="" textlink="">
      <xdr:nvSpPr>
        <xdr:cNvPr id="1080" name="Line 22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ShapeType="1"/>
        </xdr:cNvSpPr>
      </xdr:nvSpPr>
      <xdr:spPr bwMode="auto">
        <a:xfrm flipV="1">
          <a:off x="2787650" y="4038600"/>
          <a:ext cx="361950" cy="450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</xdr:colOff>
          <xdr:row>6</xdr:row>
          <xdr:rowOff>76200</xdr:rowOff>
        </xdr:from>
        <xdr:to>
          <xdr:col>9</xdr:col>
          <xdr:colOff>311150</xdr:colOff>
          <xdr:row>10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107950</xdr:colOff>
          <xdr:row>13</xdr:row>
          <xdr:rowOff>6350</xdr:rowOff>
        </xdr:from>
        <xdr:to>
          <xdr:col>9</xdr:col>
          <xdr:colOff>57150</xdr:colOff>
          <xdr:row>17</xdr:row>
          <xdr:rowOff>6350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495300</xdr:colOff>
          <xdr:row>23</xdr:row>
          <xdr:rowOff>82550</xdr:rowOff>
        </xdr:from>
        <xdr:to>
          <xdr:col>4</xdr:col>
          <xdr:colOff>603250</xdr:colOff>
          <xdr:row>29</xdr:row>
          <xdr:rowOff>19050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23</xdr:row>
          <xdr:rowOff>114300</xdr:rowOff>
        </xdr:from>
        <xdr:to>
          <xdr:col>11</xdr:col>
          <xdr:colOff>120650</xdr:colOff>
          <xdr:row>27</xdr:row>
          <xdr:rowOff>38100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38100</xdr:rowOff>
    </xdr:from>
    <xdr:to>
      <xdr:col>3</xdr:col>
      <xdr:colOff>908050</xdr:colOff>
      <xdr:row>2</xdr:row>
      <xdr:rowOff>114300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8100"/>
          <a:ext cx="2127250" cy="103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5.emf"/><Relationship Id="rId5" Type="http://schemas.openxmlformats.org/officeDocument/2006/relationships/image" Target="../media/image2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38"/>
  <sheetViews>
    <sheetView showGridLines="0" tabSelected="1" workbookViewId="0"/>
  </sheetViews>
  <sheetFormatPr defaultRowHeight="12.5" x14ac:dyDescent="0.25"/>
  <cols>
    <col min="1" max="1" width="2.7265625" customWidth="1"/>
    <col min="4" max="4" width="23.54296875" bestFit="1" customWidth="1"/>
    <col min="6" max="6" width="4.81640625" customWidth="1"/>
    <col min="9" max="9" width="4.26953125" customWidth="1"/>
    <col min="10" max="10" width="7.453125" bestFit="1" customWidth="1"/>
    <col min="11" max="11" width="6.54296875" bestFit="1" customWidth="1"/>
    <col min="12" max="12" width="6.26953125" bestFit="1" customWidth="1"/>
    <col min="13" max="13" width="6.54296875" bestFit="1" customWidth="1"/>
    <col min="14" max="14" width="8.1796875" bestFit="1" customWidth="1"/>
    <col min="16" max="16" width="16.1796875" bestFit="1" customWidth="1"/>
  </cols>
  <sheetData>
    <row r="1" spans="1:17" s="1" customFormat="1" ht="58.5" customHeight="1" x14ac:dyDescent="0.25"/>
    <row r="2" spans="1:17" s="1" customFormat="1" ht="17.25" customHeight="1" x14ac:dyDescent="0.4">
      <c r="E2" s="2" t="s">
        <v>7</v>
      </c>
    </row>
    <row r="3" spans="1:17" s="1" customFormat="1" ht="17.25" customHeight="1" thickBot="1" x14ac:dyDescent="0.4">
      <c r="E3" s="3"/>
    </row>
    <row r="4" spans="1:17" s="1" customFormat="1" ht="12.75" customHeight="1" x14ac:dyDescent="0.25">
      <c r="B4" s="46" t="s">
        <v>6</v>
      </c>
      <c r="C4" s="47"/>
      <c r="D4" s="47"/>
      <c r="E4" s="47"/>
      <c r="F4" s="47"/>
      <c r="G4" s="48"/>
    </row>
    <row r="5" spans="1:17" s="1" customFormat="1" ht="12.75" customHeight="1" thickBot="1" x14ac:dyDescent="0.3">
      <c r="B5" s="49"/>
      <c r="C5" s="50"/>
      <c r="D5" s="50"/>
      <c r="E5" s="50"/>
      <c r="F5" s="50"/>
      <c r="G5" s="51"/>
    </row>
    <row r="6" spans="1:17" s="1" customFormat="1" ht="12.75" customHeight="1" thickBot="1" x14ac:dyDescent="0.3">
      <c r="A6"/>
      <c r="B6"/>
      <c r="C6"/>
      <c r="D6"/>
      <c r="E6"/>
      <c r="F6"/>
      <c r="G6"/>
      <c r="H6"/>
    </row>
    <row r="7" spans="1:17" ht="13" x14ac:dyDescent="0.3">
      <c r="B7" s="11" t="s">
        <v>0</v>
      </c>
      <c r="D7" s="4" t="s">
        <v>1</v>
      </c>
      <c r="E7" s="5">
        <f>COUNT(Alldata)</f>
        <v>31</v>
      </c>
    </row>
    <row r="8" spans="1:17" x14ac:dyDescent="0.25">
      <c r="B8" s="22">
        <v>118.39732082542106</v>
      </c>
      <c r="D8" s="6" t="s">
        <v>4</v>
      </c>
      <c r="E8" s="7">
        <f>STDEV(Alldata)</f>
        <v>10.233720749444185</v>
      </c>
    </row>
    <row r="9" spans="1:17" ht="13" thickBot="1" x14ac:dyDescent="0.3">
      <c r="B9" s="12">
        <v>94.816257032781408</v>
      </c>
      <c r="D9" s="8" t="s">
        <v>5</v>
      </c>
      <c r="E9" s="9">
        <f>AVERAGE(Alldata)</f>
        <v>101.16282466156744</v>
      </c>
    </row>
    <row r="10" spans="1:17" ht="13" thickBot="1" x14ac:dyDescent="0.3">
      <c r="B10" s="12">
        <v>112.43555128048612</v>
      </c>
    </row>
    <row r="11" spans="1:17" ht="13" thickBot="1" x14ac:dyDescent="0.3">
      <c r="B11" s="12">
        <v>103.2238816816357</v>
      </c>
      <c r="D11" s="52" t="s">
        <v>15</v>
      </c>
      <c r="E11" s="53"/>
      <c r="J11" s="43" t="s">
        <v>12</v>
      </c>
      <c r="K11" s="44"/>
      <c r="L11" s="44"/>
      <c r="M11" s="44"/>
      <c r="N11" s="44"/>
      <c r="O11" s="44"/>
      <c r="P11" s="44"/>
      <c r="Q11" s="45"/>
    </row>
    <row r="12" spans="1:17" ht="13" thickBot="1" x14ac:dyDescent="0.3">
      <c r="B12" s="12">
        <v>106.89567838066816</v>
      </c>
      <c r="D12" s="10" t="s">
        <v>2</v>
      </c>
      <c r="E12" s="42">
        <f>K12</f>
        <v>100</v>
      </c>
      <c r="F12" s="24"/>
      <c r="J12" s="14" t="s">
        <v>18</v>
      </c>
      <c r="K12" s="34">
        <v>100</v>
      </c>
      <c r="L12" s="15" t="s">
        <v>10</v>
      </c>
      <c r="M12" s="25">
        <f>mu_hat</f>
        <v>101.16282466156744</v>
      </c>
      <c r="N12" s="15" t="s">
        <v>9</v>
      </c>
      <c r="O12" s="15">
        <f>sigma_hat/SQRT(n)</f>
        <v>1.8380305060615962</v>
      </c>
      <c r="P12" s="15" t="s">
        <v>11</v>
      </c>
      <c r="Q12" s="21">
        <f>n-1</f>
        <v>30</v>
      </c>
    </row>
    <row r="13" spans="1:17" ht="13" thickBot="1" x14ac:dyDescent="0.3">
      <c r="B13" s="12">
        <v>104.00810980724492</v>
      </c>
      <c r="D13" s="10" t="s">
        <v>3</v>
      </c>
      <c r="E13" s="23">
        <f>sigma_hat*SQRT((n-1)/K13)</f>
        <v>7.8197737982205773</v>
      </c>
      <c r="J13" s="16" t="s">
        <v>8</v>
      </c>
      <c r="K13" s="20">
        <v>51.38069778320218</v>
      </c>
      <c r="L13" s="18" t="s">
        <v>9</v>
      </c>
      <c r="M13" s="17">
        <f>(n-1)/2</f>
        <v>15</v>
      </c>
      <c r="N13" s="33"/>
      <c r="O13" s="33"/>
      <c r="P13" s="18"/>
      <c r="Q13" s="19"/>
    </row>
    <row r="14" spans="1:17" x14ac:dyDescent="0.25">
      <c r="B14" s="12">
        <v>115.33265206948178</v>
      </c>
    </row>
    <row r="15" spans="1:17" x14ac:dyDescent="0.25">
      <c r="B15" s="12">
        <v>110.77393296031107</v>
      </c>
    </row>
    <row r="16" spans="1:17" x14ac:dyDescent="0.25">
      <c r="B16" s="12">
        <v>97.481062645013139</v>
      </c>
    </row>
    <row r="17" spans="2:17" x14ac:dyDescent="0.25">
      <c r="B17" s="12">
        <v>104.59627103644897</v>
      </c>
    </row>
    <row r="18" spans="2:17" ht="13" thickBot="1" x14ac:dyDescent="0.3">
      <c r="B18" s="12">
        <v>104.3253275405807</v>
      </c>
      <c r="N18" s="35"/>
      <c r="O18" s="35"/>
      <c r="P18" s="35"/>
      <c r="Q18" s="35"/>
    </row>
    <row r="19" spans="2:17" ht="13.5" thickBot="1" x14ac:dyDescent="0.35">
      <c r="B19" s="12">
        <v>95.909080305906173</v>
      </c>
      <c r="D19" s="52" t="s">
        <v>13</v>
      </c>
      <c r="E19" s="53"/>
      <c r="G19" s="26" t="s">
        <v>14</v>
      </c>
      <c r="J19" s="30" t="s">
        <v>12</v>
      </c>
      <c r="K19" s="31"/>
      <c r="L19" s="31"/>
      <c r="M19" s="32"/>
      <c r="N19" s="36"/>
      <c r="O19" s="36"/>
      <c r="P19" s="36"/>
      <c r="Q19" s="36"/>
    </row>
    <row r="20" spans="2:17" ht="13" thickBot="1" x14ac:dyDescent="0.3">
      <c r="B20" s="12">
        <v>109.70912038131688</v>
      </c>
      <c r="D20" s="27" t="s">
        <v>2</v>
      </c>
      <c r="E20" s="40">
        <f>K12</f>
        <v>100</v>
      </c>
      <c r="G20" s="41">
        <f>K20</f>
        <v>100</v>
      </c>
      <c r="J20" s="14" t="s">
        <v>17</v>
      </c>
      <c r="K20" s="37">
        <v>100</v>
      </c>
      <c r="L20" s="15" t="s">
        <v>16</v>
      </c>
      <c r="M20" s="38">
        <f>G21/SQRT(n)</f>
        <v>1.4044728348104676</v>
      </c>
      <c r="N20" s="15"/>
      <c r="O20" s="15"/>
      <c r="P20" s="15"/>
      <c r="Q20" s="15"/>
    </row>
    <row r="21" spans="2:17" ht="13" thickBot="1" x14ac:dyDescent="0.3">
      <c r="B21" s="12">
        <v>97.628988503507159</v>
      </c>
      <c r="D21" s="28" t="s">
        <v>3</v>
      </c>
      <c r="E21" s="40">
        <f>SQRT(E22/K21)</f>
        <v>7.8247489617241506</v>
      </c>
      <c r="G21" s="40">
        <f>sigma_hat*SQRT((n-1)/K13)</f>
        <v>7.8197737982205773</v>
      </c>
      <c r="J21" s="16" t="s">
        <v>8</v>
      </c>
      <c r="K21" s="20">
        <v>52</v>
      </c>
      <c r="L21" s="18" t="s">
        <v>9</v>
      </c>
      <c r="M21" s="39">
        <f>n/2</f>
        <v>15.5</v>
      </c>
      <c r="N21" s="35"/>
      <c r="O21" s="35"/>
      <c r="P21" s="35"/>
      <c r="Q21" s="35"/>
    </row>
    <row r="22" spans="2:17" ht="13.5" thickBot="1" x14ac:dyDescent="0.35">
      <c r="B22" s="12">
        <v>100.36802392151802</v>
      </c>
      <c r="E22" s="29">
        <f t="array" ref="E22">SUM((Alldata-E20)^2)</f>
        <v>3183.7882083281652</v>
      </c>
      <c r="N22" s="35"/>
      <c r="O22" s="35"/>
      <c r="P22" s="35"/>
      <c r="Q22" s="35"/>
    </row>
    <row r="23" spans="2:17" x14ac:dyDescent="0.25">
      <c r="B23" s="12">
        <v>89.986712841618015</v>
      </c>
      <c r="N23" s="35"/>
      <c r="O23" s="35"/>
      <c r="P23" s="35"/>
      <c r="Q23" s="35"/>
    </row>
    <row r="24" spans="2:17" x14ac:dyDescent="0.25">
      <c r="B24" s="12">
        <v>79.176000700181021</v>
      </c>
      <c r="N24" s="35"/>
      <c r="O24" s="35"/>
      <c r="P24" s="35"/>
      <c r="Q24" s="35"/>
    </row>
    <row r="25" spans="2:17" x14ac:dyDescent="0.25">
      <c r="B25" s="12">
        <v>92.863740435381615</v>
      </c>
    </row>
    <row r="26" spans="2:17" x14ac:dyDescent="0.25">
      <c r="B26" s="12">
        <v>99.827786833662373</v>
      </c>
    </row>
    <row r="27" spans="2:17" x14ac:dyDescent="0.25">
      <c r="B27" s="12">
        <v>101.85302902290529</v>
      </c>
    </row>
    <row r="28" spans="2:17" x14ac:dyDescent="0.25">
      <c r="B28" s="12">
        <v>121.16673446838317</v>
      </c>
    </row>
    <row r="29" spans="2:17" x14ac:dyDescent="0.25">
      <c r="B29" s="12">
        <v>112.46455081536736</v>
      </c>
    </row>
    <row r="30" spans="2:17" x14ac:dyDescent="0.25">
      <c r="B30" s="12">
        <v>107.43040657398902</v>
      </c>
    </row>
    <row r="31" spans="2:17" x14ac:dyDescent="0.25">
      <c r="B31" s="12">
        <v>106.46876497482707</v>
      </c>
    </row>
    <row r="32" spans="2:17" x14ac:dyDescent="0.25">
      <c r="B32" s="12">
        <v>96.615899410960424</v>
      </c>
    </row>
    <row r="33" spans="2:2" x14ac:dyDescent="0.25">
      <c r="B33" s="12">
        <v>85.949733303274016</v>
      </c>
    </row>
    <row r="34" spans="2:2" x14ac:dyDescent="0.25">
      <c r="B34" s="12">
        <v>79.664707277737335</v>
      </c>
    </row>
    <row r="35" spans="2:2" x14ac:dyDescent="0.25">
      <c r="B35" s="12">
        <v>101.10474037767825</v>
      </c>
    </row>
    <row r="36" spans="2:2" x14ac:dyDescent="0.25">
      <c r="B36" s="12">
        <v>87.813831446642624</v>
      </c>
    </row>
    <row r="37" spans="2:2" x14ac:dyDescent="0.25">
      <c r="B37" s="12">
        <v>96.396675624561723</v>
      </c>
    </row>
    <row r="38" spans="2:2" x14ac:dyDescent="0.25">
      <c r="B38" s="13">
        <v>101.36299202909953</v>
      </c>
    </row>
  </sheetData>
  <mergeCells count="4">
    <mergeCell ref="J11:Q11"/>
    <mergeCell ref="B4:G5"/>
    <mergeCell ref="D11:E11"/>
    <mergeCell ref="D19:E19"/>
  </mergeCells>
  <phoneticPr fontId="2" type="noConversion"/>
  <pageMargins left="0.75" right="0.75" top="1" bottom="1" header="0.5" footer="0.5"/>
  <pageSetup paperSize="9" orientation="portrait" horizontalDpi="4294967293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6</xdr:col>
                <xdr:colOff>57150</xdr:colOff>
                <xdr:row>6</xdr:row>
                <xdr:rowOff>76200</xdr:rowOff>
              </from>
              <to>
                <xdr:col>9</xdr:col>
                <xdr:colOff>311150</xdr:colOff>
                <xdr:row>10</xdr:row>
                <xdr:rowOff>19050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6</xdr:col>
                <xdr:colOff>107950</xdr:colOff>
                <xdr:row>13</xdr:row>
                <xdr:rowOff>6350</xdr:rowOff>
              </from>
              <to>
                <xdr:col>9</xdr:col>
                <xdr:colOff>57150</xdr:colOff>
                <xdr:row>17</xdr:row>
                <xdr:rowOff>6350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41" r:id="rId8">
          <objectPr defaultSize="0" autoPict="0" r:id="rId9">
            <anchor moveWithCells="1" sizeWithCells="1">
              <from>
                <xdr:col>3</xdr:col>
                <xdr:colOff>495300</xdr:colOff>
                <xdr:row>23</xdr:row>
                <xdr:rowOff>82550</xdr:rowOff>
              </from>
              <to>
                <xdr:col>4</xdr:col>
                <xdr:colOff>603250</xdr:colOff>
                <xdr:row>29</xdr:row>
                <xdr:rowOff>19050</xdr:rowOff>
              </to>
            </anchor>
          </objectPr>
        </oleObject>
      </mc:Choice>
      <mc:Fallback>
        <oleObject progId="Equation.3" shapeId="1041" r:id="rId8"/>
      </mc:Fallback>
    </mc:AlternateContent>
    <mc:AlternateContent xmlns:mc="http://schemas.openxmlformats.org/markup-compatibility/2006">
      <mc:Choice Requires="x14">
        <oleObject progId="Equation.3" shapeId="1042" r:id="rId10">
          <objectPr defaultSize="0" autoPict="0" r:id="rId11">
            <anchor moveWithCells="1" sizeWithCells="1">
              <from>
                <xdr:col>6</xdr:col>
                <xdr:colOff>571500</xdr:colOff>
                <xdr:row>23</xdr:row>
                <xdr:rowOff>114300</xdr:rowOff>
              </from>
              <to>
                <xdr:col>11</xdr:col>
                <xdr:colOff>120650</xdr:colOff>
                <xdr:row>27</xdr:row>
                <xdr:rowOff>38100</xdr:rowOff>
              </to>
            </anchor>
          </objectPr>
        </oleObject>
      </mc:Choice>
      <mc:Fallback>
        <oleObject progId="Equation.3" shapeId="1042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CB_DATA_</vt:lpstr>
      <vt:lpstr>Model</vt:lpstr>
      <vt:lpstr>Alldata</vt:lpstr>
      <vt:lpstr>mu_hat</vt:lpstr>
      <vt:lpstr>n</vt:lpstr>
      <vt:lpstr>sigma_hat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2004-05-15T08:29:38Z</dcterms:created>
  <dcterms:modified xsi:type="dcterms:W3CDTF">2017-09-22T16:22:49Z</dcterms:modified>
  <cp:category/>
</cp:coreProperties>
</file>