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7320" yWindow="-20" windowWidth="8640" windowHeight="8420" firstSheet="1" activeTab="1"/>
  </bookViews>
  <sheets>
    <sheet name="CB_DATA_" sheetId="6" state="veryHidden" r:id="rId1"/>
    <sheet name="Integrated Risk Management" sheetId="1" r:id="rId2"/>
    <sheet name="Results I" sheetId="3" r:id="rId3"/>
    <sheet name="Results II" sheetId="5"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verage_Accidents">'Integrated Risk Management'!$C$31</definedName>
    <definedName name="Average_Loss">'Integrated Risk Management'!$C$32</definedName>
    <definedName name="Average_Sales">'Integrated Risk Management'!$C$16</definedName>
    <definedName name="Average_Temp">'Integrated Risk Management'!$C$20</definedName>
    <definedName name="CB_02610b3b401c4070b0511c6e892b0147" localSheetId="1" hidden="1">'Integrated Risk Management'!$C$53</definedName>
    <definedName name="CB_14e2f0a0247646c997989730c4a63936" localSheetId="1" hidden="1">'Integrated Risk Management'!$C$54</definedName>
    <definedName name="CB_2eca291950354e05b66da43e73a80789" localSheetId="1" hidden="1">'Integrated Risk Management'!$G$43</definedName>
    <definedName name="CB_3dcf920455de4cc2b78c7524ee54973b" localSheetId="1" hidden="1">'Integrated Risk Management'!$G$31</definedName>
    <definedName name="CB_3e551737622d49f5a7b10fbbf10737fa" localSheetId="1" hidden="1">'Integrated Risk Management'!$C$48</definedName>
    <definedName name="CB_456af092dd7740268afa29f7dcb0f0b8" localSheetId="1" hidden="1">'Integrated Risk Management'!$G$35</definedName>
    <definedName name="CB_4782fac830d742bf8b8c0308f92173ab" localSheetId="1" hidden="1">'Integrated Risk Management'!$G$51</definedName>
    <definedName name="CB_51bfc0230f08479bbcb55628e29f8ff0" localSheetId="1" hidden="1">'Integrated Risk Management'!$C$50</definedName>
    <definedName name="CB_5ae56aa5f804417588663694ae93d4a4" localSheetId="1" hidden="1">'Integrated Risk Management'!$G$23</definedName>
    <definedName name="CB_5d2a52d107de40b2b86fe2d31d5c5e60" localSheetId="1" hidden="1">'Integrated Risk Management'!$C$52</definedName>
    <definedName name="CB_6987986d23df478b85bee45beb0d959c" localSheetId="1" hidden="1">'Integrated Risk Management'!$C$35</definedName>
    <definedName name="CB_6c251cd2870b4ca09f733e9270c99c39" localSheetId="1" hidden="1">'Integrated Risk Management'!$C$22</definedName>
    <definedName name="CB_6dc433d1fd17445791c8adc1fd3f5fe4" localSheetId="1" hidden="1">'Integrated Risk Management'!$C$44</definedName>
    <definedName name="CB_79cee54435994881b1936b135a990667" localSheetId="1" hidden="1">'Integrated Risk Management'!$C$41</definedName>
    <definedName name="CB_853091b45fe44303b57679a448e6d166" localSheetId="1" hidden="1">'Integrated Risk Management'!$C$49</definedName>
    <definedName name="CB_8677d62659584d7ba8be565f82e393fc" localSheetId="1" hidden="1">'Integrated Risk Management'!$C$51</definedName>
    <definedName name="CB_8ddf2ec1f8f840cca0486c854cd563c3" localSheetId="1" hidden="1">'Integrated Risk Management'!$C$39</definedName>
    <definedName name="CB_95caa9f547464806a882a346ef23ba1e" localSheetId="1" hidden="1">'Integrated Risk Management'!$C$38</definedName>
    <definedName name="CB_991ea5a7978b4c548e444b9d465be66c" localSheetId="1" hidden="1">'Integrated Risk Management'!$C$57</definedName>
    <definedName name="CB_9fb26c2cf24445859a90c466b35b134b" localSheetId="1" hidden="1">'Integrated Risk Management'!$C$62</definedName>
    <definedName name="CB_9ffcaa874dfb4017a234c7cef0083ce8" localSheetId="1" hidden="1">'Integrated Risk Management'!$C$34</definedName>
    <definedName name="CB_a4a3eb569aea47288f72667bdbaecd3d" localSheetId="1" hidden="1">'Integrated Risk Management'!$C$60</definedName>
    <definedName name="CB_ad7d0fcccf574703af6a000410193faa" localSheetId="1" hidden="1">'Integrated Risk Management'!$C$46</definedName>
    <definedName name="CB_Block_00000000000000000000000000000000" localSheetId="1" hidden="1">"'7.0.0.0"</definedName>
    <definedName name="CB_Block_00000000000000000000000000000001" localSheetId="0" hidden="1">"'636348499450947647"</definedName>
    <definedName name="CB_Block_00000000000000000000000000000001" localSheetId="1" hidden="1">"'636348499451774439"</definedName>
    <definedName name="CB_Block_00000000000000000000000000000003" localSheetId="1" hidden="1">"'11.1.4716.0"</definedName>
    <definedName name="CB_BlockExt_00000000000000000000000000000003" localSheetId="1" hidden="1">"'11.1.2.4.850"</definedName>
    <definedName name="CB_c2948725030d423c89ca5689841afb65" localSheetId="1" hidden="1">'Integrated Risk Management'!$C$45</definedName>
    <definedName name="CB_c4bd893e08f34ed989276c4f0f7538ec" localSheetId="1" hidden="1">'Integrated Risk Management'!$C$55</definedName>
    <definedName name="CB_c54872bd463845a49a644e40220b9d5c" localSheetId="1" hidden="1">'Integrated Risk Management'!$C$47</definedName>
    <definedName name="CB_c5b45af0a5484fcd87d47e61383a6a40" localSheetId="1" hidden="1">'Integrated Risk Management'!$C$58</definedName>
    <definedName name="CB_c767ceddecdb4e198c06e717a266e2b8" localSheetId="1" hidden="1">'Integrated Risk Management'!$C$20</definedName>
    <definedName name="CB_d10c1689c5e64ab99bd479055c71308a" localSheetId="1" hidden="1">'Integrated Risk Management'!$C$61</definedName>
    <definedName name="CB_ddfdb4a8f6394f0f9283d2cffb27e881" localSheetId="1" hidden="1">'Integrated Risk Management'!$G$47</definedName>
    <definedName name="CB_e31018b54728439592e1a618464c169e" localSheetId="1" hidden="1">'Integrated Risk Management'!$C$43</definedName>
    <definedName name="CB_e703ad506fc64c449af3b0b2c636c9a0" localSheetId="1" hidden="1">'Integrated Risk Management'!$C$59</definedName>
    <definedName name="CB_e730e19b85d745088c3bce80018b2866" localSheetId="1" hidden="1">'Integrated Risk Management'!$C$33</definedName>
    <definedName name="CB_ea0dc442f6fc4ff2afe8b9714a815fc7" localSheetId="1" hidden="1">'Integrated Risk Management'!$C$42</definedName>
    <definedName name="CB_fd0bd0ae72844bf49a12ccd36f61b954" localSheetId="1" hidden="1">'Integrated Risk Management'!$C$40</definedName>
    <definedName name="CB_ff89e1c920644c9386f24229edd3f08e" localSheetId="1" hidden="1">'Integrated Risk Management'!$C$56</definedName>
    <definedName name="CBCR_01d49ce436b846639ae42d514a475d20" localSheetId="1" hidden="1">'Integrated Risk Management'!$D$32</definedName>
    <definedName name="CBCR_1052ab0b193e453ba3c84c2c68b1d58b" localSheetId="1" hidden="1">'Integrated Risk Management'!$D$32</definedName>
    <definedName name="CBCR_137adcccebeb49fab9df2ae0d175979f" localSheetId="1" hidden="1">'Integrated Risk Management'!$D$32</definedName>
    <definedName name="CBCR_216b03d2490d471288307e2c2e355be1" localSheetId="1" hidden="1">'Integrated Risk Management'!$C$32</definedName>
    <definedName name="CBCR_2257d08b51cb4f54adc7b508db426f05" localSheetId="1" hidden="1">'Integrated Risk Management'!$C$32</definedName>
    <definedName name="CBCR_346b72a75b844c9088c9bd17fb2687b6" localSheetId="1" hidden="1">'Integrated Risk Management'!$D$32</definedName>
    <definedName name="CBCR_378ccbbf0421495381034e722c884c34" localSheetId="1" hidden="1">'Integrated Risk Management'!$C$32</definedName>
    <definedName name="CBCR_3b3fcc9169c643379bc07645a60e4e5a" localSheetId="1" hidden="1">'Integrated Risk Management'!$C$13</definedName>
    <definedName name="CBCR_3e9f18504db24ac78196b71ce5023bb9" localSheetId="1" hidden="1">'Integrated Risk Management'!$C$32</definedName>
    <definedName name="CBCR_471a93702f5c40b185d826bce2e7c498" localSheetId="1" hidden="1">'Integrated Risk Management'!$C$32</definedName>
    <definedName name="CBCR_4fc709cc764647a2b5c554ac41a1195a" localSheetId="1" hidden="1">'Integrated Risk Management'!$B$20</definedName>
    <definedName name="CBCR_55a71ca388c44b30beee21c5212ab70a" localSheetId="1" hidden="1">'Integrated Risk Management'!$C$32</definedName>
    <definedName name="CBCR_58a98eabf9ae4c76b1487023f007a04e" localSheetId="1" hidden="1">'Integrated Risk Management'!$C$32</definedName>
    <definedName name="CBCR_59164fbca70a4728a7a3d8a42ce3126e" localSheetId="1" hidden="1">'Integrated Risk Management'!$D$32</definedName>
    <definedName name="CBCR_599aaa8dccdc4a29b33a57fe4a4039d2" localSheetId="1" hidden="1">'Integrated Risk Management'!$D$32</definedName>
    <definedName name="CBCR_632038db457149d291fb1b42724127fc" localSheetId="1" hidden="1">'Integrated Risk Management'!$C$32</definedName>
    <definedName name="CBCR_6330912d97d745c18b42d20b4fc3d551" localSheetId="1" hidden="1">'Integrated Risk Management'!$D$32</definedName>
    <definedName name="CBCR_6386685c80e64030851b4764b46297f6" localSheetId="1" hidden="1">'Integrated Risk Management'!$C$32</definedName>
    <definedName name="CBCR_6a76ca12d0454e18a8c9fd89e3ae3ab3" localSheetId="1" hidden="1">'Integrated Risk Management'!$D$32</definedName>
    <definedName name="CBCR_6d50c6de59fe4c91806396ecf2176067" localSheetId="1" hidden="1">'Integrated Risk Management'!$C$32</definedName>
    <definedName name="CBCR_73caeff1263c40ad9115db0ae59f947a" localSheetId="1" hidden="1">'Integrated Risk Management'!$D$32</definedName>
    <definedName name="CBCR_758ed0f3c3d84ce49d72060334eed255" localSheetId="1" hidden="1">'Integrated Risk Management'!$D$32</definedName>
    <definedName name="CBCR_75b183304b88425998e33d8999ca28d0" localSheetId="1" hidden="1">'Integrated Risk Management'!$C$16</definedName>
    <definedName name="CBCR_78f5bbd5c1da41a4b8fb54a68b93916d" localSheetId="1" hidden="1">'Integrated Risk Management'!$D$32</definedName>
    <definedName name="CBCR_7acb93a07ff2492997449dd707e0315e" localSheetId="1" hidden="1">'Integrated Risk Management'!$C$32</definedName>
    <definedName name="CBCR_7c10f949ddfc47c1a99f37e4e99d5ba4" localSheetId="1" hidden="1">'Integrated Risk Management'!$C$32</definedName>
    <definedName name="CBCR_8049590f831844169a6749e09a0d7f73" localSheetId="1" hidden="1">'Integrated Risk Management'!$C$32</definedName>
    <definedName name="CBCR_875f7dc5064c4fbbbc485ac57b9981ba" localSheetId="1" hidden="1">'Integrated Risk Management'!$C$32</definedName>
    <definedName name="CBCR_89980c4dd0544ed18dac4984358c2ded" localSheetId="1" hidden="1">'Integrated Risk Management'!$B$34</definedName>
    <definedName name="CBCR_8b6ee6b593a14235841f8e1a60eb36c6" localSheetId="1" hidden="1">'Integrated Risk Management'!$D$32</definedName>
    <definedName name="CBCR_91968ef0616c4eeeb8300a05031c141e" localSheetId="1" hidden="1">'Integrated Risk Management'!$C$32</definedName>
    <definedName name="CBCR_a2750ad4acda4f3ab5bd51db77edb054" localSheetId="1" hidden="1">'Integrated Risk Management'!$C$32</definedName>
    <definedName name="CBCR_a761b38e9640488f9ec38cfc2b8daa84" localSheetId="1" hidden="1">'Integrated Risk Management'!$D$32</definedName>
    <definedName name="CBCR_a9a48d9921f448ef8c97aafc3d225560" localSheetId="1" hidden="1">'Integrated Risk Management'!$E$16</definedName>
    <definedName name="CBCR_b04d5e5748b84207b5eaf5d4afc87871" localSheetId="1" hidden="1">'Integrated Risk Management'!$D$32</definedName>
    <definedName name="CBCR_b138839f805a41baba9cab5df6d1faa0" localSheetId="1" hidden="1">'Integrated Risk Management'!$C$32</definedName>
    <definedName name="CBCR_b1761db4ebda422c9e2e564f05532ff5" localSheetId="1" hidden="1">'Integrated Risk Management'!$D$32</definedName>
    <definedName name="CBCR_b6157fabb05a432ab898e97f038a6d93" localSheetId="1" hidden="1">'Integrated Risk Management'!$D$13</definedName>
    <definedName name="CBCR_bb1916e6a8fb4451b8b38a82a7594004" localSheetId="1" hidden="1">'Integrated Risk Management'!$C$32</definedName>
    <definedName name="CBCR_bc5ea403f92244308565d141bd82dc22" localSheetId="1" hidden="1">'Integrated Risk Management'!$D$32</definedName>
    <definedName name="CBCR_c22f3b0da35f4073af8d4540d18e2ab2" localSheetId="1" hidden="1">'Integrated Risk Management'!$C$32</definedName>
    <definedName name="CBCR_c4debb0bde5847f89c0d6d4712750711" localSheetId="1" hidden="1">'Integrated Risk Management'!$C$32</definedName>
    <definedName name="CBCR_cbff6ad3b06744fd8b0568c6c780e8e9" localSheetId="1" hidden="1">'Integrated Risk Management'!$D$32</definedName>
    <definedName name="CBCR_cffb3521456d4fa8b9e75be9b811f8b6" localSheetId="1" hidden="1">'Integrated Risk Management'!$D$32</definedName>
    <definedName name="CBCR_d4276cfc14c04646af1a0dfcb229ad0b" localSheetId="1" hidden="1">'Integrated Risk Management'!$C$32</definedName>
    <definedName name="CBCR_d78028e00a9f4f5bab76fed476d34477" localSheetId="1" hidden="1">'Integrated Risk Management'!$C$32</definedName>
    <definedName name="CBCR_d8305f17c5b64f88a9f2dedc75098595" localSheetId="1" hidden="1">'Integrated Risk Management'!$D$32</definedName>
    <definedName name="CBCR_e18d980e2cd44f9da0f97723ea4e17d5" localSheetId="1" hidden="1">'Integrated Risk Management'!$E$13</definedName>
    <definedName name="CBCR_e385f29a60f44051bfcce9ef8495dec4" localSheetId="1" hidden="1">'Integrated Risk Management'!$D$32</definedName>
    <definedName name="CBCR_e4e8f6da908f4cb8993a0d98a7fbe481" localSheetId="1" hidden="1">'Integrated Risk Management'!$D$32</definedName>
    <definedName name="CBCR_ec6532b3312b454da93f411f3d4e7589" localSheetId="1" hidden="1">'Integrated Risk Management'!$C$31</definedName>
    <definedName name="CBCR_ed287f65034f4ab8a5b57e6cf6482a11" localSheetId="1" hidden="1">'Integrated Risk Management'!$C$32</definedName>
    <definedName name="CBCR_ee2fb89dee03443ab5cead901df9e7bb" localSheetId="1" hidden="1">'Integrated Risk Management'!$C$32</definedName>
    <definedName name="CBCR_eea6dec45040484c90b19494ceaebba8" localSheetId="1" hidden="1">'Integrated Risk Management'!$C$32</definedName>
    <definedName name="CBCR_f2ffa9df719241a686104d0c79a55fd6" localSheetId="1" hidden="1">'Integrated Risk Management'!$D$32</definedName>
    <definedName name="CBCR_f5414688839f4464a05692eb542ecce6" localSheetId="1" hidden="1">'Integrated Risk Management'!$D$32</definedName>
    <definedName name="CBCR_f85cf7912587494196448bed9d33f00d" localSheetId="1" hidden="1">'Integrated Risk Management'!$D$32</definedName>
    <definedName name="CBCR_fa0559b7ba254ea6ab095b053d54f340" localSheetId="1" hidden="1">'Integrated Risk Management'!$D$32</definedName>
    <definedName name="CBWorkbookPriority" localSheetId="0" hidden="1">-1007336876</definedName>
    <definedName name="CBx_336ad10048f344a79bd299db5a99c71b" localSheetId="0" hidden="1">"'Integrated Risk Management'!$A$1"</definedName>
    <definedName name="CBx_aeba513f46ef4e9f9e696f4343d41ce7" localSheetId="0" hidden="1">"'CB_DATA_'!$A$1"</definedName>
    <definedName name="CBx_Sheet_Guid" localSheetId="0" hidden="1">"'aeba513f-46ef-4e9f-9e69-6f4343d41ce7"</definedName>
    <definedName name="CBx_Sheet_Guid" localSheetId="1" hidden="1">"'336ad100-48f3-44a7-9bd2-99db5a99c71b"</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sts">'Integrated Risk Management'!$C$26</definedName>
    <definedName name="Costs_cool">'Integrated Risk Management'!$E$10</definedName>
    <definedName name="Costs_hedge">'Integrated Risk Management'!$G$27</definedName>
    <definedName name="Costs_Insurance">'Integrated Risk Management'!$G$19</definedName>
    <definedName name="Costs_unit">'Integrated Risk Management'!$C$24</definedName>
    <definedName name="Costs_warm">'Integrated Risk Management'!$E$9</definedName>
    <definedName name="CostSuperlaunch">'Integrated Risk Management'!#REF!</definedName>
    <definedName name="Coverage">'Integrated Risk Management'!$G$20</definedName>
    <definedName name="Deductable">'Integrated Risk Management'!$G$39</definedName>
    <definedName name="Hedged_price">'Integrated Risk Management'!$G$28</definedName>
    <definedName name="Hedged_units">'Integrated Risk Management'!$G$29</definedName>
    <definedName name="IfSuperlaunch">'Integrated Risk Management'!#REF!</definedName>
    <definedName name="Losses">'Integrated Risk Management'!$C$34</definedName>
    <definedName name="Lossfire_cool">'Integrated Risk Management'!$G$10</definedName>
    <definedName name="Lossfire_warm">'Integrated Risk Management'!$G$9</definedName>
    <definedName name="Max">'Integrated Risk Management'!$E$13</definedName>
    <definedName name="Min">'Integrated Risk Management'!$C$13</definedName>
    <definedName name="Min_Temp">'Integrated Risk Management'!$C$10</definedName>
    <definedName name="ML">'Integrated Risk Management'!$D$13</definedName>
    <definedName name="Net_Profits">'Integrated Risk Management'!$C$35</definedName>
    <definedName name="Net_Profits_Both">'Integrated Risk Management'!$G$35</definedName>
    <definedName name="Net_Profits_Hedge">'Integrated Risk Management'!$G$31</definedName>
    <definedName name="Net_Profits_Insurance">'Integrated Risk Management'!$G$23</definedName>
    <definedName name="Net_Profits_Lim_Insurance">'Integrated Risk Management'!$G$43</definedName>
    <definedName name="Net_Profits_LimIns_Hedge">'Integrated Risk Management'!$G$47</definedName>
    <definedName name="Nr_accidents_cool">'Integrated Risk Management'!$F$10</definedName>
    <definedName name="Nr_accidents_warm">'Integrated Risk Management'!$F$9</definedName>
    <definedName name="Paid_Out_Insurance">'Integrated Risk Management'!$G$21</definedName>
    <definedName name="Paid_Out_LimitedIns">'Integrated Risk Management'!$G$41</definedName>
    <definedName name="Premium_Limited_Insurance">'Integrated Risk Management'!$G$40</definedName>
    <definedName name="Price">'Integrated Risk Management'!$C$23</definedName>
    <definedName name="Price_cool">'Integrated Risk Management'!$D$10</definedName>
    <definedName name="Price_warm">'Integrated Risk Management'!$D$9</definedName>
    <definedName name="Profits">'Integrated Risk Management'!$C$27</definedName>
    <definedName name="ra">'Integrated Risk Management'!#REF!</definedName>
    <definedName name="Revenues">'Integrated Risk Management'!$C$25</definedName>
    <definedName name="Revenues_hedge">'Integrated Risk Management'!$G$30</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TRUE</definedName>
    <definedName name="RiskUseDifferentSeedForEachSim" hidden="1">FALSE</definedName>
    <definedName name="RiskUseFixedSeed" hidden="1">TRUE</definedName>
    <definedName name="RiskUseMultipleCPUs" hidden="1">TRUE</definedName>
    <definedName name="Sales">'Integrated Risk Management'!$C$22</definedName>
    <definedName name="Sales_cool">'Integrated Risk Management'!#REF!</definedName>
    <definedName name="Sales_warm">'Integrated Risk Management'!#REF!</definedName>
    <definedName name="Stdev_sales">'Integrated Risk Management'!$D$16</definedName>
    <definedName name="Summer_conditions">'Integrated Risk Management'!$C$20</definedName>
    <definedName name="Warm_Temp">'Integrated Risk Management'!$C$9</definedName>
  </definedNames>
  <calcPr calcId="171027" calcMode="manual"/>
</workbook>
</file>

<file path=xl/calcChain.xml><?xml version="1.0" encoding="utf-8"?>
<calcChain xmlns="http://schemas.openxmlformats.org/spreadsheetml/2006/main">
  <c r="B11" i="6" l="1"/>
  <c r="A11" i="6"/>
  <c r="K28" i="1"/>
  <c r="J47" i="1"/>
  <c r="P2" i="6"/>
  <c r="C23" i="1" l="1"/>
  <c r="F10" i="1"/>
  <c r="E16" i="1"/>
  <c r="C24" i="1"/>
  <c r="G29" i="1"/>
  <c r="G28" i="1"/>
  <c r="G52" i="1"/>
  <c r="C32" i="1" l="1"/>
  <c r="D32" i="1" s="1"/>
  <c r="C31" i="1"/>
  <c r="G30" i="1"/>
  <c r="C26" i="1"/>
  <c r="C25" i="1" l="1"/>
  <c r="C27" i="1" s="1"/>
  <c r="D40" i="1"/>
  <c r="D48" i="1" l="1"/>
  <c r="D44" i="1"/>
  <c r="D50" i="1"/>
  <c r="D45" i="1"/>
  <c r="D59" i="1"/>
  <c r="D54" i="1"/>
  <c r="D52" i="1"/>
  <c r="D49" i="1"/>
  <c r="D46" i="1"/>
  <c r="D38" i="1"/>
  <c r="D47" i="1"/>
  <c r="D58" i="1"/>
  <c r="D60" i="1"/>
  <c r="D42" i="1"/>
  <c r="D39" i="1"/>
  <c r="D53" i="1"/>
  <c r="D51" i="1"/>
  <c r="D62" i="1"/>
  <c r="D56" i="1"/>
  <c r="D61" i="1"/>
  <c r="D57" i="1"/>
  <c r="D55" i="1"/>
  <c r="D41" i="1"/>
  <c r="D43" i="1"/>
  <c r="C34" i="1" l="1"/>
  <c r="G21" i="1" s="1"/>
  <c r="C35" i="1" l="1"/>
  <c r="G23" i="1" s="1"/>
  <c r="G51" i="1"/>
  <c r="G41" i="1"/>
  <c r="G43" i="1" l="1"/>
  <c r="G35" i="1"/>
  <c r="G31" i="1"/>
  <c r="G47" i="1"/>
</calcChain>
</file>

<file path=xl/sharedStrings.xml><?xml version="1.0" encoding="utf-8"?>
<sst xmlns="http://schemas.openxmlformats.org/spreadsheetml/2006/main" count="104" uniqueCount="86">
  <si>
    <t>Revenues</t>
  </si>
  <si>
    <t>Price/unit</t>
  </si>
  <si>
    <t>Costs/unit</t>
  </si>
  <si>
    <t>Costs</t>
  </si>
  <si>
    <t>Profits excl. loss</t>
  </si>
  <si>
    <t>Net profits</t>
  </si>
  <si>
    <t>Coverage</t>
  </si>
  <si>
    <t>HEDGING ONLY</t>
  </si>
  <si>
    <t>Costs hedging</t>
  </si>
  <si>
    <t>Revenues hedge</t>
  </si>
  <si>
    <t># units hedged</t>
  </si>
  <si>
    <t>Price hedged</t>
  </si>
  <si>
    <t>BOTH INSURANCE AND HEDGE</t>
  </si>
  <si>
    <t>NO INSURANCE OR HEDGE</t>
  </si>
  <si>
    <t>Sales (units)</t>
  </si>
  <si>
    <t>Average/yr</t>
  </si>
  <si>
    <t>Premium</t>
  </si>
  <si>
    <t xml:space="preserve">Insurance against losses &gt; </t>
  </si>
  <si>
    <t>Av. Price/unit</t>
  </si>
  <si>
    <t>Av. Costs/unit</t>
  </si>
  <si>
    <t>Av Loss/event</t>
  </si>
  <si>
    <t>GENERAL CALCULATIONS</t>
  </si>
  <si>
    <t>LIMITED INSURANCE</t>
  </si>
  <si>
    <t>Paid by insurance</t>
  </si>
  <si>
    <t>Average Temperature</t>
  </si>
  <si>
    <t>Average Temp</t>
  </si>
  <si>
    <t>Market Risk</t>
  </si>
  <si>
    <t>Weather</t>
  </si>
  <si>
    <t>Fire Risk</t>
  </si>
  <si>
    <t>Average Nr Accidents</t>
  </si>
  <si>
    <t>Average Loss/event</t>
  </si>
  <si>
    <t>LIMITED INSURANCE + HEDGE</t>
  </si>
  <si>
    <t>INSURANCE ONLY</t>
  </si>
  <si>
    <t>Losses</t>
  </si>
  <si>
    <t>Premium ** =</t>
  </si>
  <si>
    <t>** Calculating premium limited insurance</t>
  </si>
  <si>
    <t>Integrated Risk Management</t>
  </si>
  <si>
    <r>
      <t>Problem:</t>
    </r>
    <r>
      <rPr>
        <sz val="10"/>
        <rFont val="Times New Roman"/>
        <family val="1"/>
      </rPr>
      <t xml:space="preserve"> Your company is exposed to two types of risk, market risk through price and volume fluctuations and risk of fire. Currently, the company does have insurance and you are asked to evaluate if this is the best way going forward.</t>
    </r>
  </si>
  <si>
    <t>Warmest summer</t>
  </si>
  <si>
    <t>Coolest summer</t>
  </si>
  <si>
    <t>Average sales</t>
  </si>
  <si>
    <t>maximum</t>
  </si>
  <si>
    <t>minimum</t>
  </si>
  <si>
    <t>mean</t>
  </si>
  <si>
    <t>Same</t>
  </si>
  <si>
    <t>Cost</t>
  </si>
  <si>
    <t>Fire #</t>
  </si>
  <si>
    <t>Fires</t>
  </si>
  <si>
    <t>Cost of fires</t>
  </si>
  <si>
    <t>most likely</t>
  </si>
  <si>
    <t>Expected payout</t>
  </si>
  <si>
    <t>Distribution</t>
  </si>
  <si>
    <t>stdev (units)</t>
  </si>
  <si>
    <t>stdev (%)</t>
  </si>
  <si>
    <t>StDev:</t>
  </si>
  <si>
    <t>Overlay Chart Data</t>
  </si>
  <si>
    <t>Net Profits</t>
  </si>
  <si>
    <t>Net Profits with Insurance</t>
  </si>
  <si>
    <t>Net Profits with Hedge</t>
  </si>
  <si>
    <t>Net Profits Both</t>
  </si>
  <si>
    <t>Net Profits Lim Insurance</t>
  </si>
  <si>
    <t>Net Profits Lim Ins Hedge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</si>
  <si>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</si>
  <si>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</si>
  <si>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</si>
  <si>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</si>
  <si>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</si>
  <si>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</si>
  <si>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</si>
  <si>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</si>
  <si>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</si>
  <si>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</si>
  <si>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</si>
  <si>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</si>
  <si>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aeba513f-46ef-4e9f-9e69-6f4343d41ce7</t>
  </si>
  <si>
    <t>CB_Block_0</t>
  </si>
  <si>
    <t>㜸〱敤㕣㕢㙣㈴㔷㤹敥㔳敥㙡㜷戵敤戱㌳㥥㕣㈶攴㘲〸㐹㈰㥥㜵挶㤳っ㈱挰㘰㝣挹捣㌸昱㡣㥤戱㘷〲换愲㥥㜲昷愹㜱捤㜴㔵㌹㔵搵㥥㜱㠸㤴〸ㄲ敥ㄷ㠹㥢〸〴㠸㈲ㄴ㠹ㄷ㉥㉦㉣散昲戲〲㘹㔷慢㈰敤〳㉢㉤ㄲて㔹戴㕡ㅥ戸㘸㈴㕥㐰㐲㠲敦㍢㔵搵㕤摤敤㉥㍢㥤〴ㅣ攴㌳改摦愷捥慤捥㌹晦昵晣晦愹攴㐴㉥㤷晢㌳ㄲ晦㌲攵㤹戹㘹㜹㌳〸愵㌳㌱敢搵㙡戲ㄲ摡㥥ㅢ㑣㑣晢扥戹戹㘰〷㘱ㅦㅡㄴ捡㌶敡〳扤ㅣ搸㡦挹㘲㜹㐳晡〱ㅡ改戹㕣戱㘸㘸愸攷㈰晣㡤㈴て〶㝢つ收〱㔶㘶㘷ㄶ㔷㉦㘲搴攵搰昳攵愱戱㜳㔱摦㘳㤳㤳ㄳ㤳ㄳ昷摥㌷昹戶㠹挳㠷挶㘶敢戵戰敥换㘳慥慣㠷扥㔹㍢㌴戶㔴㕦慤搹㤵㠷攴收㡡㜷㐹扡挷攴敡攱㝢㔶捤㝢摦㍥㜹敦搱愳搶晤昷扦㝤㄰慦捥㥤㥥㥤㔹昲愵ㄵ扣㑡㘳敡㥣昲扤㜳戲㘲㜳㙤㔲晡戶㝢㘱㘲㜶〶晦愵收㡦愷晢㈶㤶搷愴っ昹㙡改㑢户㈲〳〳ㅤ〷㥣改㈰愸㍢敢摣㍣挳㌹㡥愵㔶捣㈰搴㥤㔹㔹慢ㄹ㑥㌲㙡搱㔹挴摥搵捣捤㐱㘷㔹扡㠱ㅤ摡ㅢ㜶戸㔹㜰㔶㌰㔰㜵挸㌹ㅢ挸㌳愶㝢㐱㥥㌶ㅤ愹㍢㈷敡㜶㌵ㅦ愵㕣摦㥤挹㄰改㠹愹攵㑦㑣〷捥散㥡改慢ㄹ〵摣㤸㡣戶挷晤㑡㙢摢摢扡㡦换愹慢㌷㜰捣摢扢户㐳捤㌹搳㙦戴ㅣ敦摥㌲㕥㝣敢っ敥敥摥㍥戵㐷慤㝤摥摡扤㡦摡捡搶搶㘲㈰愶㙦戵愳㔸㡣㔱㈰攸㈷㈸ㄲ㄰㠱㐶㠹㘰㠰㘰㄰㐰攴㝦て㉥㐹㜷㘴㤵㔶㌶戵昲慡㔶慥㘸攵慡㔶㤶㕡搹搲捡ㄷ戴昲㥡㔶戶戵昲㐵慤㝣〹㙤㤲㔴散敦搷攲㜴㜱敡ㄳ昳〳㕦晢挷㔳㕦晡敤敡捤扦晦攳㡦晦㘷㜰ㅦㅡ㍤ㅣ㑦㙡捥㌷㉦㠳搴㥡㔴㝣㘴攲㌰晦㙤捦ㄵ㘰ち敢愸㜵㥦㌵㌹㔹㍤㝡搸扣挷搴戹慣っ攴户㄰捡〸摡づ㕡㡦搸㙥搵扢慣㜰㜷搳㡣ㄹ挸收挶㡤挷㜵㌳㕥摤慤〶㙦搸扡㜲㌹㌴㐳㜹㘳㝢㕤㜳㤰㡥㙥换㘰㉢ㄹ愸昷摤搲摥敤㥣㔹慢换改㉢㜶㔴㝤㜳㕢戵戳攴㝢慢摤㙢㡦晢昲搱㐶㙤挷㡣愶㈱搴㌶搴搸ㅤ慢㡣慡愲㜹㡤捤慥㜹㠱㜴搵昴挶㥤㈵扢㜲㐹晡换㤲㈲㔱㔶搵㔲慦㘵㔵捣昵攳㡢㉥ㄶち㙥慤扥㈹㕤㙡㍤㜰㈵〴㌳换㉡收扢㉥晤㜰㜳挵㕣慤挹敢㕡㥡㐴敦㐴挵挱㤶攲攳㕥愵ㅥ捣㝡㙥攸㝢戵搶㥡改敡㠶〹㐹㔳㍤攵㔵㘵㍥㥦㔳㐲〱〲户慦㑦㠸摣㕤摤㜹㐱㈱㈲㠵㘲㌲昲つ慤㘴㌷㜱〶慢挳㉡㙡㤲㌴愹扤㜹㥢挱㌸㕦㈵㘳㌲㌸㌰戵㈶敡て扥昴㉤摢っ摢挰摣㙢摢㔸搳㐶攳搵㍦戰㈱摤昰愴改㔶㙢搲捦搴㝥㠲㌳㌲㠶〱昴慢㄰〸㕤㜷㡦慡㑥㕣ㄱ㥢晡㘵扢ㅡ慥ㄵ搶愴㝤㘱㉤㐴ㄹ㌴㘴戱挸慤敤㐸挶㌵㈸㌲昶ㄳ㡣〲㤴㑡戹挲〱㌶㉡㤴㤰㜲㍡愵㔳〶㉦户〸㜲昶㙢攱攵㐱敢戸㕤ぢ㘵㈴㤴㠷㉤㘰㈴搲㙡ち㝤㐳㈴㔱摦慣㐴ち攳㠰㌵ぢ㉡㌵㙤㌷摣㙣昲㙤〷㤷㐴㐴戴㈷ぢ㜶㥤㉣愰㈸㘸㤵〷ㄹ扣〶愲㘹㤳〶搹㡤㔳㐴㐴㌶挸搰散ㄸ戹㤵挸搸㍥㐳㐶愰㝤㥡〸搹晡㜰㜷ㄹ㐱㘲敦㈴㔲㜶敡捡㡦㝢搲㙣㉢㕢㍥㤲㘶搷㘲攳㡣敢〸慥㈷戸㠱攰㈰㠰昸㝦㐸㌸㑡㌹攴㕢㤳昱〶㍣ㅢ㌷ㄱ摣っ〰昹㘴㔰收挴愲㡡㌶搴㑥散㐸戶ㅢ㠲㥤慣㡣攲㐸ㄴ搱㌲㙥搸㤹㐳㡥㐲㜴㙣㜵敥づ㕤㥢㔷㍡昶㡥敥戴㤹㕥づ㈹㌲愳㘹㝡慤摢㌴㑤㙦〴㥢昶愸户㙥㐵㔷㘳㡣攰㡤〰㈵攳㑤㠴㔰㉥㌴㜸㜷㘶搱搳愴㝣㕤㤸㐵㤱㌱搴愳㠲㡦〹㤹㐷㠰っ㈱搷㜱㝣搹戳愱㘹づ㡥㕢慦㝢ㅢ晡㔰㜷晥㡥㤱摥愶㌷昷昴づ晤㐵㉦搳㡡扥つ散㈵㝥搱㔵挷摣㡥㙡攳づ㠲㍢〱摡㜴っ㑦摦㉦搷㔳愰捣㘲㈷㠵戹晤昴扡㈸㉢㜷㘵㜳㕤㉡つ㌴㘸慤㤸晥〵ㄹ挲㠳㌱㍦〷㕢搸昳㝤㔹挳愱戶慡ち㜸㝥戹扥戵㌰㌸敥㝢づ换昷㙣攴攰㜵愱ㄸ昲㜹慤㉦搷㘶㈳㘷搸㥡㈹㥦㔳㡡㜲愸㠳敦改㉥㈴㔲㥤㕡挹㡢晤戲捦㤷㝢㤲愴〷㐹昲㔶㙣慢㜱ㄷ〰愴㠴昸敦慥ㄲ攵㄰㥢晤㠳㙡搶㙡戱搲挳㤷㜱㍡㘹昳㈱㜶挸㤱㠱挸㘱㍢〳晦㐱㌰攴㉣摢㑥㐳㔸っ㌸㑢搲慦挰户㘰搷㘴㈹㜲换㔲搴散挹㡡搷㠹慣攸敢敢㌸㑦㘷昸搷ㄴ㥤戴㐹㠹㑣㙥捦慣捣㌸㡢㌷㠹㡡㙥㐸ち㤵っ搷㔰㐳〲㤱昲搸㜶㑦挴昴㈰㘲敥挶挶ㄹ㠷〹㈶〹㡥〰攸㍦㠵愴搹改挶㌳ㅣ搶扦㐱㤷㜶戹㥣㉢ㄲつ捡㐵昸㘲㔷㘱㜵㤴慦㜹ㅢ挱㝤〰㙤收てㅤ㤰ㄹ㠴愸㔰㥥㈲㐴ㄵ挶戰捥搹昲㌲㘹㘰㥦㠵挰搲㙣㍤〸㍤㠷㤱愵㈱㙢捥㍢敤㠵㜳㜶戰㡥㐸搴愸ㄵ㘷ㅥ㔹㤳㉥愸换㠷敤搳㔶收慤慦换慡㘱㉤㝢㜵㠸戶昹戹摤㜰㌰挷㜶挰㤶㔴㘷㜳㑤㈰昵㜶㍥挶㄰〲㍢慤晣慤昴挶敥挸晢捤㐳摦㜰㜳㐷㔷散戰㈶〷慣㠸改㤸㉦㕡搸㐵㐴づ慡晤搶捡㥡㉦攵摣㤰㜵挲户慢㌵摢㤵㐴〶㙣㑣〶敢ㄶ攴〵㐴〹㤶㍣挶〰㍤㜷挸㕡昱㑤㌷㔸㌷ㄹ㔰摣摣摦昲愴挲㈲扡㌵㘳扢〱㕥愳戰挸晣戰戵扣收㕤㐶挴戶敥戸㈷捣昵㘰㔷㘰㠵㐴ㅦ㈵㠵ㅡ愱〹㑤ㄳ㐵慤搸㉢㝥㜸㈰捦攵挸㝢㜹〲㠵慢㥣㑥㥦㜹㠶昶愶㕤ㅦ挷㘸㘸愷㜳㑥㠳㠸ㅥ㌵ち晢㌲愵㌰㌹搵戸㥦㝤摥〱昰攰㠹戳昳捤挸摣㉢㡡㔹敢昴昲㘷挸㜸㐵ㄶ㡤㐰〸㝤㜴晢㈲㔲㘱ㄹ㈹〷ㅣ〸㡣昳愹㥤晣㑡㤶㙡㐳敡摢搷捣ㅥ㐷㈴㘹搰㕡㌰㔷㘵つ昱㘸挷っ昷㐵て㌴㘳ㅤ戳ㄶ挴㜵戳㥥攳㤸㈴㉤㤲攵㜲挵㈴〵㑦搷㐳敦㤴敤ㅡㄶ㠰愲扦戸挸扣㠲㈲昳㡡㉡ㅡ戴捥㌰㌴愸昲ㅣ换扢㘰晡㜶戸收搸㤵㈲ㅦㄸ扥摢ㄵ㌴〹㈶愷攴㑤㔲㈲㌳挶摡慣昹戳㌰搹㠲〹愰㝢〲㜲㤴㕢㐷昴㠳㜲㌵㔱挰㍦搱愳㘳〹〲㐶㜹㑡㡤㜷㘱㌴㕤摤㡥㠰挸㔱改㙡㜲〷攳敡ㄳ㈸㠹㠴㄰戱㥥㐱㈲昰ち愶㠴㍣㕤摣〵敢慣㙢㠷挰ㅥ㌱㜶摣づ攷〲愰ㅣ〰㔹㜵扣扤㔱㘱㌵搵㘹扣愱ㄵ㙥敤慣㙡㔱ㄳ户㜴搶愷昵挶㥢户愸㡥㌴㑡㑡㤱㙣搷㐸㘹㤶㉤收戸㥢㔴㡤㔰㡡㍢搱㌶㈲换㙤摡摣㜷㑡㤱㔷愰㤸ㄴ捤攴㡣㜷㉢㐲㐱愰㌷搶㔱昴搹㘷㤳㐷㉡㘲㐳ㅢ愰㐴㍤ㄵ㤵つ挵㈱挱㜹㕣㍢愹捡㔲晣〴晥摥ㄷ㘷ㄷ敢㘱㑢㡤㜹㘵㌴慥㤹慥搵ㄶ㕤㔸〹ㄵ搳慦敥ㄲ㤶挶摡㈲つ愳戸戳㔷敤ㅦ㙤㙦㡡ㄱ㘳㌶㘴㔸㈴挳てっ㌶〴㜳愵㈲慡戴捥㠶戸搵㡤攲㈲㥦㑥㐹搳㔵ㄸ㔸づ慢㜳㜲㐳㤹㘱㑤㑢㝥㔴㜵㘸㥣ㄶ㤵ㅣ㌵慣改搵〰㉡㍤愴ㅣ㡦㜳㡡挱つ敢っ摤㔲戸挴〰戱ㅢ攷㤶㉡㈱㐲扢㡤〱㜸㌲搸㍤搸挱㡥㐴愱ㄳ㕡㘷㤴愰㠵っ挲㙤㕤〴㜹愷㐷㡣㐲㤰㕡㉡晤㙥㑡㝣攵ㄹ愶㙦㑤攵㤲㑣捣㐴っ㜷㘵㔸て㐰㙥㍡㌲㐹㉥ㅡ㑤〲收㤱㘴㔳㐲㙢㌰㈹愳㠹㌱㐴㤳捦て㜱㡢㠷戱慣㘱戲㑤つ昷摣㐲ㅢ摡戴戶戹捦㥡㜷㉢戵㝡㔵㉡㔵㥣挸㙡愵㤱㜷〵扥搴ㄵ挰㠸㥢㌲昶㈵摥㤴㜹ㅣ愵戸㘴㈲愹㜷扢摢㤸㐲㜷㈵攴㌰㐶愴晡ㄸ㠰捣㜰换愹㠰㔸挷㍤〵摡㠷晢㥢ㄷㄸ搴攵㌹㠸戴㡥㈲捡戲〵摣挷㙢㐴㤱ㄵ户愵㥡㉤㜸ぢㅥ㙤昶㔴搱㐹㍢㉡摡ㄵ㌸挲㍡㈳㠱㔷㈸挰ㄸ改㤱㍢㌸㐸敥㙡ㅣ摤扤晡㠴㝡捣㕤〵㉡ㄴ〶〴㘳扣㍣〵攵戰慢㘰㈴ㅡ摣㕡搳敡ㄶ㡣晥搲昲㌶愶〱〴挳挰㌴㘸搱㌲㌲㜰㘶㤱摦摥挰戹ㄵ慤㌲㈲愴改㘰㉡㘳㤴愳㜰搸〳㘹攰㈶ㅥ愴㔷㍣㈸愱昰㠰扡ㄸ㤶摣㑤ㅣ㜷㜰〴昲晣敢摡ち㤷捣㄰搷㕦摣㠳㙤挵搳搵㉡捤㕤昸攷㜶〵㔶㜱㜵㈳㌲㐷て戴㕤捡㔲㙢愲㝤㜷㕢㕢㐵㝣㔹昰挸摣挴㐹㌳慣慣㉤㠷㥢搱挵慤㕥㐹㐲晦ㄱ晣ㄱ㕢扥㥤㌶㜳摥攵㐵搴つ敥㝤改㤲敢㕤㜶搵扣昴㠰户晥㐰㈱戸㐲搹捦㐹㤶㜲㝦挶㍦㤵戴㥣晥慦ㄸ㜱㈷搳收〰㑤〷〹挷㔱㈹㤲〶㘳挸㘷搰〹㙣昷挶慤〱搲挹㠱㌶㍡㔱㠲㘰㡦㔰摣ぢ慦ㅡ愱㠸㝦〱㕡㐹㉣搱㤱ㅣ㝢晥〲㔸㕦晣㄰㈵㐴㌸㥥㘳㌱愲扦ㄱ戹っ搴㈹㐱ㅥ㕦昱攰㠵㤰扦ㅦ㉣㈵摣扣㈵㍢晤ㄵ㤸㔹晣愰ㅤ㐵户㄰㐵晦摣㠱㈲挱㙢㈰㡡㝦ㅦ㐴㈶㐹㍡挳戳㉦㉢㄰捥㌵敤ㅤ㐰㕦昳ぢ扦㝦挳〳攸㐲㑣ㅣ捡㐶㐳愸敤㜶㍣㌷㑣㠴扥づㄳ㠱挱㝢㘵㈲㥣㐲㐶㌰㡡ㅦ㤹〸戱て㘴ㄱ〵摢㥢〸㡣敤㘵ㄸ㠲愹㔰㙢捡慤挱ㄳ搸㜵づ晤㘳㈷㜱昱㔶〶㠸攷㐳㘹〵戳昰㐸㕤摦㔹扣㘴晡愶㜳㔰㤵㥦昰㈵㤴㤹扦㠲㥢摣慡ぢ㝢摣戸㘵㡤敡戴㠵慦㈲昱戲敦昹㔳㜶㜶㝦ㅤ㤸㡡㔲攴扥ㄷ㐵㔱㜸〵㥥ㄲ挱㜳㐳敥㠳〷扥㝤攲㝦ㅦ㝢㙡㡡户搵㘲㕡搵敦㐲扥㤷㤰㍤敤〹〴㜵㔳ㄷ㐵慥攵㠷㌹愷昰㠹㤲扤㕥㤳㌳愶慦慣愰挰㜰㤲㙣㐴㜸㈹挲㡣㠸㙦㌷㤸㤸戸昷㄰㤹㤸ㄳ㙤敥㑥昵㘱㤳㜲ㄱ㑥愴㈶慥㝣㝡㐹搸㔰㜴㔵㘴㍤㕡㥢晡㜷愱㡡㕥收㐴㕡慤㐴㥥㍡㤹㠴昸㑥扢慥㍢㑡㕤ㄷㅤ㘴ㄸ昶㑦愴ㄴ攲て愴㤰昴㐱㠶ㄷ〲㤴㤴㍡㠳㡣㝥㌷㐰㐶㘴慤㍤挴㑢㝦挰㥥㄰㤰㡤㑢㝦㍤㝥挴㠲㕤〴ㄶㄳ㕦㝣慦㈷㕡摡愲㠹㙡㘲愸㔶搹㌴换挸愸挳ぢぢ㈶㤳搲ㄵ㘴㤲愴ㅦ㐱㙥挷敥㈸扥㘴挸㠹〲㙦ㄱ㘳敢づ㝤㙤㈵攷〱户㡥㥢ㅦ搰㌳〵愵㌰摣晤㉣挶㠱㔴挵攸愲愶愵愸㠸㜰㌸捡㌶㍡つ挴㔵搰㔹敥㐱㥣㑡ㄱ晣攳㤷㐲慣ㅦ㙦づ㝤㙤㝢つ㜵㥣摢㡦〵昲〷晢敢㤶っ挶挶㕢挹㌱㤰戰㍢㙡㔵㡣慥㠷㥦㐵ㄷ㉥㍡㈷㡣㘶㔶㍤㡢愳昸㤳㜰㔶㥦搶愱晦ㄹ扤㔶㥣㜵㡥扤ㄹ挶㙥搱晦敦㐵挱戶晡㕦㌰昶愶㄰昹扥㌸挳〷㥤昱㤳㙤㐳㌶摣ㄱ㜸戶ㄱ扣㔱〷㘳㐳㘵ㄹ昲㡥㜲换昸㜸㌵慡㔶ㄲㅣ㝥慦㝣晢搵㠸㐶㕦摡戶〳㕤〵㈰㘳㐳晡ぢ㄰㐱㕤晢户捡慤攴㜴㕢㜸㍦㍡ㅥ㌸㘵㔷㝣㉦昰慣㜰㙣ㄹ㐱摦㌱㝥㝢㘶挱收㤹ㄶ摦㙣ㄷ㙡户㘱㈷〶㍦㠰㍥愷ㄷ㈱戰㑦换昰搵㡡㐵㌲戲戰戳㐸〶扦㐳ㅡ㐹㠵㤷愸ㅤ㠲㙢慣㠷敢㘶つ㥦慥㉥挲搷ㄹ戲㘸㔷㈸扢挸攳摣㝥㐳㠳㕢㠷㍢㕡て挱ㅦ㈴㙢ㄳ〸㡥愹㈵扣晦〳摣搷昶㍤㘸㙤ㅢ慦㉤㘰换摥㝣㙥㈵晤㜹攰㜴㘷㙦㘹㈵ㄹ扥㤳㕦㈴㤷㡣㌲㈱㉥敤㑦攱敦捥ㅤ戴ㅣ㙤ㄴ㜴ㅥ㝦搰㑤㐷搸㜸つ敥戳ㅤ㐴扦捦愳慢㤸㈶挰捦㌰攳っㅦ〴扤㝣㘴㐵昱㜵㉣㡢っ㠰㝣慥㔰〱攸㑥搵捦㙥㐵搵㈳て戲㈷㤲攰ㄹ㠳攴㔸ㄲ㕦㐵㐳㙥㔷戴㙣戰〴㤷㉤搴㔹〲㜹㈳改㠱㝣㑥昰㉣愱㈶昲㘵㜴㘸㑣挴㐶㘹昷㠹㝣㘹慢㠹〸㕡〱㙡愱改昱㐷ㄲ㉤㘲搴㔰㙤㌸〴㉥㠱〷㌰㤲㈸㤳㘱捡㐷ち㥤㐲ㄴ㘳昸㈱㔱㠴昴㕦昱摦㤷愶㝥晡㈲搳㙦愶㠴㤲㠸愸㙡㕤〵㈵愲㕡挵㘷搳慢昰㔱摡㝤ㄵ㥦摥㙡ㄵ㈳ㄴ㤶㥣㠹ㄱ〲っ昵㠹㌲晥愸㔵搵㤱攱㠶昲㈷捥ㄳ攰搷㌲㡢ㄱㄳ㈵慡敦㘵㘴搰㤷㍢慦㕡㕤㐱㈶改慢㜳㈳㌲扥昲㔱㠶ㄲ㙦㐴搲愹㔳㠸扣戲㠵㐸㍤ㄶ㥤搸ㅤ扢㉢㠴〴㤶挴捦㘶扢捡昶㐲㡦愱㝥昱搱〴㌱㈷㑦㈶㥦㔰㘹㜱昰〹㠴ㄱ㤹愶㈴㈴㙥愴昸㐸搲昸㝢摦㙦晡㑥㔱㠱〴敡㠹ㅡ㤳攰㔴攳愷㤳挶㐷昰㜹㤶㙡㤳攳㔵〲愶㤷㤲挶㈴㑣搵昸愹愴昱慦㡦ㅣ㙣㌴㑥攸㌰ㅡ㔹㈷㤱㘴ㄸ扤敡ㄸ㤰晡㔴㝢ㄸ捤㜵㡢㡡㜴挰㡡㡡㈹㐲㔵っ戹愶㔴改㈰㙥㠵昸昸㔸㝡〱㤷㥣㜰ㄷ〴搲㌶晡㝦㈶捣攳昲搳㥣ㄹ㥡昸ㄶ㝡〳㔱㘷摦㔰㑦散㕣戰ㄶ㝤ㄴ昴㕢昳〱づ㔷搵㕤㐵㈲戰ぢ昲搱晥㙥攳㥤捦戰㈱㥢晢㤱㐴换㌴㕥㈶改㑤㡢愸〸㑢㕥㝣㈸挱㙣敥挹㈶捤ㄸ㑦〰㌹㄰㤳㠰捣ㄸ㑦〲㐶ㄱ㤹〳㉣ㄸ㈱晦㉢收晥㄰㉢㍥㑣昰ㄴ㐰㐹㤰搹㐹〷㠵愷〱㠶㤳晦㘳挵搸㠶㜲㥣㘸攲戱攴㘵㘹㌲㌲㍥捡づㅦ〳攸㠳ㅦ㔷挴㐴㔸㌲㍥㡥㤲昴㑢㈹㌸搴㑢㍦挹㡡㑦ㄱ㝣ㅡ愰愴㜳戲㍢摥㌵慥愹㐷ㄵ昶ㄹ㜴ㄵ㑦ㄲ攰㘷㝣㌶捥昰㐱攷㍥扣戳扢搱捣㌳㜱昲㠵㍦㘲㥥㉤㥦昲㍦㠰㑦昳㌷戹攸㍥晣㥦㐹㜴㘵攱攷戵㜷昴㌶ㄶ㤹㠰挶戹晡慤㘳戳㕦挱㌸㕣㔷㌳㤴挲ㄱ愹㔴㡡㕡㐱㄰摦㕣戰昰昰〶扥攵㤸慡㄰㠲㌴愰㉡摣戸㘲ち〵挶攷搹㤴㌸㈶㥥㡣㉦昰㠹愸㔵㥢昸挵㌸挳〷㐱扣慡敥ㄷ攳敥挹ぢ㠹㙢㔵㘱户扤㤰昸㔷ㄵ㙢改ㄷ㍥挳挱ㄴ戲㤰㘹搵㑡㐴㥡愲愱慦㈲㌳搴㌷捣戹㍤㠲㥦㜶㐵㔴捥㔷捦㥦晦挳㜰㝥散挶晣㝢摦㌳昸捣㑢晦昹换捦晤散㥦㡥晤敡㑦捦㍥晢戳晦晢摣㡢㝦晡搱敡戱㝦㝦晥昹㥦㍣昸㡤ㄷ㝦戹摦㝡㑥晢晥ㅦㄶ㥥㝢㝣昲搲攳㡦㕡㘷敦㍡昱昸晢㉥㍥㍣戹㜴捤㜸㕦㕦㝦晦㥤愳晦㜱挳㕢㐶㥥㝣昴〷攲摦㝥㝥扤㉢搴㜲昱㠲搶㘹㜰搹㙡ㅡ㕦㐳〶搳攰㡣㕦搳㘹㜰戹㙡愳㔶攳㡤㥡㐱㐱ㄱ捥つ㑥㐰㔵㤸慤ㄵ〳㝦〱㌴㌶戴つ</t>
  </si>
  <si>
    <t>Decisioneering:7.0.0.0</t>
  </si>
  <si>
    <t>336ad100-48f3-44a7-9bd2-99db5a99c71b</t>
  </si>
  <si>
    <t>㜸〱敤㕣㕢㙣ㅣ㔷ㄹ摥㌳摥㔹敦慣敤搸㡤搳㑢㑡㘹つ愵昴攲攰挶㘹㐳㕢㈰〴㕦㥡㑢㜱㘲㌷㜶㔲㄰愰捤㜸昷㑣㍣挹捥㡣㍢㌳敢挴愵愲ㄵ㤴㥢愰㔴攲㈶ち攵愲ち㈱攰㠱换ぢ㤴换ぢㄲ〸㠴㡡挴〳㍣㈰昱㔰㄰㠲〷㄰㡡挴〳〸㈱挱昷㥤㤹搹㥤摤昵㡥摤㙤ぢ㉥昲㐹昷昷㤹㜳㥢㜳捥㝦㍤晦㝦愶㌹㤱换攵晥㡤挴扦㑣㜹㘶慥㕢㕣て㐲改㑣捣㜸戵㥡慣㠴戶攷〶ㄳ㔳扥㙦慥捦搹㐱搸㠷〶㠵戲㡤晡㐰㉦〷昶㐳戲㔸㕥㤳㝥㠰㐶㝡㉥㔷㉣ㅡㅡ敡㌹〸㝦㈳挹㠳挱㕥㠳㜹㠰愵㤹改昹攵昳ㄸ㜵㌱昴㝣戹㙦散㑣搴昷搰攴攴挴攴挴㥤㜷㑤扥㝥㘲晦扥戱㤹㝡㉤慣晢昲㤰㉢敢愱㙦搶昶㡤㉤搴㤷㙢㜶攵慤㜲㝤挹扢㈰摤㐳㜲㜹晦ㅤ换收㥤㜷㑦摥㜹昰愰㜵捦㍤㜷て攲搵戹㤳㌳搳ぢ扥戴㠲ㄷ㘹㑣㥤㔳扥㜳㔶㔶㙣慥㑤㑡摦㜶捦㑤捣㑣攳扦搴晣昱㜴搷挴攲㡡㤴㈱㕦㉤㝤改㔶㘴㘰愰攳㠰㌳ㄵ〴㜵㘷㤵㥢㘷㌸㐷戰搴㡡ㄹ㠴扡㌳㈳㙢㌵挳㐹㐶㉤㍡昳搸扢㥡戹㍥攸㉣㑡㌷戰㐳㝢捤づ搷ぢ捥ㄲ〶慡づ㌹愷〳㜹捡㜴捦挹㤳愶㈳㜵攷㘸摤慥收愳㤴敢扢㌹ㄹ㈲㍤㌱戵晣㠹愹挰㤹㔹㌱㝤㌵愳㠰ㅢ㤳搱昶㠸㕦㘹㙤㝢㘳昷㜱㌹㜵昵〶㡥㜹㔳昷㜶愸㌹㘳晡㡤㤶攳摤㕢挶㡢㙦㥤挱敤摤摢愷昶愸戵捦慤摤晢愸慤㙣㙤㉤〶㘲晡㔶㍢㡡挵ㄸ〵㠲㝥㠲㈲〱ㄱ㘸㤴〸〶〸〶〱㐴晥㙦攰㤲㜴㐷㔶㘹㘵㔳㉢㉦㙢攵㡡㔶慥㙡㘵愹㤵㉤慤㝣㑥㉢慦㘸㘵㕢㉢㥦搷捡ㄷ搰㈶㐹挵晥㝥㉤㑥攷敦晥挹㔷㍦晢捦昷捣㍤㜵攱敢敦戹昵㡥扦㝦㜵㜰ㄷㅡ摤ㅦ㑦㙡搶㌷㉦㠲搴㥡㔴㝣㘰㘲㍦晦㙤捥ㄵ㘰ち敢愰㜵㤷㌵㌹㔹㍤戸摦扣挳搴戹慣っ攴户㄰捡〸摡づ㕡て搸㙥搵扢愸㜰㜷摤戴ㄹ挸收挶㡤挷㜵搳㕥摤慤〶慦搸戸㜲㌱㌴㐳㜹㙤㝢㕤㜳㤰㡥㙥㡢㘰㉢ㄹ愸昷㕤摦摥敤㡣㔹慢换愹㑢㜶㔴晤捡戶㙡㘷挱昷㤶扢搷ㅥ昱攵㠳㡤摡㡥ㄹ㑤㐱愸慤愹戱㍢㔶ㄹ㔵㐵昳ㅡ㥢㔹昱〲改慡改㡤㍢ぢ㜶攵㠲昴ㄷ㈵㐵愲慣慡愵㕥挹慡㤸敢挷攷㕤㉣ㄴ摣㕡㝤㜵扡搴扡昷㔲〸㘶㤶㔵捣㜷㔵晡攱晡㤲戹㕣㤳㔷戵㌴㠹摥㠹㡡扤㉤挵㐷扣㑡㍤㤸昱摣搰昷㙡慤㌵㔳搵㌵ㄳ㤲愶㝡挲慢捡㝣㍥愷㠴〲〴㙥㕦㥦㄰戹摢扡昳㠲㐲㐴ち挵㘴攴㙢㕡挹㙥攲ㄴ㔶㠷㔵搴㈴㘹㔲㝢捤㈶㠳㜱扥㑡挶㘴㜰㘰㙡㑤搴ㅦ㝣改㉤㥢っ摢挰摣㑢摢㔸搳㐶攳搵摦扢㈶摤昰㤸改㔶㙢搲捦搴㝥㠲㌳㌲㠶〱昴换㄰〸㕤㜷㡦慡㑥㕣ㄲ敢晡㐵扢ㅡ慥ㄴ㔶愴㝤㙥㈵㐴ㄹ㌴㘴戱挸慤敤㐸挶ㄵ㈸㌲㜶ㄳ㡣〲㤴㑡戹挲ㅥ㌶㉡㤴㤰㜲㍡愵㔳〶㉦户〸㜲昶㙢攱攵㐱敢㠸㕤ぢ㘵㈴㤴㠷㉤㘰㈴搲㙡ち㝤㐳㈴㔱摦慣㐴ち㘳㡦㌵〳㉡㌵㙤㌷㕣㙦昲㙤〷㤷㐴㐴戴㈳ぢ戶㥤㉣愰㈸㘸㤵〷ㄹ扣〶愲㘹㤳〶搹㡤㔳㐴㐴㌶挸搰散ㄸ戹㤵挸搸㍥㐳㐶愰㝤㥡〸搹㝡㝦㜷ㄹ㐱㘲敦㈴㔲㜶敡捡㡦㍢搲㙣㈳㕢㍥㤲㘶㔷㘲攳㡣慢〸慥㈶戸㠶㘰㉦㠰昸㈳㈴ㅣ愵ㅣ昲慤挹㜸〵㥥㡤敢〸㕥〹〰昹㘴㔰收挴愲㡡㌶搴㔶散㐸戶ㅢ㠲㥤慣㡣攲㐸ㄴ搱㌲㙥搸㤹㐳㡥㐲㜴㙣㜵㙥て㕤㥢㔷㍡昶戵摤㘹㌳扤ㅣ㔲㘴㐶搳昴㕡㌷㘹㥡摥〸㌶敤㔱㙦摤㠰慥挶ㄸ挱慢〰㑡挶慢〹愱㕣㘸昰㙥捤愲愷㐹昹戲㌰㡢㈲㘳愸㐷〵ㅦㄳ㌲㡦〰ㄹ㐲慥攳昸戲㘳㐳搳ㅣㅣ户㕥昶㌶昴扥敥晣ㅤ㈳扤㑤㙦敥攸ㅤ晡㡢㥥愷ㄵ㝤㈳搸㑢晣戶慢㡥戹〹搵挶㙢〹㙥〶㘸搳㌱㍣㝤㍦㕦㑦㠱㌲㡢㥤ㄴ收㜶搳敢愲慣摣愵昵㔵愹㌴搰愰戵㘴晡攷㘴〸て挶昱㔹搸挲㥥敦换ㅡづ戵㔵㔵挰昳换搵慤㠵挱ㄱ摦㜳㔸扥㘳㈳〷㉦ぢ挵㤰捦㙢㝤戹㌶ㅢ㌹挳搶㑣昹㥣㔲㤴㐳ㅤ㝣㐷㜷㈱㤱敡搴㑡㕥散㤷㝤扥摣㤱㈴㍤㐸㤲㕢戱慤挶㙤〰㤰ㄲ攲搷㕤㈵捡㍥㌶㝢㥤㙡搶㙡戱搲挳㤷㜱㍡㘹昳㈱㜶挸㤱㠱挸㘱㍢つ晦㐱㌰攴㉣摡㑥㐳㔸っ㌸ぢ搲慦挰户㘰搷㘴㈹㜲换㔲搴散挸㡡㤷㠹慣攸敢敢㌸㑦㘷昸搷ㄴ㥤戴㐹㠹㑣㙥捦慣捣㌸㡢㌷㠹㡡㙥㐸ち㤵っ搷㔰㐳〲㤱昲搸㜶㐷挴昴㈰㘲㙥挷挶ㄹ晢〹㈶〹づ〰攸扦㠰愴搹敡挶㌳ㅣ搶扦㐶㤷㜶戹㥣㉢ㄲつ捡㐵昸㙣㔷㘱㜵㤰慦㜹㍤挱㕤〰㙤收てㅤ㤰ㄹ㠴愸㔰㥥㈲㐴ㄵ挶戰捥搸昲㈲㘹㘰㤷㠵挰搲㑣㍤〸㍤㠷㤱愵㈱㙢搶㍢改㠵戳㜶戰㡡㐸搴愸ㄵ㘷ㅥ㔸㤱㉥愸换㠷敤搳㔶收慤慥捡慡㘱㉤㝡㜵㠸戶攳戳摢攱㘰㡥敤㠰㉤愹捥收㥡㐰敡敤㝣㡣㈱〴㜶㕡昹㕢改㡤摤㤲昷㥢㠷扥攱收㡥㉥搹㘱㑤づ㔸ㄱ搳㌱㕦戴戰㡢㠸ㅣ㔴晢慤愵ㄵ㕦捡搹㈱敢愸㙦㔷㙢戶㉢㠹っ搸㤸っ搶捤挹㜳㠸ㄲ㉣㜸㡣〱㝡敥㤰戵攴㥢㙥戰㙡㌲愰戸扥扢攵㐹㠵㐵㜴㙢摡㜶〳扣㐶㘱㤱昹㘱㙢㜱挵扢㠸㠸㙤摤㜱㡦㥡慢挱戶挰ち㠹㍥㑡ち㌵㐲ㄳ㥡㈶㡡㕡戱㔷晣昰㐰㥥换㤱昷昲〴ち㔷㌹㥤㍥昳っ敤㑤扢㍥㡥搱搰㑥攷㥣〶ㄱ㍤㙡ㄴ昶㘵㑡㘱㜲慡㜱て晢扣〱攰扥愳愷㡦㌷㈳㜳㉦㈸㘶慤搳换㥦㈱攳ㄵ㔹㌴〲㈱昴搱敤㡡㐸㠵㘵愴ㅣ㜰㈰㌰捥愷㜶昲㉢㔹慡つ愹㙦㔷㌳㝢〴㤱愴㐱㙢捥㕣㤶㌵挴愳ㅤ㌳摣ㄵ㍤搰㡣㜵捣㕡㄰搷捤㜸㡥㘳㤲戴㐸㤶㡢ㄵ㤳ㄴ㍣㔵て扤ㄳ戶㙢㔸〰㡡晥攲㈲昳ㄲ㡡捣㑢慡㘸搰㍡挵搰愰捡㜳㉣敦㥣改摢攱㡡㘳㔷㡡㝣㘰昸㙥㕢搰㈴㤸㥣㤲㌷㐹㠹捣ㄸ㙢戳收㑦挳㘴ぢ㈶㠰敥〹挸㔱㙥ㅤ搱て捡搵㐴〱晦㐴㡦㡥㈵〸ㄸ攵㈹㌵摥㠴搱㜴㜵㍢〲㈲㐷愵换挹ㅤ㡣换㡦愰㈴ㄲ㐲挴㝡〶㠹挰㉢㤸ㄲ昲㜴㜱ㄷ慣搳慥ㅤ〲㝢挴搸ㄱ㍢㥣つ㠰㜲〰㘴搵昱昶㕡㠵搵㔴愷昱㠶㔶戸愱戳慡㐵㑤㕣摦㔹㥦搶ㅢ慦搹愰㍡搲㈸㈹㐵戲㔹㈳愵㔹㌶㤸攳㜶㔲㌵㐲㈹敥㐴摢㠸㉣户㘹㜳摦㈹㐵㕥㠰㘲㔲㌴㤳㌳摥慣〸〵㠱摥㔸㐷搱㘷㥦㑤ㅥ愹㠸つ㙤㠰ㄲ昵㔴㔴㌶ㄴ㠷〴㡦攳摡㐹㔵㤶攲㈷昰昷慥㌸㍢㕦て㕢㙡捣㑢愳㜱捤㔴慤㌶敦挲㑡愸㤸㝥㜵㥢戰㌴搶ㄶ㘹ㄸ挵㥤扤㙡晦㘸㝢㔳㡣ㄸ戳㈱挳㈲ㄹ㝥㘰戰㈱㤸㉢ㄵ㔱愵㜵㌶挴慤㙥ㄴㄷ昹㜴㐲㥡慥挲挰㘲㔸㥤㤵㙢捡っ㙢㕡昲愳慡㐳攳戴愸攴愸㘱㑤㉤〷㔰改㈱攵㜸㥣㔳っ㙥㔸愷攸㤶挲㈵〶㠸摤㌸户㔰〹ㄱ摡㙤っ挰㤳挱昶挱づ㜶㈴ち㥤搰㍡愳〴㉤㘴㄰㙥敢㈲挸㍢㍤㘲ㄴ㠲搴㔲改慦㠷挵㘷㥦㘴晡摡攱㕣㤲㠹㤹㠸攱慥っ敢〱挸㑤㐷㈶挹㐵愳㐹挰㍣㤲㙣㑡㘸つ㈶㘵㌴㌱㠶㘸昲昹㈱㙥昱㌰㤶㌵㑣戶愹攱㥥㕢㘸㐳㥢搶搶㜷㔹挷摤㑡慤㕥㤵㑡ㄵ㈷戲㕡㘹攴㙤㠱㉦㜵〵㌰攲愶㡣㝤㠹㌷攵㌸㡥㔲㕣㌲㤱搴扢摤㙤ㅣ㐶㜷㈵攴㌰㐶愴晡ㄸ㠰捣㜰换愹㠰㔸挷㍤〵摡㠷扢㥢ㄷㄸ搴攵㌹㠸戴㡥㈲捡戲㌹摣挷㙢㐴㤱ㄵ户愵㥡捤㜹㜳ㅥ㙤昶㔴搱㌱㍢㉡摡ㄶ㌸挲㍡㈳㠱㔷㈸挰ㄸ改㤱㍢㌸㐸敥㜲ㅣ摤扤晣㠸㝡捣㕤〶㉡ㄴ〶〴㘳扣㍣〵攵戰慢㘰㈴ㅡ摣㕡搳敡ㄶ㡣晥搲昲㌶愶〰〴挳挰㌴㘸搱㌲㌲㜰㘶㤰摦摣挰戹〱慤㌲㈲愴改㘰㉡㘳㤴愳㜰搸〳㘹攰㈶ㅥ愴㤷㍣㈸愱㜰㡦扡ㄸ㤶摣㑤ㅣ㜷㜰〴昲晣慢摡ちㄷ捣㄰搷㕦摣扤㙤挵㔳搵㉡捤㕤昸攷戶〵㔶㜱㜵㈳㌲㐷昷戴㕤捡㔲㙢愲㝤㜷㘳㕢㐵㝣㔹昰挰散挴㌱㌳慣慣㉣㠶敢搱挵慤㕥㐹㐲晦㈱晣ㄱㅢ扥㥤㌶㜳摥攵㐵搴㌵敥㝤改㠲敢㕤㜴搵扣昴㠰户晥㐰㈱戸㐲搹捦㐹㤶㜲晦挶㍦㤵戴㥣晥〳㡣戸㤵㘹㜳㠰愶㠳㠴攳愸ㄴ㐹㠳㌱攴㌳攸〴戶㝢攳搶〰改㘴㑦ㅢ㥤㈸㐱戰㐳㈸敥戹ㄷ㡤㔰挴昷㠱㔶ㄲ㑢㜴㈴挷㥥㝦〵慣㉦扥㠷ㄲ㈲ㅣ捦戱ㄸ搱㕦㠵㕣〶敡㤴㈰㡦慦㜸昰㐲挸晦て㤶ㄲ㙥摥㤰㥤晥ぢ捣㉣㥥㘹㐷搱昵㐴搱㜷㍢㔰㈴㜸つ㐴昱敦㝤挸㈴㐹㘷㜸昶㜹〵挲戹愶㥤〳攸㑢㝥攱昷㝦㜸〰㥤㡢㠹㐳搹㘸〸戵摤㠴攷㠶㠹搰搷㘱㈲㌰㜸慦㑣㠴ㄳ挸〸㐶昱㈳ㄳ㈱昶㠱捣愳㘰㜳ㄳ㠱戱扤っ㐳㌰ㄵ㙡㑤戹㌵㜸〲扢捡愱㝦散ㄸ㉥摥捡〰昱㝣㈸慤㘰〶ㅥ愹慢㍢㡢ㄷ㑣摦㜴昶慡昲愳扥㠴㌲昳㤷㜰㤳㕢㜵㘱㡦㙢㌷慣㔱㥤㌶昰㔵㈴㕥昶ㅤ㝦捡搶敥慦〳㔳㔱㡡摣昷愲㈸ち㉦挰㔳㈲㜸㙥挸扤㝢捦㌷㡥晥敥愱挷づ昳戶㕡㑣慢晡㙤挸昷ㄲ戲愷㍤㠱愰㙥敡愲挸㤵晣㌰攷〴㍥㔱戲㔷㙢㜲摡昴㤵ㄵㄴㄸ㑥㤲㡤〸㉦㐵㤸ㄱ昱㙤〷ㄳㄳ昷ㅥ㈲ㄳ㜳愲捤摤愹㍥㙣㔲㉥挲㠹搴挴㤵㑦㉦〹ㅢ㡡慥㡡慣㐷㙢㔳晦ㄶ㔴搱昳㥣㐸慢㤵挸㔳㈷㤳㄰摦㙣搷㜵〷愹敢愲㠳っ挳晥㠹㤴㐲晣㠱ㄴ㤲㍥挸昰㐲㠰㤲㔲愷㤰搱㙦〷挸㠸慣戵㠷㜸改て搸ㄱ〲戲㜱改慦挷㡦㔸戰㡢挰㘲攲㡢敦昵㐴㑢㕢㌴㔱㑤っ搵㉡㥢㘶ㄱㄹ㜵㜸㘱挱㘴㔲扡㠴㑣㤲昴〳挸㙤搹ㅤ挵㤷っ㌹㔱攰㉤㘲㙣摤愱慦慤攴摣敢搶㜱昳〳㝡愶愰ㄴ㠶扢㥢挵㌸㤰慡ㄸ㕤搴戴ㄴㄵㄱづ㐷搹㐶愷㠱戸ち㍡换摤㡢㔳㈹㠲㝦晣㔲㠸昵攳捤愱慦㙣慦愱㡥㜳晢戱㐰晥㘰㝦㕤㥦挱搸㜸㉢㌹〶ㄲ㜶㑢慤㡡搱昵昰搳攸挲㐵攷㠴搱捣慡㘷㜱㄰㝦ㄲ捥敡搳㍡昴㍦愳搷㡡戳捥戰㌷挳搸㉤晡晦㙤㈸搸㔴晦ぢ挶摥ㄴ㈲摦ㅥ㘷昸愰㌳㝥戲㘹挸㠶㍢〲捦㌶㠲㌷敡㘰㙣愸㉣㐳摥㔱㙥ㄱㅦ慦㐶搵㑡㠲挳敦㤵㙦扦ㅡ搱攸㑢摢㜶愰慢〰㘴㙣㐸晦ち㐴㔰搷晥慤㜲㉢㌹摤ㄶ摥㠱㡥㝢㑥搸ㄵ摦ぢ㍣㉢ㅣ㕢㐴搰㜷㡣摦㥥㔹戰㜹愶挴㤷摢㠵摡㡤搸㠹挱㜷愱捦挹㜹〸散㤳㌲㝣戱㘲㤱㡣㉣㙣㉤㤲挱敦㤰㐶㔲攱㈵㙡㠷攰ち敢晥扡㔹挳愷慢昳昰㜵㠶㉣摡ㄶ捡㉥昲㌸户摦搰攰搶攱㡥搶㕢攱て㤲戵〹〴挷搴ㄲ摥昱㉥敥㙢晢ㅥ戴戶㡤搷ㄶ戰㘵㙦㍥户㤲晥㌴㜰扡戵户戴㤲っ摦挹㉦㤲㑢㐶㤹㄰㤷昶て攳敦搶ㅤ戴ㅣ㙤ㄴ㜴ㅥ㝦搰㑤㐷搸㜸つ敥戳㉤㐴扦捦愲慢㤸㈲挰捦㌰攳っㅦ〴扤㝣㘴㐵昱〵㉣㡢っ㠰㝣慥㔰〱攸㑥搵㑦㙤㐴搵㈳昷戱㈷㤲攰ㄹ㠳攴㔸ㄲ㥦㐳㐳㙥㔷戴㙣戰〴㤷㉤搴㔹〲㜹㈳改㠱㝣㑥昰㉣愱㈶昲ㄹ㜴㘸㑣挴㐶㘹昷㠹㝣㝡愳㠹〸㕡〱㙡愱改昱㐷ㄲ㉤㘲搴㔰㙤㌸〴㉥㠱〷㌰㤲㈸㤳㘱捡㐷ち㥤㐲ㄴ㘳昸ㅥ㔱㠴昴换昸敦㜳㠷㝦昱㉣搳㕦づぢ㈵ㄱ㔱搵扡ち㑡㐴戵㡡㈷搲慢昰㔱摡㝤ㄵ㡦㙦戴㡡ㄱち㑢捥挴〸〱㠶晡㐴ㄹ㝦搴慡敡挸㜰㐳昹ㄳ㘷〹昰㙢㤹挵㠸㠹ㄲ搵昷㈲㌲攸换㥤㔷慤㉥㈱㤳昴搵戹ㄱㄹ㕦昹㈸㐳㠹㌷㈲改搴㈹㐴㕥搹㐲愴ㅥ㡢㑥散㡥摤ㄶ㐲〲㑢攲㘷戳㕤㘵㝢愱挷㔰扦昸㘰㠲㤸㘳挷㤲㑦愸戴㌸昸〴挲㠸㑣㔳ㄲㄲ㌷㔲㝣㈰㘹晣敤敦㌴㝤愷愸㐰〲昵㐴㡤㐹㜰慡昱晢㤳挶〷昰㜹㤶㙡㤳攳㔵〲愶攷㤲挶㈴㑣搵昸戱愴昱㥦て散㙤㌴㑥攸㌰ㅡ㔹㈷㤱㘴ㄸ扤敡ㄸ㤰晡㔴㝢ㄸ捤㜵㡢㡡㜴挰㡡㡡㈹㐲㔵っ戹愶㔴改㈰㙥㠵昸昸㔸㝡づ㤷㥣㜰ㄷ〴搲㌶晡㝦㈶ㅣ挷攵愷㔹㌳㌴昱㉤昴ㅡ愲捥扥愱㥥搸戹㘰捤晢㈸攸户㡥〷㌸㕣㔵户ㄵ㠹挰㉥挸㐷晢扢㠹㜷㍥挳㠶㙣敥㐷ㄲ㉤搳㜸㤹愴㌷㉤愲㈲㉣㜹昱摥〴戳戹㐷㥢㌴㘳㍣〲攴㐰㑣〲㌲㘳㍣ちㄸ㐵㘴昶戰㘰㠴晣慦㤸晢扤慣㜸ㅦ挱㘳〰㈵㐱㘶㈷ㅤㄴ摥て㌰㥣晣ㅦ㉢挶搶㤴攳㐴ㄳて㈵㉦㑢㤳㤱昱㐱㜶昸㄰㐰ㅦ晣戸㈲㈶挲㤲昱㘱㤴愴㕦㑡挱愱㕥晡ㄱ㔶㝣㤴攰㜱㠰㤲捥挹㙥㜹搷戸愶ㅥ㔵搸挷搰㔵㍣㑡㠰㥦昱㐴㥣攱㠳捥㝤㜸㘳㜷愳㤹㘷攲攴ぢ㝦挴㍣㕢㍥攵扦ㄷ㥦收慦㜳搱㝤昸㍦㤳攸捡挲捦㙢㙦攸㙤㉣㌲〱㡤㜳昵㕢挵㘶扦㠰㜱戸慥㘶㈸㠵㈳㔲愹ㄴ戵㠲㈰扥戹㘰攱攱つ㝣换㈱㔵㈱〴㘹㐰㔵戸㜱挵㘱ㄴㄸ㥦㘰㔳攲㤸㜸㌲㍥挹㈷愲㔶㙤攲愷攲っㅦ〴昱慡扡㥦㡦扢㈷㉦㈴慥㔵㠵摤昶㐲攲㕦㔵慣愴㕦昸㈴〷㔳挸㐲愶㔵㉢ㄱ㘹㡡㠶㍥㠷捣㔰摦㌰攷昶〰㝥摡㈵㔱㌹㕢㍤㝢昶ㅦ挳昹戱㙢昳㙦㝢换攰㤳捦晤晣昷ㅦ晦搵㍢て晤改㕦㑦㍤昵慢㍦㝣晣搹㝦晤㜰昹搰㑦㥦㝥晡挷昷㝤昱搹摦敦戶扥愴㝤攷ㅦ㜳㕦㝡㜸昲挲挳て㕡愷㙦㍢晡昰摢捦摦㍦戹㜰挵㜸㕦㕦㝦晦捤愳㍦扢收㤶㤱㐷ㅦ㝣㐶晣攸㌷㔷扢㐲㉤ㄷ㉦㘸㥤〶㤷慤愶昱㜹㘴㌰つ捥昸㈵㥤〶㤷慢㌶㙡㌹摥愸㘹ㄴㄴ攱摣攰〴㔴㠵搹㕡㌱昰ㅦ㈴㥣戴㔰</t>
  </si>
  <si>
    <t>CB_Block_7.0.0.0:2</t>
  </si>
  <si>
    <t>㜸〱敤㝤㜹㝣ㅣ挵㤵晦搴㐸搳㔲㡤㈴㙢挰㌶㠷戹〴㤸搳㡥搰㌱扡㌰㕥㉣㑢㍥昱㠵㘵㐳〸㄰㜹㌴搳㘳㡤慤搱㤸㤹㤱て㡥〰㈱㉣〹戰攱㠶㥦㌹〲㈱㤰㜰㘴㈱换㝤㉤㔹㑥㜳㌸㄰慥㘵㔹慥㐰㈰戰㠴㌵收っ㤷攳晤㝥㕦㜷捦昴㕣戲昱摡㥦㥦晦搸戶晡㑤搵㝢慦㕥扤㝡㔵昵扡慥㙥㝢㤴挷攳搹㠸㡢扦扣捡ㄹ搸扤㘷㔵㉡㙤挶敢扢ㄲ〳〳㘶㌸ㅤ㑢っ愶敡㍢㤳挹搰慡㔹戱㔴扡っっ㐶㙦っ昴㤴慦㌷ㄵ㍢搱慣散㕤㙥㈶㔳㘰昲㜹㍣㤵㤵摡ぢ㝡㤵㝤〷㥣㠸㘶㉡㕤㑥〰㉥㡦㌶〸㉡〸㉡〹㌴㠱㥦㠰㈹㜵㌵㐱つ㐰昵〸㠰〵㕤㤳攷昶㉤㠱ㅥ㍤改㐴搲ㅣ㕦㜷㤴㤵摢挴挶挶晡挶晡㘰㕢㘳㙢㝤挳昸扡慥愱㠱昴㔰搲㥣㌸㘸づ愵㤳愱㠱昱㜵昳㠶晡〶㘲攱㈳捣㔵ぢㄲ㑢捤挱㠹㘶㕦㐳㜳㕦㈸搸摥ㄸ㙣㘹㠹㜶㜴戴㔷搷㐲昲㥣慥挹昳㤲㘶㌴戵戵㘴〶㈸㜳㙥搷攴晡㌹㘶㝡㙢挹摣〱㌲㈱戲㍢ㄱて挵〶户㤲㔰ㅦ㙢愳戹摢っ挷㔸㙤愶㤹㡣つ㉥慥㠷摡㌹㠶㐶慣慤㝥㉡㉣ㅥづ愵搲㕤收挰挰㝣㌳捡ㅡ慢㡥搳㘶㘶搲ㅣっ㥢愹ㄱ昱㈹㉢挳收㠰㑤㑥㔵挶㡦ち㈵攷㠴攲㘶㌹〳戵㜱慢摥㘶㐴捣挱㜴㉣扤慡㈶扥㌰㘵捥てつ㉥㌶挹攲㡢㑦ㅢ㡡㐵捡换㔵㜹戹愷散㠰㘲捡㐸摤搴㑦㑤㠶扢晡㐳挹戴挴㔸㙢㡤挵㜸㕤㉤㐴ㄴ捦㔱㡢慤愸㉥㉦ㄵ慢愹㈷ㄶ㍦挲㑣づ㥡〳捣㠴㤵㌷㉥㡦㐹㙣㘲㤹㍥㘳ㅣ愷㌴慣ㄸ㔵㘵昷ㄴㄶ㠵戹攸ㅤ〹㐶〲ㄸ愳〰昶㐵㐳愸㥢㤷㑣㐴㘳改㔴摤慣㔸扣㙥挶㘰㙡㈸ㄹ㠲攵敡敢㘰戶㠱扡㘹挱㘶㍤㥡㐹㜶〲㔰攵晦㠵㥥攸ㄶ挹摥攰敤つ㜹㝢晢扣扤㘱㙦㙦挴摢㙢㝡㝢愳摥摥挵摥摥㝥㙦㙦捣摢扢挴摢扢ㄴ㍣捥㔵㔹㔱攱戵慦㕤て㝡慡扥㘵㥥㙦捥㕤昱敢晥㈱㜵㐳挵捦㝣散㝣㉤挵捡㤷㙦扡捥㔴㙡㈸扥㡣扤摥慥㔶改愲昱敥㔴㝡㕥㈸ㄹ㑦㙤摤晡㐷敤㙦慡〱㜴愶攲摢扥〱㈰㤳慤搲〰㡣㕤㘰收㝤㈷㥢改搰扣㈹昳ㄷ㡣㥦ㅤㅢ㥣搸搸㌲㝥㔶㙣愹㌹㄰㌳㔳改㠹㑤つ攳㘷㠷㔶㑥㙣㙡搵扢㠲㔱㡦〱㌰㜶〳㈸㥦㌸戹愹㐱敦㑥摣ㅥ〰㑡扤㡤愶挰收昰晡㌳㡢搷扣晡攱慥㜳捥㌵摥摢昹摡攸摢昷㈸晡㑦昱愶㝢㤱戹づ挰搸ㅢ愰捥摤搴㔶挴搲晤㜵搳捤挸攲㑣㍢㙢㙥搴晢㤰㝦㕦〰愵㕥戳㠵㤷㕦昸散挴㌷ㄶ㍥㍣敢敥㜳㠷挶慥㕢㜰搹〴㐵扦捣㠶㘲散〷昰扤㔹㠹挵㜳ㄲ挹㌸摣改㙣㌳挴㠲㌴攰ㅡ摦㤳㡥㜴㥢换㈷戶㌷㈱㍡㝥㔶㈲ㅣ㘲㔳㤹搸愰昷㐷ㄲ㝤〰ㄳㅦ〸㔰搶搵搲愴て㈲敡㘰〰愵㕥戲戳㝣㙥晥挱挷扦㔱㜱摢愴㝢ㄲ㙦扦戰挷㜱㍦㕣愴攸㔳愴㍣攳挹晣㍤〰愳ㅥ㘰慦㌹㠹扡㤸搳㕢敡ㄲ挹扡㝥㔷㜱扡㥡㕢昴㈱㘴㙦〰㔰敡㔹㕢㜶晣晦㥤ㄵ㝢㜳摦㜳愶㥤昹攰㍢挷晥戵收㤲㉢ㄵ㕢慥挸㙥㈲㜳㌳㠰ㄱ〴㈸搶㉤㜳捤ㄵ㙣搳㉤㑣搲ち愰搴㤳戶晣ㅢ敥搸昰㝡挷ㄷ戵㜳㉦㍣攳昹㘷扦㌹攰晤搳ㄵ㥦㕢㘲慥㜶〴扥愳戹㍡㈸晦㔰〰㘳〲㐰㔹㔷㙢㤳㍥㡣愸㠹〰㑡㍤㙣㘷㌹㝥攰戶慢扢㍦㌹㜳捡攵攷㍦ㅡ扤晤搸㤱㐷㈸㍥㈵㈵换挳ㄱ昸㡥㔹㑥㐲ㄲ摤〹㘰㑣〶㈸敢ち㌶改㉥愲扡〱㤴扡摦捥㜲昲愳㌵ㅦ㝣晢挵㈷㜳㙦㝤晦摥ㄳ㘶㥥摥扢㐶搱ぢ㠹ㄵ愷㤲㜹ㅡ㠰㌱ㅤ㘰㙣㐱㡢㉢昰㙥㑤捤㝡〶搳捣〴㔰敡㑥㍢㠳敢㤷扣晢㠳昲㉦㠷㍡㝦ㅡ㙤扤昸㤶㡢㕥扣㑥昱㜹㉦ㄹ捣㈲昳㙣〰㘳づ挰ㄸ㜷〶㤳ㄳ改㝥挷㘹愲昶攷㤲㜳ㅥ㠰㔲户摡㘲㉦㕣扦㘴捡㡡搷昷㥦㜴昶搷〷晤敤戵摦慤扦㐷㜱〴㈱㘲攷㤳戹〷挰㔸〰㠰慥搶ㅣ搴ぢ㠹㍢ち㐰愹ㅢ㙤〱㘷摤昴敤搵摦捣摥㜹搲戵挱㌵捦慣慦㍣散晤敡敦㠳㝣愴敤攱扢㤳愱ㄵ㜸㑣㘶㥦挰㑤昵つ晣户改愱〷㐶ㅥ搱㤶㘸㕢戴戱㌱搲搲㄰㙡づ昹昸㡣搸摣〷ㅥ㥦㈲搵搱愳㘳㠳㤱挴ち㜹〲㔶㐷愷挶〶搲㘶搲㝡ㅣ㐶昱㘳㍤挵㈵㕥ㄳ㥤戲ㄲ挳㥦戰昵戰ㅣㄵ敤㌲㤳㘹っㅢ搲慢戲づ㜴昷挹愱㤴㤹㡤㡥戳㘵㑦㑥っつ㐶㔲扢ㄵ㈷昶愴㐳㘹㜳㑣㍥㉤㉢愴㈰㔹て㠶ㄴ㘶㑡㔴摡㌳㍦搹㔱愱㠱㈱戳㜳㘵捣㈲敦㤱㐷挶攰㈲搱㔷㥡㍡㌵㘹㥥㤰愱ㄶ㘸搴㠹戱敡㜲㤱㕤㔰㑡㡢㘴改㔵搷搵㥦㐸㤹㠳愲摥戸昸扣㔸㜸愹㤹散㌱㌹搲㌵㈳㔲搴搱㈴搹㈳㥣㜱㜳〷㔱㔰㡣㔹㈲晢戸戱㌴戴㌹ㄸ㌱㈳搰㜷ㄹ慣扣㙡㐱愸㙦挰摣㈹㠷挵捡ㄳ㠴㕤㜳搰㔳ㄳ攱愱㔴㔷㘲㌰㥤㑣っ攴㔲㍡㈳换㌹㌶㠸捣㑥㐴捣㜲戹㍣ㄶ㔴㥥戲㌲愵㍣〷ㄶ㝢㝣㔳㜶㡡〳ㄸ㔷㈳攱㌰㘹㜸㘶㜷㈳〲㜳搱㠱㑦㐶㌲〲慥㐶㐶攱〷つ慢㠹扢ㄱ㤲扢㘱㔸敥㈲㡤㤴㠹㜶挹敤㜸昵昳㔱㍦愸㠷〱㤳扤搲㍢戶戴挸㙣扢摣㠴愶慥㕡攱挴㠶摣挳ㄸ㑤挴㘶摡摥戶㘵昶㝡㐷摡愵㥦戲ㅣ㘳攷改愱挱挸㠰㤹ㅣ㜶㕡愶愸㤱㍥㠶攰〷〴挷ㄲㅣ㐷㜰㍣㠰敦㕡昸戸㤲ㄶ攵昳㐴慤㔴慢㝣㉢㘲㤱㜴扦搱㙦挶ㄶ昷愷㠱挳㜴慥戲㤲收扥搴扥ㅦ挵㝣敥捦㥣㈱敡㕥㠲㐵〴㈱〰扦摦㘳昴攱搷㘳昸㜵搸㡡晢㌸〸晥敥㐳㜵㘴攰搱㌲㌳挰搴㉤攵㡢㘳〲㤲㉡㉢㉢㔶昲改愱㔴㝦㥡㥤㙥㔸愲っ捡㈳ㄴ㙡〲㔴㐷〱收㑣㌷〷搰㘵户搶慣捦挷昱晢㈶㘷ㄷ昴昹㍢挵㝢㔶つ㠶晢㤳㠹㐱捣㥡扢㐳改㔰㘷ㄸ㔳愸㤴ちㄹ昱㔹㠹慥愱戴ㄱ㥦ㅥ挳㑦㜵㝣扥戹捣っ愵扢攰㤲搳㌵昱㔹㤸㝥㠹捦㥣ㄱ㔹改㡢㕢㌳愷㙥㌳ㄵ搶㥣㘲捤㠰ぢ㕡㘹㈰〴㥦㕡ㅤ愷㔳㌱㔷愶㈹扡㈲㡥挱㍡㥡㡥〶搳㌸㐹㘵㠵㤸戲㐶㜰㑥㙡扦ㅤ㠳㠴㠰〴㕤㔲慡〴㘱㐹㤲㔱〷㥥㤶㜸愶㤶摢㌰扦户㉣㑣挷〶㔲昵戶㜹敢扢ㄳ㤸㠲㥢戲㙥㐰戳ㅢ〶ㅡ㤳㌱㙣㘵攵㜷㙡捥搱收㠶晢㉣戱㔰㘵㕡㌲㌱戴㡣挳昴慤㈵㠷戲㍣㝡㌱挰搵ㅦ摦㌴㘱扦慢㙥摤㘸晦㥥㡡敥㈲㤷收〳㔸戳㙤㌳㡡ㅦ戹昴ㄲ晣昸㠷愳昹㌸愱㉢敡㔵㑢㑣㈷㌹慣慦㡥愳戴ぢ㤲愶捣㡦㉢㈵戲㙡㤹㔹ㄳ㍦㍡㤱㕣摡㤷㐸㉣㘵攵㡦㤰㔸慡摦㌴搳㥣㜴㔶搹㜳㙣㠶㤵㔲㘵㘵㌹搳㐷搷散㤴搳㔵㘳㄰愰愶ㄳ昳㑥㐷㘲捡㐸〰㔵㠶愷㠷戱っ㠱扤㘶愰〱㉤㑥攲㘹ㅦ改㥤ㅦ㑢㉤敤㥤ㅤㅡっ㉤㌶攳㘸㐸昵㉢〷㔲㉢搵㜹㌰〲㘷㈵㥥攷㤶㌴㝦㍡晤㌷摤㔷㍣扦晡搵ㅦ慣㕥戳㥢晡戹㑤㈸㤸㜶㜲㥡㌳捣㘰㈷㘷㜲挷敡挸ㄹ散ㄴ㍣挶慤㘷摣晦つ㔶戶扢挱㑡敥㐰攵攰㑤㍣㥤昳㠶㉡㈵ㅦ㑣晦昷愸㉦戶〲㙢㍤敡㔳攸㉣敡㕣㜴㍢㍥摡ㄱ捥扤昴㄰攲㝡㌹挱ち〰㍣愰挵㠹攱昹扣捡㡡㉡㉥㍤昰ㄹ慤㑦㈴㌸〹挰挷攵㠷攱㥦㘴攸慥ㅣ㘷㤴㜳㌵愸㈶摥㙤㐶㐳㔸㜷㤵愷㡦ち晤晦㝣㌸㤵㘳攱摡昵㘴ㅡ扥㄰搰㥤㥥挶挸ㅦ挴收㉥〹㘲愱㌲㌲捤ㅣ㕣〰て㥣㈲晢搶㝡收㙣㉤㌹搴㐹㥦っ攰㕣扥㌳搰㄰㌶扦㑣ㅣ挶㔵㉣攷挰愱户搷㔳㐹㘹挴㘸㉥㐶ㄵ㍥敦㑥〳搶㍦ㅣ㑤㜱搵㡡捦㍣捤㘷㡣㜱㈶㐰ㄹㅡ㡢㕥㠶㠰㕡㘵㍦ㅣち㥥ㅡ㉢㙤㐲挱㈲搷㕥㐸挶㈱㤳晥ㄹ挱搹〴攷㄰㥣㑢昰㑦〰㉡㠹愴㙣昹㐷㈰挲㍢㍢㌴㍤㡦㍣攷ㄳ㕣〰攰㙡昹ㄷ㔹㔱㔵㠷㕦㘹昹ㄷ㈳愰㉦〱㔰晢〰㜰ㅣ攷搱ㅣ敡㤶ㅣっ散㑤㡥㠲挱挰㙡㘰晤㝡ㄸ㥡摡ㄷㅣㄹ攳㘸㍥㜲㉤挳㉣㉡㘵㤸㕥㥢㔰戰㐰挷㐵㌶㍥㔲昵戵〰敡㜸戰ㄵ敦晥搷㤱攷㝡㠲㕦〳戸㡣㜰㠳ㄵ㔵㕣愸ㄳ㈳摣㐸愶㥢〰搴㐱〰㜴〱晡㘶〰攷㔲ぢ㤰〷㕢㤶戴づ慥散ㄵㅡ攰㔶㘰晤㝡ㄸ㥡㍡ㄸㅣ㔹〳戰㜵㔸〶㤸㘹㤷戳愰㘵捣戰〹〵换㠵㕣㈵㤴㤶㜱て㠵摣㑢㜰ㅦ挱晤〴て〰愸㉥㈴愵㔱㌸敡攷㥤㙤ㄹて㤲攷昷〴晦〶攰㌲捡挳㔶㔴㜱昵㔱㡣昲〸〲晡㔱〰㜵〸㠰搵㌲ㅥ㐳愸㘴换愸㘷㠲㠲㤶昱〴戰㝥㍤っ㑤㌵㠰㈳㙢㤸㙣换㘸㉣㘵㤸〶㥢㔰戰搶搹〴㐹㘲㤸攷愸捡昳〴㉦㄰扣㐸昰ㄲ㠰㍡搸㌶っ慢㡢㜷搶㌰㉦㤳攷㍦〸㕥〱㜰ㄹ收㔵㉢慡㥡昱㉢㠶㜹㡤㑣慦〳愸ㄶ〰换㌰㙦㈰㔴搲㌰㐱㈶㈸㌰捣㕢挰晡昵㌰㌴搵ち㡥㘲㠶搹愵㤴㘱㜶戶〹〵㡢戴ㅤ㤰㈴㕤收〳〴搴㘸摢〸〸攷㕥晡㐳挴昵㝦ㄳ慣〳㜰ㄹ㘱扤ㄵ㔵㠷攲㔷㡣昰㌱㤹㍥〱㔰㠷〱㐸㤷昹ㄴ〱攷㔲搵挸㈳搳㘵㈶〰㕤㘸㠰扦〱敢搷挳搰ㄴ搷㠱戳〶挸㜶ㄹ㙦㈹〳㈸㥢㔰戰㘴㍣〹㤲挴〰昴昰㙡攳摦㑢昹っ㉦挸扡㡣㠰扢挰㉥〳ㄸ㔶㔴㜵㐲㤰ㄸ愰㠲㑣㤵〰慡ぢ㈸㌱㠰㐶捣戹搴ㄷ挸㈳㘳㠰挹㐰ㄷㅡ愰〶晣㝥㍤っ㑤㜵㈳㕤㌱〳㝣〸攱㐵攷㈰㝦戵〹〵ぢ搸㔳㈱㐹扡挶㑥搴㝢㘷㠲㕤〸㜶㈵ㄸ〳愰摥戵㡤搲〴㑥摥搹慥戱㍢㜹昶㈰搸ㄳ挰㘵㤴㍡㉢慡戸ㅥ㉥㐶搹㥢㑣晢〰㈸慥㜹㕢㕤㘳㕦㐴㑢㜶㡤改㘰㉢㌴捣晥㤴慢㠷愱愹㤹㐸㤷㌵㑣搶㘷扣㔰捡㌰捦摢㠴㠲㠵㜷慥户㡢㘱づ愱敥つ〴㡤〴㑤〴捤〰㙡慤㙤㤸㔳挰挹㍢㙢㤸ㄶ昲戴ㄲ戴〱戸っ搳㘱㐵搵㙣戰㡢㘱づ㈵搳〴〰㌵ㄷ㈸换㌰㠷㈱㕡搲㌰㜳挰㔶㘸㤸挳㈹㔷て㐳㔳昳㤰慥㤸㘱敥㉢㘵㤸㝢㙤㐲挱搶挱㝣㐸ㄲ挳㑣愷敥㌳〸㘶ㄲㅣ㐱㌰ぢ㐰摤㙥ㅢ〶㡣戹㤷㥥㐳㥥戹〴昳〰㕣㠶㤹㡦愸搱〳㔰敢㙣慢搷㔹ㄳ㈱扦㐷昵㐰㠸ㄸ㙢〱ㄳ㉥〴㔰ぢ㠱戲㡣㜵ㄴ愲㈵㡤戵〰㙣㠵挶㍡〶㐹晣㝡ㄸ㥡㍡ち改㡡ㄹ敢㥡㔲挶扡摡㈶攴㙦㤳昸㡥㠱愴晣愵㈰搹㌹捦㉣㈰扢收㝢㈳挰㙣㐴ㄷづ㘲㐷扣㉡摡㌹㤴㑥㑣㡤愵㌱㈰慦㡥〲㈰㈸㐹挶挸㕡慢㉢搱戸攸㔱㌱㜳〵㠷攲㝢ㄵ㤲㜰愸愰㙢㈸㤵㑥挸㉡搷㥥㠵昴敥挴㥣㐴扡㍢㤶㕡㌶㄰㕡㌵戶〸搹愲ㅣ摤㙦づ㘲昱㍦㠹愵㡦㑤㌱㈵㤶㉤㌳㈳㐵㜴散㐹っ㈵挳收㡣敥敤㘱晢㐰㔹换㜵ㅥ慣〸㘱㘲愴昶㉢㍤㈱㜷搹扤ㄶ㜵攳挵㉡㤲摡挲搵㘷㍥收㍤㍡㡣愶㠷愷㠸㐲搳搷ㄱ㌶㐳扦挷昷〳㄰㠶㙦㈲慥つ㠹㉡㌰晢愳愸㔶ぢ㔷㘳敦㜸㘱㜷㌱ㄶ㌱晤㜶っ㍢敢㈳散攰摣愱㜴づ㈵戴㜲愴㑤挱㔲搷摣㐱㔴㝤㌸㤴㡣㙣て戵㐲晢挰㌸㔲㈵捡挰扦㉤㌳戴捣搴㈰㘸扤㌳敦㕦㝦㉡㍡扢㘹摢晡㔸㔰㡡慥㍣㘶扡㈳〲㜹晢㌹㌵㌴㜷〶㕤挹ㄸ户晣愵ㄶ慣晤晥ㄱ挲㘱愲㠱攳㉣捦㠰㌹㌲㌷㉡㑢〰㍡摡搹㤷㑡っっ愵捤ㄱ㤹㤰㜴㜴ㅤ㥤㙦づ攰㤸挰㜲戳㍡ㄳ㥡ㄷ㑥搷㐶攷㘵攴㜱摦㙤晢愹㈱㔸戰摣慥㈵㈵昵㘴っ搳㜸㜳ぢ挱㍥戴攵戵ㅡ㤵㙢摤攱慡敦捤㡦收㍥㝥摡攷㤳㍣㤷慦收㜵攳攱㝥㕥ㅥ摦㜱㄰㥦㍦挷捦昵戵敥捤㌷昶愴㤱捥㥥戰攵攱挴㜹㔵㍢㌸敥㝢搵㐴挵敦㘱㜳㥢攷㝤㙡搹㜵〶㜰挶㉥ㅤぢ㠷〶〶㔶㡤㠸捥ㄸってっ㐵捣㔹愱㍥㜳挰昱搹㍣ㄵ戲㝤搴㤷ㅣ㔸戴敡㙡ㄸ扢搸㐶㤹㠱㔳㡢捥㔶摦ㄶ扢㌹㡦㡥愲愷挹㈳ㄷ㌲晣扡摦敥㜷挷挳搸摦㜹愷搳㡦㐴㍢㘶昷改攵㜴ㅣ㕣㕢〱㡡㍥㡤㍢㐱㤹捤㔲改㜱㉥戶㔹〹ㅣ挵㔹㙡㐶㕣愸改㌱ぢ戵摤昴㉢愹㈶挳㌰戶昴〱〳㕢攱㜲扣ㅥ㥣㥥ㄵ㍦㥣捦ㄸ㜶㡥㕥挴昳昷㤰㕣㥤㐳㥥晤攲〴〳㘰慣愵〷戳〶づぢ㘲改〱戳㉡㉡㜴〹㔷戲㑢搰㥡ㄵ搱〵晤搸㡦改慥㠹㑥㑢挶㈲〳戱㐱㤳㠳㄰ㅣ慣攰㠹挴㔹收㘲ㅣ〱㤸㤷㐸挵㜸〲慡㈶扡〰㈷晢㔲换戸敤ㄶ㕥戵㘳㑥㑣㉡换ㄷ㥤㡣〳㑤挸㐶〶㉢っ搷㐶㝢晡ㄳ㉢㜰捡㜶㈸㍥㌸㉤戴㉣戵㕤㔴ㄴ㕡戳㝤㔹扤捡慢扣㕥㔵改慤摣搲㘷㤵ㄱ㠳㐴〳㘷㉥㘰㌱㡣㙡慤昹㤵㤷㤳㉣扢搶ㄶ㈱㌴㑣搷㘵㠵搹㘷㌱搸㜵愹㕥捥ㄱ挴愲㥢挳㤹搳捡㜴挷㝡〹ㄲ㔵㉦〵㤸㌹㙤攱㡣散〹㥥晦搵〱㘲㕦〸㤲㠷㜹㉡㐸㜹㌳挷〵㌸㡥ㅦ㘱戵ㅡ攲搸㠸戴㔴㍥㘳昹㉤搱ㅦㄵㅥ㌶㑡㍣㐸挹捥攰㔴㙣敥㔶挳〷挰ぢ㘳晡〰昷㍢挲㡡㜰㘴㠷㈳㝡㈹㥢搶㤵㠸挷㐳㙣㘵戴㜷て㕣戸㔹㈹挳㙣㌸ㄵㅤ〵㤰愶㘸愳㐲㉢㠱ち慤ㄴㄴ㥥捣㍣〲㈴㘱捡㑡㉣づ㈵㜱㡡㌰ㅥぢ㔷㌲挲㘳㍡摢㐵昳㐴ㄳ㉡㠷㌱㥤㑢摡㈸挶慣昹㉢晥搶㥥㌱慡扢ㅥ搳〸㥡㡥搵㡦㐶散㤵挷戹摡挲昳ㄵ㘸扥攲昷㜵ㅣ搲㝣搴〱㑦〰㑢㤵昵捥ㄱ㝡㜱㑢攲㡦ㄴ㡦㐲㤰慣〷〱ㄹ攰㕤捥㌵挹㘱户挱㉢挰攰㥦㤵〸㐵愶攲㈴㔷㈲㔹㘱ㅦ㜸慦㐴搵搲扢㈴〳㍣晡搰㠵㌳㐲㌸㝢戴ㅣ㐳攲㘴㈵ㄱ㍤㌸㔴㔰捥㐳ㄳ㠶㔵㠷ㅣ㘷㝡㝣扥慡捡㘲㜹捤㜰㘴㡤戵户㠸摤㐷晤㘷ㄴ挸晦昰挸㜶㌸㔹㜶㔸㡥㈸㜴〲攵搰换㔸㈶ㄳ㔱㤶㈷㡦攱〴㌲㈴〱㝣摣㕢捦敦㈵㈵㡦〹㤴㠱搹ㄷ攷昱㠵捡㌸㡢㠳㤱㠷㠱㐳つ㌸〶〱㤳ㄸ㔵㤵㍣㐶愰㔳㄰晢㠷戵㙢戹㍣收㔱㑢〰㥣晣慢ㄱ戶ㄵ愴㤷搰㐳捣㍦〵攴㜷搸㡤㤴攲㘵㈶㥢㌲收捤捥㉤㙢愲敥愹攴挸愸㍤愷㜴捤ㅣ昳㜰㌲搶㐲㍦摦㡥收㠵㌰〷捣收昴㥡㉤㝥㄰戳搹戳㡤㘳攵㘲〸〲昹攰昵ㄸ换㘱昰搱捥搱攷㍡㔸㈷㥤㡣昵つ昱搹㐸戲慣慢㤵㘷晤扥㕡づ摣㈲摣㝡〵搲㈹敥㔲㠶㜰愳㐷㔹㕤㙣ㄵ慢捦㉢〸㠴㜸戹扡ㄸ㌰㔶敥慢㠰㈷㔹㥦〸挸㠰摣摣搲㜴㥡㐵㌹挲㜶戳㌸〹㐴㝤㌲ㄹ㑦㉡捥㜰ちㄹ㝥〴攰㍢ㄹっ昹㍥㈵㜷㝦㄰昳㘶つ愶㜲㜹摤㠱挷㙡㉡㜱㐲㐵捥攳昸愴〳㔶戹捥搱ㄸ搶ㄱ㥡㑡愴㐱㈸㥥㌲㝡攰㥤捤㠸摦㙡㕢㙣昰㜴㈳㕥㙦㌹㕣㤴㤱㝦㕡愲㈰㕢㡡攸㌱㘵て㔳㜱㈴㘳㥣㡡挴愳戸㤶〲昹扤㥤㜸ㅢ〷㘷㌶㝡ㄷ㤸昱㘵〵敢㐲㤸㤲㥦づ㘶㡦㕦㥤〶攸㤸㠸攵戰㑤昴㘳㔰昵ㄹ〰敡㘷㐰㜲㘵㐷㘴㜸昴㤹挰㌹戳晡㝦㐴㤸㔵㝦㌶挸㥣搹㡢搱昱攳㡣捣㍣㌲ㅦ㍤换收㍡〷ㄴ捥㐹挹㤵㤹摦扣㝢攲〵搷慣敥晤㉣㝦㝥愳捥〵ㅦ攷㌸ㅥ晤㔳戰㑢摥㌲挸㍥摢ㄶ挶扤㍦づ戴慤换挹戰㘰㈸愸捥〳㠳搵㉡捦㐱捡㘱㠶ㅦ敡㝣㜰㉥挲慤捦〵愳攲㤶㘱〸㌷㤴戵㥡攱捦㠱摤戴愷扦㐸㔲㐰挸㜹ㄴ㘲㐷搴挵〸㌸㌶㐶搰戱昱昹㘰搰ㄷ㤰昱㤲攲っㄷ㤲攱㈲㌲㕣ち〶扡㔰㝤㌱㘲ㄹ慦户摡㤵捣攵昵㉥㘱戲㑢㤹散㕡㌰搰昳挹攳挹敥愷搷㈱㉡ㄶ攱㤴愳戰㌷㕥て摣㈲摣晡㌲ち攰愶㘱〸㜷愶㌷慥〶㜶搳扤昱〶愶挰慤㉦㈷戴㉦㜵㈳〲㡥ㄹ搸愱敤愶㜶〵㜸昴㤵〰敡愶攲っ㔷㤱攱ㄷ㘴戸ㄹっ散㤱挶搵㠸㔵㌹㉤㥤㙦ㄸ㜰挹〹晢ㅥㅢ昱㈳ㄷㅡ昸㉦挱㠳〶㝥㉢愰㤳㙢つ㌱搶戳敢㕡ち晤ㄵ㠵㜲〳搱搵挰慦㘷㌲㝢搹敡搷〸戳㠱摦ぢ㔴改〶晥ㅢ㥢敢㍥㜰ㄵ㌴昰つ扤㝦㑡晣㈵昸㔵㐱〳扦ㅦ捣㔶〳扦〱挹戳つ晣㈶㕢搸〳愰㙦㑥〳攷㕥愶㔴愷㙣㉦㔲㜳㜱戰慥㠱戵晡㍤㔸ㄶ攱搶扦〵㔱晤ㅢ㐲㈱摣攰戴㕡昶㉤挰㙥扡㘵㍦㉣㈹㈰攴㔶ち戱㈳敡ㄱ〴ㅣ攳㈲攸ㄸ昷㜷㘰搰晦㐲挶㐷㡢㌳摣㐶㠶摢挹昰ㄸㄸ愴㘵摦㠱㔸愶㘵㜳挳搴㤱敢㙡搹㜷㌲搹㕤㑣挶捤㑤㔷愵摤〳㕣㤹㕤㘹昷㈲捣㑡㝢ㅥ㉣愵㉢敤㍥㥢敢〵㜰ㄵ㔴摡㥡㥥㈳㍥㍦㜵昷㡦ぢ㉡敤㐵㌰㕢㤵㜶㍦㤲㘷㉢敤㕦㙤㘱㉦㠱扥㌹㤵挶㝤㔶愹㌴攳㐱愴ㅣ捥㉢㜱㌳㜶ㄱ㙥晤㝢㌰慡㔷㄰ち攱捥搴摤㐳挰㙥扡敥㕥㤵ㄴ㄰昲㌰㠵搸ㄱ昵ㅡ〲㡥㡤ㄱ㜴敡敥ㄱ㌰攸㐷挹昸㝡㜱㠶挷挸昰㌸ㄹ戸攱㉢㜵户〶戱㑣摤扤攵㑡收慡扢㈷㤸散㐹㈶晢〰っ昹㕥改㐳攰挴㈲挵扤ㄲ户㘳ㄷ攱搶㑦㔱挰㍡㠴㐲戸㌳㕥㘹㉤戰㥢昶㑡敢㤹〲㜷慥㔷攲㈶慥㘳〶㤷㔷㝡〶㥣晡㔹〰昵㐹㜱㠶㍦㤲攱㌹㌲㝣ち㠶㤳㜱ㅢ捦㈳㤶昵㑡㜸㤱愷㠸㔷㝡ㄱ㍣昰㑡摣昷㜵㜲㜵㜹愵㤷㈸昴摦㈹㤴㥡收ㅢ挹ぢ摣㌰㐶㐲〷戰㡣昴㌲〵㜰㐱㉣㠴㕣㌲㐶㝡〵㠸㑤ㅢ挹㘰㕡愴捡㌵ㄲ㌷㝡ㅤ㜵㕤㐶㝡ㄵ㘸晤ㅡ㔳㔴ㄶ㘷㜸㥤っ㙦㤰㠱晢挲㘲愴㌷ㄱ挸ㅡ〹慦ㅥㄵ㌱搲㕢攰㠱㤱戸㌷散攴敡㌲搲摢㐰敢㍦〳愸㥤〰㕣㕥攰㕤㐴㘱〴搹㜱昸ぢ挲昴〲㍢攳户戴ㄷ㜸捦收攲㌶㜰㠱ㄷ㜸敦扥㉦㉦昶㑥晢慡挰ぢ散ち㘶换ぢ扣㡦㔰搶ぢ㝣㘰ぢㅢ㠳摦捤昱〲扢㠳捦昲〲㝦㐵㘸㌸㉦戰〷攸㡢㔸㈹ㅦ㈲愰昶〴〸㈱㠶㠲㑡收㝡ㅤ㄰㥢昶〲㜵㑣㑢㈱ㅦ搹〱㐶搴摥㠰㡥㡤㈹搳㝥㍣慥〷㕡㝦㑣挶㝤㡡㌳㝣㐲㠶㑦挹戰㉦㠰㜸㠱捦㄰挸㜸㠱晤ㄱ㜱攴扡扣挰攷㐰敢㉦〰搴㈱〰慥扡晢ㄲ㔱愷敥扥㐲㤸㜵搷㠰摦搲㜵昷戵捤搵㠸摦㠲扡摢昰敤㥢户晦㘶收晡㠲扡㙢〲戳㔵㜷摦㈰㤴慤扢つ戶戰㘶晣㙥㑥摤戵㠰捦慡扢扦㈳㌴㕣摤戵㠲扥〸㠶搵ㅢㄱ㔰㙤〰㈱摡搹愹㍢㠵敥戴改扡敢㘰㕡ち昱㠲㥤〱戹て〵㜴㙣㑣㤹㜶摤㤵㠱㐷㤷㤳㜱㐲㜱〶㝡〱㙤㤰攱㌰㌰㐸摤㔵㈰㤶愹扢挳㕤挹㕣㜵㔷挹㘴㝣慦㕦㑤〷㠳慢敥慡㠰㠳㐶搲敦慡ㄱ㘶摤㜱慦㕣敡㡥㡡攱㜲㑤摡戰㐷㔵㘳㜳捤〴㔷㐱摤㌹㕢ㅤ㜹㝢ㅥ敡〸㌰㕢㜵㌷〲挹戳㜵挷慦ぢ㌰换㔹愰㙦㑥摤捤〱㥦攳㐶ㄱ攴㔴搴㍤㕣㥡ぢ摣㈲攰昴づ㤰慢收㈱ㄶ㐲っ愵戳㍡摢㐸㘰㌷敤㐶攷㈳ㄹ晥㍣㝡ㄴ搸㥤㑢㉤〰捡愹㌰㔲晤晥㌲㐰㍤ㅡ㍣㝡㈷收戶戰㌸挳捥㘴搸㠵っ㐷㠱㐱㉡㙣㔷挴㌲ㄵ㜶㡣㉢ㄹㅢ㤳摦㕦㐱戹㘳㤸㙣㌷〰㕦ㄸっ㥢户昷换㠴〱搷㠶扣㥣㝢摤㈱㝡攴㔰㘸〰慦敥捦挵慥㔰㥡愸敤㘱つ戰摣摡㥢摢攴㍣㔹㡡㜰散昱㥣㈲攷摢㈰㜷㑥㙤㤷㑤㡥昹㙥搹摥㥤摦昷捥㠶㡤ㅢ㌷㉦ㄷ㔴㐹摥挱㕢㌶〶扦摥〳ㄵ挶收捣㍤㜳昲攸㍤㠱㘰㐰㙥搳挱㕥捥愸㝤昹愲㠸っ戳㜶㥥户敤挵㤴㈳戳㉢㝤㕣搳ㅤ㌷㠰㘵㥡捤㔸㐲慦愳㉥晤㡥づ㝢㈳收㕣㙡㠹㠳摤挷搶㤷挵昱㜱㠵㌴㝦〱愵㘰㔱戶ㅣ㥣搸搰挷昲㙣㑦㝡搵〰㤶挴ㄹ攴㠲㡡ㄵ攲ㅡ愰㐵㠶搲㠹㈴㐶㌶攵昹慦ち㘴搲㝥ㅦ愲慡㐶攵扤㌳㈸挹㐸攱敡慦敦㜵㔴㔱挹昴㘰㜰搵ち搳昰㌲挶愲㑣愳㘶挷挲挹㐴㉡ㄱ㑤搷昵㘰㠷愷㡥㙦㤱㘲㈹戲愱搳昷㉡㈴ㄶ捤㤳〵㉢ㅦ攴㔷㉥㤶昳㠴戵㝦改㘰㘲挵愰㘸攳㑢昱㘵㕡收愶㉢㉡㤸㡤㌵昰㐵㘰㕦㔴㜴㘰㄰ㄴ㈶搶晢㈳攳㥡戲㐰㠲㥣戸〲换㥣挰〹㑥㈰㘹〷㙡㔳〸㔰㡡㈱㥣㕢ㄱ〴搲㤰捣摡㌴づ㠰㌶搵㕤㤳㝢㘵㘵㙢㍥㕥㌸㌵づ〴㘶〷㘰㜲㍦昱㘱ㅣ〴昴〸愰㕤扢㌶㠱㈱㕢㡡㝣ㄷ㐳㡦〳㠷㝣㈶㐳慤〰ㅥ㝦㜸改ㅦ㈸〶㤸㤵㕡㠵㄰ㅢ㡦㝡ㅥ挶㘵㤵〱改㌱づ〱㑢挹㝡㔰㝦〴ㅢ敢㈲搷㤶㈷㐲㡡搸戲ㄱ㠹㘱换㤳散戸搱㠴昸㝥㕤㤳扢收昷㥡㡤敤㤱㡥昶〶戳㈹ㅣ〹〶愳ㅤ㤱㔰㐳戴愳慤慤愹搹っ〵捤挶戶㐸㡢搱㥣㘱㙤敥㙢㡥㠶挳ㅤ㡤慤ㅤ攱搶㘰㜳㜳㕢㐷㕦戸愱慤㌵搸ㄲ㙡㙤㌰㠳㘶㑢挸〸㘶㔸㠳搱㜰㕢㐳㐷㌸っ㜲㙢戰㉤搴搴搷ㄲ㙥㘹〹㠶挲挱挶㔰㘳㘳〷㔸㕢㌲慣㝤慤㡤㉤㙤搱㔰㕦㕦㐳㑢㈸搸摣ㄴ敡㙢敦㘸㌷㍢摡愲つ捤敤愱搶㐸㐷㜳攰㘴愷㄰慤㐸愳摢〸摡〹㍡〰〲愷㌸挴㐳㠹㥡㐰㜰ㄸ挱㐴ㄲ㝦攴㄰㈵㈵昹戳挹㝤愷㠳戸㐹〷㙡㉦㌴搲㠶慡㑦㠵攱㤹捣昲㡡㡡㠲挳㐴戹捥ㄴ㙢㤰攲㜸㘵㘵搲㈰昴㍤㠸慡ㄹ摥㌷㍡㠹愰㤵慢ㄷ㌲昱㉥戸㜵ㄷ㤵敦〶昰〷㝥㙣㤷捡㤸㠲㘸㙥㤳㥣ち㑣㤱㈶㌹つ攸ㅤ搱㈴昱㍡㠲昳摡ㅢ㕤㡣㌱ㅤ昸晣愶㝡㠶㘳戳㌱捣㜶㈶㌸攴㥣扡㝣慣㐳㥤〹㈲ㅦ愸㝥㜵㍢ち㐴㠷㙦㌹敥㌹㘰愳攳晥㐷搰昰㠷挳㝦㐰㌰㈰昷㔹づ搶敤戸搵㑦㠱愵昳搶㐷㤲昷㙣㠷㈷挷戱㥥敢㘰㝢㙣㜹搲㍦㝥づ慣昴㡦摦㐲〱愷㝦㘸晡㈹扡㈴㜵ㄳ戰㠵㕤攱㍣㈴㤲慥㜰㌴昸搰ㄵ捥㐷㥣㔷攰〲㈷㜰愱ㄳ戸挸づ搴㕥㡣挰戶㜱㉢㤷㐰㌲换愲改㔶㌴㍤㠹愶摦〸㕣敡攰敢㐸㍣㡥昸扤㄰㔲㤷〱㡦㍦㡦晥㈱㔰っ㠸㈱㔶㈳㈴㠶昸愵换㄰挶㈲戰㤴㜶ㄴ㔷ㄷ戵㡥㔳㌳㠱㉢㈰ㄲ改㍤㐶ㅦ愰敤㈱㑣昴㐳㌳ㅣ㙣㘹〸㌶〴摢㠳攱㡥㠶扥挶㡥㘰㐷㌰㙣㠶捣扥扥㔰扢ㄱ捥戰㐶㐳つ㉤㉤ㅤ㝤㙤㝤愱愶㤶㈰㤲㠵晡ㅡ㍡㕡搰戱㥢㈳㉤挱㘸㜳戰㈱㜰愵㉤㕥㐷㤰㐶㥢〰㠱慢ㅣ㔴㤴愸挵㐴晤挲㐱㤱㐱㔸搵㉦㠱㘲㡦㔵㤷㐲㝦昶㈶愹换愵愴て〰昸〳搷㠲㈸戸慣㐵搹散㉤戳晥㉡㐳愴つ㤳挴㉦㘳㘸㝦〰㜵㍤㠸㔶愳㍥〷㜲戳㡤㝡㌹攵愲㔱晦㥡搹㤲㍢愷㘹晥挶挱㍡愶〳㠷㐷摤〰慣㌴敡㔵㐸慣㙥㜲㜸㜲㔲晥搶挱㥥㐴ㅥ愴㤲扡扣〵㈱愹换㥦㐰㠹挲㐶晤㘳㘰ぢㅢ昵慤㐸㈴㠵㍥ㄵ愲搰愸㝦㐷㜱戸〲晦攲〴㙥㜳〲户摢㠱摡㍢㄰搸㌶㡤晡㑥㐸㉥搶愸敦㜲昰摦㠳㙡晡㈷㔰㔵㡦㐷㐸㜱改搲㌲晣㠹㌹㠶㍦ぢㅣ㌴晣扤愰攳てㅢ㈱戶愱ㄸ㔱昷㌹搸ㅣ挳摦て慣ㄸ晥㙣昲晥慢挳㤳㘳㜸㔹㐸愴扣㜳㙤㜹㘲昸㠷挰㉢㠶㑦ㄵ㌵晣〹㐵つ晦㌰ㄲ㠹攱捦㠷㈸ㄸ晥ㄱ挴㜹〵戸㝣㈸㠱挷㥣挰攳㜶愰㜶つ〲摢挶昰㑦㐰㜲㌱挳㜳捤㔱昰捤㔰㐹㕦〲㔵㌵愷㝣敡㈹攰昱㠷㥤づ户㈱搶〲㈵㠶攸㜷ㅢ㠲摥㐴摣㙡戴愸㈱㥥㐱㈲㜲ㄸ㔷〰㕡晥愲戵戹〹捦敥㐸㕦戰愵慤㌱搸ㄱ㘹敡㘸㡣昶㌵昶〵㥢摡㥡㠲㡤㑤㙤搱戰㜱㘵㠶㌵摡ㄴ㡤㠶㍡㈲搱戶挶づ㄰㐳慤敤慤㡤つ挱㐸㐳戸慤㈳㠴㡦搴㐵㕡〳捦摡攲昵㔵㐸愳㝦〱㄰昸愳㠳扡㥡愸㙢㠸㝡捥㐱㤱㐱㔸搵㡢㐰㠹扦㌸ㅥ㙡㘷晣挵㜵愴㕦て攰て扣〴㠶㤲晥攲摦ㅤ攲愱戴搲捤㑣㈵晥愲〳㔱昵㌲㠸昸昳攸㕢㠰㘷㐰㥡搱㉢〸㠹昵㡥㉣㙡扤戹㐵慤昷㉡ㄲ㐱㠸挷戸つ搰戱㕥㝢㙢㙢㝢㑢ㄸ㐳戲搶㘰㐳㜳㐳㝢ぢ㙣㠷㘱㔴㕦戰戵〹愳愲㔶攳昶っ㙢㘳㐳ぢ㠶㑢昴挶捤㘶戰〵ㅦ昷㙢づ挳㍤㌷㠵㕢摢晢昰愱㥤昶扥挰㙢戶㜸㝤〷搲攸㍢〱〲慦㍢愸扢㠸扡㥢愸㌷ㅣㄴㄹ㠴㔵扤〵㤴㔸㙦慡摢㝡昷㤳晥〰㠰㍦昰㌶ㄸ㑡㕡敦捦づ戱㤳㔶㝡㤸愹挴㝡㤳㄰㔵敦㠲㘸㜵晡〹㤰㥤昵戶㡦㔳㉥㍡晤㕦㐰挷㥦㐷慦〱㠲〱戹戹㕡㈹搸㥣㑥晦㍥㔰搲改㥦㈴敦〷づ㑦㑥愷晦搰挱㍥㙤换㤳摡㕡〷慣搴㔶搰㕤㕢㤹㈱㐴㔳搱摡晡〸㠹愴搰捦㐲ㄴ㍡晤㝡挴㜹〵㍥㜶〲㥦㌸㠱㑦敤㐰敤㘷〸㙣㥢㑥晦㌹㈴ㄷ敢昴㕦㌸昸㘹㔰㑤扦〸㔵昵㔴㠴ㄴ㤷ㄹ㉤挳ㅦ㥣㘳昸㤷挱㐱挳㝦〵㍡晥昰ㄶ㥣㙤㈸㐶搴搷づ㌶挷昰摦〰㉢㠶晦㑦昲㙥㜰㜸㜲っ㉦㡢㝥㤴昷㥡㉤㑦っ慦㄰ㄱ挳敦㕢搴昰㝢ㄷ㌵㍣㤷晥挴昰㝦㐲〰㠶攷㌲ㅦ慦㐰戹ㄳ昰㌹〱挳づ搴㔶㈰戰㙤っ㕦〹挹挵っ捦昵㐱挱捦㠶㙡晡㕤挴昴㉣㠴㔴ㄵ㐲㤶攱㜷捤㌱晣晢挰搳昰㕣㌷愴慤㜳ㄷ捣戸㑥㔸㠸攵昲㥦ㄸ晥〳㤲戹晣㔷挸㈳㡢㜷㤴昷愱㑤ㄶ挳㜳昱㑥っ㍦搲㘵㜸㘳ㅤ戰愵挷㡡㍢ㄴ慤つ㘷㕤㉦㌰摡㤶㙦慣㐷挰昲㕥敤昸戰㘸㐳㌸ㄸ㠹㌴戴〴㠳㘶〴㜳㑢捣昹㍡摡㠳捤㉤敤攱㈶㝣㉢㉡戰㤳㥤㐶㝦㡣㐰㘰㘷㈷昶〹㘳戲捣㐷挵㐹慢攵㌲摦戶愹㐰㉥づ搲㈶挶㘷〸攴捤㝦㡣捦㠱换㥤㔴㝤〱㑣攱愴㉡戰㥢㉤㐵捦愷捡㍤〴㕦〱愵戸㠸㈵㤵昲戵捤挰慣〲㕣挹㤲㈶晣つ〲㌵㘵慡捥攱㜲昷慢㠰搳㠱〲㕣㐸ㄲ昶つ挲敥摢ㅦ㍦ㄳ㑡扦挱攲㕡㙢ㄸ㠷ㄵ慦㥣捦㜲㑤挱㘷戶㌸ㅡ昵㤴攱㘸㥣㜵㌰愷摣㝢攸㤶挹攲戴㤶攷㐹㜹晢扣㘸ㅤ晦ぢ㌹戴㔱昶敤㝢㑡攴㑣㐷㙦㠴慡㙡ㅣ㐰戱㌷戳㌶㝣㕢攲挵挷㙦㙤㐲晥挷㔷〲㕣㔸ㄱ㐳昲㡢慦戰㝢㈳攲㌴愶晡ㅡ㈹㔸〲挹戴〲㐴㕦㉢搰㐵㑦慦攷㝦ㅥ搴晤㘵㔵慥㌸㡤㡥捦㐸㘱㐵〸ㅦ㔴㕡㤰攸㤴昳敢㥣㕤敦攰慣ㄴ㡤㜳㍥收戴㕦ㄶ攳扣㈶攲㈴㥢㥢捣愴挳户㠹戰㕥〶挲㌸㝥晡㘹㜴㌶收㍡㑤戵㕢ㄶ㡢㜷㠲昰愶㠲ㄹ㜱㈴愶戰敢㔹敥㉤㔳昹㐷づ攵ㄴ戸晤攵ㅤ慥㙡㔰ㅡ㍥扦㌶㈳戲〳㑡戰㕢㤱㌳㤰㤳㘳㘹㌹㐳捣搷搵㤴收㠲㤱挱㙦ㄸㅢㄳ挷㑥ㄹ摢搸散晢〲昶摢散㍣㜲敢㥡㌹戲㑥晣扡ち〲㔵ㅢ㐴搳昶㑡㜳愹挹愸戱㌲改㐲㈶敡ㄳ㘴挲㡣㠰〷㜷㉤戹戹昴㘳㜱〷挹扤㠳挵㍤㜹㙣㔳㠳㙦ㅤ㌸㡢㥥㜴戴㡢㡤攵て挷㙥㔳〶㠷攸っ㕤つ㤰㑡昱昲敢㤱捣愶㈳㤳㑤ぢ戳ㄹ㙤㘵搳㑤愵㍥戰㤵〲ち摣㍢㤳㥢㡢㑦搴㤳愵㔲ㄳ散〸改敡㌰㍢㠲ㅦ㡦攲愲ㄴ㤵㐴搸㔳换ㄵㅤ戶ㅥ摥慥㙢晤攱㜶㘴㤲昵㕢㘹晦〶散摦㔱㤳㙡扢㥤㤴挷慢扤㉦散昴晤改搴晣㌷㈳慤㤴昵㜶㡡愰晤㝢攸㈴挵攵㥣㙣扦㍡ㄳ㝣㌲㌲㔳敦㐲愹愲㉦ㄴ扦㘳ㄳち㍥㑦挱ㄵㅦ昱㜲㝢愰㤸㉣㈹敦〰㤷㝤愴户敤㠹㈸㝡摢㤱づ㔷㡥㤷攳㘲㡥㜰搵㔹㕣㐷㈳㉥㝤昲㑤攴㤶改㤳晢㠰愸㡥〳㈹慢㜰㈲愳昰㝦㤶㔲昸ㄵ㥢㤰晦搹㠸〰ㄷ㑥㈴搳〳慤㑣㈳㠸㕢敤㠸㉢ㅤ挶挱挰愲㘹㜷㡤㙤㙥㔲㉦㐱㐶戶搵㡤愷ㅥ㕣㠸戰戸戹搸㘱搴㕢摣摤攴㝥捥收〶ち捤愱㠱摣㔱昰㔰〰㔱㙡戱ㅤ挱㡦愷㜶㈹㈰户愹㌶㔱改愳㈶㠱〷搷㉥㤳㙡戹扡㤱㤳愲㔸㘵㥦㌶搷摢㐹晥㐹㘳㍦㥢愴戸扣㤱戵㔹戶㤲搷摡愶㈹昸搲挴搳㌶愱攰㑢ㄳ换㈱㐹㉡戹ㄵ㈵㘱㘱愴㐰㝣㤸〸㌶愷㔲㑦〲㔶散摢づ㈶㔴㍤㔷㈴愴㔲搷㐰㝡愶㔲て〵㔱晤〴愴慣㠲搹㑡㝤戸㤴㠲て搹㠴㠲㉦㍥㜰愵㐰㔴㤹〴戹㔴㡥㜷㠰换〵愲㑡㈷愲㔰㐵㤶〴㐰挸㌹搸ㄱ攰㈲㠰㜰㜵㔹㕣㥣挹㡢挲て戸ㄵ㥥〲愲扡〴愴㘲ち摦㕤㑡攱扢㙣㐲晥㤷ㄸ〲㤷㌹㤹ㅥ㘱㘵捡㘹慤搵慥慥㐰挸㤸つ慣搳ち㙦㠳㡣㙣㉢㥣㑢㍤㌸扤戵戸慦㈴昷㤱ㄶ户戴挲㕢㙣㙥愰搰ち㝢挸捤昹㜱愶ㄵ㕥㘳㐷昰攳愹扤づ㌰愷㑤〱㠹㉢摦昵戸㕡㈱攷捣㌹㈹㌶搹ち㙦㐶㡡慣捤戲慤昰挶㔲㌶扢挱㈶攴㝦扣㈱挰㘹戶㔴搴㌱㈸ㄵ慡昳づ挴㉤㉢㜰搶㙣ㅣ㙢㔹㐱㝡敥㜵㌹㌶㍢㥥㔶戸㌳挳捤㠹戳搱㙢㜱㡢捤慥挹戱㔹㠸摣㜷㠱㈷㘳戳扢敤〸㝥㍣戵昷〳收㔸㐰㑣㌶㥣捤ㅥ挸㑦戱㐹㥢㜱慡㕣捣㘶㔷㤴戲搹攵㌶愱攰㝢て㡦㐳㤲㜴㡣挵㈸ㄵ晥慣㡥挱㈹戵㔸戲ㅦ㈸㔸㔲愶捤㈰收㜶㡣愷ㅤ慥㈵ㄶㄷ㘷扢搲㌱㉥㐱㙥㤹㥥㍣〰愲㝡ㄱ愴慣挲搹㥥㝣㝥㈹㠵捦戳〹〵摦㘱㜸ㄹ㤲㐴攱㈴攴攲捦㔲㤸㔳㔱㔱㌸㘵愹㈲搳捤〲㠵㕦㜳戸㠶㉣㉥捥ㄲ㐵攱戳摤ち慦〰㔱㜱㔶㔶㑣攱㌳㑢㈹晣ㄳ㥢㔰昰㝤〴捥摥㐴攱㔳㈰ㄷ㝦㜲㉢㤹㤶㔱挱㔱㈰昳㈲㑢㠰ㄳ㌱㈹挶愹㤶㠲㥣摦㔸㉤㤸㌳㈷攳㜴㘰搱敢㈷㡦㙤づ晡㝥㠴晣㠶ㅢ挳攰㍢㠵㥢㌳㠶㌹〳㈲ㄵ㈷㔵㤴㈷㝡㜰㙥㔲慣攴慢㑡㤵㝣愵㑤挸晦搸㐱㠰昳ㅡ㈹捤捦㤰㠹㍥㥢攰ㅣ〰扦晡〶〴戱㝢ㅡ㐹搹㔰㌸愶慡昴㤶昹㌸㠹㈹㕡㈸㜹ㄵ戱摥㝡㔱㉢晢挱㘴捥〵㝣㔱㡥愱慢愲搶昷㡡㌹敦㤰搷摥〷㘴〷戹ㅡ敦㙣㈵昱挹攲㔹㜸ㅢㄱ㙦㙡攱㍦㌱戰昷㘰昱㤶㈲㕦㈵㜰摥ち搲ㄲ㘳㘲㈳㍡㌷㠹搷㠴㉡愲㌳㔲㜸攷㌱㔲㠹㙦㠳愶昱〹改挱敤攱㌰〷昶昴换㘱㈰㕣㘵㝣㉤摥㕢㜴㍢㥤晢攴㐵㠷摢㤶〹戳昶㜰㕥敥昵昲㔵慦㉤㍢捡㘱晣ㄳ慡㌳晢㠵㡥攵㥣㡦愴扣㉡㠹㕡㤵㉤㠸扦㌶敤㉡㙤㡡㙢㤷晡㍣昰ㅡ攷〳昰ㄳ㥡㕣摤㘱㥢昷敢ぢ㠰搱㝤㠸〸昰昸㌸㠴捦㉦ㄸて㌷㑣㘵㡡扣慦敥㔶㔵戱戴ぢ㔶摦㌷㘹㐳昳昱㥤㡡㌳㌷戶㈰攳㈲〴戲㙦搷㐴㕣㙦搷㤴慢〱㐷㌹捦㘹㥥慣㜲㤷㈰㠵㜱㈹㐰ㄹ挶晥搲ㄷ㐵戹换㠰㜱㈹愷㌸晤㤳㌹〶戲攵㔵捥㜹挹㜰㜳㈲㤰㍤ㄵ昱摥㄰晦㐷㤸捡㜸敦㠰㌹戸㌸摤㥦昹㕦㘰㜰㤰〸ㅦ㝡搵慢挱挵搲昱㔶㥣扢㔰慡扥摣㡤攵㔴㐳戰㔷戸戱㥣㔲〸昶㑡ㄷ㌶挰㠱戶㜴扢慢㄰搰扦㈰戸ㅡ挰慦㌸搶㤶㙥户㈸户摢愹㍡㄰㘸㌸捤晡昴慡ㅦ㍡㈶捡愹扦㕦㠱愶㔹㝦搹扡扢㥥愸㍥㘸㙤搵㥤攲㐸㥣收挹搴〸㠷搰㈲㤸㑣攵敡ㄸ㐷㜰㡥敤㙦〰ㄳ㔶户挰㈱㌶扦㌱㑦㈸㠷搵㔲挸㥢ㄱ㠰㜰戹ㄴ㠷捦㠲晤慤ぢㅢ攰昰㔳㡡晥捦〸攸㕢〸㙥〵昰㉢㡥㌵㕤㈵㥣敢㈸㤲㔳挲摢挸㥦㕢挲㍢㠸㜲㤵㤰挳㔲㜷〹〳㤳㠰㤰ㅣ敦㈲攷摤〴昷〰昸ㄵ㠷㤴㘲散㘹㜹挶收㈸搲愵捡㤴愲慡㍣㐰㐱戹慡㍣㐸㤴㑢ㄵづ㌸摤慡愸㈳ㅣ挱㤶戱㈷㌹㠲㜳㡣晤㄰㤸㕣挶㝥㌸㑦㈸㐷㡦㘲搶㐷ㄱ挸ㄸ㥢愳㐴挱㍥收挶㜲㤴攵慡摣㡥愲昹㍤〱㈶㔷㝥㑦㈲敡㉥〴㐷㕥㈲昹㘹〴㌲昹㜱㠴㈵搸戵㉥㙣㠰㈳ㄴ㌱昵ㅦ㄰搰捦㄰㍣ぢ攰㔷ㅣ愴㠸愹ㅢ昲㑣捤㜱㠹换搴昵㡥㠶㌹戵晥〲〵攵㥡晡㈵愲㕣愶收㄰挶㙤敡〰挷ㅥ愲捡换攴晣て㠲㔷〰晣㉡〵㈸慡散㥦愷ち㐷ㅣ㉥㔵挶ㄶ㔵攵㜵ち捡㔵攵㑤愲㕣慡慣㐰㍣㐷㤵㔳㠰㄰㔵摥㈲攷摢〴㝦〶昰㉢づ㈱㤸愳昱づ〲㠵㑥㝡户愲ㅡ晣㠵改㌹㍣戳㍡㌹攴攸昷㠹㜲㘹挰ㄱ㠳㔴捥〷〸㐰扥摣㡡㡦㜸㈹昸㘸扢攰㠷㠱㔲改㌵ㄴㅦ晢㐲ㄸ㘵ㄳ㈶ち㐱愹㜳ㅣ挲㐸㥢挰昵っ扤づ㔸摦㜹〰㥢晤っ愳攳搸挲㤳㝡ㅦ㈱ㅦ挵〷㤰㡣捦搶摢〱㐶ㄴㅦ〸㔴㐳㝦㑣散㘵㌶㐹㝦㘲〷挸㔳㑢扦捤㐰㈵㝥㍤戵昴搷搹ㄸ晤㜴㌶㐶晦㥣㠹㈹晡㘵㌱㐹㑤㥥慤攸慢㠵㔰㥤㘷㉢晡㙦㈱㔴戹㙤昵〵愵搲㉤㡢愲㝦㘳㡣ㅥ㤹ㄹ改㉦敤〰㈳敡〶㠷攷㉢㘲改㘰㠵攷㙢ㄷ㑦敤捤㜶愴ㄲ〹㍣戵昴慡愲㌰㘳㡡摥㔴戲昷攵㈹㑣て㉢㠴昲㍣㠵㙦㜵〸㘵㙥㠵晦㑥愹昴戲愲昰㐶挶攸㘰㐵ㄹ㌶㘲㔱㤶ㄹ搲㤹㡡摣㡤摦㔸〳㐴愷㌵摤敤㄰晥㙥ㄳ㥣搶㐴愷㉢㈹㌶搸〴㘹㑤昸晦戲㍣㡡扥㔴㌲攴晦敢愴攸㐶㈵㐳挳㥤㈱摤愲昰㔴㄰㑢慦㈸㍣㤵㉥㥥㕡扡㐴㘲㉤ぢ搱ㄵ㘶㘲敡〹㈷㍤晦攳㌶㐵㉦㈷改晤敥昴㑦扢㔳搴搲戵㘵搳搳愵㠹晡㥦攷ㄵ㤸㙥㑥〸㥦攵ㄵ昸㔹㠷昰愹扢挰㈳㤸㈱㍤㥡ㄴ愶㤶㌱㍡㌳㔱㈶攰㔲㐶扤散㈴晦㈸㉦㐳㍡㌳挹㜰㕤㕥㠶㜴㜰㐲昸㙦㜷㠶愳㈸㤴㝥㑢㌲ㅣ捤ㄸ㕤㤶㘴戸㤳㍢㐳扡㈷㐹晥㕦㜹ㄹ搲㘵〹攱晤扣っ改挶㠴昰㥥㍢挳㌱ㄴ㑡㌷㈵ㄹ敥挶ㄸ㍤㤴㘴戸扢㉢挳㕡扡㈷㌱㌰㝥㍤戵昴㉢㐷㈳攰㕤愹挲㡢㈲㡢ㄶ㝤㔹㕢㕥㌷愶晣晢㤳慡㔷晦改愹户㉦㝣昱戸㠹敦㝤㝢攵㤵㉦扥㜳攱摡㙦ㅦ攸㥢戸收摡㙢ㅦ㥤㜹昵摡户㜷㡣㕥攳扤敢换㔹搷㥣摣戸昴攴ㄳ愲ぢて㥥㜶昲㌱㑢㡥㙣㥣户挳戸戲戲㡡㡡〳㐶㍥戱换㠱㠱搳㑥戸㐷㍤昴捡捥㠳敡㈳㐷㠹㥣挵㉥晡ㄴ㈸㠵〳捡㠰㤸㐸㡢㌷㘱㝣㙦㝡㑥晢ち搰慢〸㔷㥤㜰搵戲㘳㙦㔳㘵挵㔷㈰昷摣昹㍣㝤㠶愸戱㡦愵慣㜸㡢〲㉥㝡つ攱ㅡ㙢㈹换㑥扤㑤㤵ㄵ㍦㔱愰〶㜵㄰㌵昶户搴㘰㔷摦愶㙡㠸昷㈸㔰㠳㕥㐴搴㌸㔰搴㔰攲㍦ち戸攸㐷㠴敢㘰㡢㑢扣㐴〱ㄷ扤㠵㜰㡤ㄷ慥㕡㜶收㙤㕡㈴昱て〵㙡搰㑦㠸ㅡ昵㤶ㅡ散攲摢㔴つ昱ㅡ〵㙡搰㝢㠸ㅡつ㤶ㅡ散昸摢㔴つ昱㈵㔴挳㔹㤲㐱搸ㄳ愰㑦ㄱ㌵㥡㐴つ挵㡥㉣㕥改て戶㔷㥡っ慥㑡扣搹㔳攷㄰搶收ㄱ搸㥢㈴挵搳㜹〴㜶㈰㈱㍣㤵㐷㘰㤳ㄶ挲㤳㜹〴㌶㌲㈱㍣㤱㐷㘰扢ㄲ挲㥡㍣〲㥢㤲㄰ㅥ捦㈳戰㜲㠵昰㔸ㅥ㠱收ㄶ挲愳㜹〴ㅡ㐰〸㡦攴ㄲ慡晥〷摤〰搶㔶</t>
  </si>
  <si>
    <t>CB_Block_7.0.0.0:1</t>
  </si>
  <si>
    <t>㜸〱敤㥤㜷㝣ㅣ搵搵昷㜵㘵㘹慣㔹ㄷつ搸㜴〳戶挱ㄴㅢ捣昶〲ㄸㄷㄹ㌷っ慥㤸ㅥ㌱扢㍢㙢ぢ慢ㄸ㐹㙥〱㠲改㌱扤㠵㕥㑣ぢ㈵愱㈴㐰〸㉤挱㤴㔰㘲㈰〴ㄲ㕡ち扤㠴〴㐸㠰扣㠴晡晥㝥㘷㡡㘶㘷㘷愵㠸㠷攷昳昲挷扢㕥㕦捤㍤攷摣㜳敦㝣攷捥散摤㝢捦捥搴愸㥡㥡㥡慦昱攲㕦扥敡戸㌱㘲挱敡慥㙥慢㙤㝣㔳㐷㙢慢㔵攸㙥改㘸敦ㅡ㍦戹戳搳㕣㍤扢愵慢㝢〰っ戴收ㄶ攸扢敡㥢扢㕡扥㙦㌵㌴慦戰㍡扢㘰㔴㕦㔳搳搰愰搷㐲扦㠵昳摦㜰㌳㍡㑢改㜵㑣㘰㔵愳㙢㑣〶㌲㘹㘰愲㌳㠹㌰ㄹ挴㘴㌰㤳㈱㑣㠶㌲㘹㘴㘲㌰搹㠸挹挶㑣㠶㌱ㄹ捥㘴ㄳ㈶㥢㌲搹㡣挹收㑣㔸扦扥㈵㤳慤㤰っㅥ㠱㘴㘱搳㤴㌹昹㈳戰㌷ぢ扡㍢㍡慤㕤㐶㉥戲摢㍣㈱ㄶㅢㅦㅢ㥦捣挴搲攳愳扢㡣㙣㕡摥摡扤扣搳㥡搰㙥㉤敦敥㌴㕢㜷ㄹ㌹㜷㜹扥戵愵戰㡦戵㝡㘱挷㔲慢㝤㠲㤵㡦㈶昲㘶㌲ㅢ㑢愶㔲愵㕣㉥㍢㜸㙢㜸摥慦㘹捡摣㑥慢搴昵㙤昹摣㠶㍥攷㌴㑤ㄹ扦㥦搵晤㙤昹摣ㄶ㍥攱㜲㙡㐷㥢搹搲晥㉤㌹慤攷㌱㑤㑤戵ち㉤㍣昸㤶搵搹搲扥㜸㍣㥡㕤〶ㅡ戹捣昸挹㕤㕤换摢㤶戱ㅦ㌵㔹慤慤昳慤㤲ㅣ昴戶愹㕤摤㜳捤捥戶慥挱㙤攴㘷㜵㕡敤〵慢㙢㘸摢摥慢ち㔶慢㘳搸搵搰戶挸散摣捦㙣戳敡戸搱搸㘶ㅦ挳㤹㐵慢扤扢愵㝢昵㤰戶晤扢慣昹㘶晢㘲㡢㈶昵㙤搳㤷户ㄴ㔵㕤ㅤ摥㌵〳㜶っ㙢㤹ㅣ㈸戴愷慤㘹㠹搹搹㉤㌹ㅥ挲㔸㤸慤慦扢挸㕥㤴戵㡢㕤㙡㘴愰ㄴ㡦搹㠲㤶戶㝤慣捥㜶慢㤵㤵昰㐸㡥ぢㄸ〹㈰晢㌸㜸愴摣摤攱㔱㔲㠳㥣㤳㡦晢挲㕡戴㤱㐸㜶㥤摤戱㜸扦㡥捥㌶昴挹㝤㉤戳㝤㐲㉣ㄵ挵㙢㤷〵摤挵愹搶㡡〹搹㌸戲扢捣敥㈸㤸㘴㍣㈱慡㡦㐲ㄱ㝤㌴ぢ㙦㠷㘴㐰㔳㉡愶㙦㑦搱ㄸ㈴慡敥㈵㥣敦晥㕡㜸捥搵㌶㥢戵捤昹摡收㐲㙤㜳戱戶搹慡㙤㉥搵㌶㉦慥㙤㕥㔲摢摣㔲摢㝣㐴㙤昳㔲搸戸慦㠶㠱〳㙢㥤搷づ㝦㕣㜹昲㠱〷ㅤ戵敦つ扦㕡搴㝣晣敢攷㝤愱㜸㡡换ㄵ㘲㐷㙣昴戳搵㍢愱㠸扥㌳ㄲ㙤㉣扤㌴㈵㤳晡㌸㡡㜶㐱愲搴戳㘸㌵㕢晥㑣攲攱戶捤扥㍣㘰敡㌹㡦摤扣晥换㠹捤㙦㈸㕥㔰愴捡昱搸攸㘷㤵扢搱㝦ㄴ㠹ㄶ愳㤷愶㜴㔴㡦㔳㤴㐰愲搴〶愷捡㐵敦㕤㜳敤摦㉥搹㘹晡㔹㥤愵愳㕥扥攵挹〹㡡㤷㉦愹㌲㠵㡤㝥㔶㤹愶晦っㄲ㉤㑢㉦㑤改㤸㥥愳㘸㜷㈴㑡㍤攲㔴戹㜶搳挱捦扣昵挸摤戳㉥㝤㙥㜵晤愱㐷㐶㑦㔵扣㔸㑡㤵㝢㘲㘳攴搴戹ㅤ㉤㕤㕤ㅤ敤扢捣㌷扢慤〹㤹昱戱㕣搹㉢愱㑦愰换扤㤰㘸ㄳ㤱搴㑦㙢改戴扡昴㐹ㄴ㑥㐶愲搴慦㥣㝡㉥㝤㌵晡昶昳㈷㌵散㝤晡ㅥ㑦慤㔱愷敤㔴㔲㍣㌵愵㥥㈶㙣昴㜳搷愶搲晦摥㐸戴㘹昴搲㤴㑡敡搳㈹㥡㠱㐴愹扢㥣㉡搷㝤昸摡昰ㄵ摢㍦㍥敤挲㡢㉥㡣㍥晣攳㕣㕡昱敡㉦㔵捥挲㐶㍦慢摣㠷晥㘷㈳搱昶愵㤷愶㘴㔴摦㡦愲㌹㐸㤴扡捤愹昲㤶摦つ晡昲挴捥㡦昷戹㘴攳つ捦㜶㤸㜷㉦㔴晣慣㤱㉡攷㘱愳㥦㔵捥愷晦〵㐸戴㠵昴搲㤴㑣攸晢㔳戴〸㠹㔲㌷㍡㔵摥戹戹昱晡㑥搳㝦搴㜴敥慢㍦摥㝣摡散㑤慦㔰㠳㘸㡣晦摡㠱㐸晡㔹攵㐱㈸愲ㅦ捣挲㠷㈰〱搸戴㝥㈸㐵㠷㈱㔱敡㙡愷捡挷㕦㕤晢㜵㜱攴㜹戳㑦晥搷㤴㥤晦昱散㠷㘷㉡㝥㡥㑡㤵捤搸攸㘷㤵㠷愳㠸㙥㈲搱昲㐸〶㌴㈵戲㝡㠱愲㈲ㄲ愵㉥㜵慡晣攴挶㈷㝥㌴㙤扡㌶攳㠶攳慦㤹昶挱㜶昷㙣愳昸愹㉤㔵㤶戰㔱㔱㈵慦㔳摥㔵㉢ㄶ扣㙡㉤愶晦㈵㐸戴ㄶ㈴昵ぢ捣㔶昴搹㈳㈸㕣㡡㐴愹昳㥤㑡㝦㍦㘲㑣敢愰㔳搶捤扥戲㙢慦㜳㤷㍤㝥㔹㑥㜱㤴㈰㤵戶㘱愳愲搲摥㉦㤵敤昴摦㠱㐴㕢㐶㉦㑤愹㥣㝥㈴㐵㥤㐸㤴㍡挳愹㜲敥捤〳摥晥㑤挷搴搹㤷㝣㜴摢捦㝦㤳㝥㝣㥤攲㤸㐴慡散挶㐶㍦慢㕣㑥晦㉢㤰㘸㉢改愵㈹㤵搱㔷㔱戴ㅡ㠹㔲㈷㍢㔵㕥㝦摤㌶ㄷ㥦㜶攱挲搹㘷㑥摤攷昲㘹㠷扣搵慡㌸〲㤲㉡㡦挲㐶㍦慢㍣㥡晥㡦㐱愲晤㠰㕥㥡ㄲ㌹晤㔸㡡搶㈰㔱敡㔸愷捡昵攳晦㝡挶愷㥦㙥㤸戴㙥㐶敢㐹戳晦㔰㜸㐸㜱扣㈵㔵ㅥ㡦㡤㝥㔶㜹〲㡡攸㈷㈲搱㑥愲㤷愶㘴㑡㍦㤹愲㔳㤰㈸戵捡愹㜲捣㈹攷㍦㌸㘴挰㥥㔳搶㍥戱㘸敤㠹㕢㝥㙥搵㜳㜴㤷〸晢捣っ㝥ㅣ㑦挳㌰慥㘰㜶㜵㍢㈳〵㕥ㅦ扦摤㠱㐴摦攳㠸㘹㥤㠵晦晤㜱〴㉡昹㔶挶ㄱ晡㕡搲㍦ㄵ㠹㜶ㅡㄲ㘳㜶㐷㔷㤷搵㌵㝥㈴〶㕢慤㈳愷㘳㠴㜰㍡昵㘷㈰㔱慡搳㌹㍡㡦㝤㜶晣昴攷愳扦㥥㜲摡改〳ㅡ晥㌳慡敢㈷㡡挳㙥改㄰㘷㘱愳㥦ㅤ攲㙣晡㍦〷㠹㜶㉥扤㌴㈵㜳晡㜹ㄴ㥤㡦㐴愹愵㑥㤵㜷㥣ㄳ㍤改㡤收〱㑤㜷慥㔸㝤敤㡣户㥥㈹㈹づ昲愵捡ぢ戰搱捦㉡㉦愴晦㡢㤰㘸ㄷ搳㑢㔳㌲愳㕦㐲搱愵㐸㤴㉡㍡㔵摥摦㌹攳㤱散戴㙢昷扥愴戸摦愴搱㠳㉥㍦㔴昱㉢㠵㔴㜹㌹㌶晡㔹攵ㄵ昴㝦㈵ㄲ㙤ㅤㄲ㔴ㄹ搳慦愲攸㙡㈴㑡ㅤ收㔴㌹昵捤愷㔶㕦㥣㍡㙥挶捦捥㕢㍡散攰㡢戵挵㙡㔳ㅡ攳扦㜶㉤㤲㝥㔶㜹ㅤ㡡攸㍦㘶攱敢㤱攰㝡㤲搲㙦愰攸㐶㈴㑡㉤㜲慡摣㙢敤晤て㝦搴昰攲㝥㙢㜷㙣㥤搳戸㍣晢㜷挵慦㑢㔲攵㑦戰搱捦㉡㝦㑡晦㌷㈳搱㙥愱㤷愶㘴㔶扦㤵愲摢㤰㈸㌵挷愹㌲戳搹晥㝢敤㥡晦㘴收昵㍦㙢扣昷㥦〳㌳㥦愹捤㘹㡣晦摡捦㤱昴戳捡摢㔱㐴扦㠳㠵敦㐴㠲扤㡣敡扦愰攸㉥㈴㑡捤㜰慡摣敥㠱㕦捦㙢㘸扣㜴晡㝤㜷㉥摡改戵㉢捦晡㔰㙤㐱㘳晣搷敥㐶搲捦㉡敦㐱ㄱ晤㕥ㄶ扥て〹慡㑣攸昷㔳昴㉢㈴㑡㑤㜶慡摣㘳㤰㔹㍢㘲搲戲㐹户捤ㅢ搱扥㜶㥣㥡慥戶愴㌱晥㙢て㈰改㘷㤵敢㔱㐴㝦㄰㠹昶㄰ㄲ㔴㤹搵ㅦ愶攸ㄱ㈴㑡敤敥㔴昹攱挱㜷㍣㌲攳扡㈷攷㥣昲摣て捣散敥㐷㑣㔲㕢搱ㄸ晦戵㐷㤱昴戳捡挷㔰㐴㝦㥣㠵㥦㐰㠲㘳㤹搶㝦㑢搱〶㈴㑡㈵㥣㉡㌷㌴ㅥ㜳昳〱㑦て㤸㝥敢ㄱ㌵㜵挶ㄶㄳ㙦ㅡ晣ㄴ搴昳㥣敦㉡㔳㍢捤㤵昸昶搷昳挵㌲㍥㍥捡㝦㝤㝦愳挶ㄷ敡㔲慡㤴㈹挵㘲挵㔴搴㑣㤸昵愳攰昶扦晤敡挶㑦挴挱愵〳㕡摡㡢ㅤ㉢攵扢摣㠸㈹㘶㤷搵㜳㐹ㅥ攷攸愶㜴㉣㙦㉦㜶㙤ㄵ慥㕣搰㡤㈱昴㤶㐱㕤㡦㤳㡡㘲ぢ昰㑤搷敡㤲晡戶〹ㄶ㕢㘴戶㉥户㈶慦㙡戱搵㕢〷搴昸㥥摢㤱慦慥㥤搶㘹ㅤ改㘹㉢㕡㌴ㄹㄳ㌱㉢挴㜷挵㕥摡㉡扢㕤㈳㥢㤶㜴㜴㔹敤搲扣㜱㙤㜳㕢ち㑢慤捥〵ㄶ愷㜱慣愲散敡㈶㔴㌹㕦戶挷捤㘹挷㡥攲敢㜳㜱戴㕦㕡摡㝢㔵户搵㕥戴㡡㘸敦㌲慢戳㝢昵㐲㌳摦㙡㙤㕡㘶㘲搷〹挵ㄶ㘵攲㘹ㅤ㠵攵㕤㑤ㅤ敤摤㥤ㅤ慤攵㥡挹挵ㄵ㈶扥攰ㄷ昷敤㈸㕡昸㝥㕥挷㔷㡤慡ㄹ㌰㐰愹㥡戱㘱ㅦ昸昴摢㌵㕥づ㠴敦㄰㙦㡤㘳扥㜹㜹户ㅢ㍦ㅦ㝢㠷扤㘸戵搸㈷㙢户敦挳㤹昸愵㥢㥤慢ㅢ晡昶㠹㜳㕥戴摥愹扡戵戴搱㍢㜲晦扢挶戵戵挳㥣扤摦㝢〵㈶㐱㘶㤸敤挵㔶慢戳搷ㄹ㍢挵ㄶ改㑦㈳愹㡦攲㙣慥㑡慦づㄶ㙡㤵㕡㕤扦戲愵搸扤㐴㕢㘲戵㉣㕥挲攱㉤㘶昵ㅡㅡ㠸戶攲愵㍦〳㤱晥㝢㈶捦㈲㠹㐴㙡戴攷㘸愴㐵昴㍦搸昹晡搱昸摢晦改㤵㕡㤴搲㘵㍡〷㜳㙦㕤昵㙤ㄸ散㜵つㄸ㄰戶㤷㌳捣慥㈵摤散㥥扤㉢改敦㡦㑣㥥㐷㔲扦㍤㤲㍥㘷㙦㌸挴慦攳㈴搵㤰戶愹㔶挹挴搴愰㥣摤捡慣㙦戳㘷㥢愶㕡㕤〵㥤搳㔲㌳㜱慥慣搲戰㠵㤳㝦㜰ㅢ㝢扦戵慡㝢慡搹㙤づ㙣挳〴ㄷ㡥㤲づ愳㜱㔲捡摥㘲挹㈱㈲㜳㑢㐷㥣ㅣ㍣ㄸ戲改昳㌲㐸〴戶㈷㥣㌸㌸㕦㙡〶㌸㘹敦㍢㠱戶㜳攸愸〵㍢㝡昹㐴ㄵ收捦㡡搳慤昶㠵慢㤷㔹㕤㌴㙦搰㝡㐵ㄹ㍣扤攸㙣㑥㈱扦㝦㜷㑢㙢搷㜸戴㜴㝡㘷挷昲㘵摦愶ㅦ晡搲㕦㐰攲扥敡㜷㐴㉦晥敦昷〹戸㙡〶慥攰戱㘹㙥慥㘹愰㌷㑡昴敤㤸戰户挲搹搷昸㈳㉦晤㑦昸ㄳ改㑤㔷㍦〶ㄶ晤㤹搴慢㠷晤攰㌶㄰㕡搸㘹挹㌴㘵㠳㘴㐰㝢㐸摢〱ㅤ㥤㑢昳ㅤㅤ㑢搹㥦㠶㑡慥㙢㠹㘵㜵㜳敡㙦㤰㌳搵㈹㔳㥡㑡つㄸ㔰㌶㘳攷㥢㈳摣ㄶ晥戵㔷㤰っ㤹㡣㠱扣敢戱㑢㝢ㄵ愲〱㤸㠴搴㕥挳挶戶㌳搱㈷ㄷ㜷攲㤳慥搸㍣扦愵㙢㘹昳扥㘶扢戹搸㙡㐳摦ㅣ扦慡戵㙢㤵摡ㅡ㄰㌸扢㔶昳捣ㄱ㠹㡦㘶㕣㍦昵搲摦㕦晣昲挱ㄷ㍦扡㤵ㅡ攱㈸㉡㘶晡㜶㠲摢㔱昸慦扦㠹㐴㙤〹㌳㕥㕣戰㕤晥搲摦㐶㕥㝦㠷挹扢㐸㜰㠹㄰攸戸㐲扣㘷㘷搵捥昸换慢㠴晥㜷㈶晦㐰愲挶㈱攱㌹慡扦㡦挴㝤愹㡤攰㥦㠷㕥づ摦㔸㠸㉢て摦扦㈰㡤攸扤攸搴㉥戰攰㈱搴㕦㘱㐲㐸㍡〱愹㠱㜰ㅣち㐰㜳ㄴㄵ昳㡥扢愱㤸〰昸㥣攵敢㘰ㄶづ攰㑢搶昱ㄵㄳ搲昱〱攰㠹㡣慣㡡㐲㉣〰㙡㈱搰〷㈰㔱㜱㠸〴㠰慣挷㈰挳㤷晡晣㉢ㅦ㠰ㄸ㈴㤵〰ㅡ攸㔳敦㐵愷ㄲ㈸ㄷ〶攰㥦㜰ㅥち攰㐳㐷㔱㌱ぢ㥡㠶愷㔱㙣挵㐶㙣昲晢㌰ぢ〷㌰っ㙡㝤㌸㤳㑤㤰昸〰㙣㘶㘷㔵〶㑥〴挰收㌴摡〲㠹捡㐱㈴〰戶㐴捥㝤愹㌷晤〰戲㄰㔷〲搸㠶㍥昵㕥㜴㙡㜷㤴ぢ〳昰㜲㌵〰㉦㌹㡡㡡㌹搹〹昰㌴㡡慤搸㤱㑤㝥愱㉡㠰㥤愱搶挷㌲ㄹ㠷挴〷㘰㔷㍢慢昶㠲ㄳ〱㌰㥥㐶扢㈱㔱㤳㈰ㄲ〰㔱攴摣㤷㝡摡て㘰㈲挴㤵〰㤲昴愹昷愲㔳㤳㔱㉥っ挰㈳搵〰㍣散㈸㉡㈶㡢愷挲搳㈸戶㘲〲㉡㔵て㔶〵㌰ㄱ㙡㝤ㄲ㤳挹㐸㝣〰㥡散慣摡ㅢ㑥〴挰㔴ㅡ敤㡤㐴㑤㠷㐸〰㑣㐳捥㝤愹扢晤〰㌸换㕣〹㘰ㄶ㝤敡扤攸搴っ㤴ぢ〳㜰㙢㌵〰户㌸㡡㡡愹敢㝤攰㘹ㄴ㕢戱㠰㑤晥㘹㔵〰晢㐳慤㉦㘲㜲〰ㄲㅦ㠰㠳散慣㥡つ㈷〲攰㘰ㅡㅤ㠲㐴敤〷㤱〰㌸ㄴ㌹昷愵慥昱〳搸ㄷ攲㑡〰㠷搳愷摥㡢㑥捤㐱戹㌰〰ㄷ㔷〳㜰㤱愳愸㤸㐸㥦て㑦愳搸㡡ㄶ㌶昹㠲慡〰㤶㐲慤户㌲㘹㐳攲〳搰㘱㘷搵〲㌸ㄱ〰换㘸㜴㈴ㄲ戵㍦㐴〲愰ㄳ㌹昷愵捥昰〳㔸〸㜱㈵㠰ㄵ昴愹昷愲㔳㡢㔰㉥っ挰〹搵〰ㅣ敦㈸㉡愶昵て㠲愷㔱㙣挵戱㙣昲㥡慡〰㡥㠳㕡㍦㥥挹〹㐸㝣〰㑥戲戳敡㘰㌸ㄱ〰㈷搳攸ㄴ㈴㡡㜳晣〲攰㠷挸戹㉦戵搲て攰㄰㠸㉢〱㥣㑥㥦㝡㉦㍡㜵ㄸ捡㠵〱㘸慢〶愰搵㔱㔴㉣㌲ㅣづ㑦愳搸㡡ㅦ戱挹㐷㔴〵㜰㈱搴晡㐵㑣㉥㐶攲〳㜰愹㥤㔵㈶㥣〸㠰换㘸㜴㌹ㄲ㔵㠰㐸〰㕣㠱㥣晢㔲愶ㅦ㐰ㅥ攲㑡〰㔷挳㍥愲昷愲㔳㐵㤴ぢ〳㜰㐰㌵〰㡢ㅣ㐵挵㤲挷㘲㜸ㅡ挵㔶晣㠴㑤㕥㔸ㄵ挰捤㔰敢户㌰戹ㄵ㠹て挰捦散慣㕡〲㈷〲攰攷㌴扡ㅤ㠹㍡〲㈲〱㜰〷㜲敥㑢敤攳〷搰〲㜱㈵㠰㕦搲愷摥㡢㑥㉤㐵戹㌰〰㤳慢〱㤸攴㈸㉡㤶㕦摡攱㘹ㄴ㕢戱㥥㑤摥慢㉡㠰㠷愰搶ㅦ㘶昲〸ㄲㅦ㠰㐷敤慣敡㠰ㄳ〱昰ㄸ㡤ㅥ㐷愲㡥㠴㐸〰㍣㠱㥣晢㔲㈹㍦㠰㘵㄰㔷〲㜸㡡㍥昵㕥㜴慡ㄳ攵挲〰㡣慢〶㘰慣愳愸㔸っ㕡づ㑦愳搸㡡攷搹攴㥤慡〲㜸ㄱ㙡晤㈵㈶㉦㈳昱〱昸戳㥤㔵㉢攰㐴〰晣㠵㐶㝦㐵愲㔶㐱㈴〰㕥㐱捥㝤愹㙤晤〰㔶㐲㕣〹攰つ晡搴㝢搱愹搵㈸ㄷ〶㘰㤳㙡〰㠶㍢㡡㡡愵㈹㉥㉦㡤㘲㉢晥挱㈶㙦㕣ㄵ挰〷㔰敢ㅦ㌲昹㈷ㄲㅦ㠰㡦散慣㍡〶㑥〴挰挷㌴晡〴㠹㍡ㄶ㈲〱昰㙦攴摣㤷搲晤〰㝥〰㜱㈵㠰捦攸㔳敦㐵愷搶愰㕣ㄸ㠰慦扦慣㌲ㄴ晥捡㔱㔴㉣㤴㥤〰㑦愳搸㡡〱戵㘸昲ㄷ㌰ぢㅦち搷㐳慤㙢㑣〶㈲昱〱㘰搸ㄴ戲敡㐴㌸ㄹ㑤㐷ㄱㅡつ㐲愲戸㙡㈶〰〶㈳攷扥搴㐷愸挳晢㌲㜴ㄲ挴㤵〰ㄸ㝤ㄵ搱㝢搱愹㔳㔰㉥っ挰扢搵〰扣攳㈸㉡㤶敤搶挲㔳㉦搳戶㘵㉢㘵挳㘱㕢㌶㙤㍢戸㌴慤愵戵摢敡㤴㤹戹挶ㄲ晥搸㌱㐵㤲ㅦ挲搹挸㑥戳㘰㐷敢っ㉦㌵㘱㐲ㄲ㐱㑣摤慢㘵搶㑤㑣㉡㈶㐴敤昹挲晦㍦敤晢㥤㥢昶㤵㐹摦戲愹摦㕥愶㔵搱㘹〲ㄳ扦扤ㅢ晢㍡搱搶攸㘲愱㤳㌴搲㕦挶挳㜳㜹㈷愳㝤㜰㐶㐹㈲戵㍣㝢㝦㈷愴㜵戴晡㜴㌰㍢㝢㘵㈷㘵愱慡㔳慦㑦㐱昹晦㈷慥㠳愱愶昶挴昵ㄶ扣ㄲ㙥挹㘴㉢㈶㈳㤸㙣㡤㐴扤㔶昵㌲扢㉤㙤㐶㌲ㄹ㠵挴㜷㤹摤捥捥慡㔳挱㝢㌴晥敢摢搳㘸っ㤲挱㍢㈰搹㙦㠶搵㡡〵㡦㙦㉢㤴戳晥㜴㔴搱晢ㄴ㉤晡捡挶㌰摡戴㙤挱敡昶挲㤲捥㡥㜶〴搴㜲收㜸㜲〱戱㤰㕤捡搴摡㘶㜷㌴㉤敦搶摡㘶戴攰捦攰戶昹搶㌲换散㙥挲㠲ㄶ愶愵㘷㈳晣㐱㈶㥤㘷ㄶ㔷晤扦㥣㤴慥愹挳㉥搴㈸㝣摥扡昳搲㉡㜸愶摡搳挳づ摥昱㔳㍢㄰㔷㙢㐹㐸㌱戱㙢ㅡㄶㄸ扥㠳戳捥㤸搸㐱敢慥晣攷㑤㝢㡣戹晣搶慦㥤扦挷㘲愲㑦㕥晡㘹搸改捡㑦摤戱㈸ㄲ改㑤愷捥㐰㌹敦㔳㔷摢つ昶〳搰つ散㘹挸愷慢㝤昲㍥攵㈸㉡㐲㌲捥㠶㌷ㄹ㝡㈴攰㐸㙤愸㝡㑥愴愰搶搳㑣㌲㐸㝣攷㐴捥捥慡㜳攰㘸㌴㜷㘹㜷ㅡ敤㠱㐴㥤㠷慣っ㍤昶㐴捥㝤愹㠷㔰㠷㌷昴㌸ㄷ攲㑡〸㤳㘰ㅦ搱㝢搱愹昳㔱捥㠳攰㥢㠷扤扢ㅡ㠰㕦㍡㡡㡡〰㤱ぢ攱㐹〰捣㘴㤳㝦㔱ㄵ挰㍥㔰敢戳㤹散换搶昵㑣㐴捦戱戳敡㈲㌸ㅡ捤摤㤹㑢愳㜹㐸搴㈵挸ち㠰昹挸戹㉦㜵戳ㅦ挰挵㄰㔷〲㔸〴晢㠸摥㡢㑥㕤㡡㜲㘱〰慥愹〶攰㙡㐷㔱ㄱ慥㜲〵㍣〹㠰㘶㌶㜹㕤㔵〰㈶搴㝡㥥㐹㠱慤敢〱㘰搹㔹㜵㈵ㅣ㡤收敥㤴㘸戴ㄸ㠹扡ち㔹〱戰〴㌹昷愵㉥昴〳㔸〷㜱㈵㠰㔶搸㐷昴㕥㜴敡㙡㤴ぢ〳㜰㐶㌵〰愷㍢㡡㡡攰㤹敢攰㐹〰㉣㘷㤳㑦慤ち㘰㈵搴晡㉡㈶慢㤱昸〰ㅣ㘵㘷ㄵ㠳㘸㐶攳扦㝥㌴㡤㡥㐱愲㙥㐰㔶〰晣〰㌹昷愵㡥昳〳戸ㅥ攲㑡〰挷挳㍥愲昷愲㔳㌷愲㕣ㄸ㠰㤵搵〰慣㜰ㄴㄵ愱㍣㍦㠵㈷〱㜰ㅡ㥢摣㕤ㄵ挰ㄹ㔰敢㘷㌲㌹㡢慤敢改〱攷搸㔹㜵㌳ㅣ㡤收敥㥣㑢愳昳㤰愸㕢㤱ㄵ〰攷㈳攷扥搴㔲㍦㠰㕢㈰慥〴㜰ㄱ散㈳㝡㉦㍡㜵ㅢ捡㠵〱㌰慢〱㌸摣㔱㔴〴ㄶ摤づ㑦〲攰㉡㌶昹㝢㔵〱㕣〳戵㝥㉤㤳敢搸扡ㅥ〰搷摢㔹㜵〷ㅣ㡤收敥摣㐰愳ㅢ㤱愸㕦㈰㉢〰㙥㐲捥㝤愹晤晤〰ㄸ㤱㔴〹攰ㄶ搸㐷昴㕥㜴敡㉥㤴ぢ〳戰㑦㌵〰戳ㅣ㐵㐵㤸搳㍤昰㈴〰敥㘲㤳㘷㔴〵㜰㌷搴晡㍤㑣敥㘵敢㝡〰摣㙦㘷搵扤㜰㌴㥡扢昳㉢ㅡ晤ㅡ㠹扡ㅦ㔹〱昰〰㜲敥㑢㑤昴〳㘰㝣㔴㈵㠰㠷㘱ㅦ搱㝢搱愹㕦愱㕣ㄸ㠰㔴㌵〰㐹㐷㔱ㄱ㜴戵ㅥ㥥〴挰㤳㙣㜲扣㉡㠰愷愱搶㝦挷攴ㄹ戶慥〷挰戳㜶㔶㍤〸㐷愳㘵㜷㈰搰晦㠰㐴㍤㡣慣〰昸㈳㜲敥㑢敤散〷昰㄰挴㤵〰㕥㠲㝤㐴敦㐵愷ㅥ㐱戹㌰〰摢㔶〳戰㡤愳愸〸〱㝢っ㥥〴挰敢㙣昲㠸慡〰摥㠴㕡㝦㡢挹摢㙣㕤て㠰㜷敤慣㝡ㅣ㡥㐶㜳㜷晥㐶愳昷㤰愸摦㈲㉢〰晥㡥㥣晢㔲挳晣〰㥥㠰戸ㄲ挰㠷戰㡦攸扤攸搴〶㤴ぢ〳愰㔷〳搰攰㈸㠲〱㘹昵㑦挳㔳㍦〲㠹〶戱挱愵㐵㉤搶㑡㐶㍥っ㉤攱㤷㐴㑤换扢扡㍢㈴㑣㘳㐸㘹㙡挷㝥ㅤ摤㔳㕢扡㤶戵㥡慢㠷㤵㥣㡤〳㤶㔸敤〸愲敡挴㌲㝡㐰搶戱㙣㤹㔵搴㑢ぢ㍡㤶㜷ㄶ慣㤹㔳扦ぢ㐱㔶搸㍦ㅣ㍡㠹慦慡㔵㜸㝤戳戸愱ㅡ㤴㐴㉦挱慢愶晥ㄹ㌸っ㠶㝦昸扥㈵昷㑣挸ㄸ㌰㙣散㈱扡戰愵扢搵ㅡ㔴ㄲ扤㙣㌷㤴㐰ㄱ㤱㘹挵㠱愵㠵㑢㄰ㄶ㌱㜵㐸㘹㝡㘷㑢戱戵愵摤攲挱挰㈴て㝦㥥㌵摢㕡㡣㈸戴戹ㅤ㕤㉤晣㔹搳㤰搲挲㑥戳扤㙢ㄹ〳㙡ち慢㌷㉥换挹㤷愰晡搲㤴㤶昶㉥㔴㈳㐷㤱摢㡤愵〵㑢㍡㔶攲㔷㡣换摢摡愷㥢换扡扥ㄳ㐷㐵昱戰挸㑢づ㡤慡㔵戵戵慡愱戶攱㥢ㅥ㥦㠸昸㡡㈳慤㘳㈲挷慡愶晥昷搸敡㘵㐲㠳搳ㅡ㑥っ㈰攳摢搸愶戲攰昹搰㔰㉢敦㈷愰㥣捡搰晦㠳㔳㝢昰㘷㐸㘶㑤摦㝦㘶㑦攴攷晦攸昷㤴昵捦挲㜳昰慢㘳戰㠷㜹㠱㜶㥢挰㜸愸摤㔵㈸㘳捦挱ㄹ㠸㈳捥㕣戰晢㐵㑡㘲挳㥥㌸戴㘷㜳ㅡ㘲戵〶㤷㘶㥢㜹慢ㄵ㈱㘶㙤㘶昷㔰㍢挳挹ㅤ晣搸慥换搱㌵㜵戴戵㤹散㕡散㤶ぢち昸㘱㑡㐳㘹昲昲敥㡥㝤㕢摡昵ㄲㄲ改㝦㡥挸㕣〵㤱戹㑡㐴㠳㑢昳ㄹ㝡㉡摢昴搵戱搸散㙣改㕥搲搶㔲㘸㘰㠶攱愱摦㠹㍥㠹敢㐴ㅤ㘰扡㉦昷㥡ㄱ㥣扡戰扦挴攳㜰㡦挷扣ㅣ搱昱昰愳攷搶㉡つ晦搴㌷㡣㑣挴ㄵ㐶㍥㌸昴㉦攰慤ㅥ晦攵㤲㈳㙤昹㔰㘲㝤戰昹㈱㔷㔷攵㈲愴晥㐰〳晣搷扦愴愹昳慡晢㈳㌶㝡つ㕢ㅢ〸㠳挸散づ戳㌸つ㔳挹ㅤ㥤〳㥤摦晦㌶攰搰昲㤲搲㘹㌰㤰戰〹戱愹㠸㜹㕤搱㔲戴㍡ㅢ㈸㔸㠰改㤸㍡㠶㈰㙡昶㌱挴㔷昵〱㌵昵昵㠳ㅡ挲敡㥡改晡摡摥〹捦昲晦㝥㝡㘶㠵晦扦捦换㑥攴㉥㐴㈲昲㔱昴ㄵ戶昵慦㤱愸攷㈱攴晥〴っㄸ攰慤㉢㈴昵㉦㐰ㄹ㍣㌶攵㌱㝤㠸晣搳㘱㔴㈷扦㥣㘵戴㘱〳㈲昳㈴㑣戱㕥㜶㘴㤰㉦扣㔰戳㈳ぢㅢ摣㥦攳㙡ぢ搰换慤㘲挴扥㡥㜲㌲ち㥦〰㌵戵戵㜵㌸搴㕡㜰㡥扦愲㕡㌸㙢㕢㘰㐹摣愱摡〶㑤搰㙡搱攲㐱㍣㔹攰扦㤹扦㐴㝤づ㔲㑥愰攰㡦扣㈲ㄱ扤づ㌶㌵ㄱ昵㈷愴敥㡥て愱挴㈶挳ㅦㅡ敢ㅡㄲ昵㈶㠴晣㤸昷㝤㈸愹户㤱攵〷㔳㑤攸㠵㔰扤〳つ㉦㠶晡㐰㍡㜸ㄷ㕢扣挶㜸㝤㡥㍦㑣敦扢捦扤挷ㄲ昸㕦搶攷搴摦㈱㜱㥢敢㍢㤰㠳搸摣挱慣敤ㅦ攱〶㐳㘸㌰㤴〶敦挳㠰〷㔳㙢㐴慥〷ㄲ㝥昸ㅡ〲㘹㈳搸〰搲扦㝣㑥㝤㤰㌶愶搳㘱㜴晡㌹っ㠲㤰扥㠴慣ㄷ㐸㕦㐱㉤㤰㠶搳〱㡦㑣ㄹ愴㑤㈱敤ㅢㄲ㝢㐹㈵㈴挶戴㠵㐰摡㥣捤摤㠲戵つ〸㌷搸㤲〶㕢搱愰づ〶〲㘹〴㜲㍤㤰昰㔳摤㄰㐸摢挰〶㤰ㄸ〶攷搶敡㠳戴㉤㥤㡥愴㔳㠶慣〵㈱㌱㑥慤ㄷ㐸挳愱ㄶ㐸愳攸㠰愱㙣㘵㤰戶㠳戴㙦㐸っ㜹挳㍢搰㤳ㄸ昷收㌶搷搷㤳挶戰戹㍢戰㌶挶挴㠵ㄸ散㐸㠳㥤㘸挰㌰㌹㠱戴㌳㜲㍥㐸愱愷摢㌸搸〰ㄲ㐳攵㕣愷㍥㐸扢搰改慥㜴捡戰戶㈰㈴挶戲昵〲㠹㔱㙥〲㘹㍣ㅤ㌰摣慤っ㔲ㄴ搲扥㈱㌱㉣づ敦ㅡ㍤〶㜳昷愵ㄸㅢ攷㌶㤷㕡攷敡㄰㠷㡤㥥㘰㙤㡣㥢ぢ㌱㐸搲㈰㐵〳㠶搲〹愴㌴㜲㐳摣㙢㤲晤摢攸㤰扥㤴㠵ㄵ㌰㈵㝤㙥㝤㤸㜲㜴扢㍢摤㌲昸㉤㠸㘹㈲㘴扤㘰㥡〴戵㘰摡㠳づ㈶㈳㔷㠶㘹〲愴㝤㘳㘲昰ㅣ摥㠱扥㌴ㄵ㈲㤷㠲慦㉦㑤㘴㜳㈷戱㌶㐶搷㠵ㄸ㑣愶挱ㄴㅡ㌰攰㑥㌰㌵㈱搷搳㤷昰㙢敥㄰㐸㝢挳〶㤰ㄸ㜴攷㍡昵㐱㥡㐶愷搳改㤴〱㜲㐱㐸㡣㡡敢〵ㄲ攳攵〴搲っ㍡㘰攰㕣ㄹ愴㔹㤰昶つ㠹〱㜶㜸〷㈰㌱捡捥㙤慥て搲㙣㌶㜷㕦搶挶〸扣㄰㠳晤㘸㌰㠷〶っ捡ㄳ㐸㜳㤱敢㠱㠴摦㥦㠷㐰㥡てㅢ㐰㍡摣攷搴〷㘹〱㥤㉥愴㔳〶搱〵㈱㌱㜲慥ㄷ㐸㡣愹ㄳ㐸晢搳〱㠳敢捡㈰ㅤ〰㘹摦㤰ㄸ㠴㠷㜷〰ㄲ㈳昱㐲ㄸㅣ挴收ㅥ捣摡ㄸ愵ㄷ㘲㜰〸つづ愵〱〳昷〴搲㘱挸昹㈰㈵挲㈰㌵挳〶㤰ㄸ扣攷㍡ㅤ㑡㠹㍤〸㌸㥣㑥㑤㍡攵㔰㌰〸改㌸挸㝡㠱挴戸㍢㠱㤴愷〳〶攰㤵㐱㉡㐲摡㌷㈴〶敡攱ㅤ㠰挴㘸㍤户戹扥㥥㔴㘲㜳ㄷ戳㌶㐶昲㠵ㄸ㉣愱㐱ぢつㄸ摣㈷㤰㡥㐰慥〷ㄲ㝥攳ㅦ搲㤳㕡㘱〳㐸っ昰㜳㥤晡㝡㔲ㅢ㥤戶搳㈹㠳昱㠲㤰ㄸ㠱搷ぢ㈴挶收〹愴づ㍡㘰㤰㕥ㄹ愴㈳㈱敤ㅢㄲ㠳昹昰づ㐰㘲㐴㥦摢㕣ㅦ愴㉥㌶㤷㌷ㄴ㔲㡣昶ぢ㌱㔸㑥㠳ㄵ㌴㘰〰愰㐰㕡㠹㕣て㈴摣㤵㈰〴搲㙡搸〰ㄲ㠳〰㕤愷㍥㐸摦愷搳愳攸㤴〱㝢㐱㐸㡣搲敢〵ㄲ攳昷〴搲搱㜴挰㐰扥㌲㐸㍦㠰戴㙦㐸っ昸挳㍢〰㠹㔱㝦㙥㜳㝤㤰搶戰戹挷戱㌶㐶〴㠶ㄸㅣ㑦㠳ㄳ㘸㜰〷っ〴搲㠹挸㜹㥦㙦昶㝤ㄴ㐲㌰㥤っ㉢㘰㘲愸愰敢搶㠷改ㄴ扡晤㈱摤慥㠷㐱㄰ㄳ㘳昹㝡挱昴㌰搴㠲㘹㉤ㅤ㌰摣慦っ搳㘹㤰昶㡤㠹㘱㠱㜸〷㌰㌱㌶搰㙤慥て搳ㄹ㙣敥㤹慣㡤㜱㠳㈱〶㘷搱攰㙣ㅡ㌰㤴㔰㌰㥤㠳㕣㑦㕦挲㥤ㅦ㐲㈰㥤〷ㅢ㐰㘲㌸愱敢搴㜷㔵㍡㥦㑥㝦㐴愷っ晤ぢ㐲㘲扣㕦㉦㤰ㄸ〹㈸㤰㉥愰〳㠶〴㤶㐱扡〸搲扥㈱㌱㜴㄰敦〰㈴挶て扡捤昵㐱扡㠴捤扤㤴戵晤㌵摣攰㌲ㅡ㕣㑥㠳㔷㘰㈰㤰慥㐰捥〷㈹ㄳ〶㘹ㅤ㙣〰改つ㥦㔳㕦㑦扡㡡㑥慦愶㔳㠶〷〶㈱㌱㈶戰ㄷ㐸㡣ㄶㄴ㐸搷搰〱挳〶换㈰㕤〷㘹摦㤰ㄸ㕥㠸㜷〰搲挷㄰㠵㐰扡㥥捤扤㠱戵㌱晥㌰挴攰㐶ㅡ摣㐴〳㠶㈴ち愴㥦㈰搷〳〹㜷搷〸改㐹㌷挳〶㤰ㄸ㤶攸㍡昵㐱扡㠵㑥㙦愵搳〱㌸㘰㐱㐸摣挵㕥㈰㘹㔰ぢ愴摢攸㘰㈰㜲㘵㤰㝥づ㘹摦㤰ㄸ㠲㠸戶〵㈰㐵㈰㜵㥢㡢㑤昷攳昸づ㌶昷㑥搶挶ㄸ挵㄰㠳㕦搰攰㉥ㅡ㌰㙣㔱㈰晤ㄲ戹ㅥ㐸戸ㅦ㐸〸愴㝢㘰〳㐸っ㕤㜴㥤晡㈰摤㑢愷昷㈱愹摦〲〶扤㑣ㄴ㈲㥥挲ㄷ㍡挶ㄳ㔶㉢敤摦摥搲㡤㌹㍣づ晢愷戵㜴㘳㌶㘲㜰〹〹㌶㈵挶㙢㑢㤹摢昳ㄵㅡ攷慤つ㙣㕢愹㉡㕢㉣搸愶㔲敦㕦㍤搸㍥㐴㙤慦㉢昸㤶ㄳ晡㌲㤲昵㠵㤰㌶㝥㤷ㄶㅣ㤴ㅤ〷攴慣㌹愸㌱搵㈳攴㝣摣㌹㤷晣㍦㔸㥥㤰㍥㠴挵㑡昴〹晥㤰ㅣ摤㔳晦㌵戶戹㕡戱㘵㥦㕤挴ㄷ㌰挸㈹戸〸㔷㉣㙣搹㄰㈷㈲㜵㘶㝢ㄷ收〲㈳㑥づ㌳扤㐳㥤捤㌹换扢换㌴收慡㘱㡥〶扦挲㥣搳㡥昵愲㠲搹㔹晣㡥㑣敥㘲摦散戵〶㤹愷晤愶敢㐰昰㠲搷㠷敥扣摤㠷挷㘲㘵敦〱㠷㌵㈳昳晡ㄳ㙦搹〸㑦㐳㠸摢ぢ挳㙣㘰㡥昷戶㤳愳㘰摦搸㑥ㄶ攵收㕡㔸㔱挳摤晥㕡慤㘱㔲挰换捡㐴愶㕥㥡㥣敦挲〲㑦㌷㘷昵㥤㉤㌹搱昵搲㝣慢ㄵ昷挳㕢㘱㘱ㄲ摥搹㥡㕢攸㐶㜴戱攷㠰户㐳昸敥ㅣ㈱㄰愹㜳㡥㤲㤲攳愴昵㜲㝤㉢摦〹㥥㐳摦晣愸㤶攴昵晥㐴㜵挹挵㝣摤㌸戱挶摤㜰㤶晤ㄸ㜱搹换㕡ㄲ慥戵晥攰㔸㥥㐹挳摣㤸㙤晢ち㈷ㄷ慦挱慥㡣ぢ㑥㐳戸〰搸搹㡤㝢㠶昰昶㑤㡤㍣㜵㕡㌱㈳摦摤㠲戵㤵搶搵㐳㑢㌳摢ぢ慤换㡢㤶㉣捣戸搷㙣㔹㥦昹㑥ㅣ㉦捥㐸㍡㘷㔴㉦㕣ㅣ㈸㌳㜱愷㔴昷ㅥㄲ摦㝣ㄵ㔶㕦㡦㌳㑤㉥㜶昰㠱㤰〲攷扣㘳ㅣ㙣扦㈳㤱㌹㔱扥㜱㑦ㅣ扤摣㍦ㄳ㤷戶ちㄱ慦㘹っ㌱㙤㜲㠳㤹攵㡣昳㤹捤敥挰㍤㈷戱㡡敢ㄳ捤㘸戱㐵摦㠹攳㠴晤戴て㤳愶㘱㜹敡ㅢ㥥㈱㜴攲㕤昵㜰搱戳昳ㄳ昹ㄹ㠳㑦ㄹ戵㉤㡥㠰㍢㌲㐳户㠸㐳㕤换挴㔱㌳〸㔹㐶㘶て攳㠸愹㔱挸搹㈳㌳晢㔸敡扦㠱戴㥥搶㕣㘵㤷㤷㙦挹ぢ㜹扢㡥敤㔰㡣㙡晤㔱㤸扢㉦挵搰㘵㜷㡣㐴愱㌳㔱昲ㄸ㙣昴挷㔹摢㤸㜰㠳㈷㘸昰㕢㈴昵㍢挲㈰㜸㤱愹ㅡ愸㡢〲㌵昵㙤㕣づ㙡㘸攳戲ㄸ㑥㔱つ昷扡㐰㈰㌲㤶搶戴㐱つっ攴搵㌷挰敡挹つㅢ㈶戰㍤㙡慣慦晥挱㍤つ㝣㤲昵㍦㠵㐴㌱㘲㌵㌸搲㘵㤸慡换ㄳ㘵㠸搲户慥慤ㄸ挰㉡㍣㥦愶〳㐶戲㤶㡤㜴㥦㠱戴敦㤱㙥づ挵㠴愷㝦〹㔱敤づ愹换ㄳ㥢㉥捦㘷搹摣攷㔸ㅢ㐳㘲㐳っ晥㐰㠳㍦搲㠰㔱戲㌲搲㝤ㅥ㌹摦㐸㌷昴敢挰㡢戰挱㐸㤷㤱戲慥㔳摦㐸昷㈵㍡㝤㤹㑥ㄹ搵ㅡ㠴挴㔰搶㕥㈰㌱挸㔵㈰晤㠹づㄸ敤㕡〶改㉦㤰昶つ㠹㔱戱㤵㤰ㄸㅡ敢㌶ㄷ㥢㉥愴㔷搸摣㔷㔹ㅢ挳㘶㐳っ㕥愳挱敢㌴㘰㈴慤㐰㝡〳㌹ㅦ愴搰㉦㤶㙦挱〶㤰ㄸ㑤敢㍡昵㐱㝡㥢㑥摦愱搳㘶ㄸ〴㈱㤹㤰昵〲㠹㠱戰〲改㕤㍡㈸㈰㔷〶改㍤㐸晢㠶㘴愱㔸㈵㈴㠶捦扡捤挵愶ぢ改ㅦ㙣敥晢慣㙤㜱戸挱〷㌴昸㤰〶㡣戶ㄵ㐸晦㐴捥〷㈹㜴㌹攷㈳搸〰ㄲ㈳㙥摤㕡㝤㔳ㄴㅦ搳改㈷㜴捡攸搸㈰㈴㠶挴昶〲㠹挱戲〲改摦㜴戰ㅡ戹㌲㐸㥦㐲摡㌷㈴㐶搷㔶㐲㘲㠸慤摢㕣㙣扡㤰㍥㘳㜳㍦㘷㙤挷㠴ㅢ㝣㐱㠳㉦㘹挰㠸㕣㠱昴ㄵ㜲㍤㤰㜰晢扢㤰㉦㤶昲摤㈴愲ㄸ㤵敢搶敡敢㐹っ㝦搰戱挲㕤愳ㄸ㐱ㅢ㠴挴戰搹㕥㈰㌱愰㔶㈰つ愰〳㐶搶㤶㐱慡㠷戴㙦㐸㡣挰慤㠴挴㌰㕣户戹搸㜴㈱つ㘴㜳ㅢ㔸ㅢ㐳㜴㐳っ㜸慢㜵㍤㐲〳㐶敤ち愴㐱挸昵㐰挲つ晢㐲㈰つ㠱つ㝡ㄲ㈳㜷㕤愷㍥㐸㐳改戴㤱㑥慦㠲㐱㄰搲㌵㤰昵〲㠹㐱户〲挹愰㠳敢㤰㉢㠳戴㌱愴㝤㐳扡ㅥ挵㉡㈱㌱㔴搷㙤㉥㌶㕤㐸挳搹摣㑤㔸ㅢ挳㜸㐳っ㌶愵挱㘶㌴戸〹〶〲㘹㜳攴㝡㈰攱ㄶ㠳㈱㤰戶㠴つ㈰㌱扡搷㜵敡㠳戴ㄵ㥤㡥愰㔳㐶攲〶㈱摤つ㔹㉦㤰敥㠱㕡㈰㙤㑤〷㡣搰㉤㠳戴㉤愴㝤㐳扡ㅦ挵㉡㈱㌱㥣搷㙤㉥㌶㕤㐸愳搸摣搱慣敤搷攱〶摢搱㘰㝢ㅡ㌰晡㔷㈰㡤㐱捥〷㈹㜴㌱㘷㐷搸〰ㄲ㈳㠰摤㕡㝤㤰㜶愲搳㥤改㤴搱扡㐱㐸っ搱敤〵ㄲ㠳㜷〵搲㔸㍡㘰ㄴ㙦ㄹ愴㕤㈰敤ㅢㄲ愳㝤㉢㈱㍤〷愹摢㕣㙣扡㤰挶戳戹扢戱㌶㠶〳㠷ㄸ㐴㘹㄰愳〱㈳㠴〵㔲ㅣ㌹ㅦ愴搰搳㉤〹ㅢ㐰㝡挹攷搴㜷攱㑥搱㘹㥡㑥㕦㠷㐱㄰搲㥢㤰昵〲㠹〱扥〲㈹㐳〷㙦㈳㔷〶㈹〷㘹摦㤰ㄸㄱ㕣〹改㙦㤰㠶㌰搸㠳捤摤㤳戵㌱㘴㌸挴㘰〲つ昶愲〱愳㠸〵搲㐴攴㝡㈰攱挶㤳㈱愷摢㘴搸〰ㄲ㈳㠹㕤愷扥㥥㌴㠵㑥㥢攸昴㍦㌰㤰挶㑥㘵づ㘵昰愱㔰㔳捦㤸戲㘰愸㔴㐵ㄸ㥢搴㔰㘲㐰摢㠲敥搵慤〸㈲攴㈶㐳愷散㉤㡥㜶㌱〵〴ㄹ〲扡㍡㍡昱敤慦㉥昸㐳㑥慦散㔳愸㜴搰昰挰晤〹愵ㄸ㌵㥦愱㌵昵昷㝥㕥㜹て㍥慦㍣ㅢ摥㜳戳㌲㤶攱㑢㥢㠶㈶づ摦户愵搰搹搱搵㔱敡ㅥ戹〰㠱戰㈳㜹扦挷ㄲ扥晥㑤慥扦ㅢㅥ㐳敢攴㡥搵戵昳搱〸㉢㜸晦戳挸搲昶㡥㤵敤搲㥡晡㉥摥昶㔲㜸つㅣ挸㙡散攸㈹㙣㙣〷㜸㠶㍢㌰㌶ㄸ㤵㠶㜷㡤㌶〳扥挶㌴㑤㘹㥡摦㥣捤攰㠶㥤挵㐲㉡㥡㑥ㄶ㤲愵㝣㍥㕦㐸㘶㔳㘶㈱㤵挹攳㠹ㄸ戱扣愹捤散㌱捤愷㉤㉢㥤㑦攵ㄲ㘶㉣ㄹ㑦愴戲挹㔸㈹㙢挵捣㜴搴捡㈷搲㠵戴挱㜸㌷扡搷㘷愱㡣扥てㄲ㠳挷㑤㐴戳㈹摡㤷㈲攵㡡㘸㈰愶昵㜵㄰晤户戱㘸㈸㔴愳昲慡愰㡡捡慡ㅢ㌸戰㘲㘲戲㈲㠶捤扢ㄵ㥥愶㌱㠴慤晥㌶昰つ捥㘶㠶ㄷ㉡㍦㝣㉣捣捡昵㜹㙣昷㝣㈴ㄱ㠳挱㙣㤴㘹ぢ㤰づ㙥㥡搲㉣㕦慡攷攳㔶㤷摡㐲㐸㌶㠲愴晣ㄹㄷ摡晥㄰㙦っ㌱敥攵收摥摤㡤㝤㔳㕢〴昹㔰挸㝤戱扣㠶收㜸搷㐷戳摡〳㘱愱扦挶慤㔱㐸搴㐰㈸攵㠸ㅦ〲㌹㌷㤰慦㔱㍡㔲㥥㈵敡㕡散㈵晢㈶㠴㌵㍡㍢ㅣ晢㤶扡ㅡㄲ昶慦昲晥㌱〸㠵㜸㤰戴㘶搸搹摤㈲㥤㐸㐴㜳戱㜸㌱㤷㈹㘶㤲愹㐲㉣㥢㑦挶㡢昱㘸㍥㔹㉡㈴㡡愹㔴㑣㍢摣㌳㉤㈴㡢㔶㍥ㅦ捤ㄷ㉤昴㠸㑣㈹㥢㉢㐴㡢改㈲ㅥ挲ㄲ捦愴愲㤹㔸捣ㄸ散戸搷㑤㤴搱昳㐸㡣㈱慥愸㐰㔱㤱愲愱慥挸戳㔲ㅢ㐱挴慥愱㉥㐶㤳㜹搸㘰㠷㝢捡戳㐸ぢ㤲㠸挱㌰㌹㤱ㄱ扦㑥攲㍡昹敡㠴㘹っ㜳㤵㍢戳㔴〷攵㐲㙦㈷㘴搵㜰扡愵扣ㄳ㜲㡦摥愶㤰ち扤㌳㔰㔹㈵扤搳㈰慤愴户㌹ち〹扤ㄵ㜰㘵搳换㈴ち愶㔵㉡挵攲改㐴㈱ㄹ㌵㡢戹㔸㉣㔵捣㐷㑤㉢㤵㉢攵㤲ㄹ㔳㕢改㤹㕡挵㜸㌶㔳㑡愷愲㠹㘴㈹㘹收戳㘶㉡㥦捡㔸改㐲㈹㥤捣挶㑤搰摢挲㜱慦慦攲ㅥ慣㐶㘲㙣改㡡扥㑦搱㔱ㄴ㙤攵㡡㍣㉢戵つ㐴㐲敦㜸㍦扤㘳㔹㘴つ㤲㠸挱昸㌹㙣攰㜶㔷㤴〵攸㡤㜴㤵㔱㕡㥣㑣ぢ愱户ㅢ改㡤㠲㔲攸慤㠵摣愳户ㅤ愴㐲㙦㐵㈸扤敥㔰㝡㡣㡡ㄳ㝡㘷挰㤵㐳捦㉣攴㜱㡤㠹㘶㑡愵㜸㌲ㄷ捦攵㌲挹㘴慥㔸捣㐴㌳㔶㌴ㄱ㑢㔹摡㤹㥥㘹㉡ㄷ㑢攳慡㔵㌰㌳㔱㌳㤹㠹㘷捤㡣㤹㈸㘶捤㘴扣㘰㈵㐰摦㌲㜶㜰摣敢㘷㜱て捥㐶㘲散攸㡡捥愱攸㕣㡡㜶㜲㐵㌴㄰㔳㌵づ㈲愱户搴㑦敦〲敡㉦㐴ㄲ㌱㜶愱㐱㌵㝡扢扡捡っ㉤㉥㘷㈹愱㤷㈶扤昱㔰ち扤㜵㤰㜳㐳晥㐷㈱ㄵ㝡捤愱昴づぢ愵ㄷ㐳㈱扥っ挶捤搱㡤㜶㉤㝣摡ㄸ慤㐲㍡㤵㠸攷ㄳ〰㤱㑦愶㤲㐵㌳㤷㈸㈵㘳戱㔲愲㤸戴㌲愹㙣捥㐸戸敤戸づ㘵㡣愴㥢晢㌱㜳㈹㌷㐷㥤捡㈲㈷㌰づ㜴㘰㙣㡣慡昴ㅢ愱搲㙦㐲ㄲ㌱㜲㌴愰㉣慣㉢敤敥㉡昷愲挵㙤㉣㈵㌰㌸慦愴昶㜰㉢扡ㅤ㜲敥〱昲〸挲㐳㉡㌰㘶㠷挲㤸ㄵち㠳㐱㜱搲㤵敥㠲㉢㥢㠱挹㙢㤰㔹㑣㥡㠵愲㤹㉣㈵捣㝣㉡㕦㑣挵㡡昹㑣挶挲昹㤸㑡㙡扦昴㑣搳㘶㈶㕤㌰㜱挹㡢〲㤶ㄵ换㥡搹㐲慥㔴捣收慣㠴㠹㜷㍥㘱㑣㜲摣敢㜷㜳て敥㐱㘲㑣㜶㐵昷㔲㜴ㅦ㐵㔳㕣ㄱつ挴㔴㌱愸㑥攸㑤㜶攸㐱㔳愳㍦㐰晤㝡㈴ㄱ㘳ㅡつ㈸ぢ愳㌷摤㔵敥㑤㡢㐷㔹㑡攸㑤㈵愷ㄹ㔰ㄲ㥡晥〴攴ㅥ扤㔹㤰ち扤㔴㈸扤㐴㈸扤搹㈸㈴昴㥥㠲㉢㥢㕥㍥㤶挸㘶ㄳ戹㔲㌶㥡㌲㤳ㄸぢ攴捤㕣〱〸㡢愵㜴㌱㔶㌲捤愸昶戴㘷㕡捣㈶愲愹㔲㉣㔳㐸攵㜱㐲㘶戳㘶慥ㄴ挷㉤愷ぢ挰㥦换愶㜲㈹㘳㕦挷扤晥㍢㤴搱㥦㐱㘲散攷㡡㝥㑦搱戳ㄴ捤㜱㐵㌴㄰㔳挵㘸㍢愱㌷搶㑦敦㜹敡㕦㐰ㄲ㌱ㄶ搰愰ㅡ扤㠵慥㜲㌶㉤晥挲㔲㐲㙦ㅦ搲摢ㅦ㑡愱昷㉡攴ㅥ㍤〶搹〹扤㙤㐲改㡤〸愵㜷㄰ち〹扤㌷攱捡愶㔷㠸挷㑢㠹㝣戴㘸㈶㔲愵㘴㌴㤳㌰㑢搹㈲扡㔶戴ㄸ换㕡㜱㌳ㅦ搷摥敡㌱捤㤷㑡㘹戳〸敢㌴慥㜵攸㜵攸㥢改㙣㈱㕤挸㘴愳㔶搶捡ㄹ〷㍢敥昵户戹〷敦㈰㌱づ㜱㐵敦㔲昴㌷㡡づ㜵㐵㌴㄰㔳挵㌰㍣愱㌷捣㑦敦㝤敡㍦㐰ㄲ㌱づ愷㐱㌵㝡愶愷愴挵㈷㉣㈵昴收㤳㕥ㅥ㑡愱昷㈹攴ㅥ扤㈲愴㐲㙦㘰㈸扤晡㔰㝡㈵ㄴㄲ㝡㕦挰㤵㜳昵戲攲愵㝣㌶㔷戴㜰捤㑦㈶㜹收ㄶ㉣㝣㤰㐶㘳挵㔲捥捡攴昳摡㤷㥥㈹㑥摣㔸㍥〱㑣改㘴㌴㤹捤㐲㕦㐸㘴ぢ愵㐲㍣㥦㉤㥡㘶㌶㘹㉣㜶摣敢㕦㜱て㌸㡡㌰㤶戸㈲㑥搸敢ち㠹搱攲㡡㘸㈰愶慡ㄵ㈲愱昷挵㘷扥〱㐸㍤㡢㘸㐸㈲㐶ㅢつ慡搱㙢㜷㤵扣ㄹ愰㍥㤸愵㠴ㅥ㙦㌲愸㍡愰ㄴ㝡㡤㤰㝢昴㡥㠴㔴攸㝤㠸ち㉢〷㈰敦㐳㕡㌹〰改㐲㈱愱㌷っ慥㙣㝡挰㤴捣ㄵ慣㘴㈲㥤捦㈶搳改㐴捥戴㌰㝥㑢挵㤲昸㤴㑣㘱ㅣ愷つ昷㑣㌳㠵㔸ㄴ㠳ㄲ㝣挰㤶ち㐹㘴捣㕣慥㤴挸㔸㐹㉢㤷㉢愶昰㜸㍣愳摢㜱慦㙦挲㍤搸ㄴ㠹戱摣ㄵ㙤㐶搱收ㄴ慤㜰㐵㥥㤵㕡つ㤱搰㝢搳㑦㙦〴㡢㙣㡤㈴㘲㝣㥦〶搵攸ㅤ攵㉡㑤㕡㙣挷㔲㐲敦㜰搲㍢ㅡ㑡愱户〳攴ㅥ扤ㅦ㐰㉡昴㕥っ愵昷㝣㈸扤㌵㈸㈴昴挶挲㤵㑤㉦㤳捡挷戲ㄸ〰㈷昳搹㙣㌲㥥挲ㄷ㈱㉢㠱㘱〵ㅥ捡㔵㌰攳搹㘲㔴ㅢ攷㤹㥡㌹㍣㐰戰㤸换挵㘳愵㘴㌲㙢㤵昰愱㤱㌱㑤づ㤲攳昱㔴㉡ㅤ㌵㡥㜳摣敢扢㜰て㜶㐵㘲ㅣ敦㡡挶㔳戴ㅢ㐵㈷戸㈲ㅡ㠸愹㍡ㄹ㈲愱昷㤴㥦㕥㠲晡㈴㤲㠸㜱ちつ慡搱晢愱慢㕣㐲㡢摤㔹㑡攸㉤㈶扤戵㔰ち扤〹㤰㝢昴㑥㠳㔴攸㍤ㄸ㑡敦㠱㔰㝡㘷愰㤰搰㥢っ㔷㌶扤㐴㈶㕢㈸攴昳愵㘸㌲ㅥ㑢收㔲㠹㙣っ㘷戰㤵㠹挷ぢ愰㔹㐸㈴戵㈹㥥㘹㈶㕢㑡攵昱㠹㕣㠸攱攳㌹㘶㠲㜷㈹㥦㑡㥡改㉣挶㝦ㄸ搹ㄵ㡤㌳ㅤ昷㝡ㄳ昷㘰㉡ㄲ攳㉣㔷戴㌷㐵搳㈸㘲ㅣ㈰ㅢ㈱〶㘲慡捥㠳㐸攸摤攵愷㌷㡢㐵昶㐱ㄲ㌱捥愷㐱㌵㝡㍦㜲㤵ㅤ戴㤸挷㔲㐲慦㥤昴㉥㠰㔲攸㉤㠴摣愳㜷ㄱ愴㐲敦㈷愱昴㙥っ愵㜷〹ち〹扤〳攱捡戹敥㈵戲愹㔲㍣㠷㉦搵攸㔰搱㔴㉣㕦㉡ㄴ慣ㅣ㍡ㄶ㔰ㄶ慤㐲㔲㍢挸㌳㑤攳㈱ㅢ㠵㌴扥㜶攵㑡㔶戲㤰㡢㘵愳㌸搱搳㔶愱ㄴ㡦㘵搲昸㈴㌱㉥㜵摣敢〷㜳てづ㐱㘲㕣收㡡づ愵攸㌰㡡ㄸ㈰㈸昴㍣㉢戵づ㈲愱户捥㑦捦㘴㤱㍣㤲㠸㜱ㄵつ慡搱扢摡㔵慥愰挵ㄲ㤶ㄲ㝡换㐹敦ㅡ㈸㠵摥㔲挸㍤㝡っ晣ㄳ㝡攷㠷搲㍢㌷㤴摥昵㈸㈴昴㍡攰捡愶㔷㑡㈵㘳挹㜴㔶㐶㉤挹㘴㍡㘹攲㜳㌴ㄷ户搰愹攲ㄶ㌸愶戵㘵㥥㘹㌶ち愲戹㘸㈹㥢㠸㘵㤳挹㔸ㅡ挸㌳挹㥣ㄵ捤㤹搱㘲愶㤴㐹ㄸ㌷㌸敥昵㈳戹〷㥤㐸㡣ㅢ㕤㔱ㄷ㐵摤ㄴ㌱㜲㔰攸㜹㔶敡㘶㠸㠴摥㕡㍦扤㔵㉣戲ㅡ㐹挴戸㠵〶搵攸摤敡㉡㡦愱挵戱㉣㈵昴㜸㔷㐶㈵ㄱ㠱㤴ㅦて戹㐷㡦ㄱ㠱㐲敦㤸㔰㝡㐷㠵搲扢〳㠵㠴摥挹㜰㘵搳换愳摦㘰㜰㥣戴昲㌸ㅤ㜱扥收慣戸㤵挲㜰㉥㥡挲ㄷ㠹㔲㈹愵㥤攲㤹ㄶ㤳㜱っ㤷㑢㠵㔸戲㄰〵攷戴㔹㡡㠱㕢愹㤰㡦愳敦ㄶ愳㜹攳㑥挷扤晥㐳敥挱㕡㈴挶㉦㕣搱愹ㄴ㥤㐶ㄱ㐳ち㠵㥥㘷愵敥㠱㐸攸㜵晡改㥤挵㈲㘷㈳㠹ㄸ昷搲愰ㅡ扤晢㕣攵㠹戴戸㠰愵㠴摥〹挸搶晦ち捡攰捣㡦敦昷挸扥㌸㌶晥扥搴昰〵ㄷ捡ㅣ搲㐶愵㜹换捤㔶㍣愸㜴づ㈲㕣扡㈹晡㉥挴㐵搴搹㜱㐶㝤㑥㥦挹㉥ㅣ㜲ㄸ㘷戱㠲っ捡㘷扦㥣㝤㤳愷㐷㝣戳㈸㡢㐸晤㘲ㅣ扢晦慥ㄶ㜶攲㥥㈹㔲戶づ〷〹戱㘸㤷昰㔸㈳㈲㠳昱㝦㜲扤戸ㄴ〲㙥挸晦〷㕣改愳戴㜶㕥昵敢㤱昹敦㐳㜸攸㘸㔸捦㡦㝡昹昳敤㜱慤㝣㈴㜲搸慦㠱换㝦㉤㝦㌹摢昲㤰摢㠶㉢㤰㜳㕦敡㘱㔷㝡愵搳㕥㌶㔰晤〶愹㥣愱㠷晢捥㔰敤㉡㤸㔴㥤〷㔶摦ぢ㍤㙤摤ㅤ㌶ㅥ愳㘳扣㡣挷摤つ㠶㠲㠸攴户捥㐶攳〶㙣㜰慡㑦戳ㄵ摦㕥㙡㍣〹捦慣㐵扢〶晢㔰㍥昱㜹㉤㈴㈱ㄳ㥦搷㐱ㅣ㥣攰㝣捡昱㈲て戲搳慦㠷㠵㍣搷㑥㍤つ戹ㅣ昴ㅢ㈱攲〶慢㔲捦㈰ㄵ㠸㡢㝣㄰㝢收㌶ㄷ㠶昲㝡ㄶ㠵攴㌲㜷㌳㕣㌹㤷戹㘸戲㤸戲㔲㤹㘴ㄶ㠳攳㜸㌴㤳㑦㔹㘶㈹㠵㐹㠲㔲㈱㥢挹㘶㘲摡㉤㥥㘹㉡㘵㘶㘲〵ㄳ㕦㠳ぢ挹㘴㍥ㄱ捤㕢㤶ㄵ㡦ㄵ㔲昱ㄸ扥挱㘱捥挹㜸捥㜱慦摦捡挶摦㠶挴昸㠳㉢晡ㄹ㐵㍦愷攸㡦慥挸戳㔲㉦㐲㈴㤷戹㝤搰㙣㙦㙥昳ㄷ㉣㜲ㄷ㤲㠸昱ㄲつ戰摢愱㤳〲㉦扢捡㜳㘸㜱㍦㑢挹㘵㡥户㡦㔳㝦㠲㔲攸㍤〰戹㐷敦㉦㤰ち扤㠹愱昴㈶㠴搲㝢〵㠵㠴摥挳㜰攵っ㔰㤲㔶ㄶㄳ〰㘶㉥㥡㉤㈵ぢ昸㡡挶愹扡㘲づ㔳㙦愵扣㠵㠷㘹㙢㡦㜸愶昹㝣っ愳㌸㉢㙤㘲㔸㤷㑣㘲㉣㤳挵搷㌴ㄳ搳㥡㤹㔴㉥ㄹ㡤㈶㡤㔷ㅤ昷晡㙦戸〷㡦㈲㌱㕥㜳㐵㡦㔱昴㌸㐵慦扢㈲捦㑡扤〵㤱搰㑢晡改㍤挹㈲㑦㈱㠹ㄸ㙦搳愰ㅡ扤㜷㕣攵㐵戴㜸㡥愵㠴ㅥ敦㍤愷摥㠵㔲攸㍤て戹㐷敦㍤㐸㠵摥㑥愱昴㜶〸愵昷てㄴㄲ㝡㉦挳㤵㑤㉦㠵㤹㤱慣㘵收㑢晣㐶㔶挸愴昳戱㘴㌶ㄳ㡤㈷㑡搱㘸挶㡣㈶㉤敤㑦㍤愶戹㥣㠹慦慦挵㐲愱㔸㐸㥡昱ㅣ㘶昲捣㔴〶㐳㍤㌳ㄹ㑤攴㡡㜱攳㝤挷扤晥㘷敥挱㕦㤰ㄸㅦ戸愲扦㔲昴ち㐵㡣㐰㘱㈳挴㐰㑣搵㐷㄰〹扤慤晤昴摥㘰㤱㌷㤱㐴㡣㡦㘹㔰㡤摥㈷慥昲㑡㕡扣挷㔲㐲敦ち搲晢㌷㤴㐲敦㝤挸㍤㝡㡣㉣ㄱ㝡ㅢ㠵搲㙢っ愵昷ㄹち〹扤㝦挱㤵㑤慦㔰㉡攵ㄳ㌸昹㤲㈹㉣㌰㤴㑣㝣㑤挰㑣㘶摥捡攵戳㤸搷捣收搳摡㐷㥥㘹㍣㤶挶搳攸㡡㤸㐰㡥捡㕡〴㠶㠴㤸㍦㡥ㄷ攲㔶㈲㠵㈲㌱攳㜳挷扤晥㌱昷攰ㄳ㈴挶ㄷ慥攸摦ㄴ晤ㅦ㡡ㄸ㥡㈲昴㍣㉢㠹㡢ㄷ㝡㥡㥦摥攷㉣昲〵㤲㠸愱㠰慥㉡㍤㠶愵㠸㤲㜷愷搳㙢㜱㘵戶改㕤㐷㝡ㄲ㜲㐲㜹㍤攴ㅥ扤㝡搸ぢ扤捦晥ㄳ㌶㈹昰㈹愴㤵㤳〲っ㉡ㄱ㝡㍡㕣搹昴㡡㤸㑤㡡㘷慤㘸ㄴ㤳㜳㐹㝣昱挲ㄵ㉣㕤戲㐰㈷㕤挴ㄴ㑢㈶愳㐵㍣搳㔲㌶㔵㈸㘵戰〰㤴捡㘲㔰㥣㡣㘱㙡〵㔷㑢慢㤸㉢㈶搸㔵㡢㐶㠳攳㕥ㅦ挴㍤ㄸ㡣挴搰㕤搱㄰㡡㠶㔲ㄴ㜱㐵㌴㄰㔳挵愰ㄴ愱昷〱㥡敤㕤昷㌶愶㝥ㄸ㤲㠸㌱㤴〶㘴㄰㌶ㄹ摡攸㉡㙦愶挵ㄶ㉣㈵㝤敦愷愴㘷㐰㈹㝤㙦〴攴ㅥ扤㡤㈱ㄵ㝡慦㠷搲㝢㌵㤴摥㜰ㄴㄲ㝡㈳攱捡愶㤷㐸愶昳ㄹ㕥扡昰愱㠱㙦㕢㔱㝣㈴攴昲挵ㄸ慥㝡昱㜴㌶㠳扥㌷捡㌳挵㔷晦㑣㌱㥡捤愷㘲〵㉣㤸攱ぢ㉤收㐱昳愹㘸ㄶ㐳敢㜸ㅡ愳㘹㘳ㄳ挷扤㍥㥡㝢戰ㅤㄲ㘳㔳㔷戴㍤㐵㘳㈸摡捣ㄵ㜹㔶㡡搱㉡㐲敦〵㍦扤㥤㔹㘴㉣㤲㠸戱ㄵつ慡搱㘳㈰㡢㈸敦愰㐵㤴愵㠴摥敤愴㈷㐱㉡㤴㈷㈰昷攸㙤ぢ㝢愱户㈱㤴摥ㄳ愱昴㐶愱㤰搰换挰㤵㑤㉦㤶挸㠰〲扥㠲攵慤㝣㌲㔷㌲昳戹㘲㈹㙥㕡㤸っ挵㘷㐱㈶㔷搲戲㥥㈹㔶づ戱㔴㠱㡢㘲㈹㠵挵㌳捣挴愴㡡搹㜸㍡㕦挰㤷㤱㑣㈱㤹换ㅡっ㜰愱㝢㍤挷㍤搸ㅤ㠹挱戸ㄶㄱ敤㐱搱㥥ㄴ㌱捡愵摣㑡㌱㡣㐵攸慤昷搳㥢挴㈲㤳㤱㐴㡣㥤㘸㐰捦㘱㝤㙦㘷㔷挹㥢敡改搳㔹敡㌵㙥昱㘶㝤㙡㉣㤴搲昷㘶㐱敥搱㘳昴㡡搰扢㌳㤴摥敤愱昴挶愳㄰ㅢ慥敤〷㔷㌶扤㝣〱㐳ㄴ㕣昵㑢戹㜸ㅣ㤳愱搱㙣㉡㥤㉡挶㌰㈵て㌲㐵捣㌳㙢㜳㍣搳㠴㤵㉢〱ㄹ㠶㌸昹㌸㤶㍤㌲㔹㥣扢㜹㡣㘱慣ㄴ㍥㘵昲昹㥣戱㥢攳㕥㥦换㍤㤸㠷挴㠸扡愲昹ㄴ㉤愰㈸收㡡㍣㉢㤵㠴㐸攸摤攴愷㜷〰㡢ㅣ㠸㈴㘲愴㘸㐰㈲㘱昴搲慥昲㐱㕡㝣㡦愵㠴摥㝡搲换㐰㈹昴㑣挸㍤㝡っ㙢ㄱ㝡㔷㠴搲扢㉣㤴摥ㅥ㈸㈴昴㉣戸戲改㘱戱换㉡㐶㑢〹㑣捡㘱〲捡挲㔴㘷㈶ㅥ㑤㐷ㄳ㤸㤵挲敡㙢㉡愵㤵㍣搳ㅣ㘸㘱ㄶ㉦㥡㡥愵ぢ搰㕡㜹㝣㙡㐴㌱㠹㠰㜵㐷㝣搵㡤㔹〶㐳㘲攸㕥㕦捣㍤㔸㠲挴㘰㈴㡣㠸㕡㈸㍡㠲㈲挶挵㤴㕢愹挹㄰〹扤昳晣昴摡㔹愴〳㐹挴㘰散ぢ摥攱昴ㄸㄳ㈳㑡摥捥㑦㕦捥㔲慦㜱㡢户〹㌴ㄸ㈲㈳捡㔵㤰てㄹ㔰㍦ぢ㤹搰㥦ㄱ〴ㅦ扡扤昷㉡㍣㉥㥡㍦搹㐰挰〲㡡搶㙣搲㌶戳ぢ㥢戸㘵昶挲㡥挹昲㐳〲㠶㈶㙣攴挶㌴㡣㜳ㅦ攱㌸愶㐷攲晥㑡挷㉤㌶愷搳㉢㠷㐷㈲㈲㑡〵㡡㜱㝣攰攳㈶㍤㌹摦摤㡡戶敡㤱攲挷㔹昸㘵㠲㔵㜴㍤㜶㈱㡡扥慥㜶㐰挵扤愷攵ぢ晢搴㡥㌶㍣㌵㘰㍣㙦㑦㐴㙦㜸㍣改捣攲戶搸㠳慤㐲敥搵㌴愵愵㕢扥扤㡤㠰㕥改㌳〰㐷晢㍥昶㔶㥢戰㝤搳昶㠹㜸晤㐹㌸ㅥ挱戰昹慡㜵戰㙦昶㝣㕢㘵㡤㍣捣ㄱ晤㘸㌸㔴㡣㘷㈱㝢愵捦㘴㈵㍦戰㉢㤹㡡㑡搴㜱愸㠴ㄵ㘱㌴〱敢㌵戴㘶㐰㡣㉢㔲っ㡣㘱㠶摥ㅡ攷㈱㠳㠱㐴昰㕢摢㠷ㄳ㈱攳㙢㤲愴㌵挳㥤扦㥢㑦㙡㥣ㅦ㉣ㄱ扣换㌵㑢慣㤹㔳㍢㤹㝦㈷㙤晦昱㈴㜵㈰㑡㡣㐱㐶㝦㠵挹慢㑣搸愱搴搱㘸挴㑢扣㥤㔳昰挹㠱㐷㌹㡡攰㤳〳㡤㐳攰〹㙦挴〸㘰慦㠶っ㔰㈶㌲㌶㠵㘶㙣㘹㍦昴㔱㔸〹ㅦ敥㉥㐷昴㔳㐹㠱搱㈰戶昵攱戴㍥摤戶收㠱㔱㕤㡥戵㑤昸㑣㕡㌳㕡挴㜵愰ㄸ㌵攲㌱㕢㠲㑣晦㤸戵〴㑢昴挹慣〳㈵挲㤸戵㔷㘳搶收㈸㠲てㅢ㌴㍡攱〹㙦㍣㉤ㅤ㝢〵㘶慢㤰戱㈹㌰㠶㐴扢挰愶㈰㍤愷愵㡣搹㐵愴挰ㄸ㄰摢㝡㈵慤㉦戱慤㠵㤹㔵挶散㌲㕡㌳㐶挴㘳㜶㤴㤳㤱㝥㜶㉣㌲晤㘳戶㈶㔸愲㑦㘶っㅣ〹㘳㜶㜸㌵㘶捤㡥㈲昸㝣㐲㘳㉤㍣攱㡤摦㥥㘳慦挰散㉣㘴㙣ち㡣ㅣ搱慥昵㔱㌸愴㡣挲㡦㐹攱㙣捦晡㑣㕡摦㘰㕢ぢ攱〳ㅣ㙢晢摣扣㠹搶攷挰挶㘳㜶慥㤳ㄱ㘶っ〰改ㅦ戳ぢ㠳㈵晡㘴挶㜰㤱㌰㘶昳慢㌱㥢攷㈸㠲㡦㌴㌴搶挱ㄳ摥㤸㤸挰㕥㠱ㄹ㠳㌹㙣㘶っㄳ搱㝥㙥㔳㐰捦㠹愹㝤换㤸摤㐱ちっ〴昱㑥戰ㅢ㤱挱扢慦㡢㔲挳愴挶㥢㕣换挳搴愸㜳㈷搷扦㜲㙣㜰㠷㌷挸㙢挴㈴㜵ㅢ㉣挳㜶㜴㐶戵ㅤ㥤敥㈸㠲㡦㉥㌴㙥㜷敡搴敦戱㜷㤴㈱ㅡ昶㡥摥㠵㉤敤㍥㙦㐷攳慡愹㙣㐷㝦挵ㅤ㘵愸㠶㙤晤㑢㕡㍦㘰㕢㑢攷㤸攸㔸摢㥤攳㐱㕡摦ぢㅢ慦㜳㌰收挳㘳昴〰㌲晤敢ㅣ敢㠳㈵㠲慣㐰扣晣挲捤〰㤰㌰㘶扢㔷㘳㤶㜳ㄴ挱愷ㅤㅡ㑦挰ㄳ摥ㄸ㐴㘰慦搰㌹㝥㠷㡣㑤攱㈹㙣㘹㑦搸ㄴ攴戲㤲㉡㘳戶㠱ㄴㄸ愰㘱㕢㍦㑤敢愷㙣㙢㘱ㄶ㉢㘳昶㍢㕡晦ㅥ㌶ㅥ戳㘷㥤㡣㥣㔰捦㈳搳㍦㘶㉦〴㑢昴挹㡣㘱ㅦ㘱捣㜶愹挶㙣㥣愳〸㍥㈰搱㜸ㄵ㥥昰挶㉦挴戰㔷㘰挶㜰っ㥢〲攳㍥戴ㄷ㙣ち挲㙣挷㌲㘶㉦㤱挲㍢㥥㌵㐳㍦戴㍦搹搶挲㙣扢㌲㘶㝦愱昵扢戰昱㤸晤捤挹〸戳昷㤱改ㅦ戳て㠲㈵晡㘴挶㘰㡦㌰㘶摢㔴㘳戶戵愳〸㍥㔳搱昸ㄴ㥥昰慥搱摦挰㕥㠱ㄹ㠳㌰㙣㘶㡣昶搰摥戲㈹〸戳㉤捡㤸扤㐳ちっ挶戰慤ㄹ昰愱晤捤戶ㄶ㘶㥢㤴㌱晢㍢慤㠹挵㘳愶㥣㡣㌰慢㐷〶敦扥慥㕦扥㐱㤵ㄶ㉣搱㈷㌳㠶㜸㡣攱㥥扥挲愴㘷㔰㘵㔴㘳搶攸㈸㠲㡦㘱㌴ㅡ攱〹扢㕢愳晦ぢ㝢〵㘶っ慡戰㈹㌰挶㐳晢搸㐷㘱㔰ㄹ㠵㝦㤳〲㘳㌴㙣敢攱戴晥搴戶ㄶ挲〳ㅤ㙢㌲㠹攸㥦搱㥡㌱ㅣㅥ㌳挶㜲㌰㈳捣ㄸ慡㠱㜷㍦㤸㙤ㅤ㉣搱㈷㌳〶㜶㡣攱㥥扥挲愴㠷㔹慤㠳愶㘲㈰慡ㅣ㐵昰挹㡤挶づ昰㈴捣㙡戰㝡〷㘶っ戸戰㈹㌰戲㐳慢攵て㕢㌹收㡦愵搵㤷㥦摡〳㔱㥢㐲ㅤ㌴㡡㠱ㄷ戶昵㌸㕡㙢戶昵摥戴晥㡦㘳㙤㝦〶㌴搰㥡㤱ㅢㅥ戳摤㥣㡣㌰㘳㠰〶摥晤㘰㤶っ㤶〸㘵㜶攲㔷㤳攰戵愶收㠸挷㈶㈹㠶㜳㡣挱㜶㤰搹挷㘸㘸攸攰晤㈳㐷ㄱ㝣搸愳㌱〱㥥㠴搹㔰散ㄵ㤸㌱捣挲愶㌰ㄹ㕢㥡㘱㔳㤰㥥昳㐱ㄹ戳㡤㐹㠱昱ㄸ戶㌵㐳㍡戴攱戶戵㥣㥢敦㤵㌱摢㤴搶㝢挳挶㘳㌶捤挹〸㌳㠶㘵攰摤て㘶晢〴㑢㠴㌲昳㝦攱㘱㄰挷㤸㄰㘶㙦㔵㘳昶愶愳〸㍥ㅦ搲㔸〸㑦挲㙣〴昶ち捣ㄸ㌶㘱㔳㘰ㄴ㠷戶㡤㡦挲慢㘵ㄴ㐶㤲〲愳㌰㙣㙢〶㜲㘸愳㙤㙢㈱晣㘷挷摡敥㤵摢搳㥡㔱ㅡㅥ戳挳㥣㡣㌰㌳㤱挱扢ㅦ捣ㄸ戹㔱㔶愲㑦㘶っ摤ㄸㄳ挲散㠵㙡捣㥥㜷ㄴ挱㐷㑡ㅡ㑢攱㐹㤸㡤挵㕥㠱ㄹ㠳㈵㙣ちㅤ搸搲㜶戱㈹㐸捦㜹戶㡣搹㜸㔲㘰散㠵㙤捤昰つ㉤㙡㕢ぢ戳愷换㤸挵㘹捤搸っ㡦㔹户㤳ㄱ㘶っ挱挰扢ㅦ捣ㄸ慦㔱㔶愲㑦㘶っ搸ㄸㄳ挲散㠹㙡捣ㅥ㜷ㄴ挱愷㔰ㅡっ昱㄰㘶㔹散ㄵ㤸㌱㐴挲愶㜰㌲戶戴摤㙤ち挲散㤱㌲㘶㝢㤲〲㈳㉥㙣㙢〶㙤㘸㝢搹搶挲㙣㝤ㄹ戳㐹戴㘶㐴㠶挷散㌴㈷㈳捣捥㐲〶敦㝥㌰㘳㤴㐶㔹㠹㍥㤹㌱㑣㘳㑣〸戳晢慡㌱扢搷㔱〴ㅦ㕣愹ㄸ㌵愰攸㘹ㅡ昶㡡搷㙢晥㌷ㄸ㍡㈰㈴愷㐳ち㤲㤷扢㔶敥㘲㍡㡣㙡っ㜷ㄹ摦攰捡扤㤸捦戴捤戹㉥㍤〶ㄶ昶攵㜶㌷㘰戱攷㑡㙥慦搶扣㥦㍢㡡攰搳扤っ㉥㘷㡢攷㌹戶攷㕢㤱户てㄲ㔷愷戵㜹㤰攲㈳㑡づ改㉤昰攱ㅥ㤱㠸扥〰ㅡ挵搵㘵摢㥡ぢ搴摡晥戶戵ㅣ搲㥢ㅣ㙢ㅥ戲㠸㝥〰慤戹晡散㍡㔰㕣㠵㘶㐶づ㈹ㄷ㤹昱敥挷㈱攵㡡㜴㔹㠹㍥て改晤㌰ㅦ攳㌱敢昹㔸扦慥ㅡ戳㙢ㅤ㐵昰㠱㘰挶〳昰㈴捣づ挳㕥攱攰晤〶㜹㥢〲搷愴戵㘶㥢㠲㌰㕢㔷挶捣㈴〵慥㈹摢搶㕣㤶搶ち戶戵㌰扢慣㡣㤹㐵㙢慥㌹㝢捣戸昶散㌱攳搲㌲摥晤㘰挶㜵攸戲ㄲ㝤㌲㝢づ收㘳㐲㤸㕤㔸㡤搹〵㡥㈲昸っ㌱㠳㑢搷挲㙣㈹昶ち捣晥㡣扣㑤㠱㉢搱㕡㥢㡦挲戹㘵ㄴ㍡㐸㠱㉢挹戶㌵ㄷ愳戵㈳㙤㙢㈱㝣愶㘳㙤て㠵扡㘸捤㤵㘶㡦搹㉢㑥㐶晡ㄹㄷ㤴昱敥〷㌳慥㍥㤷㤵攸㤳搹㝢㌰ㅦㄳ挲㙣㙤㌵㘶㍦㜴ㄴ挱挷㡥ㄹ㕣戰ㄶ㘶慢戱㔷㘰昶㌱昲㌶〵慥㍦㙢㐷昹㈸㥣㔸㐶攱ㄸ㔲攰晡戱㙤捤㈵㘸敤㔸摢㕡晡搹ㅡ挷摡㍥㌷㡦愳㌵搷㤷㍤㘶㕣㘷昶晡ㄹ㤷㤱昱敥〷㌳慥㌹㤷㤵攸㤳㔹㉤㐶晤㘳㐲㤸ㅤ㔵㡤搹昷ㅤ㐵昰㐹㘵〶㤷愹㠵搹㈹搸㉢㌰攳㘲戰㑤㠱慢捥摡㕡ㅦ㠵ㄵ㘵ㄴ㑥㈳〵㉥ち摢搶ㄱ㕡㥦㘱㕢㑢㍦敢㜴慣敤㝥㜶ㄶ慤戹慡散㌱ㅢ敡㘴愴㥦㜱昱戸㡣〰昶つ慦㕥收换戹搲㕣㔶愲㑦㘶㕣㙡づ㘳搶㔶㡤㔹慢愳〸㍥摣捣ㄸ〱㑦挲散㐷搸㉢㌰攳攲慥㑤㘱㈴戶戴ぢ㝤ㄴ㤶㤴㔱戸㤸ㄴ戸㔶㙣㕢㜳戹㔹扢搴戶㤶㝥㔶㜴慣敤㝥㜶㌹慤戹㤶散㌱攳㥡戲搷捦戸㘴㕣㐶愰㑦㘶㘳㠳㈵晡㘴ㄶ㐵㠹㌰㘶捤搵㤸㝤捦㔱〴㥦㠷㘶㜰㐹㕡㤸㕤㠳扤〲㌳㉥晣摡ㄴ戸挲慣㕤㘷㔳㤰㥥㜳㜰ㄹ戳敢㐹㘱㜷捦㍡㑢敢ㅢ㙤㙢㘱戶愸㡣搹㑦㘸捤ㄵ㘴㡦搹㥥㑥㐶晡搹㈴㘴晡挷㡣慢捡㘵㈵晡㘴挶㘵攵㌰㘶昳慡㌱㥢敢㈸㠲㡦㔰㌳㘶挱㤳㌰晢ㄹ昶ち捣戸㤰㙢㌳摢て㕢摡敤㌶〵㘱㌶扢㡣搹㥤愴挰㜵㘱摢㥡㑢换摡㕤戶戵㌰㥢㔱挶散㙥㕡㜳摤搸㘳挶昵㘳慦㥦㜱㜹戸㡣㐰㥦晤散挰㘰㠹㍥㤹㜱㌱㌹㡣㔹㔳㌵㘶㔳ㅣ㐵昰愹㙢〶㤷㥦㠵搹慦戱㔷㘰挶㐵㕥㥢〲㔷㤳戵昵㌶〵㘱戶㔷ㄹ戳㠷㐸㘱㠹㘷捤搵㔴敤ㄱ摢㕡㤸敤㕥挶散㔱㕡㜳戵搸㘳㜶㠴㤳㤱㝥搶㡥㑣晦㤸㜱〵戹慣㐴㥦捣戸㠴ㅣ挶㉣㔵㡤㔹搲㔱㔴㍣愸㙤ㄵ㍣昵昵愰㌶摥摣挰敡㤲㍢戳㌶愲〳搴㤷戸慥㍣愸㘴㡢ㄹ㤸㉣昷攴㙣㤵㝢ㄹっ挶昳㤶㍡㤷㕡㥤戳昱昸㌰㍣㘵㘹㐱㑢㥢昳ぢ㝡㍣㔶㡣昷㉢㜳㥦攸愳㑢㡥㠵戵搲㥣㑥㍣攲㘷㘰㘹㘶ㄷ敥㍡㔹㙣㘸㥢㙢㜶攳昹昳敤摦㠵攸㙣㐴㡢搵昱愰攲㥢〸敦㘸㕡ㅢ㝡㘳㠷愷愰づ㕤㠲ㄶ㘲攳㝢㜸戸㜷ㅥ慣攵㘳㥡扥㔹㙣戶摣㤴愳㑥挵㜱㌸敤愰戱㌵㌵㕦㑢晢戰㤲慤㍦㡤㡥㠹㤸㙢收昱㤸㌸晤㜷挸㡡扤㈴㌵㜵㐷攳㔰昷戶挲捥㑦敢㠱㙤捤㘶㘷愷戹扡愱慤戹搵㙡㕦摣扤愴愱㜹〵〲ち昰挸㌷㌸挳㠳愱昵摦攳慦㑤〴㤵慣㠱㐷㝡搵㥦昵㑢戹㤲捣㙥攵戴㜵㕣㘸㕢晦㠸ㄲ扥戶㍥㡦慣慦慤敡㔴搷昳㡢㝥捦㘷扡搲㤷晣㔲慥挲晡敡摢㍥戴扥㍦㤷搷昷㤷㐰㝤ㄷ戹㥥㕦昱㝢扥捣㤵扥敡㤷㜲〵搳㔷摦搶愱昵扤㔱㕥摦㥢㠱晡戸慡㈹攴摥昶㝢扥挹㤵扥攳㤷㜲昵捦慢慦㔶㙤ㅡ㕡摦㝢攵昵晤㍤㔰ㅦ㔷〴愵扥昷ㅤ捦㍣㠶㡡换㙤㥥攷㍡㘵㠴㝡晥㘷戹攷㝦〵㍣㜳〹㑥㍣㝦散㜸㤶敥挷愵㌶㤱㝥攲㤷㜲愹捡㔷㥦ㅥ㕡摦愷攵昵晤㈷㔰ㅦ㤷慦挴昳攷㝥捦㕣愶ㄲ改ㄷ㝥㈹㤷㜹㝣昵搵㠶搶昷㜵㜹㝤㌵つ攵㍤㤱㑢㍦攲戹ㄶち慦攷㜳㠹㐷愴〳晣㔲㉥㤱昸敡晢晣晦㠴㥤愵ㅡ㑡昸㝡晥挰㐰㝤㕣㌶ㄱ捦扡摦㌳㤷㐷㐴ㅡ昱㑢戹扣攰慢敦攳搰晡㠶㤴搷㌷㌴㔰ㅦ㤷ㅣ挴戳攱昷捣愵〵㤱㙥攴㤷㜲㙡摥㔷摦㍦㐲敢ㅢ㕥㕥摦㈶㠱晡㌸㕤㉦㥥㌷㜳㍣㑢㑦攴戴扣㐸㌷昷㑢㌹慤敤慢敦慤搰晡戶㉡慦㙦㐴愰㍥㑥㜵㡢攷㙤ㅣ捦搲㍦㌹愵㉤搲㙤晤㔲㑥〹晢敡晢㙢㘸㝤愳换敢摢㉥㔰ㅦ愷㠹挵昳ㄸ扦㘷㑥〷㡢㜴〷扦㤴搳愹扥晡㕥〸慤㙦攷昲晡挶〶敡攳ㄴ慢㜸摥挵敦㤹㔳愹㈲摤搵㉦攵㔴愴慦扥㘷㐲敢㡢㤶搷ㄷぢ搴挷改㐹昱㥣昰㝢收㌴愴㐸㤳㍥愹挱㘹㍣ㄹ㤰愵攸㈴捤㈴㠳㈴㔲㍦ㅤ㡡㍤慡摦㤲摣㜷ㄷ㥤㜱戸㜳㉦ㅥ㍣㙡ㄵ㌱㜰㔸㠶〸戳搵㝢㈳㕥㡣昷㍥慣ㄹ㠰㐷〱摡て搰慢慢摤晤㥢昹攲昰㠳昷㙢收晦晡挷㐰攳㝦攰㠷ㅦ扢㍤戱㘵昴戸ㄱ晥㌷㈰〴㡥昳㤰ㅥ昵㕡昵ㅢ㤷晡㝢昱㉤㝡㍥扢昷㈰ㄷ㈵搷ㄷ㝥㜶敦㐹㔶扣〱㤷晤搹慤㌸攳攸昹愸㔳て扡㍥㙡晣㥦晦ㄳ改愳攷昳㝦㔲挰〷㘷㈱攵ㄸ㑤㠱挲扢㤲㜱戶㔱愴㑤㝥㈹㘷敢㝣昵摤ㅢ㕡摦戴昲晡愶〷敡攳っ㥥㜸㥥改昷捣㤹㍡㤱捥昲㑢㌹搳攵慢敦㡥搰晡昶㉤慦㙦扦㐰㝤㥣晤ㄲ捦㜳晤㥥㌹换㈵搲㜹㝥改敡昲晡㙥づ慤㙦㘱㜹㝤晢〷敡攳捣㤱㜸㍥挰敦㤹㌳㐴㈲㍤搰㉦㍤愵扣扥ㅦ㠷搶㜷㐸㜹㝤㠷〶敡攳慣㡢㜸晥㥥摦㌳㘷㔷㐴摡散㤷㜲㜶挲挷昳捡搰晡昲攵昵ㄵ〲昵㕤散㝡戶晣㥥㌹㌳㈱昵㤵晣㔲㝥戳昷搵㜷㔱㘸㝤㉤攵昵ㅤㄱ愸敦㝡搷㜳慢摦㌳扦搵㑢㝤㙤㝥㈹扦ㄵ晢敡㍢㈷戴扥㘵攵昵ㅤㄹ愸㡦摦㤴挵㜳㤷摦昳摤慥戴摢㉦攵㌷㑡㕦㝤愷㠶搶户戲扣扥㔵㠱晡昸㉤㔳敡晢扥摦昳愳慥昴㈸㥦戴㥥㐳昹晦晡㍢〵㉦㍤摦昰愷㤰㐷愳㔲挵㉦ち昴愱ㅦ挳ㅣ㌶昸扦㤱㈳㝤㙥㐰㠶ㅣ㐷昸㕥㑥㜱昴捥㈶敡㍦㘰〹づ摥愹搳㡦昵㤷㝦搱㕦愲㤱㈳昶㥥昲ㅣ㡤㑢昹㌵㉣挱挱戸㤴㍦捥㕦㥥㈳㜱慦㐴㈳㐷攰㕥㑥㜱㜴㉤攵㡦㘷〹づ慥愵晣〹晥昲㙦晢㑢㌴㜲㐴摤㔳㥥愳㘵㈹㝦㈲㑢㜰戰㉣攵㑦昲㤷攷㐸㔹㑡昰㝢㤱攲㈸㔸㑡㥣㑣ㅢづ㠲愵挴㈹晥ㄲㅣ〱㝢㜵㌴㜲攴敢攵ㄴ㐷戵㔲晥㠷㉣昱ㅦ户晣㕡㝦㜹㡥㘸扤ㄲ㡤ㅣ挹㝡㌹挵㔱慡㤴㍦㔵㑡㌸挵昴搳晣攵㙢㥤っ晥攰㠸つ昰攷㤴㠶㥣㤴㍦㥤㘲づ㍡改㕢㍦挳搹㘰愶㔱㜷㌲昸㠳㕣挴㥦㔳㐳㤰㤳昲㘷㔲捣㐱愴㤴㍦换搹㤰昲ㅣ㐱㜲〳㝦㔰㥥㈳㐷㉦愷㌸㉡㤴昲㘷㔳捣㐱愱㤴㍦挷搹㤰昲ㅣㄱ㑡〹ㄲ㙦攴㐸搰换㈹㡥昲愴晣戹ㄴ㜳㤰㈷攵捦㜳㌶愴㍣㐷㜸㔲㐲敡攷挸捥换愹搱挸㐹昹昳㈹摥捥搱改㍦㜲㌶愴㍣㐷㙣㕥㠹挶ㅤ晣㌹戵㌳㜲㔲晥〲㡡挷㍡㍡晤㐲㘷㐳捡㜳〴搶㔳㝥㔷㝦㑥㐵㤱㤳昲ㄷ㔱ㅣ㜳㜴晡挵捥㠶㤴攷㠸慡愷㝣搲㥦㔳ㅣ㐱㑤㘷㡦㈸攱搲挳愱捡㥥搸挹㠶㕡㑤㜱㔴㈵ち换㔱㑣㄰㠵㔲ㄹ㔷㔱㜴ㄴっ㐰搷㉦愷㔷づ㌶愴㌱㔷㌰挷戱〶慢搵慦㜴㌶㤸㔱ㄳ㕤㥢㜵㤴㑥㜲㙤慥昲搹㌴㑥㜱㌲昸㠳〳搶攴捦愹㘹挸㐹ㅤ㔷㔳捣戱㠱搴㜱㡤戳挱㑣攳㑣㈷㠳㍦挸捤昲攷搴扥挸㐹昹㙢㈹收㘷扤㤴扦捥搹㤰昲㜳㥤っ晥愰晣㍣㝦㑥㉤㐴㑥捡晦㤸㘲㝥㜶㑢昹敢㥤つ㈹㝦㠰㤳挱ㅦ㤴攷〷㌶挵㤲㔳晣㌰㤶昲㌷㔰捣捦㘲㈹㝦愳戳㈱攵昹㐱散㤵㘸㙣昶攷㔴ㅥ㌹㈹㝦ㄳ挵〵㐷愷晦挴搹㤰昲晣㘰敤㈹㕦昲攷㔴ぢ㜲㔲晥愷ㄴㅦ攱攸昴㥢㥤つ㈹捦て捡㥥昲㙤晥㥣㕡㠶㥣㤴扦㠵攲㈳ㅤ㥤㝥慢戳㈱攵昹挱搷㔳扥摢㥦㔳㉢㤱㤳昲户㔱捣捦㌲㕡敡㍦㜳㌶愴㍣㍦挸㝡捡昳〳捣换㈹昹㘴㘱〹昷昶愵搸慥㌱昸〹㈳摦〸㙥挷〶愶㘸攵昳愳挲敡㔸搷敡㑥摢㙡つ晥㐸敤㘵扥昸㘹㈱扥敥戲慤㡥て戵㍡挱戵扡摢戶㤲㉢㍥㙢㜴㙦扥㈷敤攲㤵㕦㝣摤㙢㕢㥤㡣㍦㤵㌵昲㙡㉦㔶昷摢㔶㜲㉤慦㘸晤㕡搷敡搷戶搵愹昸㔳改㡢㔷㙥昱戵摥戶㤲敢㜲㠵慦㌳㕣慢㠷㙣㉢戹晡㔶㔸昱㉡㉣扥ㅥ戱慤捥挶㥦捡ㅡ捦㜱慤ㅥ戵慤攴㑡㕡攱㡢㔷㔴昱昵戸㙤㈵搷换ち㉢㕥㌷挵敡户戶㤵㕣ㄵ㉢慣㉥㜴慤㥥戴慤攴摡㔷㘱挵㙢愰昸㝡㕡慣ㅡ㜹㠹㍡〰㔶戵慢㔴攱昰攲攱㠷㝦摡㔸㌷㜲换扡〳㈷つ扥昸㤵㈷㕥㍢昷戹㐳㈷扣晤挵㘵㤷㍤昷挶戹ㅢ扥戸㉦㍦攱搱慢慦㝥㜸搶㤵ㅢ㕥摢戸戴慥昶ㄷ㥦捥㕥㜷㜴㙣改搱㐷㤶昶ㅦ㍢晤攸㠳㡥㤸ㄷ㥢扢搱戸〱〳〶づ摣㜱搸㘳㥢敦㘴慣㌹昲㤷㙡晤㡢㥢戵㉢戹敡戱ㄹ㘵〱㈴㔷扡捤㜸㐶㥡愱攴扡㔷搱㔸㕥晦愴戱捦摡㔶㜲㜵慢戰攲㔵㑥慣晥㘰㕢挹㌵慣挲㡡搷㌲戱㝡摥戶㤲㉢㔵㠵ㄵ慦㔸㘲昵愲㙤㈵搷愳ち㉢㕥㤷挴敡㘵摢㑡慥㍡ㄵ㔶扣晡㠸搵㥦㙤㉢戹戶㔴㔸昱ㅡ㈳㔶㝦戵慤攴ち㔲㘱挵㉢㠹㔸扤㙡㕢挹㜵愲挲㡡搷ぢ戱㝡摤戶攲㜹㉦ㅦ㔷㈳㥣㑦愵㈹㈸㠲㈷㠴㉢㥥敡愲搸㉡愰攰搹㉤㡡㉤〳ち㥥搰愲搸㈲愰攰㌹㉣㡡捤〳ち㥥戶愲搸㉣愰攰㤹㉡㡡㑤〳ち㥥㥣愲搸㈴愰攰昹㈸㡡攱〱〵㑦㐱㔱っぢ㈸㜸搶㠹㘲攳㠰㠲㈷㥡㈸㌶ち㈸㜸㙥㠹挲〸㈸㜸㍡㠹愲㌱愰攰ㄹ㈴㡡愱〱〵晢戴㈸㠶〴ㄴ散挶愲ㄸㅣ㔰戰攷㡡㘲㔰㐰挱捥㉡㡡㐸㐰挱晥㈹ち㍤愰㘰㤷ㄴ㐵㐳㐰挱㕥㈸㡡㠱〱〵㍢㥥㈸戴㠰㠲㝤㑤ㄴ昵〱〵扢㤷㈸敡捡ㄵ㠳晥㉦㌴〳敡敡</t>
  </si>
  <si>
    <t>Expected Cost of Fires:</t>
  </si>
  <si>
    <t>Expected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</si>
</sst>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6" formatCode="&quot;$&quot;#,##0_);[Red]\(&quot;$&quot;#,##0\)"/>
    <numFmt numFmtId="7" formatCode="&quot;$&quot;#,##0.00_);\(&quot;$&quot;#,##0.00\)"/>
    <numFmt numFmtId="8" formatCode="&quot;$&quot;#,##0.00_);[Red]\(&quot;$&quot;#,##0.00\)"/>
    <numFmt numFmtId="164" formatCode="_-&quot;£&quot;* #,##0.00_-;\-&quot;£&quot;* #,##0.00_-;_-&quot;£&quot;* &quot;-&quot;??_-;_-@_-"/>
    <numFmt numFmtId="165" formatCode="_-* #,##0.00_-;\-* #,##0.00_-;_-* &quot;-&quot;??_-;_-@_-"/>
    <numFmt numFmtId="166" formatCode="_-* #,##0.0_-;\-* #,##0.0_-;_-* &quot;-&quot;??_-;_-@_-"/>
    <numFmt numFmtId="167" formatCode="_-* #,##0_-;\-* #,##0_-;_-* &quot;-&quot;??_-;_-@_-"/>
    <numFmt numFmtId="168" formatCode="0.0"/>
    <numFmt numFmtId="169" formatCode="&quot;$&quot;#,##0"/>
    <numFmt numFmtId="170" formatCode="\C\º\ 0.00"/>
    <numFmt numFmtId="171" formatCode="##0.000"/>
    <numFmt numFmtId="172" formatCode="_([$$-409]* #,##0_);_([$$-409]* \(#,##0\);_([$$-409]* &quot;-&quot;??_);_(@_)"/>
  </numFmts>
  <fonts count="16" x14ac:knownFonts="1">
    <font>
      <sz val="11"/>
      <name val="Arial"/>
    </font>
    <font>
      <sz val="11"/>
      <name val="Arial"/>
      <family val="2"/>
    </font>
    <font>
      <sz val="9"/>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sz val="11"/>
      <name val="Arial"/>
      <family val="2"/>
    </font>
    <font>
      <sz val="10"/>
      <color indexed="12"/>
      <name val="Times New Roman"/>
      <family val="1"/>
    </font>
    <font>
      <i/>
      <sz val="10"/>
      <name val="Times New Roman"/>
      <family val="1"/>
    </font>
    <font>
      <sz val="10"/>
      <color indexed="23"/>
      <name val="Times New Roman"/>
      <family val="1"/>
    </font>
    <font>
      <sz val="10"/>
      <name val="MS Sans Serif"/>
      <family val="2"/>
    </font>
    <font>
      <b/>
      <sz val="10"/>
      <color indexed="10"/>
      <name val="Times New Roman"/>
      <family val="1"/>
      <charset val="204"/>
    </font>
    <font>
      <sz val="10"/>
      <color indexed="8"/>
      <name val="Times New Roman"/>
      <family val="1"/>
    </font>
    <font>
      <b/>
      <sz val="11"/>
      <name val="Arial"/>
      <family val="2"/>
    </font>
  </fonts>
  <fills count="17">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indexed="15"/>
        <bgColor indexed="9"/>
      </patternFill>
    </fill>
    <fill>
      <patternFill patternType="solid">
        <fgColor indexed="11"/>
        <bgColor indexed="9"/>
      </patternFill>
    </fill>
    <fill>
      <patternFill patternType="solid">
        <fgColor indexed="1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14"/>
        <bgColor indexed="64"/>
      </patternFill>
    </fill>
    <fill>
      <patternFill patternType="solid">
        <fgColor indexed="42"/>
        <bgColor indexed="64"/>
      </patternFill>
    </fill>
    <fill>
      <patternFill patternType="solid">
        <fgColor rgb="FF00FF00"/>
        <bgColor indexed="64"/>
      </patternFill>
    </fill>
    <fill>
      <patternFill patternType="solid">
        <fgColor rgb="FF00FFFF"/>
        <bgColor indexed="64"/>
      </patternFill>
    </fill>
    <fill>
      <patternFill patternType="solid">
        <fgColor theme="9" tint="0.79998168889431442"/>
        <bgColor indexed="64"/>
      </patternFill>
    </fill>
  </fills>
  <borders count="39">
    <border>
      <left/>
      <right/>
      <top/>
      <bottom/>
      <diagonal/>
    </border>
    <border>
      <left style="medium">
        <color indexed="64"/>
      </left>
      <right/>
      <top style="medium">
        <color indexed="64"/>
      </top>
      <bottom/>
      <diagonal/>
    </border>
    <border>
      <left style="medium">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0" fontId="12" fillId="0" borderId="0"/>
    <xf numFmtId="0" fontId="12" fillId="0" borderId="0"/>
    <xf numFmtId="9" fontId="1" fillId="0" borderId="0" applyFont="0" applyFill="0" applyBorder="0" applyAlignment="0" applyProtection="0"/>
  </cellStyleXfs>
  <cellXfs count="124">
    <xf numFmtId="0" fontId="0" fillId="0" borderId="0" xfId="0"/>
    <xf numFmtId="0" fontId="2" fillId="0" borderId="0" xfId="0" applyFont="1"/>
    <xf numFmtId="0" fontId="0" fillId="0" borderId="0" xfId="0" applyProtection="1">
      <protection locked="0"/>
    </xf>
    <xf numFmtId="0" fontId="3" fillId="0" borderId="0" xfId="0" applyFont="1" applyProtection="1">
      <protection locked="0"/>
    </xf>
    <xf numFmtId="0" fontId="4" fillId="0" borderId="0" xfId="0" applyFont="1"/>
    <xf numFmtId="0" fontId="6" fillId="0" borderId="0" xfId="0" applyFont="1"/>
    <xf numFmtId="0" fontId="7" fillId="0" borderId="0" xfId="0" applyFont="1"/>
    <xf numFmtId="0" fontId="7" fillId="0" borderId="0" xfId="0" applyFont="1" applyBorder="1"/>
    <xf numFmtId="0" fontId="6" fillId="0" borderId="0" xfId="0" applyFont="1" applyBorder="1"/>
    <xf numFmtId="0" fontId="7" fillId="0" borderId="0" xfId="0" applyFont="1" applyBorder="1" applyAlignment="1"/>
    <xf numFmtId="169" fontId="7" fillId="0" borderId="0" xfId="2" applyNumberFormat="1" applyFont="1" applyBorder="1" applyAlignment="1">
      <alignment horizontal="center"/>
    </xf>
    <xf numFmtId="10" fontId="6" fillId="0" borderId="0" xfId="5" applyNumberFormat="1" applyFont="1"/>
    <xf numFmtId="169" fontId="6" fillId="0" borderId="0" xfId="0" applyNumberFormat="1" applyFont="1" applyBorder="1"/>
    <xf numFmtId="169" fontId="7" fillId="0" borderId="0" xfId="0" applyNumberFormat="1" applyFont="1"/>
    <xf numFmtId="0" fontId="6" fillId="2" borderId="1" xfId="0" applyFont="1" applyFill="1" applyBorder="1"/>
    <xf numFmtId="0" fontId="6" fillId="2" borderId="2" xfId="0" applyFont="1" applyFill="1" applyBorder="1"/>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5" fillId="2" borderId="7" xfId="0" applyFont="1" applyFill="1" applyBorder="1" applyAlignment="1">
      <alignment horizontal="center"/>
    </xf>
    <xf numFmtId="0" fontId="5" fillId="3" borderId="8" xfId="0" applyFont="1" applyFill="1" applyBorder="1"/>
    <xf numFmtId="0" fontId="5" fillId="3" borderId="9" xfId="0" applyFont="1" applyFill="1" applyBorder="1"/>
    <xf numFmtId="6" fontId="9" fillId="4" borderId="10" xfId="0" applyNumberFormat="1" applyFont="1" applyFill="1" applyBorder="1" applyAlignment="1">
      <alignment horizontal="center"/>
    </xf>
    <xf numFmtId="6" fontId="9" fillId="4" borderId="11" xfId="0" applyNumberFormat="1" applyFont="1" applyFill="1" applyBorder="1" applyAlignment="1">
      <alignment horizontal="center"/>
    </xf>
    <xf numFmtId="168" fontId="9" fillId="4" borderId="12" xfId="1" applyNumberFormat="1" applyFont="1" applyFill="1" applyBorder="1" applyAlignment="1">
      <alignment horizontal="center"/>
    </xf>
    <xf numFmtId="169" fontId="9" fillId="4" borderId="13" xfId="2" applyNumberFormat="1" applyFont="1" applyFill="1" applyBorder="1" applyAlignment="1">
      <alignment horizontal="center"/>
    </xf>
    <xf numFmtId="6" fontId="9" fillId="4" borderId="14" xfId="0" applyNumberFormat="1" applyFont="1" applyFill="1" applyBorder="1" applyAlignment="1">
      <alignment horizontal="center"/>
    </xf>
    <xf numFmtId="6" fontId="9" fillId="4" borderId="15" xfId="0" applyNumberFormat="1" applyFont="1" applyFill="1" applyBorder="1" applyAlignment="1">
      <alignment horizontal="center"/>
    </xf>
    <xf numFmtId="168" fontId="9" fillId="4" borderId="16" xfId="1" applyNumberFormat="1" applyFont="1" applyFill="1" applyBorder="1" applyAlignment="1">
      <alignment horizontal="center"/>
    </xf>
    <xf numFmtId="169" fontId="9" fillId="4" borderId="17" xfId="2" applyNumberFormat="1" applyFont="1" applyFill="1" applyBorder="1" applyAlignment="1">
      <alignment horizontal="center"/>
    </xf>
    <xf numFmtId="169" fontId="6" fillId="0" borderId="0" xfId="2" applyNumberFormat="1" applyFont="1" applyBorder="1" applyAlignment="1">
      <alignment horizontal="center"/>
    </xf>
    <xf numFmtId="170" fontId="9" fillId="4" borderId="10" xfId="0" applyNumberFormat="1" applyFont="1" applyFill="1" applyBorder="1" applyAlignment="1">
      <alignment horizontal="center"/>
    </xf>
    <xf numFmtId="170" fontId="9" fillId="4" borderId="14" xfId="0" applyNumberFormat="1" applyFont="1" applyFill="1" applyBorder="1" applyAlignment="1">
      <alignment horizontal="center"/>
    </xf>
    <xf numFmtId="170" fontId="9" fillId="0" borderId="18" xfId="0" applyNumberFormat="1" applyFont="1" applyFill="1" applyBorder="1" applyAlignment="1">
      <alignment horizontal="center"/>
    </xf>
    <xf numFmtId="170" fontId="9" fillId="0" borderId="19" xfId="0" applyNumberFormat="1" applyFont="1" applyFill="1" applyBorder="1" applyAlignment="1">
      <alignment horizontal="center"/>
    </xf>
    <xf numFmtId="169" fontId="6" fillId="2" borderId="20" xfId="2" applyNumberFormat="1" applyFont="1" applyFill="1" applyBorder="1" applyAlignment="1">
      <alignment horizontal="center"/>
    </xf>
    <xf numFmtId="3" fontId="9" fillId="0" borderId="18" xfId="1" applyNumberFormat="1" applyFont="1" applyBorder="1" applyAlignment="1">
      <alignment horizontal="center"/>
    </xf>
    <xf numFmtId="0" fontId="7" fillId="2" borderId="20" xfId="0" applyFont="1" applyFill="1" applyBorder="1"/>
    <xf numFmtId="169" fontId="5" fillId="2" borderId="7" xfId="2" applyNumberFormat="1" applyFont="1" applyFill="1" applyBorder="1" applyAlignment="1">
      <alignment horizontal="center"/>
    </xf>
    <xf numFmtId="169" fontId="5" fillId="2" borderId="21" xfId="2" applyNumberFormat="1" applyFont="1" applyFill="1" applyBorder="1" applyAlignment="1">
      <alignment horizontal="center"/>
    </xf>
    <xf numFmtId="169" fontId="5" fillId="3" borderId="22" xfId="2" applyNumberFormat="1" applyFont="1" applyFill="1" applyBorder="1" applyAlignment="1">
      <alignment horizontal="center"/>
    </xf>
    <xf numFmtId="0" fontId="6" fillId="0" borderId="2" xfId="0" applyFont="1" applyFill="1" applyBorder="1"/>
    <xf numFmtId="0" fontId="6" fillId="0" borderId="23" xfId="0" applyFont="1" applyFill="1" applyBorder="1"/>
    <xf numFmtId="8" fontId="6" fillId="0" borderId="23" xfId="0" applyNumberFormat="1" applyFont="1" applyFill="1" applyBorder="1"/>
    <xf numFmtId="6" fontId="6" fillId="0" borderId="23" xfId="0" applyNumberFormat="1" applyFont="1" applyFill="1" applyBorder="1"/>
    <xf numFmtId="0" fontId="6" fillId="0" borderId="24" xfId="0" applyFont="1" applyFill="1" applyBorder="1"/>
    <xf numFmtId="6" fontId="6" fillId="0" borderId="25" xfId="0" applyNumberFormat="1" applyFont="1" applyFill="1" applyBorder="1"/>
    <xf numFmtId="2" fontId="6" fillId="0" borderId="23" xfId="0" applyNumberFormat="1" applyFont="1" applyFill="1" applyBorder="1"/>
    <xf numFmtId="0" fontId="6" fillId="0" borderId="1" xfId="0" applyFont="1" applyFill="1" applyBorder="1"/>
    <xf numFmtId="0" fontId="6" fillId="0" borderId="26" xfId="0" applyFont="1" applyFill="1" applyBorder="1"/>
    <xf numFmtId="0" fontId="6" fillId="0" borderId="2" xfId="0" applyFont="1" applyFill="1" applyBorder="1" applyAlignment="1">
      <alignment horizontal="center"/>
    </xf>
    <xf numFmtId="6" fontId="6" fillId="0" borderId="23" xfId="0" applyNumberFormat="1" applyFont="1" applyFill="1" applyBorder="1" applyAlignment="1">
      <alignment horizontal="center"/>
    </xf>
    <xf numFmtId="0" fontId="6" fillId="0" borderId="9" xfId="0" applyFont="1" applyFill="1" applyBorder="1" applyAlignment="1">
      <alignment horizontal="center"/>
    </xf>
    <xf numFmtId="9" fontId="9" fillId="0" borderId="23" xfId="0" applyNumberFormat="1" applyFont="1" applyFill="1" applyBorder="1"/>
    <xf numFmtId="0" fontId="6" fillId="0" borderId="9" xfId="0" applyFont="1" applyFill="1" applyBorder="1"/>
    <xf numFmtId="6" fontId="9" fillId="0" borderId="23" xfId="0" applyNumberFormat="1" applyFont="1" applyFill="1" applyBorder="1"/>
    <xf numFmtId="0" fontId="6" fillId="0" borderId="23" xfId="0" applyNumberFormat="1" applyFont="1" applyFill="1" applyBorder="1"/>
    <xf numFmtId="169" fontId="7" fillId="0" borderId="0" xfId="2" applyNumberFormat="1" applyFont="1" applyBorder="1" applyAlignment="1">
      <alignment horizontal="right"/>
    </xf>
    <xf numFmtId="169" fontId="2" fillId="0" borderId="0" xfId="0" applyNumberFormat="1" applyFont="1"/>
    <xf numFmtId="0" fontId="6" fillId="0" borderId="0" xfId="0" applyNumberFormat="1" applyFont="1"/>
    <xf numFmtId="0" fontId="10" fillId="0" borderId="0" xfId="0" applyFont="1"/>
    <xf numFmtId="0" fontId="7" fillId="0" borderId="2" xfId="0" applyFont="1" applyFill="1" applyBorder="1"/>
    <xf numFmtId="0" fontId="7" fillId="0" borderId="23" xfId="0" applyFont="1" applyFill="1" applyBorder="1"/>
    <xf numFmtId="0" fontId="5" fillId="5" borderId="27" xfId="0" applyFont="1" applyFill="1" applyBorder="1"/>
    <xf numFmtId="0" fontId="6" fillId="5" borderId="28" xfId="0" applyFont="1" applyFill="1" applyBorder="1"/>
    <xf numFmtId="6" fontId="6" fillId="6" borderId="29" xfId="0" applyNumberFormat="1" applyFont="1" applyFill="1" applyBorder="1"/>
    <xf numFmtId="0" fontId="6" fillId="0" borderId="27" xfId="0" applyFont="1" applyFill="1" applyBorder="1"/>
    <xf numFmtId="167" fontId="6" fillId="7" borderId="23" xfId="1" applyNumberFormat="1" applyFont="1" applyFill="1" applyBorder="1" applyAlignment="1">
      <alignment horizontal="right"/>
    </xf>
    <xf numFmtId="166" fontId="6" fillId="7" borderId="23" xfId="1" applyNumberFormat="1" applyFont="1" applyFill="1" applyBorder="1"/>
    <xf numFmtId="0" fontId="11" fillId="0" borderId="30" xfId="0" applyFont="1" applyBorder="1" applyAlignment="1">
      <alignment horizontal="center"/>
    </xf>
    <xf numFmtId="6" fontId="11" fillId="0" borderId="31" xfId="0" applyNumberFormat="1" applyFont="1" applyFill="1" applyBorder="1" applyAlignment="1">
      <alignment horizontal="center"/>
    </xf>
    <xf numFmtId="7" fontId="12" fillId="0" borderId="0" xfId="3" applyNumberFormat="1"/>
    <xf numFmtId="0" fontId="12" fillId="0" borderId="0" xfId="3"/>
    <xf numFmtId="0" fontId="12" fillId="8" borderId="0" xfId="3" applyFill="1"/>
    <xf numFmtId="0" fontId="12" fillId="9" borderId="0" xfId="3" applyFill="1"/>
    <xf numFmtId="0" fontId="12" fillId="10" borderId="0" xfId="3" applyFill="1"/>
    <xf numFmtId="0" fontId="12" fillId="2" borderId="0" xfId="3" applyFill="1"/>
    <xf numFmtId="0" fontId="12" fillId="11" borderId="0" xfId="3" applyFill="1"/>
    <xf numFmtId="0" fontId="12" fillId="12" borderId="0" xfId="3" applyFill="1"/>
    <xf numFmtId="5" fontId="12" fillId="0" borderId="0" xfId="3" applyNumberFormat="1"/>
    <xf numFmtId="171" fontId="12" fillId="0" borderId="0" xfId="3" applyNumberFormat="1"/>
    <xf numFmtId="7" fontId="12" fillId="0" borderId="0" xfId="4" applyNumberFormat="1"/>
    <xf numFmtId="0" fontId="12" fillId="0" borderId="0" xfId="4"/>
    <xf numFmtId="0" fontId="12" fillId="8" borderId="0" xfId="4" applyFill="1"/>
    <xf numFmtId="0" fontId="12" fillId="9" borderId="0" xfId="4" applyFill="1"/>
    <xf numFmtId="0" fontId="12" fillId="10" borderId="0" xfId="4" applyFill="1"/>
    <xf numFmtId="0" fontId="12" fillId="2" borderId="0" xfId="4" applyFill="1"/>
    <xf numFmtId="0" fontId="12" fillId="11" borderId="0" xfId="4" applyFill="1"/>
    <xf numFmtId="0" fontId="12" fillId="12" borderId="0" xfId="4" applyFill="1"/>
    <xf numFmtId="5" fontId="12" fillId="0" borderId="0" xfId="4" applyNumberFormat="1"/>
    <xf numFmtId="171" fontId="12" fillId="0" borderId="0" xfId="4" applyNumberFormat="1"/>
    <xf numFmtId="169" fontId="5" fillId="2" borderId="32" xfId="2" applyNumberFormat="1" applyFont="1" applyFill="1" applyBorder="1" applyAlignment="1">
      <alignment horizontal="center"/>
    </xf>
    <xf numFmtId="9" fontId="9" fillId="0" borderId="33" xfId="5" applyFont="1" applyBorder="1" applyAlignment="1">
      <alignment horizontal="center"/>
    </xf>
    <xf numFmtId="3" fontId="6" fillId="0" borderId="19" xfId="1" applyNumberFormat="1" applyFont="1" applyBorder="1" applyAlignment="1">
      <alignment horizontal="center"/>
    </xf>
    <xf numFmtId="6" fontId="13" fillId="6" borderId="25" xfId="0" applyNumberFormat="1" applyFont="1" applyFill="1" applyBorder="1"/>
    <xf numFmtId="6" fontId="13" fillId="6" borderId="29" xfId="0" applyNumberFormat="1" applyFont="1" applyFill="1" applyBorder="1"/>
    <xf numFmtId="5" fontId="14" fillId="0" borderId="23" xfId="0" applyNumberFormat="1" applyFont="1" applyFill="1" applyBorder="1"/>
    <xf numFmtId="6" fontId="13" fillId="0" borderId="28" xfId="0" applyNumberFormat="1" applyFont="1" applyFill="1" applyBorder="1" applyAlignment="1">
      <alignment horizontal="right"/>
    </xf>
    <xf numFmtId="6" fontId="6" fillId="0" borderId="29" xfId="0" applyNumberFormat="1" applyFont="1" applyFill="1" applyBorder="1" applyAlignment="1">
      <alignment horizontal="center"/>
    </xf>
    <xf numFmtId="6" fontId="6" fillId="7" borderId="34" xfId="0" applyNumberFormat="1" applyFont="1" applyFill="1" applyBorder="1" applyAlignment="1">
      <alignment horizontal="center"/>
    </xf>
    <xf numFmtId="6" fontId="6" fillId="7" borderId="14" xfId="0" applyNumberFormat="1" applyFont="1" applyFill="1" applyBorder="1" applyAlignment="1">
      <alignment horizontal="center"/>
    </xf>
    <xf numFmtId="0" fontId="6" fillId="2" borderId="35" xfId="0" applyFont="1" applyFill="1" applyBorder="1" applyAlignment="1">
      <alignment horizontal="center"/>
    </xf>
    <xf numFmtId="2" fontId="6" fillId="2" borderId="7" xfId="0" applyNumberFormat="1" applyFont="1" applyFill="1" applyBorder="1" applyAlignment="1">
      <alignment horizontal="center"/>
    </xf>
    <xf numFmtId="2" fontId="6" fillId="2" borderId="36" xfId="0" applyNumberFormat="1" applyFont="1" applyFill="1" applyBorder="1" applyAlignment="1">
      <alignment horizontal="center"/>
    </xf>
    <xf numFmtId="0" fontId="15" fillId="0" borderId="0" xfId="0" applyFont="1"/>
    <xf numFmtId="170" fontId="6" fillId="14" borderId="23" xfId="0" applyNumberFormat="1" applyFont="1" applyFill="1" applyBorder="1" applyAlignment="1">
      <alignment horizontal="right"/>
    </xf>
    <xf numFmtId="6" fontId="6" fillId="15" borderId="23" xfId="0" applyNumberFormat="1" applyFont="1" applyFill="1" applyBorder="1"/>
    <xf numFmtId="172" fontId="6" fillId="0" borderId="0" xfId="2" applyNumberFormat="1" applyFont="1" applyBorder="1"/>
    <xf numFmtId="0" fontId="0" fillId="0" borderId="0" xfId="0" quotePrefix="1"/>
    <xf numFmtId="0" fontId="6" fillId="16" borderId="27" xfId="0" applyFont="1" applyFill="1" applyBorder="1"/>
    <xf numFmtId="172" fontId="6" fillId="16" borderId="28" xfId="2" applyNumberFormat="1" applyFont="1" applyFill="1" applyBorder="1"/>
    <xf numFmtId="0" fontId="5" fillId="13" borderId="1" xfId="0" applyFont="1" applyFill="1" applyBorder="1" applyAlignment="1">
      <alignment horizontal="left" vertical="distributed" wrapText="1"/>
    </xf>
    <xf numFmtId="0" fontId="8" fillId="0" borderId="37" xfId="0" applyFont="1" applyBorder="1"/>
    <xf numFmtId="0" fontId="8" fillId="0" borderId="26" xfId="0" applyFont="1" applyBorder="1"/>
    <xf numFmtId="0" fontId="8" fillId="0" borderId="9" xfId="0" applyFont="1" applyBorder="1"/>
    <xf numFmtId="0" fontId="8" fillId="0" borderId="15" xfId="0" applyFont="1" applyBorder="1"/>
    <xf numFmtId="0" fontId="8" fillId="0" borderId="29" xfId="0" applyFont="1" applyBorder="1"/>
    <xf numFmtId="0" fontId="5" fillId="2" borderId="32" xfId="0" applyFont="1" applyFill="1" applyBorder="1" applyAlignment="1">
      <alignment horizontal="center"/>
    </xf>
    <xf numFmtId="0" fontId="5" fillId="2" borderId="36" xfId="0" applyFont="1" applyFill="1" applyBorder="1" applyAlignment="1">
      <alignment horizontal="center"/>
    </xf>
    <xf numFmtId="0" fontId="5" fillId="2" borderId="32" xfId="0" applyFont="1" applyFill="1" applyBorder="1" applyAlignment="1">
      <alignment horizontal="center" vertical="distributed"/>
    </xf>
    <xf numFmtId="0" fontId="5" fillId="2" borderId="38" xfId="0" applyFont="1" applyFill="1" applyBorder="1" applyAlignment="1">
      <alignment horizontal="center" vertical="distributed"/>
    </xf>
    <xf numFmtId="0" fontId="5" fillId="5" borderId="27" xfId="0" applyFont="1" applyFill="1" applyBorder="1" applyAlignment="1">
      <alignment horizontal="center"/>
    </xf>
    <xf numFmtId="0" fontId="5" fillId="5" borderId="28" xfId="0" applyFont="1" applyFill="1" applyBorder="1" applyAlignment="1">
      <alignment horizontal="center"/>
    </xf>
  </cellXfs>
  <cellStyles count="6">
    <cellStyle name="Comma" xfId="1" builtinId="3"/>
    <cellStyle name="Currency" xfId="2" builtinId="4"/>
    <cellStyle name="Normal" xfId="0" builtinId="0"/>
    <cellStyle name="Normal_REPORT2" xfId="3"/>
    <cellStyle name="Normal_REPORT4" xfId="4"/>
    <cellStyle name="Percent" xfId="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NPV £</a:t>
            </a:r>
          </a:p>
        </c:rich>
      </c:tx>
      <c:layout>
        <c:manualLayout>
          <c:xMode val="edge"/>
          <c:yMode val="edge"/>
          <c:x val="0.45816774895169976"/>
          <c:y val="3.7593984962406013E-2"/>
        </c:manualLayout>
      </c:layout>
      <c:overlay val="0"/>
      <c:spPr>
        <a:noFill/>
        <a:ln w="25400">
          <a:noFill/>
        </a:ln>
      </c:spPr>
    </c:title>
    <c:autoTitleDeleted val="0"/>
    <c:plotArea>
      <c:layout>
        <c:manualLayout>
          <c:layoutTarget val="inner"/>
          <c:xMode val="edge"/>
          <c:yMode val="edge"/>
          <c:x val="0.12151406241641097"/>
          <c:y val="6.0150375939849628E-2"/>
          <c:w val="0.8107577607127745"/>
          <c:h val="0.78195488721804518"/>
        </c:manualLayout>
      </c:layout>
      <c:lineChart>
        <c:grouping val="standard"/>
        <c:varyColors val="0"/>
        <c:ser>
          <c:idx val="0"/>
          <c:order val="0"/>
          <c:tx>
            <c:v>Net Profits</c:v>
          </c:tx>
          <c:spPr>
            <a:ln w="12700">
              <a:solidFill>
                <a:srgbClr val="0000FF"/>
              </a:solidFill>
              <a:prstDash val="solid"/>
            </a:ln>
          </c:spPr>
          <c:marker>
            <c:symbol val="none"/>
          </c:marker>
          <c:cat>
            <c:numRef>
              <c:f>'Results 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I'!$M$7:$M$56</c:f>
              <c:numCache>
                <c:formatCode>##0.000</c:formatCode>
                <c:ptCount val="50"/>
                <c:pt idx="0">
                  <c:v>7.5229449821956969E-4</c:v>
                </c:pt>
                <c:pt idx="1">
                  <c:v>6.0183559857565573E-4</c:v>
                </c:pt>
                <c:pt idx="2">
                  <c:v>1.103365264055369E-3</c:v>
                </c:pt>
                <c:pt idx="3">
                  <c:v>1.6048949295350821E-3</c:v>
                </c:pt>
                <c:pt idx="4">
                  <c:v>1.1535182306033401E-3</c:v>
                </c:pt>
                <c:pt idx="5">
                  <c:v>1.9559656953708811E-3</c:v>
                </c:pt>
                <c:pt idx="6">
                  <c:v>2.0562716284668239E-3</c:v>
                </c:pt>
                <c:pt idx="7">
                  <c:v>2.7082601935904511E-3</c:v>
                </c:pt>
                <c:pt idx="8">
                  <c:v>3.6110135914539346E-3</c:v>
                </c:pt>
                <c:pt idx="9">
                  <c:v>3.9620843572897337E-3</c:v>
                </c:pt>
                <c:pt idx="10">
                  <c:v>5.516826320276844E-3</c:v>
                </c:pt>
                <c:pt idx="11">
                  <c:v>6.9712623501680124E-3</c:v>
                </c:pt>
                <c:pt idx="12">
                  <c:v>9.4287577110186063E-3</c:v>
                </c:pt>
                <c:pt idx="13">
                  <c:v>1.0782887807813833E-2</c:v>
                </c:pt>
                <c:pt idx="14">
                  <c:v>1.2387782737348915E-2</c:v>
                </c:pt>
                <c:pt idx="15">
                  <c:v>1.4544360298911681E-2</c:v>
                </c:pt>
                <c:pt idx="16">
                  <c:v>1.8004914990721699E-2</c:v>
                </c:pt>
                <c:pt idx="17">
                  <c:v>2.3973118009930287E-2</c:v>
                </c:pt>
                <c:pt idx="18">
                  <c:v>2.7584131601384222E-2</c:v>
                </c:pt>
                <c:pt idx="19">
                  <c:v>3.540799438286775E-2</c:v>
                </c:pt>
                <c:pt idx="20">
                  <c:v>3.7715030844074425E-2</c:v>
                </c:pt>
                <c:pt idx="21">
                  <c:v>4.2880786398515475E-2</c:v>
                </c:pt>
                <c:pt idx="22">
                  <c:v>5.210893224334219E-2</c:v>
                </c:pt>
                <c:pt idx="23">
                  <c:v>5.5218416169316414E-2</c:v>
                </c:pt>
                <c:pt idx="24">
                  <c:v>5.7726064496714982E-2</c:v>
                </c:pt>
                <c:pt idx="25">
                  <c:v>5.9832489091729779E-2</c:v>
                </c:pt>
                <c:pt idx="26">
                  <c:v>6.3192737850443853E-2</c:v>
                </c:pt>
                <c:pt idx="27">
                  <c:v>6.6954210341541698E-2</c:v>
                </c:pt>
                <c:pt idx="28">
                  <c:v>6.0434324690305428E-2</c:v>
                </c:pt>
                <c:pt idx="29">
                  <c:v>5.2359697076082047E-2</c:v>
                </c:pt>
                <c:pt idx="30">
                  <c:v>4.9149907217011887E-2</c:v>
                </c:pt>
                <c:pt idx="31">
                  <c:v>4.2680174532323589E-2</c:v>
                </c:pt>
                <c:pt idx="32">
                  <c:v>3.7564571944430511E-2</c:v>
                </c:pt>
                <c:pt idx="33">
                  <c:v>3.134560409248207E-2</c:v>
                </c:pt>
                <c:pt idx="34">
                  <c:v>2.4875871407793772E-2</c:v>
                </c:pt>
                <c:pt idx="35">
                  <c:v>2.026179848538041E-2</c:v>
                </c:pt>
                <c:pt idx="36">
                  <c:v>1.7503385325241989E-2</c:v>
                </c:pt>
                <c:pt idx="37">
                  <c:v>1.1384723406389487E-2</c:v>
                </c:pt>
                <c:pt idx="38">
                  <c:v>9.7798284768544057E-3</c:v>
                </c:pt>
                <c:pt idx="39">
                  <c:v>6.0685089523045289E-3</c:v>
                </c:pt>
                <c:pt idx="40">
                  <c:v>5.2159085209890167E-3</c:v>
                </c:pt>
                <c:pt idx="41">
                  <c:v>3.4104017252620492E-3</c:v>
                </c:pt>
                <c:pt idx="42">
                  <c:v>2.5076483273985656E-3</c:v>
                </c:pt>
                <c:pt idx="43">
                  <c:v>2.2067305281107379E-3</c:v>
                </c:pt>
                <c:pt idx="44">
                  <c:v>1.2036711971513115E-3</c:v>
                </c:pt>
                <c:pt idx="45">
                  <c:v>1.0030593309594263E-3</c:v>
                </c:pt>
                <c:pt idx="46">
                  <c:v>5.5168263202768448E-4</c:v>
                </c:pt>
                <c:pt idx="47">
                  <c:v>4.5137669893174182E-4</c:v>
                </c:pt>
                <c:pt idx="48">
                  <c:v>2.5076483273985656E-4</c:v>
                </c:pt>
                <c:pt idx="49">
                  <c:v>5.0152966547971315E-5</c:v>
                </c:pt>
              </c:numCache>
            </c:numRef>
          </c:val>
          <c:smooth val="0"/>
          <c:extLst>
            <c:ext xmlns:c16="http://schemas.microsoft.com/office/drawing/2014/chart" uri="{C3380CC4-5D6E-409C-BE32-E72D297353CC}">
              <c16:uniqueId val="{00000000-D3B0-4835-9C60-AC3235D8C144}"/>
            </c:ext>
          </c:extLst>
        </c:ser>
        <c:ser>
          <c:idx val="1"/>
          <c:order val="1"/>
          <c:tx>
            <c:v>Net Profits with Insurance</c:v>
          </c:tx>
          <c:spPr>
            <a:ln w="12700">
              <a:solidFill>
                <a:srgbClr val="FF0000"/>
              </a:solidFill>
              <a:prstDash val="solid"/>
            </a:ln>
          </c:spPr>
          <c:marker>
            <c:symbol val="none"/>
          </c:marker>
          <c:cat>
            <c:numRef>
              <c:f>'Results 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I'!$N$7:$N$56</c:f>
              <c:numCache>
                <c:formatCode>##0.000</c:formatCode>
                <c:ptCount val="50"/>
                <c:pt idx="0">
                  <c:v>0</c:v>
                </c:pt>
                <c:pt idx="1">
                  <c:v>0</c:v>
                </c:pt>
                <c:pt idx="2">
                  <c:v>0</c:v>
                </c:pt>
                <c:pt idx="3">
                  <c:v>0</c:v>
                </c:pt>
                <c:pt idx="4">
                  <c:v>0</c:v>
                </c:pt>
                <c:pt idx="5">
                  <c:v>0</c:v>
                </c:pt>
                <c:pt idx="6">
                  <c:v>0</c:v>
                </c:pt>
                <c:pt idx="7">
                  <c:v>1E-4</c:v>
                </c:pt>
                <c:pt idx="8">
                  <c:v>2.9999999999999997E-4</c:v>
                </c:pt>
                <c:pt idx="9">
                  <c:v>8.9999999999999998E-4</c:v>
                </c:pt>
                <c:pt idx="10">
                  <c:v>2E-3</c:v>
                </c:pt>
                <c:pt idx="11">
                  <c:v>4.3499999999999997E-3</c:v>
                </c:pt>
                <c:pt idx="12">
                  <c:v>8.0000000000000002E-3</c:v>
                </c:pt>
                <c:pt idx="13">
                  <c:v>1.2999999999999999E-2</c:v>
                </c:pt>
                <c:pt idx="14">
                  <c:v>1.9449999999999999E-2</c:v>
                </c:pt>
                <c:pt idx="15">
                  <c:v>2.5649999999999999E-2</c:v>
                </c:pt>
                <c:pt idx="16">
                  <c:v>3.61E-2</c:v>
                </c:pt>
                <c:pt idx="17">
                  <c:v>3.9899999999999998E-2</c:v>
                </c:pt>
                <c:pt idx="18">
                  <c:v>5.0500000000000003E-2</c:v>
                </c:pt>
                <c:pt idx="19">
                  <c:v>5.3449999999999998E-2</c:v>
                </c:pt>
                <c:pt idx="20">
                  <c:v>5.8749999999999997E-2</c:v>
                </c:pt>
                <c:pt idx="21">
                  <c:v>6.1899999999999997E-2</c:v>
                </c:pt>
                <c:pt idx="22">
                  <c:v>6.3549999999999995E-2</c:v>
                </c:pt>
                <c:pt idx="23">
                  <c:v>6.3500000000000001E-2</c:v>
                </c:pt>
                <c:pt idx="24">
                  <c:v>6.2E-2</c:v>
                </c:pt>
                <c:pt idx="25">
                  <c:v>6.4350000000000004E-2</c:v>
                </c:pt>
                <c:pt idx="26">
                  <c:v>5.8599999999999999E-2</c:v>
                </c:pt>
                <c:pt idx="27">
                  <c:v>5.0549999999999998E-2</c:v>
                </c:pt>
                <c:pt idx="28">
                  <c:v>4.65E-2</c:v>
                </c:pt>
                <c:pt idx="29">
                  <c:v>4.2299999999999997E-2</c:v>
                </c:pt>
                <c:pt idx="30">
                  <c:v>3.6049999999999999E-2</c:v>
                </c:pt>
                <c:pt idx="31">
                  <c:v>2.895E-2</c:v>
                </c:pt>
                <c:pt idx="32">
                  <c:v>2.555E-2</c:v>
                </c:pt>
                <c:pt idx="33">
                  <c:v>2.155E-2</c:v>
                </c:pt>
                <c:pt idx="34">
                  <c:v>1.7100000000000001E-2</c:v>
                </c:pt>
                <c:pt idx="35">
                  <c:v>1.1950000000000001E-2</c:v>
                </c:pt>
                <c:pt idx="36">
                  <c:v>8.5500000000000003E-3</c:v>
                </c:pt>
                <c:pt idx="37">
                  <c:v>8.2000000000000007E-3</c:v>
                </c:pt>
                <c:pt idx="38">
                  <c:v>5.4999999999999997E-3</c:v>
                </c:pt>
                <c:pt idx="39">
                  <c:v>4.0499999999999998E-3</c:v>
                </c:pt>
                <c:pt idx="40">
                  <c:v>2.0500000000000002E-3</c:v>
                </c:pt>
                <c:pt idx="41">
                  <c:v>1.8E-3</c:v>
                </c:pt>
                <c:pt idx="42">
                  <c:v>1.3500000000000001E-3</c:v>
                </c:pt>
                <c:pt idx="43">
                  <c:v>8.4999999999999995E-4</c:v>
                </c:pt>
                <c:pt idx="44">
                  <c:v>3.5E-4</c:v>
                </c:pt>
                <c:pt idx="45">
                  <c:v>1.4999999999999999E-4</c:v>
                </c:pt>
                <c:pt idx="46">
                  <c:v>5.0000000000000002E-5</c:v>
                </c:pt>
                <c:pt idx="47">
                  <c:v>2.0000000000000001E-4</c:v>
                </c:pt>
                <c:pt idx="48">
                  <c:v>5.0000000000000002E-5</c:v>
                </c:pt>
                <c:pt idx="49">
                  <c:v>0</c:v>
                </c:pt>
              </c:numCache>
            </c:numRef>
          </c:val>
          <c:smooth val="0"/>
          <c:extLst>
            <c:ext xmlns:c16="http://schemas.microsoft.com/office/drawing/2014/chart" uri="{C3380CC4-5D6E-409C-BE32-E72D297353CC}">
              <c16:uniqueId val="{00000001-D3B0-4835-9C60-AC3235D8C144}"/>
            </c:ext>
          </c:extLst>
        </c:ser>
        <c:ser>
          <c:idx val="2"/>
          <c:order val="2"/>
          <c:tx>
            <c:v>Net Profits with Hedge</c:v>
          </c:tx>
          <c:spPr>
            <a:ln w="12700">
              <a:solidFill>
                <a:srgbClr val="00FF00"/>
              </a:solidFill>
              <a:prstDash val="solid"/>
            </a:ln>
          </c:spPr>
          <c:marker>
            <c:symbol val="none"/>
          </c:marker>
          <c:cat>
            <c:numRef>
              <c:f>'Results 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I'!$O$7:$O$56</c:f>
              <c:numCache>
                <c:formatCode>##0.000</c:formatCode>
                <c:ptCount val="50"/>
                <c:pt idx="0">
                  <c:v>2.6358475263584752E-3</c:v>
                </c:pt>
                <c:pt idx="1">
                  <c:v>2.6865369018653691E-3</c:v>
                </c:pt>
                <c:pt idx="2">
                  <c:v>3.0920519059205189E-3</c:v>
                </c:pt>
                <c:pt idx="3">
                  <c:v>3.8523925385239256E-3</c:v>
                </c:pt>
                <c:pt idx="4">
                  <c:v>4.7648012976480129E-3</c:v>
                </c:pt>
                <c:pt idx="5">
                  <c:v>4.3592862935928631E-3</c:v>
                </c:pt>
                <c:pt idx="6">
                  <c:v>6.1841038118410378E-3</c:v>
                </c:pt>
                <c:pt idx="7">
                  <c:v>7.5020275750202758E-3</c:v>
                </c:pt>
                <c:pt idx="8">
                  <c:v>7.5527169505271692E-3</c:v>
                </c:pt>
                <c:pt idx="9">
                  <c:v>8.8706407137064073E-3</c:v>
                </c:pt>
                <c:pt idx="10">
                  <c:v>1.2013381995133819E-2</c:v>
                </c:pt>
                <c:pt idx="11">
                  <c:v>1.3432684509326845E-2</c:v>
                </c:pt>
                <c:pt idx="12">
                  <c:v>1.4091646390916463E-2</c:v>
                </c:pt>
                <c:pt idx="13">
                  <c:v>1.5612327656123276E-2</c:v>
                </c:pt>
                <c:pt idx="14">
                  <c:v>1.9363341443633414E-2</c:v>
                </c:pt>
                <c:pt idx="15">
                  <c:v>2.144160583941606E-2</c:v>
                </c:pt>
                <c:pt idx="16">
                  <c:v>2.144160583941606E-2</c:v>
                </c:pt>
                <c:pt idx="17">
                  <c:v>2.3012976480129763E-2</c:v>
                </c:pt>
                <c:pt idx="18">
                  <c:v>2.6307785888077858E-2</c:v>
                </c:pt>
                <c:pt idx="19">
                  <c:v>2.9450527169505272E-2</c:v>
                </c:pt>
                <c:pt idx="20">
                  <c:v>3.3049472830494725E-2</c:v>
                </c:pt>
                <c:pt idx="21">
                  <c:v>3.5077047850770482E-2</c:v>
                </c:pt>
                <c:pt idx="22">
                  <c:v>3.5431873479318733E-2</c:v>
                </c:pt>
                <c:pt idx="23">
                  <c:v>3.8878751013787509E-2</c:v>
                </c:pt>
                <c:pt idx="24">
                  <c:v>4.2731143552311439E-2</c:v>
                </c:pt>
                <c:pt idx="25">
                  <c:v>4.6431467964314681E-2</c:v>
                </c:pt>
                <c:pt idx="26">
                  <c:v>4.6786293592862939E-2</c:v>
                </c:pt>
                <c:pt idx="27">
                  <c:v>4.5062854825628551E-2</c:v>
                </c:pt>
                <c:pt idx="28">
                  <c:v>4.8763179237631793E-2</c:v>
                </c:pt>
                <c:pt idx="29">
                  <c:v>4.8915247364152474E-2</c:v>
                </c:pt>
                <c:pt idx="30">
                  <c:v>4.6989051094890509E-2</c:v>
                </c:pt>
                <c:pt idx="31">
                  <c:v>4.7191808596918086E-2</c:v>
                </c:pt>
                <c:pt idx="32">
                  <c:v>4.1920113544201137E-2</c:v>
                </c:pt>
                <c:pt idx="33">
                  <c:v>3.9182887266828871E-2</c:v>
                </c:pt>
                <c:pt idx="34">
                  <c:v>3.5026358475263586E-2</c:v>
                </c:pt>
                <c:pt idx="35">
                  <c:v>3.3302919708029198E-2</c:v>
                </c:pt>
                <c:pt idx="36">
                  <c:v>2.5699513381995134E-2</c:v>
                </c:pt>
                <c:pt idx="37">
                  <c:v>2.1390916463909164E-2</c:v>
                </c:pt>
                <c:pt idx="38">
                  <c:v>1.4598540145985401E-2</c:v>
                </c:pt>
                <c:pt idx="39">
                  <c:v>1.1303730738037308E-2</c:v>
                </c:pt>
                <c:pt idx="40">
                  <c:v>5.2716950527169504E-3</c:v>
                </c:pt>
                <c:pt idx="41">
                  <c:v>3.903081914030819E-3</c:v>
                </c:pt>
                <c:pt idx="42">
                  <c:v>2.7879156528791567E-3</c:v>
                </c:pt>
                <c:pt idx="43">
                  <c:v>1.3686131386861315E-3</c:v>
                </c:pt>
                <c:pt idx="44">
                  <c:v>6.5896188158961881E-4</c:v>
                </c:pt>
                <c:pt idx="45">
                  <c:v>3.5482562854825627E-4</c:v>
                </c:pt>
                <c:pt idx="46">
                  <c:v>2.0275750202757503E-4</c:v>
                </c:pt>
                <c:pt idx="47">
                  <c:v>5.0689375506893756E-5</c:v>
                </c:pt>
                <c:pt idx="48">
                  <c:v>0</c:v>
                </c:pt>
                <c:pt idx="49">
                  <c:v>0</c:v>
                </c:pt>
              </c:numCache>
            </c:numRef>
          </c:val>
          <c:smooth val="0"/>
          <c:extLst>
            <c:ext xmlns:c16="http://schemas.microsoft.com/office/drawing/2014/chart" uri="{C3380CC4-5D6E-409C-BE32-E72D297353CC}">
              <c16:uniqueId val="{00000002-D3B0-4835-9C60-AC3235D8C144}"/>
            </c:ext>
          </c:extLst>
        </c:ser>
        <c:ser>
          <c:idx val="3"/>
          <c:order val="3"/>
          <c:tx>
            <c:v>Net Profits Both</c:v>
          </c:tx>
          <c:spPr>
            <a:ln w="12700">
              <a:solidFill>
                <a:srgbClr val="C0C0C0"/>
              </a:solidFill>
              <a:prstDash val="solid"/>
            </a:ln>
          </c:spPr>
          <c:marker>
            <c:symbol val="none"/>
          </c:marker>
          <c:cat>
            <c:numRef>
              <c:f>'Results 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I'!$P$7:$P$56</c:f>
              <c:numCache>
                <c:formatCode>##0.000</c:formatCode>
                <c:ptCount val="50"/>
                <c:pt idx="0">
                  <c:v>0</c:v>
                </c:pt>
                <c:pt idx="1">
                  <c:v>0</c:v>
                </c:pt>
                <c:pt idx="2">
                  <c:v>0</c:v>
                </c:pt>
                <c:pt idx="3">
                  <c:v>0</c:v>
                </c:pt>
                <c:pt idx="4">
                  <c:v>0</c:v>
                </c:pt>
                <c:pt idx="5">
                  <c:v>0</c:v>
                </c:pt>
                <c:pt idx="6">
                  <c:v>0</c:v>
                </c:pt>
                <c:pt idx="7">
                  <c:v>5.0000000000000002E-5</c:v>
                </c:pt>
                <c:pt idx="8">
                  <c:v>5.0000000000000002E-5</c:v>
                </c:pt>
                <c:pt idx="9">
                  <c:v>1E-4</c:v>
                </c:pt>
                <c:pt idx="10">
                  <c:v>2.0000000000000001E-4</c:v>
                </c:pt>
                <c:pt idx="11">
                  <c:v>6.4999999999999997E-4</c:v>
                </c:pt>
                <c:pt idx="12">
                  <c:v>6.4999999999999997E-4</c:v>
                </c:pt>
                <c:pt idx="13">
                  <c:v>2.3500000000000001E-3</c:v>
                </c:pt>
                <c:pt idx="14">
                  <c:v>3.8999999999999998E-3</c:v>
                </c:pt>
                <c:pt idx="15">
                  <c:v>8.0999999999999996E-3</c:v>
                </c:pt>
                <c:pt idx="16">
                  <c:v>1.4250000000000001E-2</c:v>
                </c:pt>
                <c:pt idx="17">
                  <c:v>2.6499999999999999E-2</c:v>
                </c:pt>
                <c:pt idx="18">
                  <c:v>3.635E-2</c:v>
                </c:pt>
                <c:pt idx="19">
                  <c:v>5.525E-2</c:v>
                </c:pt>
                <c:pt idx="20">
                  <c:v>7.8299999999999995E-2</c:v>
                </c:pt>
                <c:pt idx="21">
                  <c:v>0.1016</c:v>
                </c:pt>
                <c:pt idx="22">
                  <c:v>0.11155</c:v>
                </c:pt>
                <c:pt idx="23">
                  <c:v>0.11550000000000001</c:v>
                </c:pt>
                <c:pt idx="24">
                  <c:v>0.11269999999999999</c:v>
                </c:pt>
                <c:pt idx="25">
                  <c:v>9.8000000000000004E-2</c:v>
                </c:pt>
                <c:pt idx="26">
                  <c:v>7.3599999999999999E-2</c:v>
                </c:pt>
                <c:pt idx="27">
                  <c:v>5.4199999999999998E-2</c:v>
                </c:pt>
                <c:pt idx="28">
                  <c:v>4.02E-2</c:v>
                </c:pt>
                <c:pt idx="29">
                  <c:v>2.63E-2</c:v>
                </c:pt>
                <c:pt idx="30">
                  <c:v>1.77E-2</c:v>
                </c:pt>
                <c:pt idx="31">
                  <c:v>9.8499999999999994E-3</c:v>
                </c:pt>
                <c:pt idx="32">
                  <c:v>5.3E-3</c:v>
                </c:pt>
                <c:pt idx="33">
                  <c:v>2.7499999999999998E-3</c:v>
                </c:pt>
                <c:pt idx="34">
                  <c:v>2.2000000000000001E-3</c:v>
                </c:pt>
                <c:pt idx="35">
                  <c:v>9.5E-4</c:v>
                </c:pt>
                <c:pt idx="36">
                  <c:v>5.0000000000000001E-4</c:v>
                </c:pt>
                <c:pt idx="37">
                  <c:v>2.0000000000000001E-4</c:v>
                </c:pt>
                <c:pt idx="38">
                  <c:v>1E-4</c:v>
                </c:pt>
                <c:pt idx="39">
                  <c:v>5.0000000000000002E-5</c:v>
                </c:pt>
                <c:pt idx="40">
                  <c:v>5.0000000000000002E-5</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D3B0-4835-9C60-AC3235D8C144}"/>
            </c:ext>
          </c:extLst>
        </c:ser>
        <c:dLbls>
          <c:showLegendKey val="0"/>
          <c:showVal val="0"/>
          <c:showCatName val="0"/>
          <c:showSerName val="0"/>
          <c:showPercent val="0"/>
          <c:showBubbleSize val="0"/>
        </c:dLbls>
        <c:smooth val="0"/>
        <c:axId val="445124664"/>
        <c:axId val="1"/>
      </c:lineChart>
      <c:catAx>
        <c:axId val="445124664"/>
        <c:scaling>
          <c:orientation val="minMax"/>
        </c:scaling>
        <c:delete val="0"/>
        <c:axPos val="b"/>
        <c:numFmt formatCode="&quot;$&quot;#,##0_);\(&quot;$&quot;#,##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0"/>
        <c:tickMarkSkip val="5"/>
        <c:noMultiLvlLbl val="0"/>
      </c:catAx>
      <c:valAx>
        <c:axId val="1"/>
        <c:scaling>
          <c:orientation val="minMax"/>
        </c:scaling>
        <c:delete val="0"/>
        <c:axPos val="l"/>
        <c:majorGridlines>
          <c:spPr>
            <a:ln w="3175">
              <a:solidFill>
                <a:srgbClr val="000000"/>
              </a:solidFill>
              <a:prstDash val="sysDash"/>
            </a:ln>
          </c:spPr>
        </c:majorGridlines>
        <c:title>
          <c:tx>
            <c:rich>
              <a:bodyPr/>
              <a:lstStyle/>
              <a:p>
                <a:pPr>
                  <a:defRPr sz="800" b="1" i="0" u="none" strike="noStrike" baseline="0">
                    <a:solidFill>
                      <a:srgbClr val="000000"/>
                    </a:solidFill>
                    <a:latin typeface="Arial"/>
                    <a:ea typeface="Arial"/>
                    <a:cs typeface="Arial"/>
                  </a:defRPr>
                </a:pPr>
                <a:r>
                  <a:rPr lang="en-US"/>
                  <a:t>Probability density</a:t>
                </a:r>
              </a:p>
            </c:rich>
          </c:tx>
          <c:layout>
            <c:manualLayout>
              <c:xMode val="edge"/>
              <c:yMode val="edge"/>
              <c:x val="9.9601593625498006E-3"/>
              <c:y val="0.25187969924812031"/>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5124664"/>
        <c:crosses val="autoZero"/>
        <c:crossBetween val="midCat"/>
      </c:valAx>
      <c:spPr>
        <a:noFill/>
        <a:ln w="3175">
          <a:solidFill>
            <a:srgbClr val="000000"/>
          </a:solidFill>
          <a:prstDash val="solid"/>
        </a:ln>
      </c:spPr>
    </c:plotArea>
    <c:legend>
      <c:legendPos val="r"/>
      <c:layout>
        <c:manualLayout>
          <c:xMode val="edge"/>
          <c:yMode val="edge"/>
          <c:x val="0.5880007656259969"/>
          <c:y val="4.4226123813711368E-2"/>
          <c:w val="0.325333756944996"/>
          <c:h val="0.28255579103204487"/>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11" r="0.7500000000000001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NPV £</a:t>
            </a:r>
          </a:p>
        </c:rich>
      </c:tx>
      <c:layout>
        <c:manualLayout>
          <c:xMode val="edge"/>
          <c:yMode val="edge"/>
          <c:x val="0.45816774895169976"/>
          <c:y val="3.7593984962406013E-2"/>
        </c:manualLayout>
      </c:layout>
      <c:overlay val="0"/>
      <c:spPr>
        <a:noFill/>
        <a:ln w="25400">
          <a:noFill/>
        </a:ln>
      </c:spPr>
    </c:title>
    <c:autoTitleDeleted val="0"/>
    <c:plotArea>
      <c:layout>
        <c:manualLayout>
          <c:layoutTarget val="inner"/>
          <c:xMode val="edge"/>
          <c:yMode val="edge"/>
          <c:x val="0.14741050194777722"/>
          <c:y val="5.6390977443609026E-2"/>
          <c:w val="0.78486132118140828"/>
          <c:h val="0.78947368421052633"/>
        </c:manualLayout>
      </c:layout>
      <c:lineChart>
        <c:grouping val="standard"/>
        <c:varyColors val="0"/>
        <c:ser>
          <c:idx val="0"/>
          <c:order val="0"/>
          <c:tx>
            <c:v>Net Profits</c:v>
          </c:tx>
          <c:spPr>
            <a:ln w="12700">
              <a:solidFill>
                <a:srgbClr val="0000FF"/>
              </a:solidFill>
              <a:prstDash val="solid"/>
            </a:ln>
          </c:spPr>
          <c:marker>
            <c:symbol val="none"/>
          </c:marker>
          <c:cat>
            <c:numRef>
              <c:f>'Results II'!$L$7:$L$56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II'!$M$7:$M$56</c:f>
              <c:numCache>
                <c:formatCode>##0.000</c:formatCode>
                <c:ptCount val="50"/>
                <c:pt idx="0">
                  <c:v>7.5229449821956969E-4</c:v>
                </c:pt>
                <c:pt idx="1">
                  <c:v>6.0183559857565573E-4</c:v>
                </c:pt>
                <c:pt idx="2">
                  <c:v>1.103365264055369E-3</c:v>
                </c:pt>
                <c:pt idx="3">
                  <c:v>1.6048949295350821E-3</c:v>
                </c:pt>
                <c:pt idx="4">
                  <c:v>1.1535182306033401E-3</c:v>
                </c:pt>
                <c:pt idx="5">
                  <c:v>1.9559656953708811E-3</c:v>
                </c:pt>
                <c:pt idx="6">
                  <c:v>2.0562716284668239E-3</c:v>
                </c:pt>
                <c:pt idx="7">
                  <c:v>2.7082601935904511E-3</c:v>
                </c:pt>
                <c:pt idx="8">
                  <c:v>3.6110135914539346E-3</c:v>
                </c:pt>
                <c:pt idx="9">
                  <c:v>3.9620843572897337E-3</c:v>
                </c:pt>
                <c:pt idx="10">
                  <c:v>5.516826320276844E-3</c:v>
                </c:pt>
                <c:pt idx="11">
                  <c:v>6.9712623501680124E-3</c:v>
                </c:pt>
                <c:pt idx="12">
                  <c:v>9.4287577110186063E-3</c:v>
                </c:pt>
                <c:pt idx="13">
                  <c:v>1.0782887807813833E-2</c:v>
                </c:pt>
                <c:pt idx="14">
                  <c:v>1.2387782737348915E-2</c:v>
                </c:pt>
                <c:pt idx="15">
                  <c:v>1.4544360298911681E-2</c:v>
                </c:pt>
                <c:pt idx="16">
                  <c:v>1.8004914990721699E-2</c:v>
                </c:pt>
                <c:pt idx="17">
                  <c:v>2.3973118009930287E-2</c:v>
                </c:pt>
                <c:pt idx="18">
                  <c:v>2.7584131601384222E-2</c:v>
                </c:pt>
                <c:pt idx="19">
                  <c:v>3.540799438286775E-2</c:v>
                </c:pt>
                <c:pt idx="20">
                  <c:v>3.7715030844074425E-2</c:v>
                </c:pt>
                <c:pt idx="21">
                  <c:v>4.2880786398515475E-2</c:v>
                </c:pt>
                <c:pt idx="22">
                  <c:v>5.210893224334219E-2</c:v>
                </c:pt>
                <c:pt idx="23">
                  <c:v>5.5218416169316414E-2</c:v>
                </c:pt>
                <c:pt idx="24">
                  <c:v>5.7726064496714982E-2</c:v>
                </c:pt>
                <c:pt idx="25">
                  <c:v>5.9832489091729779E-2</c:v>
                </c:pt>
                <c:pt idx="26">
                  <c:v>6.3192737850443853E-2</c:v>
                </c:pt>
                <c:pt idx="27">
                  <c:v>6.6954210341541698E-2</c:v>
                </c:pt>
                <c:pt idx="28">
                  <c:v>6.0434324690305428E-2</c:v>
                </c:pt>
                <c:pt idx="29">
                  <c:v>5.2359697076082047E-2</c:v>
                </c:pt>
                <c:pt idx="30">
                  <c:v>4.9149907217011887E-2</c:v>
                </c:pt>
                <c:pt idx="31">
                  <c:v>4.2680174532323589E-2</c:v>
                </c:pt>
                <c:pt idx="32">
                  <c:v>3.7564571944430511E-2</c:v>
                </c:pt>
                <c:pt idx="33">
                  <c:v>3.134560409248207E-2</c:v>
                </c:pt>
                <c:pt idx="34">
                  <c:v>2.4875871407793772E-2</c:v>
                </c:pt>
                <c:pt idx="35">
                  <c:v>2.026179848538041E-2</c:v>
                </c:pt>
                <c:pt idx="36">
                  <c:v>1.7503385325241989E-2</c:v>
                </c:pt>
                <c:pt idx="37">
                  <c:v>1.1384723406389487E-2</c:v>
                </c:pt>
                <c:pt idx="38">
                  <c:v>9.7798284768544057E-3</c:v>
                </c:pt>
                <c:pt idx="39">
                  <c:v>6.0685089523045289E-3</c:v>
                </c:pt>
                <c:pt idx="40">
                  <c:v>5.2159085209890167E-3</c:v>
                </c:pt>
                <c:pt idx="41">
                  <c:v>3.4104017252620492E-3</c:v>
                </c:pt>
                <c:pt idx="42">
                  <c:v>2.5076483273985656E-3</c:v>
                </c:pt>
                <c:pt idx="43">
                  <c:v>2.2067305281107379E-3</c:v>
                </c:pt>
                <c:pt idx="44">
                  <c:v>1.2036711971513115E-3</c:v>
                </c:pt>
                <c:pt idx="45">
                  <c:v>1.0030593309594263E-3</c:v>
                </c:pt>
                <c:pt idx="46">
                  <c:v>5.5168263202768448E-4</c:v>
                </c:pt>
                <c:pt idx="47">
                  <c:v>4.5137669893174182E-4</c:v>
                </c:pt>
                <c:pt idx="48">
                  <c:v>2.5076483273985656E-4</c:v>
                </c:pt>
                <c:pt idx="49">
                  <c:v>5.0152966547971315E-5</c:v>
                </c:pt>
              </c:numCache>
            </c:numRef>
          </c:val>
          <c:smooth val="0"/>
          <c:extLst>
            <c:ext xmlns:c16="http://schemas.microsoft.com/office/drawing/2014/chart" uri="{C3380CC4-5D6E-409C-BE32-E72D297353CC}">
              <c16:uniqueId val="{00000000-B570-4E35-989C-7D534A0CD1C1}"/>
            </c:ext>
          </c:extLst>
        </c:ser>
        <c:ser>
          <c:idx val="4"/>
          <c:order val="1"/>
          <c:tx>
            <c:v>Net Profits Lim Insurance</c:v>
          </c:tx>
          <c:spPr>
            <a:ln w="12700">
              <a:solidFill>
                <a:srgbClr val="FFFF00"/>
              </a:solidFill>
              <a:prstDash val="solid"/>
            </a:ln>
          </c:spPr>
          <c:marker>
            <c:symbol val="none"/>
          </c:marker>
          <c:cat>
            <c:numRef>
              <c:f>'Results II'!$L$7:$L$56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II'!$Q$7:$Q$56</c:f>
              <c:numCache>
                <c:formatCode>##0.000</c:formatCode>
                <c:ptCount val="50"/>
                <c:pt idx="0">
                  <c:v>0</c:v>
                </c:pt>
                <c:pt idx="1">
                  <c:v>0</c:v>
                </c:pt>
                <c:pt idx="2">
                  <c:v>0</c:v>
                </c:pt>
                <c:pt idx="3">
                  <c:v>0</c:v>
                </c:pt>
                <c:pt idx="4">
                  <c:v>0</c:v>
                </c:pt>
                <c:pt idx="5">
                  <c:v>0</c:v>
                </c:pt>
                <c:pt idx="6">
                  <c:v>0</c:v>
                </c:pt>
                <c:pt idx="7">
                  <c:v>5.0000000000000002E-5</c:v>
                </c:pt>
                <c:pt idx="8">
                  <c:v>1.4999999999999999E-4</c:v>
                </c:pt>
                <c:pt idx="9">
                  <c:v>5.0000000000000001E-4</c:v>
                </c:pt>
                <c:pt idx="10">
                  <c:v>2.9999999999999997E-4</c:v>
                </c:pt>
                <c:pt idx="11">
                  <c:v>1.0499999999999999E-3</c:v>
                </c:pt>
                <c:pt idx="12">
                  <c:v>2.5500000000000002E-3</c:v>
                </c:pt>
                <c:pt idx="13">
                  <c:v>4.8999999999999998E-3</c:v>
                </c:pt>
                <c:pt idx="14">
                  <c:v>7.45E-3</c:v>
                </c:pt>
                <c:pt idx="15">
                  <c:v>1.47E-2</c:v>
                </c:pt>
                <c:pt idx="16">
                  <c:v>1.9E-2</c:v>
                </c:pt>
                <c:pt idx="17">
                  <c:v>2.9499999999999998E-2</c:v>
                </c:pt>
                <c:pt idx="18">
                  <c:v>3.805E-2</c:v>
                </c:pt>
                <c:pt idx="19">
                  <c:v>4.6850000000000003E-2</c:v>
                </c:pt>
                <c:pt idx="20">
                  <c:v>5.2499999999999998E-2</c:v>
                </c:pt>
                <c:pt idx="21">
                  <c:v>6.2799999999999995E-2</c:v>
                </c:pt>
                <c:pt idx="22">
                  <c:v>7.0400000000000004E-2</c:v>
                </c:pt>
                <c:pt idx="23">
                  <c:v>7.4749999999999997E-2</c:v>
                </c:pt>
                <c:pt idx="24">
                  <c:v>7.6600000000000001E-2</c:v>
                </c:pt>
                <c:pt idx="25">
                  <c:v>7.145E-2</c:v>
                </c:pt>
                <c:pt idx="26">
                  <c:v>6.8400000000000002E-2</c:v>
                </c:pt>
                <c:pt idx="27">
                  <c:v>6.0900000000000003E-2</c:v>
                </c:pt>
                <c:pt idx="28">
                  <c:v>5.6099999999999997E-2</c:v>
                </c:pt>
                <c:pt idx="29">
                  <c:v>5.0049999999999997E-2</c:v>
                </c:pt>
                <c:pt idx="30">
                  <c:v>4.0750000000000001E-2</c:v>
                </c:pt>
                <c:pt idx="31">
                  <c:v>3.6049999999999999E-2</c:v>
                </c:pt>
                <c:pt idx="32">
                  <c:v>2.8750000000000001E-2</c:v>
                </c:pt>
                <c:pt idx="33">
                  <c:v>2.2950000000000002E-2</c:v>
                </c:pt>
                <c:pt idx="34">
                  <c:v>1.695E-2</c:v>
                </c:pt>
                <c:pt idx="35">
                  <c:v>1.145E-2</c:v>
                </c:pt>
                <c:pt idx="36">
                  <c:v>1.06E-2</c:v>
                </c:pt>
                <c:pt idx="37">
                  <c:v>7.7000000000000002E-3</c:v>
                </c:pt>
                <c:pt idx="38">
                  <c:v>5.4999999999999997E-3</c:v>
                </c:pt>
                <c:pt idx="39">
                  <c:v>3.15E-3</c:v>
                </c:pt>
                <c:pt idx="40">
                  <c:v>2.3500000000000001E-3</c:v>
                </c:pt>
                <c:pt idx="41">
                  <c:v>2.2000000000000001E-3</c:v>
                </c:pt>
                <c:pt idx="42">
                  <c:v>1E-3</c:v>
                </c:pt>
                <c:pt idx="43">
                  <c:v>8.0000000000000004E-4</c:v>
                </c:pt>
                <c:pt idx="44">
                  <c:v>3.5E-4</c:v>
                </c:pt>
                <c:pt idx="45">
                  <c:v>1.4999999999999999E-4</c:v>
                </c:pt>
                <c:pt idx="46">
                  <c:v>2.9999999999999997E-4</c:v>
                </c:pt>
                <c:pt idx="47">
                  <c:v>0</c:v>
                </c:pt>
                <c:pt idx="48">
                  <c:v>0</c:v>
                </c:pt>
                <c:pt idx="49">
                  <c:v>0</c:v>
                </c:pt>
              </c:numCache>
            </c:numRef>
          </c:val>
          <c:smooth val="0"/>
          <c:extLst>
            <c:ext xmlns:c16="http://schemas.microsoft.com/office/drawing/2014/chart" uri="{C3380CC4-5D6E-409C-BE32-E72D297353CC}">
              <c16:uniqueId val="{00000001-B570-4E35-989C-7D534A0CD1C1}"/>
            </c:ext>
          </c:extLst>
        </c:ser>
        <c:ser>
          <c:idx val="5"/>
          <c:order val="2"/>
          <c:tx>
            <c:v>Net Profits Lim Ins Hedge</c:v>
          </c:tx>
          <c:spPr>
            <a:ln w="12700">
              <a:solidFill>
                <a:srgbClr val="FF00FF"/>
              </a:solidFill>
              <a:prstDash val="solid"/>
            </a:ln>
          </c:spPr>
          <c:marker>
            <c:symbol val="none"/>
          </c:marker>
          <c:cat>
            <c:numRef>
              <c:f>'Results II'!$L$7:$L$56</c:f>
              <c:numCache>
                <c:formatCode>"$"#,##0_);\("$"#,##0\)</c:formatCode>
                <c:ptCount val="50"/>
                <c:pt idx="0">
                  <c:v>-460000</c:v>
                </c:pt>
                <c:pt idx="1">
                  <c:v>-380000</c:v>
                </c:pt>
                <c:pt idx="2">
                  <c:v>-300000</c:v>
                </c:pt>
                <c:pt idx="3">
                  <c:v>-220000</c:v>
                </c:pt>
                <c:pt idx="4">
                  <c:v>-140000</c:v>
                </c:pt>
                <c:pt idx="5">
                  <c:v>-60000</c:v>
                </c:pt>
                <c:pt idx="6">
                  <c:v>20000</c:v>
                </c:pt>
                <c:pt idx="7">
                  <c:v>100000</c:v>
                </c:pt>
                <c:pt idx="8">
                  <c:v>180000</c:v>
                </c:pt>
                <c:pt idx="9">
                  <c:v>260000</c:v>
                </c:pt>
                <c:pt idx="10">
                  <c:v>340000</c:v>
                </c:pt>
                <c:pt idx="11">
                  <c:v>420000</c:v>
                </c:pt>
                <c:pt idx="12">
                  <c:v>500000</c:v>
                </c:pt>
                <c:pt idx="13">
                  <c:v>580000</c:v>
                </c:pt>
                <c:pt idx="14">
                  <c:v>660000</c:v>
                </c:pt>
                <c:pt idx="15">
                  <c:v>740000</c:v>
                </c:pt>
                <c:pt idx="16">
                  <c:v>820000</c:v>
                </c:pt>
                <c:pt idx="17">
                  <c:v>900000</c:v>
                </c:pt>
                <c:pt idx="18">
                  <c:v>980000</c:v>
                </c:pt>
                <c:pt idx="19">
                  <c:v>1060000</c:v>
                </c:pt>
                <c:pt idx="20">
                  <c:v>1140000</c:v>
                </c:pt>
                <c:pt idx="21">
                  <c:v>1220000</c:v>
                </c:pt>
                <c:pt idx="22">
                  <c:v>1300000</c:v>
                </c:pt>
                <c:pt idx="23">
                  <c:v>1380000</c:v>
                </c:pt>
                <c:pt idx="24">
                  <c:v>1460000</c:v>
                </c:pt>
                <c:pt idx="25">
                  <c:v>1540000</c:v>
                </c:pt>
                <c:pt idx="26">
                  <c:v>1620000</c:v>
                </c:pt>
                <c:pt idx="27">
                  <c:v>1700000</c:v>
                </c:pt>
                <c:pt idx="28">
                  <c:v>1780000</c:v>
                </c:pt>
                <c:pt idx="29">
                  <c:v>1860000</c:v>
                </c:pt>
                <c:pt idx="30">
                  <c:v>1940000</c:v>
                </c:pt>
                <c:pt idx="31">
                  <c:v>2020000</c:v>
                </c:pt>
                <c:pt idx="32">
                  <c:v>2100000</c:v>
                </c:pt>
                <c:pt idx="33">
                  <c:v>2180000</c:v>
                </c:pt>
                <c:pt idx="34">
                  <c:v>2260000</c:v>
                </c:pt>
                <c:pt idx="35">
                  <c:v>2340000</c:v>
                </c:pt>
                <c:pt idx="36">
                  <c:v>2420000</c:v>
                </c:pt>
                <c:pt idx="37">
                  <c:v>2500000</c:v>
                </c:pt>
                <c:pt idx="38">
                  <c:v>2580000</c:v>
                </c:pt>
                <c:pt idx="39">
                  <c:v>2660000</c:v>
                </c:pt>
                <c:pt idx="40">
                  <c:v>2740000</c:v>
                </c:pt>
                <c:pt idx="41">
                  <c:v>2820000</c:v>
                </c:pt>
                <c:pt idx="42">
                  <c:v>2900000</c:v>
                </c:pt>
                <c:pt idx="43">
                  <c:v>2980000</c:v>
                </c:pt>
                <c:pt idx="44">
                  <c:v>3060000</c:v>
                </c:pt>
                <c:pt idx="45">
                  <c:v>3140000</c:v>
                </c:pt>
                <c:pt idx="46">
                  <c:v>3220000</c:v>
                </c:pt>
                <c:pt idx="47">
                  <c:v>3300000</c:v>
                </c:pt>
                <c:pt idx="48">
                  <c:v>3380000</c:v>
                </c:pt>
                <c:pt idx="49">
                  <c:v>3460000</c:v>
                </c:pt>
              </c:numCache>
            </c:numRef>
          </c:cat>
          <c:val>
            <c:numRef>
              <c:f>'Results II'!$R$7:$R$56</c:f>
              <c:numCache>
                <c:formatCode>##0.000</c:formatCode>
                <c:ptCount val="50"/>
                <c:pt idx="0">
                  <c:v>0</c:v>
                </c:pt>
                <c:pt idx="1">
                  <c:v>0</c:v>
                </c:pt>
                <c:pt idx="2">
                  <c:v>0</c:v>
                </c:pt>
                <c:pt idx="3">
                  <c:v>0</c:v>
                </c:pt>
                <c:pt idx="4">
                  <c:v>0</c:v>
                </c:pt>
                <c:pt idx="5">
                  <c:v>0</c:v>
                </c:pt>
                <c:pt idx="6">
                  <c:v>5.0000000000000002E-5</c:v>
                </c:pt>
                <c:pt idx="7">
                  <c:v>5.0000000000000002E-5</c:v>
                </c:pt>
                <c:pt idx="8">
                  <c:v>1E-4</c:v>
                </c:pt>
                <c:pt idx="9">
                  <c:v>2.5000000000000001E-4</c:v>
                </c:pt>
                <c:pt idx="10">
                  <c:v>6.4999999999999997E-4</c:v>
                </c:pt>
                <c:pt idx="11">
                  <c:v>5.9999999999999995E-4</c:v>
                </c:pt>
                <c:pt idx="12">
                  <c:v>2.3500000000000001E-3</c:v>
                </c:pt>
                <c:pt idx="13">
                  <c:v>3.7499999999999999E-3</c:v>
                </c:pt>
                <c:pt idx="14">
                  <c:v>7.8499999999999993E-3</c:v>
                </c:pt>
                <c:pt idx="15">
                  <c:v>1.325E-2</c:v>
                </c:pt>
                <c:pt idx="16">
                  <c:v>2.2800000000000001E-2</c:v>
                </c:pt>
                <c:pt idx="17">
                  <c:v>2.8250000000000001E-2</c:v>
                </c:pt>
                <c:pt idx="18">
                  <c:v>4.2799999999999998E-2</c:v>
                </c:pt>
                <c:pt idx="19">
                  <c:v>5.5800000000000002E-2</c:v>
                </c:pt>
                <c:pt idx="20">
                  <c:v>6.9550000000000001E-2</c:v>
                </c:pt>
                <c:pt idx="21">
                  <c:v>7.6399999999999996E-2</c:v>
                </c:pt>
                <c:pt idx="22">
                  <c:v>8.0699999999999994E-2</c:v>
                </c:pt>
                <c:pt idx="23">
                  <c:v>8.0299999999999996E-2</c:v>
                </c:pt>
                <c:pt idx="24">
                  <c:v>7.7499999999999999E-2</c:v>
                </c:pt>
                <c:pt idx="25">
                  <c:v>6.855E-2</c:v>
                </c:pt>
                <c:pt idx="26">
                  <c:v>6.3649999999999998E-2</c:v>
                </c:pt>
                <c:pt idx="27">
                  <c:v>5.7200000000000001E-2</c:v>
                </c:pt>
                <c:pt idx="28">
                  <c:v>4.9599999999999998E-2</c:v>
                </c:pt>
                <c:pt idx="29">
                  <c:v>4.5350000000000001E-2</c:v>
                </c:pt>
                <c:pt idx="30">
                  <c:v>3.8699999999999998E-2</c:v>
                </c:pt>
                <c:pt idx="31">
                  <c:v>3.1649999999999998E-2</c:v>
                </c:pt>
                <c:pt idx="32">
                  <c:v>2.52E-2</c:v>
                </c:pt>
                <c:pt idx="33">
                  <c:v>2.07E-2</c:v>
                </c:pt>
                <c:pt idx="34">
                  <c:v>1.375E-2</c:v>
                </c:pt>
                <c:pt idx="35">
                  <c:v>9.2499999999999995E-3</c:v>
                </c:pt>
                <c:pt idx="36">
                  <c:v>5.4999999999999997E-3</c:v>
                </c:pt>
                <c:pt idx="37">
                  <c:v>3.2000000000000002E-3</c:v>
                </c:pt>
                <c:pt idx="38">
                  <c:v>2.3E-3</c:v>
                </c:pt>
                <c:pt idx="39">
                  <c:v>1.3500000000000001E-3</c:v>
                </c:pt>
                <c:pt idx="40">
                  <c:v>4.4999999999999999E-4</c:v>
                </c:pt>
                <c:pt idx="41">
                  <c:v>4.0000000000000002E-4</c:v>
                </c:pt>
                <c:pt idx="42">
                  <c:v>1E-4</c:v>
                </c:pt>
                <c:pt idx="43">
                  <c:v>5.0000000000000002E-5</c:v>
                </c:pt>
                <c:pt idx="44">
                  <c:v>0</c:v>
                </c:pt>
                <c:pt idx="45">
                  <c:v>5.0000000000000002E-5</c:v>
                </c:pt>
                <c:pt idx="46">
                  <c:v>0</c:v>
                </c:pt>
                <c:pt idx="47">
                  <c:v>0</c:v>
                </c:pt>
                <c:pt idx="48">
                  <c:v>0</c:v>
                </c:pt>
                <c:pt idx="49">
                  <c:v>0</c:v>
                </c:pt>
              </c:numCache>
            </c:numRef>
          </c:val>
          <c:smooth val="0"/>
          <c:extLst>
            <c:ext xmlns:c16="http://schemas.microsoft.com/office/drawing/2014/chart" uri="{C3380CC4-5D6E-409C-BE32-E72D297353CC}">
              <c16:uniqueId val="{00000002-B570-4E35-989C-7D534A0CD1C1}"/>
            </c:ext>
          </c:extLst>
        </c:ser>
        <c:dLbls>
          <c:showLegendKey val="0"/>
          <c:showVal val="0"/>
          <c:showCatName val="0"/>
          <c:showSerName val="0"/>
          <c:showPercent val="0"/>
          <c:showBubbleSize val="0"/>
        </c:dLbls>
        <c:smooth val="0"/>
        <c:axId val="445124336"/>
        <c:axId val="1"/>
      </c:lineChart>
      <c:catAx>
        <c:axId val="445124336"/>
        <c:scaling>
          <c:orientation val="minMax"/>
        </c:scaling>
        <c:delete val="0"/>
        <c:axPos val="b"/>
        <c:numFmt formatCode="&quot;$&quot;#,##0_);\(&quot;$&quot;#,##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0"/>
        <c:tickMarkSkip val="5"/>
        <c:noMultiLvlLbl val="0"/>
      </c:catAx>
      <c:valAx>
        <c:axId val="1"/>
        <c:scaling>
          <c:orientation val="minMax"/>
        </c:scaling>
        <c:delete val="0"/>
        <c:axPos val="l"/>
        <c:majorGridlines>
          <c:spPr>
            <a:ln w="3175">
              <a:solidFill>
                <a:srgbClr val="000000"/>
              </a:solidFill>
              <a:prstDash val="sysDash"/>
            </a:ln>
          </c:spPr>
        </c:majorGridlines>
        <c:title>
          <c:tx>
            <c:rich>
              <a:bodyPr/>
              <a:lstStyle/>
              <a:p>
                <a:pPr>
                  <a:defRPr sz="800" b="1" i="0" u="none" strike="noStrike" baseline="0">
                    <a:solidFill>
                      <a:srgbClr val="000000"/>
                    </a:solidFill>
                    <a:latin typeface="Arial"/>
                    <a:ea typeface="Arial"/>
                    <a:cs typeface="Arial"/>
                  </a:defRPr>
                </a:pPr>
                <a:r>
                  <a:rPr lang="en-US"/>
                  <a:t>Probability desnity</a:t>
                </a:r>
              </a:p>
            </c:rich>
          </c:tx>
          <c:layout>
            <c:manualLayout>
              <c:xMode val="edge"/>
              <c:yMode val="edge"/>
              <c:x val="3.1872509960159362E-2"/>
              <c:y val="0.25187969924812031"/>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5124336"/>
        <c:crosses val="autoZero"/>
        <c:crossBetween val="midCat"/>
      </c:valAx>
      <c:spPr>
        <a:noFill/>
        <a:ln w="3175">
          <a:solidFill>
            <a:srgbClr val="000000"/>
          </a:solidFill>
          <a:prstDash val="solid"/>
        </a:ln>
      </c:spPr>
    </c:plotArea>
    <c:legend>
      <c:legendPos val="r"/>
      <c:layout>
        <c:manualLayout>
          <c:xMode val="edge"/>
          <c:yMode val="edge"/>
          <c:x val="0.6000007812510173"/>
          <c:y val="4.9140137570790408E-2"/>
          <c:w val="0.31733374652831581"/>
          <c:h val="0.21375959843293829"/>
        </c:manualLayout>
      </c:layout>
      <c:overlay val="0"/>
      <c:spPr>
        <a:solidFill>
          <a:srgbClr val="FFFFFF"/>
        </a:solidFill>
        <a:ln w="3175">
          <a:solidFill>
            <a:srgbClr val="000000"/>
          </a:solidFill>
          <a:prstDash val="solid"/>
        </a:ln>
      </c:spPr>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11" r="0.75000000000000011"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57150</xdr:colOff>
      <xdr:row>62</xdr:row>
      <xdr:rowOff>28575</xdr:rowOff>
    </xdr:from>
    <xdr:to>
      <xdr:col>5</xdr:col>
      <xdr:colOff>1260485</xdr:colOff>
      <xdr:row>65</xdr:row>
      <xdr:rowOff>85725</xdr:rowOff>
    </xdr:to>
    <xdr:sp macro="" textlink="">
      <xdr:nvSpPr>
        <xdr:cNvPr id="1197" name="Text Box 173">
          <a:extLst>
            <a:ext uri="{FF2B5EF4-FFF2-40B4-BE49-F238E27FC236}">
              <a16:creationId xmlns:a16="http://schemas.microsoft.com/office/drawing/2014/main" id="{ADB8222D-513C-4160-B05A-EFFF9D0D713A}"/>
            </a:ext>
          </a:extLst>
        </xdr:cNvPr>
        <xdr:cNvSpPr txBox="1">
          <a:spLocks noChangeArrowheads="1"/>
        </xdr:cNvSpPr>
      </xdr:nvSpPr>
      <xdr:spPr bwMode="auto">
        <a:xfrm>
          <a:off x="3448050" y="10620375"/>
          <a:ext cx="1981200" cy="542925"/>
        </a:xfrm>
        <a:prstGeom prst="rect">
          <a:avLst/>
        </a:prstGeom>
        <a:solidFill>
          <a:srgbClr val="FFCC0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Given Lambda, the number of fires/yr will not likely exceed 25</a:t>
          </a:r>
        </a:p>
      </xdr:txBody>
    </xdr:sp>
    <xdr:clientData/>
  </xdr:twoCellAnchor>
  <xdr:twoCellAnchor>
    <xdr:from>
      <xdr:col>1</xdr:col>
      <xdr:colOff>1047750</xdr:colOff>
      <xdr:row>61</xdr:row>
      <xdr:rowOff>57150</xdr:rowOff>
    </xdr:from>
    <xdr:to>
      <xdr:col>4</xdr:col>
      <xdr:colOff>63500</xdr:colOff>
      <xdr:row>63</xdr:row>
      <xdr:rowOff>95250</xdr:rowOff>
    </xdr:to>
    <xdr:sp macro="" textlink="">
      <xdr:nvSpPr>
        <xdr:cNvPr id="1064" name="Line 174">
          <a:extLst>
            <a:ext uri="{FF2B5EF4-FFF2-40B4-BE49-F238E27FC236}">
              <a16:creationId xmlns:a16="http://schemas.microsoft.com/office/drawing/2014/main" id="{7E871B1E-4137-477A-B543-1E6DBD9A50CA}"/>
            </a:ext>
          </a:extLst>
        </xdr:cNvPr>
        <xdr:cNvSpPr>
          <a:spLocks noChangeShapeType="1"/>
        </xdr:cNvSpPr>
      </xdr:nvSpPr>
      <xdr:spPr bwMode="auto">
        <a:xfrm flipH="1" flipV="1">
          <a:off x="1244600" y="11106150"/>
          <a:ext cx="2203450" cy="374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1022350</xdr:colOff>
      <xdr:row>18</xdr:row>
      <xdr:rowOff>69850</xdr:rowOff>
    </xdr:from>
    <xdr:to>
      <xdr:col>8</xdr:col>
      <xdr:colOff>196850</xdr:colOff>
      <xdr:row>22</xdr:row>
      <xdr:rowOff>133350</xdr:rowOff>
    </xdr:to>
    <xdr:sp macro="" textlink="">
      <xdr:nvSpPr>
        <xdr:cNvPr id="1065" name="Line 176">
          <a:extLst>
            <a:ext uri="{FF2B5EF4-FFF2-40B4-BE49-F238E27FC236}">
              <a16:creationId xmlns:a16="http://schemas.microsoft.com/office/drawing/2014/main" id="{E0716ABF-5A4B-4CA7-A98D-4BC4E1B8327F}"/>
            </a:ext>
          </a:extLst>
        </xdr:cNvPr>
        <xdr:cNvSpPr>
          <a:spLocks noChangeShapeType="1"/>
        </xdr:cNvSpPr>
      </xdr:nvSpPr>
      <xdr:spPr bwMode="auto">
        <a:xfrm flipH="1" flipV="1">
          <a:off x="6413500" y="3746500"/>
          <a:ext cx="1111250" cy="723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0</xdr:colOff>
      <xdr:row>39</xdr:row>
      <xdr:rowOff>114300</xdr:rowOff>
    </xdr:from>
    <xdr:to>
      <xdr:col>8</xdr:col>
      <xdr:colOff>215900</xdr:colOff>
      <xdr:row>40</xdr:row>
      <xdr:rowOff>171450</xdr:rowOff>
    </xdr:to>
    <xdr:sp macro="" textlink="">
      <xdr:nvSpPr>
        <xdr:cNvPr id="1066" name="Line 178">
          <a:extLst>
            <a:ext uri="{FF2B5EF4-FFF2-40B4-BE49-F238E27FC236}">
              <a16:creationId xmlns:a16="http://schemas.microsoft.com/office/drawing/2014/main" id="{7B8CA404-4189-4F82-A85F-81004D63416F}"/>
            </a:ext>
          </a:extLst>
        </xdr:cNvPr>
        <xdr:cNvSpPr>
          <a:spLocks noChangeShapeType="1"/>
        </xdr:cNvSpPr>
      </xdr:nvSpPr>
      <xdr:spPr bwMode="auto">
        <a:xfrm flipH="1" flipV="1">
          <a:off x="6413500" y="7429500"/>
          <a:ext cx="1130300" cy="222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342900</xdr:colOff>
      <xdr:row>22</xdr:row>
      <xdr:rowOff>28575</xdr:rowOff>
    </xdr:from>
    <xdr:to>
      <xdr:col>10</xdr:col>
      <xdr:colOff>152400</xdr:colOff>
      <xdr:row>24</xdr:row>
      <xdr:rowOff>79375</xdr:rowOff>
    </xdr:to>
    <xdr:sp macro="" textlink="">
      <xdr:nvSpPr>
        <xdr:cNvPr id="1613" name="Text Box 589">
          <a:extLst>
            <a:ext uri="{FF2B5EF4-FFF2-40B4-BE49-F238E27FC236}">
              <a16:creationId xmlns:a16="http://schemas.microsoft.com/office/drawing/2014/main" id="{E3D7F3F0-1C92-4FD5-B68F-AA29BB29310F}"/>
            </a:ext>
          </a:extLst>
        </xdr:cNvPr>
        <xdr:cNvSpPr txBox="1">
          <a:spLocks noChangeArrowheads="1"/>
        </xdr:cNvSpPr>
      </xdr:nvSpPr>
      <xdr:spPr bwMode="auto">
        <a:xfrm>
          <a:off x="6772275" y="3800475"/>
          <a:ext cx="2552700" cy="400050"/>
        </a:xfrm>
        <a:prstGeom prst="rect">
          <a:avLst/>
        </a:prstGeom>
        <a:solidFill>
          <a:srgbClr val="FFCC0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The average of Cell C34 - calculated by using =CB.GetForStatFN(C34, 2)</a:t>
          </a:r>
        </a:p>
      </xdr:txBody>
    </xdr:sp>
    <xdr:clientData/>
  </xdr:twoCellAnchor>
  <xdr:twoCellAnchor>
    <xdr:from>
      <xdr:col>7</xdr:col>
      <xdr:colOff>600075</xdr:colOff>
      <xdr:row>40</xdr:row>
      <xdr:rowOff>174625</xdr:rowOff>
    </xdr:from>
    <xdr:to>
      <xdr:col>10</xdr:col>
      <xdr:colOff>171450</xdr:colOff>
      <xdr:row>43</xdr:row>
      <xdr:rowOff>41275</xdr:rowOff>
    </xdr:to>
    <xdr:sp macro="" textlink="">
      <xdr:nvSpPr>
        <xdr:cNvPr id="1614" name="Text Box 590">
          <a:extLst>
            <a:ext uri="{FF2B5EF4-FFF2-40B4-BE49-F238E27FC236}">
              <a16:creationId xmlns:a16="http://schemas.microsoft.com/office/drawing/2014/main" id="{407C1518-658C-4783-9646-A1042D73A532}"/>
            </a:ext>
          </a:extLst>
        </xdr:cNvPr>
        <xdr:cNvSpPr txBox="1">
          <a:spLocks noChangeArrowheads="1"/>
        </xdr:cNvSpPr>
      </xdr:nvSpPr>
      <xdr:spPr bwMode="auto">
        <a:xfrm>
          <a:off x="7029450" y="7077075"/>
          <a:ext cx="2314575" cy="400050"/>
        </a:xfrm>
        <a:prstGeom prst="rect">
          <a:avLst/>
        </a:prstGeom>
        <a:solidFill>
          <a:srgbClr val="FFCC00"/>
        </a:solidFill>
        <a:ln w="9525">
          <a:solidFill>
            <a:srgbClr val="000000"/>
          </a:solid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Arial"/>
              <a:cs typeface="Arial"/>
            </a:rPr>
            <a:t>The average of Cell G51 - calculated by using =CB.GetForStatFN(G51, 2)</a:t>
          </a:r>
        </a:p>
      </xdr:txBody>
    </xdr:sp>
    <xdr:clientData/>
  </xdr:twoCellAnchor>
  <xdr:twoCellAnchor>
    <xdr:from>
      <xdr:col>8</xdr:col>
      <xdr:colOff>622300</xdr:colOff>
      <xdr:row>24</xdr:row>
      <xdr:rowOff>88900</xdr:rowOff>
    </xdr:from>
    <xdr:to>
      <xdr:col>9</xdr:col>
      <xdr:colOff>222250</xdr:colOff>
      <xdr:row>27</xdr:row>
      <xdr:rowOff>0</xdr:rowOff>
    </xdr:to>
    <xdr:sp macro="" textlink="">
      <xdr:nvSpPr>
        <xdr:cNvPr id="1070" name="Line 178">
          <a:extLst>
            <a:ext uri="{FF2B5EF4-FFF2-40B4-BE49-F238E27FC236}">
              <a16:creationId xmlns:a16="http://schemas.microsoft.com/office/drawing/2014/main" id="{6A5E6560-28D0-47D6-BBBF-D2E098F421AC}"/>
            </a:ext>
          </a:extLst>
        </xdr:cNvPr>
        <xdr:cNvSpPr>
          <a:spLocks noChangeShapeType="1"/>
        </xdr:cNvSpPr>
      </xdr:nvSpPr>
      <xdr:spPr bwMode="auto">
        <a:xfrm>
          <a:off x="7950200" y="4768850"/>
          <a:ext cx="425450" cy="438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38100</xdr:rowOff>
    </xdr:from>
    <xdr:to>
      <xdr:col>2</xdr:col>
      <xdr:colOff>717550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3FE71694-AEBD-4B3D-A3B1-A785A17050E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38100"/>
          <a:ext cx="2000250" cy="1016000"/>
        </a:xfrm>
        <a:prstGeom prst="rect">
          <a:avLst/>
        </a:prstGeom>
      </xdr:spPr>
    </xdr:pic>
    <xdr:clientData/>
  </xdr:twoCellAnchor>
  <xdr:twoCellAnchor>
    <xdr:from>
      <xdr:col>8</xdr:col>
      <xdr:colOff>419100</xdr:colOff>
      <xdr:row>43</xdr:row>
      <xdr:rowOff>44450</xdr:rowOff>
    </xdr:from>
    <xdr:to>
      <xdr:col>8</xdr:col>
      <xdr:colOff>755650</xdr:colOff>
      <xdr:row>46</xdr:row>
      <xdr:rowOff>6350</xdr:rowOff>
    </xdr:to>
    <xdr:sp macro="" textlink="">
      <xdr:nvSpPr>
        <xdr:cNvPr id="10" name="Line 178">
          <a:extLst>
            <a:ext uri="{FF2B5EF4-FFF2-40B4-BE49-F238E27FC236}">
              <a16:creationId xmlns:a16="http://schemas.microsoft.com/office/drawing/2014/main" id="{0AE6BE42-1453-4068-A0CE-8264FC07175F}"/>
            </a:ext>
          </a:extLst>
        </xdr:cNvPr>
        <xdr:cNvSpPr>
          <a:spLocks noChangeShapeType="1"/>
        </xdr:cNvSpPr>
      </xdr:nvSpPr>
      <xdr:spPr bwMode="auto">
        <a:xfrm>
          <a:off x="7747000" y="8064500"/>
          <a:ext cx="336550" cy="488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120650</xdr:colOff>
      <xdr:row>3</xdr:row>
      <xdr:rowOff>0</xdr:rowOff>
    </xdr:from>
    <xdr:to>
      <xdr:col>9</xdr:col>
      <xdr:colOff>44450</xdr:colOff>
      <xdr:row>18</xdr:row>
      <xdr:rowOff>107950</xdr:rowOff>
    </xdr:to>
    <xdr:graphicFrame macro="">
      <xdr:nvGraphicFramePr>
        <xdr:cNvPr id="2053" name="Template">
          <a:extLst>
            <a:ext uri="{FF2B5EF4-FFF2-40B4-BE49-F238E27FC236}">
              <a16:creationId xmlns:a16="http://schemas.microsoft.com/office/drawing/2014/main" id="{67E8F86D-3C27-4C12-9360-C1D81B0844B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120650</xdr:colOff>
      <xdr:row>3</xdr:row>
      <xdr:rowOff>0</xdr:rowOff>
    </xdr:from>
    <xdr:to>
      <xdr:col>9</xdr:col>
      <xdr:colOff>44450</xdr:colOff>
      <xdr:row>18</xdr:row>
      <xdr:rowOff>107950</xdr:rowOff>
    </xdr:to>
    <xdr:graphicFrame macro="">
      <xdr:nvGraphicFramePr>
        <xdr:cNvPr id="3077" name="Template">
          <a:extLst>
            <a:ext uri="{FF2B5EF4-FFF2-40B4-BE49-F238E27FC236}">
              <a16:creationId xmlns:a16="http://schemas.microsoft.com/office/drawing/2014/main" id="{33AB6C5F-C08E-453B-83A2-3BF0B1CFFF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4"/>
  <sheetViews>
    <sheetView workbookViewId="0"/>
  </sheetViews>
  <sheetFormatPr defaultRowHeight="14" x14ac:dyDescent="0.3"/>
  <cols>
    <col min="1" max="2" width="36.58203125" customWidth="1"/>
  </cols>
  <sheetData>
    <row r="1" spans="1:16" x14ac:dyDescent="0.3">
      <c r="A1" s="105" t="s">
        <v>62</v>
      </c>
    </row>
    <row r="2" spans="1:16" x14ac:dyDescent="0.3">
      <c r="P2">
        <f ca="1">_xll.CB.RecalcCounterFN()</f>
        <v>0</v>
      </c>
    </row>
    <row r="3" spans="1:16" x14ac:dyDescent="0.3">
      <c r="A3" t="s">
        <v>63</v>
      </c>
      <c r="B3" t="s">
        <v>64</v>
      </c>
      <c r="C3">
        <v>0</v>
      </c>
    </row>
    <row r="4" spans="1:16" x14ac:dyDescent="0.3">
      <c r="A4" t="s">
        <v>65</v>
      </c>
    </row>
    <row r="5" spans="1:16" x14ac:dyDescent="0.3">
      <c r="A5" t="s">
        <v>66</v>
      </c>
    </row>
    <row r="7" spans="1:16" x14ac:dyDescent="0.3">
      <c r="A7" s="105" t="s">
        <v>67</v>
      </c>
      <c r="B7" t="s">
        <v>68</v>
      </c>
    </row>
    <row r="8" spans="1:16" x14ac:dyDescent="0.3">
      <c r="B8">
        <v>2</v>
      </c>
    </row>
    <row r="10" spans="1:16" x14ac:dyDescent="0.3">
      <c r="A10" t="s">
        <v>69</v>
      </c>
    </row>
    <row r="11" spans="1:16" x14ac:dyDescent="0.3">
      <c r="A11" t="e">
        <f>CB_DATA_!#REF!</f>
        <v>#REF!</v>
      </c>
      <c r="B11" t="e">
        <f>'Integrated Risk Management'!#REF!</f>
        <v>#REF!</v>
      </c>
    </row>
    <row r="13" spans="1:16" x14ac:dyDescent="0.3">
      <c r="A13" t="s">
        <v>70</v>
      </c>
    </row>
    <row r="14" spans="1:16" x14ac:dyDescent="0.3">
      <c r="A14" t="s">
        <v>74</v>
      </c>
      <c r="B14" t="s">
        <v>78</v>
      </c>
    </row>
    <row r="16" spans="1:16" x14ac:dyDescent="0.3">
      <c r="A16" t="s">
        <v>71</v>
      </c>
    </row>
    <row r="19" spans="1:2" x14ac:dyDescent="0.3">
      <c r="A19" t="s">
        <v>72</v>
      </c>
    </row>
    <row r="20" spans="1:2" x14ac:dyDescent="0.3">
      <c r="A20">
        <v>28</v>
      </c>
      <c r="B20">
        <v>34</v>
      </c>
    </row>
    <row r="25" spans="1:2" x14ac:dyDescent="0.3">
      <c r="A25" s="105" t="s">
        <v>73</v>
      </c>
    </row>
    <row r="26" spans="1:2" x14ac:dyDescent="0.3">
      <c r="A26" s="109" t="s">
        <v>75</v>
      </c>
      <c r="B26" s="109" t="s">
        <v>75</v>
      </c>
    </row>
    <row r="27" spans="1:2" x14ac:dyDescent="0.3">
      <c r="A27" t="s">
        <v>76</v>
      </c>
      <c r="B27" t="s">
        <v>79</v>
      </c>
    </row>
    <row r="28" spans="1:2" x14ac:dyDescent="0.3">
      <c r="A28" s="109" t="s">
        <v>77</v>
      </c>
      <c r="B28" s="109" t="s">
        <v>77</v>
      </c>
    </row>
    <row r="29" spans="1:2" x14ac:dyDescent="0.3">
      <c r="B29" s="109" t="s">
        <v>80</v>
      </c>
    </row>
    <row r="30" spans="1:2" x14ac:dyDescent="0.3">
      <c r="B30" t="s">
        <v>81</v>
      </c>
    </row>
    <row r="31" spans="1:2" x14ac:dyDescent="0.3">
      <c r="B31" s="109" t="s">
        <v>77</v>
      </c>
    </row>
    <row r="32" spans="1:2" x14ac:dyDescent="0.3">
      <c r="B32" s="109" t="s">
        <v>82</v>
      </c>
    </row>
    <row r="33" spans="2:2" x14ac:dyDescent="0.3">
      <c r="B33" t="s">
        <v>83</v>
      </c>
    </row>
    <row r="34" spans="2:2" x14ac:dyDescent="0.3">
      <c r="B34" s="109" t="s">
        <v>77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M1123"/>
  <sheetViews>
    <sheetView showGridLines="0" tabSelected="1" workbookViewId="0"/>
  </sheetViews>
  <sheetFormatPr defaultColWidth="9" defaultRowHeight="11.5" x14ac:dyDescent="0.25"/>
  <cols>
    <col min="1" max="1" width="2.58203125" style="1" customWidth="1"/>
    <col min="2" max="2" width="16.83203125" style="1" customWidth="1"/>
    <col min="3" max="4" width="12.5" style="1" customWidth="1"/>
    <col min="5" max="5" width="10.08203125" style="1" customWidth="1"/>
    <col min="6" max="6" width="17.83203125" style="1" customWidth="1"/>
    <col min="7" max="7" width="11.83203125" style="1" customWidth="1"/>
    <col min="8" max="8" width="12" style="1" customWidth="1"/>
    <col min="9" max="9" width="10.83203125" style="1" customWidth="1"/>
    <col min="10" max="10" width="13.08203125" style="1" customWidth="1"/>
    <col min="11" max="11" width="9.6640625" style="1" customWidth="1"/>
    <col min="12" max="12" width="9.75" style="1" bestFit="1" customWidth="1"/>
    <col min="13" max="13" width="10.33203125" style="1" customWidth="1"/>
    <col min="14" max="14" width="10.83203125" style="1" bestFit="1" customWidth="1"/>
    <col min="15" max="15" width="6" style="1" bestFit="1" customWidth="1"/>
    <col min="16" max="16" width="7" style="1" bestFit="1" customWidth="1"/>
    <col min="17" max="17" width="6.5" style="1" bestFit="1" customWidth="1"/>
    <col min="18" max="18" width="8.75" style="1" bestFit="1" customWidth="1"/>
    <col min="19" max="19" width="10.83203125" style="1" bestFit="1" customWidth="1"/>
    <col min="20" max="20" width="11.75" style="1" bestFit="1" customWidth="1"/>
    <col min="21" max="21" width="10" style="1" bestFit="1" customWidth="1"/>
    <col min="22" max="24" width="10.83203125" style="1" bestFit="1" customWidth="1"/>
    <col min="25" max="25" width="9" style="1" customWidth="1"/>
    <col min="26" max="16384" width="9" style="1"/>
  </cols>
  <sheetData>
    <row r="1" spans="2:13" s="2" customFormat="1" ht="57" customHeight="1" x14ac:dyDescent="0.3"/>
    <row r="2" spans="2:13" s="2" customFormat="1" ht="17.25" customHeight="1" x14ac:dyDescent="0.4">
      <c r="F2" s="3" t="s">
        <v>36</v>
      </c>
      <c r="G2" s="3"/>
    </row>
    <row r="3" spans="2:13" s="2" customFormat="1" ht="15" customHeight="1" thickBot="1" x14ac:dyDescent="0.4">
      <c r="F3" s="4"/>
    </row>
    <row r="4" spans="2:13" s="2" customFormat="1" ht="12.75" customHeight="1" x14ac:dyDescent="0.3">
      <c r="B4" s="112" t="s">
        <v>37</v>
      </c>
      <c r="C4" s="113"/>
      <c r="D4" s="113"/>
      <c r="E4" s="113"/>
      <c r="F4" s="113"/>
      <c r="G4" s="113"/>
      <c r="H4" s="113"/>
      <c r="I4" s="113"/>
      <c r="J4" s="114"/>
    </row>
    <row r="5" spans="2:13" s="2" customFormat="1" ht="12.75" customHeight="1" thickBot="1" x14ac:dyDescent="0.35">
      <c r="B5" s="115"/>
      <c r="C5" s="116"/>
      <c r="D5" s="116"/>
      <c r="E5" s="116"/>
      <c r="F5" s="116"/>
      <c r="G5" s="116"/>
      <c r="H5" s="116"/>
      <c r="I5" s="116"/>
      <c r="J5" s="117"/>
    </row>
    <row r="6" spans="2:13" ht="13.5" thickBot="1" x14ac:dyDescent="0.35">
      <c r="E6" s="5"/>
      <c r="J6" s="59"/>
      <c r="K6" s="59"/>
    </row>
    <row r="7" spans="2:13" s="6" customFormat="1" ht="14.15" customHeight="1" x14ac:dyDescent="0.3">
      <c r="B7" s="14"/>
      <c r="C7" s="20" t="s">
        <v>27</v>
      </c>
      <c r="D7" s="120" t="s">
        <v>26</v>
      </c>
      <c r="E7" s="121"/>
      <c r="F7" s="118" t="s">
        <v>28</v>
      </c>
      <c r="G7" s="119"/>
      <c r="H7" s="9"/>
      <c r="I7" s="7"/>
    </row>
    <row r="8" spans="2:13" s="6" customFormat="1" ht="13" x14ac:dyDescent="0.3">
      <c r="B8" s="15"/>
      <c r="C8" s="16" t="s">
        <v>25</v>
      </c>
      <c r="D8" s="16" t="s">
        <v>18</v>
      </c>
      <c r="E8" s="17" t="s">
        <v>19</v>
      </c>
      <c r="F8" s="18" t="s">
        <v>15</v>
      </c>
      <c r="G8" s="19" t="s">
        <v>20</v>
      </c>
      <c r="H8" s="7"/>
      <c r="I8" s="10"/>
      <c r="J8" s="10"/>
      <c r="K8" s="58"/>
      <c r="L8" s="10"/>
      <c r="M8" s="13"/>
    </row>
    <row r="9" spans="2:13" s="6" customFormat="1" ht="13" x14ac:dyDescent="0.3">
      <c r="B9" s="21" t="s">
        <v>38</v>
      </c>
      <c r="C9" s="32">
        <v>25</v>
      </c>
      <c r="D9" s="23">
        <v>50</v>
      </c>
      <c r="E9" s="24">
        <v>20</v>
      </c>
      <c r="F9" s="25">
        <v>12</v>
      </c>
      <c r="G9" s="26">
        <v>200000</v>
      </c>
      <c r="I9" s="10"/>
      <c r="J9" s="10"/>
      <c r="K9" s="13"/>
      <c r="L9" s="10"/>
    </row>
    <row r="10" spans="2:13" s="6" customFormat="1" ht="13.5" thickBot="1" x14ac:dyDescent="0.35">
      <c r="B10" s="22" t="s">
        <v>39</v>
      </c>
      <c r="C10" s="33">
        <v>15</v>
      </c>
      <c r="D10" s="27">
        <v>33</v>
      </c>
      <c r="E10" s="28" t="s">
        <v>44</v>
      </c>
      <c r="F10" s="29">
        <f>F9/5</f>
        <v>2.4</v>
      </c>
      <c r="G10" s="30">
        <v>100000</v>
      </c>
      <c r="I10" s="10"/>
      <c r="J10" s="10"/>
      <c r="K10" s="13"/>
      <c r="L10" s="10"/>
    </row>
    <row r="11" spans="2:13" s="6" customFormat="1" ht="13.5" thickBot="1" x14ac:dyDescent="0.35">
      <c r="B11" s="31"/>
      <c r="C11" s="31"/>
      <c r="D11" s="31"/>
      <c r="E11" s="31"/>
      <c r="F11" s="31"/>
      <c r="G11" s="12"/>
      <c r="H11" s="12"/>
      <c r="I11" s="12"/>
      <c r="J11" s="12"/>
      <c r="K11" s="10"/>
      <c r="L11" s="13"/>
    </row>
    <row r="12" spans="2:13" s="6" customFormat="1" ht="13" x14ac:dyDescent="0.3">
      <c r="B12" s="36"/>
      <c r="C12" s="39" t="s">
        <v>42</v>
      </c>
      <c r="D12" s="39" t="s">
        <v>49</v>
      </c>
      <c r="E12" s="40" t="s">
        <v>41</v>
      </c>
      <c r="F12" s="31"/>
      <c r="G12" s="12"/>
      <c r="H12" s="12"/>
      <c r="I12" s="12"/>
      <c r="J12" s="12"/>
      <c r="K12" s="13"/>
    </row>
    <row r="13" spans="2:13" s="6" customFormat="1" ht="13.5" thickBot="1" x14ac:dyDescent="0.35">
      <c r="B13" s="41" t="s">
        <v>27</v>
      </c>
      <c r="C13" s="34">
        <v>15</v>
      </c>
      <c r="D13" s="34">
        <v>20</v>
      </c>
      <c r="E13" s="35">
        <v>26</v>
      </c>
      <c r="F13" s="31"/>
      <c r="G13" s="12"/>
      <c r="H13" s="12"/>
      <c r="I13" s="12"/>
      <c r="J13" s="12"/>
      <c r="K13" s="13"/>
    </row>
    <row r="14" spans="2:13" s="5" customFormat="1" ht="13.5" thickBot="1" x14ac:dyDescent="0.35">
      <c r="G14" s="12"/>
      <c r="H14" s="12"/>
      <c r="I14" s="12"/>
      <c r="J14" s="12"/>
      <c r="K14" s="12"/>
    </row>
    <row r="15" spans="2:13" s="5" customFormat="1" ht="13" x14ac:dyDescent="0.3">
      <c r="B15" s="38"/>
      <c r="C15" s="39" t="s">
        <v>43</v>
      </c>
      <c r="D15" s="92" t="s">
        <v>53</v>
      </c>
      <c r="E15" s="40" t="s">
        <v>52</v>
      </c>
      <c r="G15" s="12"/>
      <c r="H15" s="12"/>
      <c r="I15" s="12"/>
      <c r="J15" s="12"/>
      <c r="K15" s="12"/>
    </row>
    <row r="16" spans="2:13" s="5" customFormat="1" ht="13.5" thickBot="1" x14ac:dyDescent="0.35">
      <c r="B16" s="41" t="s">
        <v>40</v>
      </c>
      <c r="C16" s="37">
        <v>125000</v>
      </c>
      <c r="D16" s="93">
        <v>0.1</v>
      </c>
      <c r="E16" s="94">
        <f>Stdev_sales*Average_Sales</f>
        <v>12500</v>
      </c>
      <c r="H16" s="8"/>
      <c r="I16" s="8"/>
      <c r="J16" s="12"/>
      <c r="K16" s="12"/>
    </row>
    <row r="17" spans="2:12" s="5" customFormat="1" ht="13.5" thickBot="1" x14ac:dyDescent="0.35">
      <c r="I17" s="8"/>
      <c r="J17" s="8"/>
      <c r="K17" s="12"/>
      <c r="L17" s="12"/>
    </row>
    <row r="18" spans="2:12" s="5" customFormat="1" ht="15" customHeight="1" thickBot="1" x14ac:dyDescent="0.35">
      <c r="B18" s="122" t="s">
        <v>21</v>
      </c>
      <c r="C18" s="123"/>
      <c r="F18" s="122" t="s">
        <v>32</v>
      </c>
      <c r="G18" s="123"/>
      <c r="J18" s="8"/>
      <c r="K18" s="8"/>
    </row>
    <row r="19" spans="2:12" s="5" customFormat="1" ht="13" x14ac:dyDescent="0.3">
      <c r="B19" s="42"/>
      <c r="C19" s="43"/>
      <c r="F19" s="42" t="s">
        <v>16</v>
      </c>
      <c r="G19" s="45">
        <v>1156850</v>
      </c>
      <c r="H19" s="6"/>
      <c r="J19" s="8"/>
      <c r="K19" s="8"/>
    </row>
    <row r="20" spans="2:12" s="5" customFormat="1" ht="13" x14ac:dyDescent="0.3">
      <c r="B20" s="42" t="s">
        <v>24</v>
      </c>
      <c r="C20" s="106">
        <v>20</v>
      </c>
      <c r="F20" s="42" t="s">
        <v>6</v>
      </c>
      <c r="G20" s="54">
        <v>0.9</v>
      </c>
      <c r="H20" s="61"/>
      <c r="J20" s="6"/>
    </row>
    <row r="21" spans="2:12" s="5" customFormat="1" ht="13" x14ac:dyDescent="0.3">
      <c r="B21" s="42"/>
      <c r="C21" s="43"/>
      <c r="F21" s="42" t="s">
        <v>23</v>
      </c>
      <c r="G21" s="45">
        <f>Coverage*Losses</f>
        <v>560246.5227741499</v>
      </c>
      <c r="H21" s="61"/>
      <c r="J21" s="6"/>
    </row>
    <row r="22" spans="2:12" s="5" customFormat="1" ht="13" x14ac:dyDescent="0.3">
      <c r="B22" s="42" t="s">
        <v>14</v>
      </c>
      <c r="C22" s="68">
        <v>140304.65847065853</v>
      </c>
      <c r="F22" s="42"/>
      <c r="G22" s="43"/>
      <c r="J22" s="6"/>
    </row>
    <row r="23" spans="2:12" s="5" customFormat="1" ht="13.5" thickBot="1" x14ac:dyDescent="0.35">
      <c r="B23" s="42" t="s">
        <v>1</v>
      </c>
      <c r="C23" s="44">
        <f>TREND(D9:D10,C9:C10,Average_Temp)</f>
        <v>41.5</v>
      </c>
      <c r="F23" s="46" t="s">
        <v>5</v>
      </c>
      <c r="G23" s="95">
        <f>Net_Profits-Costs_Insurance+Paid_Out_Insurance</f>
        <v>1797450.5434775858</v>
      </c>
      <c r="J23" s="6"/>
    </row>
    <row r="24" spans="2:12" s="5" customFormat="1" ht="13.5" thickBot="1" x14ac:dyDescent="0.35">
      <c r="B24" s="42" t="s">
        <v>2</v>
      </c>
      <c r="C24" s="44">
        <f>Costs_warm</f>
        <v>20</v>
      </c>
      <c r="H24" s="61"/>
    </row>
    <row r="25" spans="2:12" s="5" customFormat="1" ht="15" customHeight="1" thickBot="1" x14ac:dyDescent="0.35">
      <c r="B25" s="42" t="s">
        <v>0</v>
      </c>
      <c r="C25" s="45">
        <f>Sales*Price</f>
        <v>5822643.3265323285</v>
      </c>
      <c r="F25" s="122" t="s">
        <v>7</v>
      </c>
      <c r="G25" s="123"/>
    </row>
    <row r="26" spans="2:12" s="5" customFormat="1" ht="13" x14ac:dyDescent="0.3">
      <c r="B26" s="42" t="s">
        <v>3</v>
      </c>
      <c r="C26" s="45">
        <f>Sales*Costs_unit</f>
        <v>2806093.1694131708</v>
      </c>
      <c r="F26" s="49"/>
      <c r="G26" s="50"/>
    </row>
    <row r="27" spans="2:12" s="5" customFormat="1" ht="13.5" thickBot="1" x14ac:dyDescent="0.35">
      <c r="B27" s="46" t="s">
        <v>4</v>
      </c>
      <c r="C27" s="47">
        <f>C25-C26</f>
        <v>3016550.1571191577</v>
      </c>
      <c r="F27" s="42" t="s">
        <v>8</v>
      </c>
      <c r="G27" s="56">
        <v>25000</v>
      </c>
    </row>
    <row r="28" spans="2:12" s="5" customFormat="1" ht="13.5" thickBot="1" x14ac:dyDescent="0.35">
      <c r="F28" s="42" t="s">
        <v>11</v>
      </c>
      <c r="G28" s="45">
        <f>AVERAGE(D9:D10)</f>
        <v>41.5</v>
      </c>
      <c r="I28" s="110" t="s">
        <v>84</v>
      </c>
      <c r="J28" s="110"/>
      <c r="K28" s="111" t="e">
        <f ca="1">_xll.CB.GetForeStatFN(Losses,2)</f>
        <v>#NUM!</v>
      </c>
    </row>
    <row r="29" spans="2:12" s="5" customFormat="1" ht="13.5" thickBot="1" x14ac:dyDescent="0.35">
      <c r="B29" s="122" t="s">
        <v>13</v>
      </c>
      <c r="C29" s="123"/>
      <c r="F29" s="42" t="s">
        <v>10</v>
      </c>
      <c r="G29" s="57">
        <f>Average_Sales</f>
        <v>125000</v>
      </c>
    </row>
    <row r="30" spans="2:12" s="5" customFormat="1" ht="13.5" thickBot="1" x14ac:dyDescent="0.35">
      <c r="B30" s="42"/>
      <c r="C30" s="43"/>
      <c r="F30" s="42" t="s">
        <v>9</v>
      </c>
      <c r="G30" s="97">
        <f>Hedged_units*(Hedged_price-Price)</f>
        <v>0</v>
      </c>
    </row>
    <row r="31" spans="2:12" s="5" customFormat="1" ht="13.5" thickBot="1" x14ac:dyDescent="0.35">
      <c r="B31" s="42" t="s">
        <v>29</v>
      </c>
      <c r="C31" s="48">
        <f>TREND(F9:F10,C9:C10,Average_Temp)</f>
        <v>7.1999999999999993</v>
      </c>
      <c r="D31" s="70" t="s">
        <v>54</v>
      </c>
      <c r="E31" s="11"/>
      <c r="F31" s="55" t="s">
        <v>5</v>
      </c>
      <c r="G31" s="96">
        <f xml:space="preserve"> Net_Profits-Costs_hedge+Revenues_hedge</f>
        <v>2369054.0207034359</v>
      </c>
    </row>
    <row r="32" spans="2:12" s="5" customFormat="1" ht="13.5" thickBot="1" x14ac:dyDescent="0.35">
      <c r="B32" s="42" t="s">
        <v>30</v>
      </c>
      <c r="C32" s="45">
        <f>TREND(G9:G10,C9:C10,Average_Temp)</f>
        <v>150000</v>
      </c>
      <c r="D32" s="71">
        <f>Average_Loss*55%</f>
        <v>82500</v>
      </c>
    </row>
    <row r="33" spans="2:11" s="5" customFormat="1" ht="15" customHeight="1" thickBot="1" x14ac:dyDescent="0.35">
      <c r="B33" s="42" t="s">
        <v>47</v>
      </c>
      <c r="C33" s="69">
        <v>5</v>
      </c>
      <c r="F33" s="122" t="s">
        <v>12</v>
      </c>
      <c r="G33" s="123"/>
    </row>
    <row r="34" spans="2:11" s="5" customFormat="1" ht="13" x14ac:dyDescent="0.3">
      <c r="B34" s="42" t="s">
        <v>48</v>
      </c>
      <c r="C34" s="107">
        <f>SUM(D38:D62)</f>
        <v>622496.13641572208</v>
      </c>
      <c r="E34" s="60"/>
      <c r="F34" s="62"/>
      <c r="G34" s="63"/>
    </row>
    <row r="35" spans="2:11" s="5" customFormat="1" ht="13.5" thickBot="1" x14ac:dyDescent="0.35">
      <c r="B35" s="46" t="s">
        <v>5</v>
      </c>
      <c r="C35" s="95">
        <f>Profits-Losses</f>
        <v>2394054.0207034359</v>
      </c>
      <c r="F35" s="46" t="s">
        <v>5</v>
      </c>
      <c r="G35" s="95">
        <f>Net_Profits-Costs_Insurance+Paid_Out_Insurance-Costs_hedge+Revenues_hedge</f>
        <v>1772450.5434775858</v>
      </c>
    </row>
    <row r="36" spans="2:11" s="5" customFormat="1" ht="13.5" thickBot="1" x14ac:dyDescent="0.35"/>
    <row r="37" spans="2:11" s="6" customFormat="1" ht="14.5" customHeight="1" thickBot="1" x14ac:dyDescent="0.35">
      <c r="B37" s="102" t="s">
        <v>46</v>
      </c>
      <c r="C37" s="103" t="s">
        <v>51</v>
      </c>
      <c r="D37" s="104" t="s">
        <v>45</v>
      </c>
      <c r="F37" s="122" t="s">
        <v>22</v>
      </c>
      <c r="G37" s="123"/>
      <c r="H37" s="5"/>
    </row>
    <row r="38" spans="2:11" s="6" customFormat="1" ht="14.5" customHeight="1" x14ac:dyDescent="0.3">
      <c r="B38" s="51">
        <v>1</v>
      </c>
      <c r="C38" s="100">
        <v>134468.93610457558</v>
      </c>
      <c r="D38" s="52">
        <f>IF($C$33&lt;B38,0,C38)</f>
        <v>134468.93610457558</v>
      </c>
      <c r="F38" s="42"/>
      <c r="G38" s="43"/>
      <c r="H38" s="5"/>
    </row>
    <row r="39" spans="2:11" s="6" customFormat="1" ht="14.5" customHeight="1" x14ac:dyDescent="0.3">
      <c r="B39" s="51">
        <v>2</v>
      </c>
      <c r="C39" s="100">
        <v>107391.26183080339</v>
      </c>
      <c r="D39" s="52">
        <f t="shared" ref="D39:D62" si="0">IF($C$33&lt;B39,0,C39)</f>
        <v>107391.26183080339</v>
      </c>
      <c r="F39" s="42" t="s">
        <v>17</v>
      </c>
      <c r="G39" s="56">
        <v>1000000</v>
      </c>
    </row>
    <row r="40" spans="2:11" s="6" customFormat="1" ht="13" x14ac:dyDescent="0.3">
      <c r="B40" s="51">
        <v>3</v>
      </c>
      <c r="C40" s="100">
        <v>62601.47482156146</v>
      </c>
      <c r="D40" s="52">
        <f t="shared" si="0"/>
        <v>62601.47482156146</v>
      </c>
      <c r="F40" s="42" t="s">
        <v>34</v>
      </c>
      <c r="G40" s="56">
        <v>341242</v>
      </c>
      <c r="I40" s="5"/>
    </row>
    <row r="41" spans="2:11" s="6" customFormat="1" ht="15" customHeight="1" x14ac:dyDescent="0.3">
      <c r="B41" s="51">
        <v>4</v>
      </c>
      <c r="C41" s="100">
        <v>108902.71759776218</v>
      </c>
      <c r="D41" s="52">
        <f t="shared" si="0"/>
        <v>108902.71759776218</v>
      </c>
      <c r="F41" s="42" t="s">
        <v>23</v>
      </c>
      <c r="G41" s="45">
        <f>Coverage*MAX(0,(Losses-Deductable))</f>
        <v>0</v>
      </c>
    </row>
    <row r="42" spans="2:11" s="6" customFormat="1" ht="13" x14ac:dyDescent="0.3">
      <c r="B42" s="51">
        <v>5</v>
      </c>
      <c r="C42" s="100">
        <v>209131.74606101951</v>
      </c>
      <c r="D42" s="52">
        <f t="shared" si="0"/>
        <v>209131.74606101951</v>
      </c>
      <c r="F42" s="42"/>
      <c r="G42" s="45"/>
    </row>
    <row r="43" spans="2:11" s="6" customFormat="1" ht="14.5" customHeight="1" thickBot="1" x14ac:dyDescent="0.35">
      <c r="B43" s="51">
        <v>6</v>
      </c>
      <c r="C43" s="100">
        <v>171026.91070871672</v>
      </c>
      <c r="D43" s="52">
        <f t="shared" si="0"/>
        <v>0</v>
      </c>
      <c r="F43" s="46" t="s">
        <v>5</v>
      </c>
      <c r="G43" s="95">
        <f>Net_Profits-Premium_Limited_Insurance+G41</f>
        <v>2052812.0207034359</v>
      </c>
    </row>
    <row r="44" spans="2:11" s="6" customFormat="1" ht="13.5" thickBot="1" x14ac:dyDescent="0.35">
      <c r="B44" s="51">
        <v>7</v>
      </c>
      <c r="C44" s="100">
        <v>71150.668273370495</v>
      </c>
      <c r="D44" s="52">
        <f t="shared" si="0"/>
        <v>0</v>
      </c>
    </row>
    <row r="45" spans="2:11" s="6" customFormat="1" ht="14.5" customHeight="1" thickBot="1" x14ac:dyDescent="0.35">
      <c r="B45" s="51">
        <v>8</v>
      </c>
      <c r="C45" s="100">
        <v>58910.247296878595</v>
      </c>
      <c r="D45" s="52">
        <f t="shared" si="0"/>
        <v>0</v>
      </c>
      <c r="F45" s="122" t="s">
        <v>31</v>
      </c>
      <c r="G45" s="123"/>
    </row>
    <row r="46" spans="2:11" s="6" customFormat="1" ht="13.5" thickBot="1" x14ac:dyDescent="0.35">
      <c r="B46" s="51">
        <v>9</v>
      </c>
      <c r="C46" s="100">
        <v>71222.023467440929</v>
      </c>
      <c r="D46" s="52">
        <f t="shared" si="0"/>
        <v>0</v>
      </c>
      <c r="F46" s="62"/>
      <c r="G46" s="63"/>
    </row>
    <row r="47" spans="2:11" s="6" customFormat="1" ht="13.5" thickBot="1" x14ac:dyDescent="0.35">
      <c r="B47" s="51">
        <v>10</v>
      </c>
      <c r="C47" s="100">
        <v>139304.45132629323</v>
      </c>
      <c r="D47" s="52">
        <f t="shared" si="0"/>
        <v>0</v>
      </c>
      <c r="F47" s="46" t="s">
        <v>5</v>
      </c>
      <c r="G47" s="95">
        <f>Net_Profits-Premium_Limited_Insurance+Paid_Out_LimitedIns-Costs_hedge+Revenues_hedge</f>
        <v>2027812.0207034359</v>
      </c>
      <c r="I47" s="110" t="s">
        <v>85</v>
      </c>
      <c r="J47" s="111" t="e">
        <f ca="1">_xll.CB.GetForeStatFN(G51,2)</f>
        <v>#NUM!</v>
      </c>
      <c r="K47" s="108"/>
    </row>
    <row r="48" spans="2:11" s="6" customFormat="1" ht="13.5" thickBot="1" x14ac:dyDescent="0.35">
      <c r="B48" s="51">
        <v>11</v>
      </c>
      <c r="C48" s="100">
        <v>121324.8758942086</v>
      </c>
      <c r="D48" s="52">
        <f t="shared" si="0"/>
        <v>0</v>
      </c>
      <c r="I48" s="7"/>
      <c r="J48" s="7"/>
    </row>
    <row r="49" spans="2:7" s="6" customFormat="1" ht="13.5" thickBot="1" x14ac:dyDescent="0.35">
      <c r="B49" s="51">
        <v>12</v>
      </c>
      <c r="C49" s="100">
        <v>182929.72496631739</v>
      </c>
      <c r="D49" s="52">
        <f t="shared" si="0"/>
        <v>0</v>
      </c>
      <c r="F49" s="64" t="s">
        <v>35</v>
      </c>
      <c r="G49" s="65"/>
    </row>
    <row r="50" spans="2:7" s="6" customFormat="1" ht="13" x14ac:dyDescent="0.3">
      <c r="B50" s="51">
        <v>13</v>
      </c>
      <c r="C50" s="100">
        <v>79886.759538149956</v>
      </c>
      <c r="D50" s="52">
        <f t="shared" si="0"/>
        <v>0</v>
      </c>
      <c r="F50" s="49"/>
      <c r="G50" s="50"/>
    </row>
    <row r="51" spans="2:7" s="6" customFormat="1" ht="13.5" thickBot="1" x14ac:dyDescent="0.35">
      <c r="B51" s="51">
        <v>14</v>
      </c>
      <c r="C51" s="100">
        <v>107641.78915668254</v>
      </c>
      <c r="D51" s="52">
        <f t="shared" si="0"/>
        <v>0</v>
      </c>
      <c r="F51" s="55" t="s">
        <v>33</v>
      </c>
      <c r="G51" s="66">
        <f>MAX(0,Losses-Deductable)</f>
        <v>0</v>
      </c>
    </row>
    <row r="52" spans="2:7" s="6" customFormat="1" ht="13.5" thickBot="1" x14ac:dyDescent="0.35">
      <c r="B52" s="51">
        <v>15</v>
      </c>
      <c r="C52" s="100">
        <v>126465.25048494528</v>
      </c>
      <c r="D52" s="52">
        <f t="shared" si="0"/>
        <v>0</v>
      </c>
      <c r="F52" s="67" t="s">
        <v>50</v>
      </c>
      <c r="G52" s="98" t="e">
        <f ca="1">_xll.CB.GetForeStatFN(G51,2)</f>
        <v>#NUM!</v>
      </c>
    </row>
    <row r="53" spans="2:7" s="6" customFormat="1" ht="13" x14ac:dyDescent="0.3">
      <c r="B53" s="51">
        <v>16</v>
      </c>
      <c r="C53" s="100">
        <v>80691.969267195935</v>
      </c>
      <c r="D53" s="52">
        <f t="shared" si="0"/>
        <v>0</v>
      </c>
    </row>
    <row r="54" spans="2:7" s="6" customFormat="1" ht="13" x14ac:dyDescent="0.3">
      <c r="B54" s="51">
        <v>17</v>
      </c>
      <c r="C54" s="100">
        <v>91090.435348702784</v>
      </c>
      <c r="D54" s="52">
        <f t="shared" si="0"/>
        <v>0</v>
      </c>
    </row>
    <row r="55" spans="2:7" s="6" customFormat="1" ht="13" x14ac:dyDescent="0.3">
      <c r="B55" s="51">
        <v>18</v>
      </c>
      <c r="C55" s="100">
        <v>186899.25992876678</v>
      </c>
      <c r="D55" s="52">
        <f t="shared" si="0"/>
        <v>0</v>
      </c>
    </row>
    <row r="56" spans="2:7" s="6" customFormat="1" ht="13" x14ac:dyDescent="0.3">
      <c r="B56" s="51">
        <v>19</v>
      </c>
      <c r="C56" s="100">
        <v>181619.60502182541</v>
      </c>
      <c r="D56" s="52">
        <f t="shared" si="0"/>
        <v>0</v>
      </c>
    </row>
    <row r="57" spans="2:7" s="6" customFormat="1" ht="13" x14ac:dyDescent="0.3">
      <c r="B57" s="51">
        <v>20</v>
      </c>
      <c r="C57" s="100">
        <v>171995.68041711659</v>
      </c>
      <c r="D57" s="52">
        <f t="shared" si="0"/>
        <v>0</v>
      </c>
    </row>
    <row r="58" spans="2:7" s="6" customFormat="1" ht="13" x14ac:dyDescent="0.3">
      <c r="B58" s="51">
        <v>21</v>
      </c>
      <c r="C58" s="100">
        <v>199137.75948288004</v>
      </c>
      <c r="D58" s="52">
        <f t="shared" si="0"/>
        <v>0</v>
      </c>
    </row>
    <row r="59" spans="2:7" s="6" customFormat="1" ht="13" x14ac:dyDescent="0.3">
      <c r="B59" s="51">
        <v>22</v>
      </c>
      <c r="C59" s="100">
        <v>116142.83121396003</v>
      </c>
      <c r="D59" s="52">
        <f t="shared" si="0"/>
        <v>0</v>
      </c>
    </row>
    <row r="60" spans="2:7" s="6" customFormat="1" ht="13" x14ac:dyDescent="0.3">
      <c r="B60" s="51">
        <v>23</v>
      </c>
      <c r="C60" s="100">
        <v>99580.53152875723</v>
      </c>
      <c r="D60" s="52">
        <f t="shared" si="0"/>
        <v>0</v>
      </c>
    </row>
    <row r="61" spans="2:7" s="6" customFormat="1" ht="13" x14ac:dyDescent="0.3">
      <c r="B61" s="51">
        <v>24</v>
      </c>
      <c r="C61" s="100">
        <v>249984.7381381827</v>
      </c>
      <c r="D61" s="52">
        <f t="shared" si="0"/>
        <v>0</v>
      </c>
    </row>
    <row r="62" spans="2:7" s="6" customFormat="1" ht="13.5" thickBot="1" x14ac:dyDescent="0.35">
      <c r="B62" s="53">
        <v>25</v>
      </c>
      <c r="C62" s="101">
        <v>227098.39113897411</v>
      </c>
      <c r="D62" s="99">
        <f t="shared" si="0"/>
        <v>0</v>
      </c>
    </row>
    <row r="63" spans="2:7" s="6" customFormat="1" ht="13" x14ac:dyDescent="0.3"/>
    <row r="64" spans="2:7" s="6" customFormat="1" ht="13" x14ac:dyDescent="0.3"/>
    <row r="65" s="6" customFormat="1" ht="13" x14ac:dyDescent="0.3"/>
    <row r="66" s="6" customFormat="1" ht="13" x14ac:dyDescent="0.3"/>
    <row r="67" s="6" customFormat="1" ht="13" x14ac:dyDescent="0.3"/>
    <row r="68" s="6" customFormat="1" ht="13" x14ac:dyDescent="0.3"/>
    <row r="69" s="6" customFormat="1" ht="13" x14ac:dyDescent="0.3"/>
    <row r="70" s="6" customFormat="1" ht="13" x14ac:dyDescent="0.3"/>
    <row r="71" s="6" customFormat="1" ht="13" x14ac:dyDescent="0.3"/>
    <row r="72" s="6" customFormat="1" ht="13" x14ac:dyDescent="0.3"/>
    <row r="73" s="6" customFormat="1" ht="13" x14ac:dyDescent="0.3"/>
    <row r="74" s="6" customFormat="1" ht="13" x14ac:dyDescent="0.3"/>
    <row r="75" s="6" customFormat="1" ht="13" x14ac:dyDescent="0.3"/>
    <row r="76" s="6" customFormat="1" ht="13" x14ac:dyDescent="0.3"/>
    <row r="77" s="6" customFormat="1" ht="13" x14ac:dyDescent="0.3"/>
    <row r="78" s="6" customFormat="1" ht="13" x14ac:dyDescent="0.3"/>
    <row r="79" s="6" customFormat="1" ht="13" x14ac:dyDescent="0.3"/>
    <row r="80" s="6" customFormat="1" ht="13" x14ac:dyDescent="0.3"/>
    <row r="81" s="6" customFormat="1" ht="13" x14ac:dyDescent="0.3"/>
    <row r="82" s="6" customFormat="1" ht="13" x14ac:dyDescent="0.3"/>
    <row r="83" s="6" customFormat="1" ht="13" x14ac:dyDescent="0.3"/>
    <row r="84" s="6" customFormat="1" ht="13" x14ac:dyDescent="0.3"/>
    <row r="85" s="6" customFormat="1" ht="13" x14ac:dyDescent="0.3"/>
    <row r="86" s="6" customFormat="1" ht="13" x14ac:dyDescent="0.3"/>
    <row r="87" s="6" customFormat="1" ht="13" x14ac:dyDescent="0.3"/>
    <row r="88" s="6" customFormat="1" ht="13" x14ac:dyDescent="0.3"/>
    <row r="89" s="6" customFormat="1" ht="13" x14ac:dyDescent="0.3"/>
    <row r="90" s="6" customFormat="1" ht="13" x14ac:dyDescent="0.3"/>
    <row r="91" s="6" customFormat="1" ht="13" x14ac:dyDescent="0.3"/>
    <row r="92" s="6" customFormat="1" ht="13" x14ac:dyDescent="0.3"/>
    <row r="93" s="6" customFormat="1" ht="13" x14ac:dyDescent="0.3"/>
    <row r="94" s="6" customFormat="1" ht="13" x14ac:dyDescent="0.3"/>
    <row r="95" s="6" customFormat="1" ht="13" x14ac:dyDescent="0.3"/>
    <row r="96" s="6" customFormat="1" ht="13" x14ac:dyDescent="0.3"/>
    <row r="97" s="6" customFormat="1" ht="13" x14ac:dyDescent="0.3"/>
    <row r="98" s="6" customFormat="1" ht="13" x14ac:dyDescent="0.3"/>
    <row r="99" s="6" customFormat="1" ht="13" x14ac:dyDescent="0.3"/>
    <row r="100" s="6" customFormat="1" ht="13" x14ac:dyDescent="0.3"/>
    <row r="101" s="6" customFormat="1" ht="13" x14ac:dyDescent="0.3"/>
    <row r="102" s="6" customFormat="1" ht="13" x14ac:dyDescent="0.3"/>
    <row r="103" s="6" customFormat="1" ht="13" x14ac:dyDescent="0.3"/>
    <row r="104" s="6" customFormat="1" ht="13" x14ac:dyDescent="0.3"/>
    <row r="105" s="6" customFormat="1" ht="13" x14ac:dyDescent="0.3"/>
    <row r="106" s="6" customFormat="1" ht="13" x14ac:dyDescent="0.3"/>
    <row r="107" s="6" customFormat="1" ht="13" x14ac:dyDescent="0.3"/>
    <row r="108" s="6" customFormat="1" ht="13" x14ac:dyDescent="0.3"/>
    <row r="109" s="6" customFormat="1" ht="13" x14ac:dyDescent="0.3"/>
    <row r="110" s="6" customFormat="1" ht="13" x14ac:dyDescent="0.3"/>
    <row r="111" s="6" customFormat="1" ht="13" x14ac:dyDescent="0.3"/>
    <row r="112" s="6" customFormat="1" ht="13" x14ac:dyDescent="0.3"/>
    <row r="113" s="6" customFormat="1" ht="13" x14ac:dyDescent="0.3"/>
    <row r="114" s="6" customFormat="1" ht="13" x14ac:dyDescent="0.3"/>
    <row r="115" s="6" customFormat="1" ht="13" x14ac:dyDescent="0.3"/>
    <row r="116" s="6" customFormat="1" ht="13" x14ac:dyDescent="0.3"/>
    <row r="117" s="6" customFormat="1" ht="13" x14ac:dyDescent="0.3"/>
    <row r="118" s="6" customFormat="1" ht="13" x14ac:dyDescent="0.3"/>
    <row r="119" s="6" customFormat="1" ht="13" x14ac:dyDescent="0.3"/>
    <row r="120" s="6" customFormat="1" ht="13" x14ac:dyDescent="0.3"/>
    <row r="121" s="6" customFormat="1" ht="13" x14ac:dyDescent="0.3"/>
    <row r="122" s="6" customFormat="1" ht="13" x14ac:dyDescent="0.3"/>
    <row r="123" s="6" customFormat="1" ht="13" x14ac:dyDescent="0.3"/>
    <row r="124" s="6" customFormat="1" ht="13" x14ac:dyDescent="0.3"/>
    <row r="125" s="6" customFormat="1" ht="13" x14ac:dyDescent="0.3"/>
    <row r="126" s="6" customFormat="1" ht="13" x14ac:dyDescent="0.3"/>
    <row r="127" s="6" customFormat="1" ht="13" x14ac:dyDescent="0.3"/>
    <row r="128" s="6" customFormat="1" ht="13" x14ac:dyDescent="0.3"/>
    <row r="129" s="6" customFormat="1" ht="13" x14ac:dyDescent="0.3"/>
    <row r="130" s="6" customFormat="1" ht="13" x14ac:dyDescent="0.3"/>
    <row r="131" s="6" customFormat="1" ht="13" x14ac:dyDescent="0.3"/>
    <row r="132" s="6" customFormat="1" ht="13" x14ac:dyDescent="0.3"/>
    <row r="133" s="6" customFormat="1" ht="13" x14ac:dyDescent="0.3"/>
    <row r="134" s="6" customFormat="1" ht="13" x14ac:dyDescent="0.3"/>
    <row r="135" s="6" customFormat="1" ht="13" x14ac:dyDescent="0.3"/>
    <row r="136" s="6" customFormat="1" ht="13" x14ac:dyDescent="0.3"/>
    <row r="137" s="6" customFormat="1" ht="13" x14ac:dyDescent="0.3"/>
    <row r="138" s="6" customFormat="1" ht="13" x14ac:dyDescent="0.3"/>
    <row r="139" s="6" customFormat="1" ht="13" x14ac:dyDescent="0.3"/>
    <row r="140" s="6" customFormat="1" ht="13" x14ac:dyDescent="0.3"/>
    <row r="141" s="6" customFormat="1" ht="13" x14ac:dyDescent="0.3"/>
    <row r="142" s="6" customFormat="1" ht="13" x14ac:dyDescent="0.3"/>
    <row r="143" s="6" customFormat="1" ht="13" x14ac:dyDescent="0.3"/>
    <row r="144" s="6" customFormat="1" ht="13" x14ac:dyDescent="0.3"/>
    <row r="145" s="6" customFormat="1" ht="13" x14ac:dyDescent="0.3"/>
    <row r="146" s="6" customFormat="1" ht="13" x14ac:dyDescent="0.3"/>
    <row r="147" s="6" customFormat="1" ht="13" x14ac:dyDescent="0.3"/>
    <row r="148" s="6" customFormat="1" ht="13" x14ac:dyDescent="0.3"/>
    <row r="149" s="6" customFormat="1" ht="13" x14ac:dyDescent="0.3"/>
    <row r="150" s="6" customFormat="1" ht="13" x14ac:dyDescent="0.3"/>
    <row r="151" s="6" customFormat="1" ht="13" x14ac:dyDescent="0.3"/>
    <row r="152" s="6" customFormat="1" ht="13" x14ac:dyDescent="0.3"/>
    <row r="153" s="6" customFormat="1" ht="13" x14ac:dyDescent="0.3"/>
    <row r="154" s="6" customFormat="1" ht="13" x14ac:dyDescent="0.3"/>
    <row r="155" s="6" customFormat="1" ht="13" x14ac:dyDescent="0.3"/>
    <row r="156" s="6" customFormat="1" ht="13" x14ac:dyDescent="0.3"/>
    <row r="157" s="6" customFormat="1" ht="13" x14ac:dyDescent="0.3"/>
    <row r="158" s="6" customFormat="1" ht="13" x14ac:dyDescent="0.3"/>
    <row r="159" s="6" customFormat="1" ht="13" x14ac:dyDescent="0.3"/>
    <row r="160" s="6" customFormat="1" ht="13" x14ac:dyDescent="0.3"/>
    <row r="161" s="6" customFormat="1" ht="13" x14ac:dyDescent="0.3"/>
    <row r="162" s="6" customFormat="1" ht="13" x14ac:dyDescent="0.3"/>
    <row r="163" s="6" customFormat="1" ht="13" x14ac:dyDescent="0.3"/>
    <row r="164" s="6" customFormat="1" ht="13" x14ac:dyDescent="0.3"/>
    <row r="165" s="6" customFormat="1" ht="13" x14ac:dyDescent="0.3"/>
    <row r="166" s="6" customFormat="1" ht="13" x14ac:dyDescent="0.3"/>
    <row r="167" s="6" customFormat="1" ht="13" x14ac:dyDescent="0.3"/>
    <row r="168" s="6" customFormat="1" ht="13" x14ac:dyDescent="0.3"/>
    <row r="169" s="6" customFormat="1" ht="13" x14ac:dyDescent="0.3"/>
    <row r="170" s="6" customFormat="1" ht="13" x14ac:dyDescent="0.3"/>
    <row r="171" s="6" customFormat="1" ht="13" x14ac:dyDescent="0.3"/>
    <row r="172" s="6" customFormat="1" ht="13" x14ac:dyDescent="0.3"/>
    <row r="173" s="6" customFormat="1" ht="13" x14ac:dyDescent="0.3"/>
    <row r="174" s="6" customFormat="1" ht="13" x14ac:dyDescent="0.3"/>
    <row r="175" s="6" customFormat="1" ht="13" x14ac:dyDescent="0.3"/>
    <row r="176" s="6" customFormat="1" ht="13" x14ac:dyDescent="0.3"/>
    <row r="177" s="6" customFormat="1" ht="13" x14ac:dyDescent="0.3"/>
    <row r="178" s="6" customFormat="1" ht="13" x14ac:dyDescent="0.3"/>
    <row r="179" s="6" customFormat="1" ht="13" x14ac:dyDescent="0.3"/>
    <row r="180" s="6" customFormat="1" ht="13" x14ac:dyDescent="0.3"/>
    <row r="181" s="6" customFormat="1" ht="13" x14ac:dyDescent="0.3"/>
    <row r="182" s="6" customFormat="1" ht="13" x14ac:dyDescent="0.3"/>
    <row r="183" s="6" customFormat="1" ht="13" x14ac:dyDescent="0.3"/>
    <row r="184" s="6" customFormat="1" ht="13" x14ac:dyDescent="0.3"/>
    <row r="185" s="6" customFormat="1" ht="13" x14ac:dyDescent="0.3"/>
    <row r="186" s="6" customFormat="1" ht="13" x14ac:dyDescent="0.3"/>
    <row r="187" s="6" customFormat="1" ht="13" x14ac:dyDescent="0.3"/>
    <row r="188" s="6" customFormat="1" ht="13" x14ac:dyDescent="0.3"/>
    <row r="189" s="6" customFormat="1" ht="13" x14ac:dyDescent="0.3"/>
    <row r="190" s="6" customFormat="1" ht="13" x14ac:dyDescent="0.3"/>
    <row r="191" s="6" customFormat="1" ht="13" x14ac:dyDescent="0.3"/>
    <row r="192" s="6" customFormat="1" ht="13" x14ac:dyDescent="0.3"/>
    <row r="193" s="6" customFormat="1" ht="13" x14ac:dyDescent="0.3"/>
    <row r="194" s="6" customFormat="1" ht="13" x14ac:dyDescent="0.3"/>
    <row r="195" s="6" customFormat="1" ht="13" x14ac:dyDescent="0.3"/>
    <row r="196" s="6" customFormat="1" ht="13" x14ac:dyDescent="0.3"/>
    <row r="197" s="6" customFormat="1" ht="13" x14ac:dyDescent="0.3"/>
    <row r="198" s="6" customFormat="1" ht="13" x14ac:dyDescent="0.3"/>
    <row r="199" s="6" customFormat="1" ht="13" x14ac:dyDescent="0.3"/>
    <row r="200" s="6" customFormat="1" ht="13" x14ac:dyDescent="0.3"/>
    <row r="201" s="6" customFormat="1" ht="13" x14ac:dyDescent="0.3"/>
    <row r="202" s="6" customFormat="1" ht="13" x14ac:dyDescent="0.3"/>
    <row r="203" s="6" customFormat="1" ht="13" x14ac:dyDescent="0.3"/>
    <row r="204" s="6" customFormat="1" ht="13" x14ac:dyDescent="0.3"/>
    <row r="205" s="6" customFormat="1" ht="13" x14ac:dyDescent="0.3"/>
    <row r="206" s="6" customFormat="1" ht="13" x14ac:dyDescent="0.3"/>
    <row r="207" s="6" customFormat="1" ht="13" x14ac:dyDescent="0.3"/>
    <row r="208" s="6" customFormat="1" ht="13" x14ac:dyDescent="0.3"/>
    <row r="209" s="6" customFormat="1" ht="13" x14ac:dyDescent="0.3"/>
    <row r="210" s="6" customFormat="1" ht="13" x14ac:dyDescent="0.3"/>
    <row r="211" s="6" customFormat="1" ht="13" x14ac:dyDescent="0.3"/>
    <row r="212" s="6" customFormat="1" ht="13" x14ac:dyDescent="0.3"/>
    <row r="213" s="6" customFormat="1" ht="13" x14ac:dyDescent="0.3"/>
    <row r="214" s="6" customFormat="1" ht="13" x14ac:dyDescent="0.3"/>
    <row r="215" s="6" customFormat="1" ht="13" x14ac:dyDescent="0.3"/>
    <row r="216" s="6" customFormat="1" ht="13" x14ac:dyDescent="0.3"/>
    <row r="217" s="6" customFormat="1" ht="13" x14ac:dyDescent="0.3"/>
    <row r="218" s="6" customFormat="1" ht="13" x14ac:dyDescent="0.3"/>
    <row r="219" s="6" customFormat="1" ht="13" x14ac:dyDescent="0.3"/>
    <row r="220" s="6" customFormat="1" ht="13" x14ac:dyDescent="0.3"/>
    <row r="221" s="6" customFormat="1" ht="13" x14ac:dyDescent="0.3"/>
    <row r="222" s="6" customFormat="1" ht="13" x14ac:dyDescent="0.3"/>
    <row r="223" s="6" customFormat="1" ht="13" x14ac:dyDescent="0.3"/>
    <row r="224" s="6" customFormat="1" ht="13" x14ac:dyDescent="0.3"/>
    <row r="225" s="6" customFormat="1" ht="13" x14ac:dyDescent="0.3"/>
    <row r="226" s="6" customFormat="1" ht="13" x14ac:dyDescent="0.3"/>
    <row r="227" s="6" customFormat="1" ht="13" x14ac:dyDescent="0.3"/>
    <row r="228" s="6" customFormat="1" ht="13" x14ac:dyDescent="0.3"/>
    <row r="229" s="6" customFormat="1" ht="13" x14ac:dyDescent="0.3"/>
    <row r="230" s="6" customFormat="1" ht="13" x14ac:dyDescent="0.3"/>
    <row r="231" s="6" customFormat="1" ht="13" x14ac:dyDescent="0.3"/>
    <row r="232" s="6" customFormat="1" ht="13" x14ac:dyDescent="0.3"/>
    <row r="233" s="6" customFormat="1" ht="13" x14ac:dyDescent="0.3"/>
    <row r="234" s="6" customFormat="1" ht="13" x14ac:dyDescent="0.3"/>
    <row r="235" s="6" customFormat="1" ht="13" x14ac:dyDescent="0.3"/>
    <row r="236" s="6" customFormat="1" ht="13" x14ac:dyDescent="0.3"/>
    <row r="237" s="6" customFormat="1" ht="13" x14ac:dyDescent="0.3"/>
    <row r="238" s="6" customFormat="1" ht="13" x14ac:dyDescent="0.3"/>
    <row r="239" s="6" customFormat="1" ht="13" x14ac:dyDescent="0.3"/>
    <row r="240" s="6" customFormat="1" ht="13" x14ac:dyDescent="0.3"/>
    <row r="241" s="6" customFormat="1" ht="13" x14ac:dyDescent="0.3"/>
    <row r="242" s="6" customFormat="1" ht="13" x14ac:dyDescent="0.3"/>
    <row r="243" s="6" customFormat="1" ht="13" x14ac:dyDescent="0.3"/>
    <row r="244" s="6" customFormat="1" ht="13" x14ac:dyDescent="0.3"/>
    <row r="245" s="6" customFormat="1" ht="13" x14ac:dyDescent="0.3"/>
    <row r="246" s="6" customFormat="1" ht="13" x14ac:dyDescent="0.3"/>
    <row r="247" s="6" customFormat="1" ht="13" x14ac:dyDescent="0.3"/>
    <row r="248" s="6" customFormat="1" ht="13" x14ac:dyDescent="0.3"/>
    <row r="249" s="6" customFormat="1" ht="13" x14ac:dyDescent="0.3"/>
    <row r="250" s="6" customFormat="1" ht="13" x14ac:dyDescent="0.3"/>
    <row r="251" s="6" customFormat="1" ht="13" x14ac:dyDescent="0.3"/>
    <row r="252" s="6" customFormat="1" ht="13" x14ac:dyDescent="0.3"/>
    <row r="253" s="6" customFormat="1" ht="13" x14ac:dyDescent="0.3"/>
    <row r="254" s="6" customFormat="1" ht="13" x14ac:dyDescent="0.3"/>
    <row r="255" s="6" customFormat="1" ht="13" x14ac:dyDescent="0.3"/>
    <row r="256" s="6" customFormat="1" ht="13" x14ac:dyDescent="0.3"/>
    <row r="257" s="6" customFormat="1" ht="13" x14ac:dyDescent="0.3"/>
    <row r="258" s="6" customFormat="1" ht="13" x14ac:dyDescent="0.3"/>
    <row r="259" s="6" customFormat="1" ht="13" x14ac:dyDescent="0.3"/>
    <row r="260" s="6" customFormat="1" ht="13" x14ac:dyDescent="0.3"/>
    <row r="261" s="6" customFormat="1" ht="13" x14ac:dyDescent="0.3"/>
    <row r="262" s="6" customFormat="1" ht="13" x14ac:dyDescent="0.3"/>
    <row r="263" s="6" customFormat="1" ht="13" x14ac:dyDescent="0.3"/>
    <row r="264" s="6" customFormat="1" ht="13" x14ac:dyDescent="0.3"/>
    <row r="265" s="6" customFormat="1" ht="13" x14ac:dyDescent="0.3"/>
    <row r="266" s="6" customFormat="1" ht="13" x14ac:dyDescent="0.3"/>
    <row r="267" s="6" customFormat="1" ht="13" x14ac:dyDescent="0.3"/>
    <row r="268" s="6" customFormat="1" ht="13" x14ac:dyDescent="0.3"/>
    <row r="269" s="6" customFormat="1" ht="13" x14ac:dyDescent="0.3"/>
    <row r="270" s="6" customFormat="1" ht="13" x14ac:dyDescent="0.3"/>
    <row r="271" s="6" customFormat="1" ht="13" x14ac:dyDescent="0.3"/>
    <row r="272" s="6" customFormat="1" ht="13" x14ac:dyDescent="0.3"/>
    <row r="273" s="6" customFormat="1" ht="13" x14ac:dyDescent="0.3"/>
    <row r="274" s="6" customFormat="1" ht="13" x14ac:dyDescent="0.3"/>
    <row r="275" s="6" customFormat="1" ht="13" x14ac:dyDescent="0.3"/>
    <row r="276" s="6" customFormat="1" ht="13" x14ac:dyDescent="0.3"/>
    <row r="277" s="6" customFormat="1" ht="13" x14ac:dyDescent="0.3"/>
    <row r="278" s="6" customFormat="1" ht="13" x14ac:dyDescent="0.3"/>
    <row r="279" s="6" customFormat="1" ht="13" x14ac:dyDescent="0.3"/>
    <row r="280" s="6" customFormat="1" ht="13" x14ac:dyDescent="0.3"/>
    <row r="281" s="6" customFormat="1" ht="13" x14ac:dyDescent="0.3"/>
    <row r="282" s="6" customFormat="1" ht="13" x14ac:dyDescent="0.3"/>
    <row r="283" s="6" customFormat="1" ht="13" x14ac:dyDescent="0.3"/>
    <row r="284" s="6" customFormat="1" ht="13" x14ac:dyDescent="0.3"/>
    <row r="285" s="6" customFormat="1" ht="13" x14ac:dyDescent="0.3"/>
    <row r="286" s="6" customFormat="1" ht="13" x14ac:dyDescent="0.3"/>
    <row r="287" s="6" customFormat="1" ht="13" x14ac:dyDescent="0.3"/>
    <row r="288" s="6" customFormat="1" ht="13" x14ac:dyDescent="0.3"/>
    <row r="289" s="6" customFormat="1" ht="13" x14ac:dyDescent="0.3"/>
    <row r="290" s="6" customFormat="1" ht="13" x14ac:dyDescent="0.3"/>
    <row r="291" s="6" customFormat="1" ht="13" x14ac:dyDescent="0.3"/>
    <row r="292" s="6" customFormat="1" ht="13" x14ac:dyDescent="0.3"/>
    <row r="293" s="6" customFormat="1" ht="13" x14ac:dyDescent="0.3"/>
    <row r="294" s="6" customFormat="1" ht="13" x14ac:dyDescent="0.3"/>
    <row r="295" s="6" customFormat="1" ht="13" x14ac:dyDescent="0.3"/>
    <row r="296" s="6" customFormat="1" ht="13" x14ac:dyDescent="0.3"/>
    <row r="297" s="6" customFormat="1" ht="13" x14ac:dyDescent="0.3"/>
    <row r="298" s="6" customFormat="1" ht="13" x14ac:dyDescent="0.3"/>
    <row r="299" s="6" customFormat="1" ht="13" x14ac:dyDescent="0.3"/>
    <row r="300" s="6" customFormat="1" ht="13" x14ac:dyDescent="0.3"/>
    <row r="301" s="6" customFormat="1" ht="13" x14ac:dyDescent="0.3"/>
    <row r="302" s="6" customFormat="1" ht="13" x14ac:dyDescent="0.3"/>
    <row r="303" s="6" customFormat="1" ht="13" x14ac:dyDescent="0.3"/>
    <row r="304" s="6" customFormat="1" ht="13" x14ac:dyDescent="0.3"/>
    <row r="305" s="6" customFormat="1" ht="13" x14ac:dyDescent="0.3"/>
    <row r="306" s="6" customFormat="1" ht="13" x14ac:dyDescent="0.3"/>
    <row r="307" s="6" customFormat="1" ht="13" x14ac:dyDescent="0.3"/>
    <row r="308" s="6" customFormat="1" ht="13" x14ac:dyDescent="0.3"/>
    <row r="309" s="6" customFormat="1" ht="13" x14ac:dyDescent="0.3"/>
    <row r="310" s="6" customFormat="1" ht="13" x14ac:dyDescent="0.3"/>
    <row r="311" s="6" customFormat="1" ht="13" x14ac:dyDescent="0.3"/>
    <row r="312" s="6" customFormat="1" ht="13" x14ac:dyDescent="0.3"/>
    <row r="313" s="6" customFormat="1" ht="13" x14ac:dyDescent="0.3"/>
    <row r="314" s="6" customFormat="1" ht="13" x14ac:dyDescent="0.3"/>
    <row r="315" s="6" customFormat="1" ht="13" x14ac:dyDescent="0.3"/>
    <row r="316" s="6" customFormat="1" ht="13" x14ac:dyDescent="0.3"/>
    <row r="317" s="6" customFormat="1" ht="13" x14ac:dyDescent="0.3"/>
    <row r="318" s="6" customFormat="1" ht="13" x14ac:dyDescent="0.3"/>
    <row r="319" s="6" customFormat="1" ht="13" x14ac:dyDescent="0.3"/>
    <row r="320" s="6" customFormat="1" ht="13" x14ac:dyDescent="0.3"/>
    <row r="321" s="6" customFormat="1" ht="13" x14ac:dyDescent="0.3"/>
    <row r="322" s="6" customFormat="1" ht="13" x14ac:dyDescent="0.3"/>
    <row r="323" s="6" customFormat="1" ht="13" x14ac:dyDescent="0.3"/>
    <row r="324" s="6" customFormat="1" ht="13" x14ac:dyDescent="0.3"/>
    <row r="325" s="6" customFormat="1" ht="13" x14ac:dyDescent="0.3"/>
    <row r="326" s="6" customFormat="1" ht="13" x14ac:dyDescent="0.3"/>
    <row r="327" s="6" customFormat="1" ht="13" x14ac:dyDescent="0.3"/>
    <row r="328" s="6" customFormat="1" ht="13" x14ac:dyDescent="0.3"/>
    <row r="329" s="6" customFormat="1" ht="13" x14ac:dyDescent="0.3"/>
    <row r="330" s="6" customFormat="1" ht="13" x14ac:dyDescent="0.3"/>
    <row r="331" s="6" customFormat="1" ht="13" x14ac:dyDescent="0.3"/>
    <row r="332" s="6" customFormat="1" ht="13" x14ac:dyDescent="0.3"/>
    <row r="333" s="6" customFormat="1" ht="13" x14ac:dyDescent="0.3"/>
    <row r="334" s="6" customFormat="1" ht="13" x14ac:dyDescent="0.3"/>
    <row r="335" s="6" customFormat="1" ht="13" x14ac:dyDescent="0.3"/>
    <row r="336" s="6" customFormat="1" ht="13" x14ac:dyDescent="0.3"/>
    <row r="337" s="6" customFormat="1" ht="13" x14ac:dyDescent="0.3"/>
    <row r="338" s="6" customFormat="1" ht="13" x14ac:dyDescent="0.3"/>
    <row r="339" s="6" customFormat="1" ht="13" x14ac:dyDescent="0.3"/>
    <row r="340" s="6" customFormat="1" ht="13" x14ac:dyDescent="0.3"/>
    <row r="341" s="6" customFormat="1" ht="13" x14ac:dyDescent="0.3"/>
    <row r="342" s="6" customFormat="1" ht="13" x14ac:dyDescent="0.3"/>
    <row r="343" s="6" customFormat="1" ht="13" x14ac:dyDescent="0.3"/>
    <row r="344" s="6" customFormat="1" ht="13" x14ac:dyDescent="0.3"/>
    <row r="345" s="6" customFormat="1" ht="13" x14ac:dyDescent="0.3"/>
    <row r="346" s="6" customFormat="1" ht="13" x14ac:dyDescent="0.3"/>
    <row r="347" s="6" customFormat="1" ht="13" x14ac:dyDescent="0.3"/>
    <row r="348" s="6" customFormat="1" ht="13" x14ac:dyDescent="0.3"/>
    <row r="349" s="6" customFormat="1" ht="13" x14ac:dyDescent="0.3"/>
    <row r="350" s="6" customFormat="1" ht="13" x14ac:dyDescent="0.3"/>
    <row r="351" s="6" customFormat="1" ht="13" x14ac:dyDescent="0.3"/>
    <row r="352" s="6" customFormat="1" ht="13" x14ac:dyDescent="0.3"/>
    <row r="353" s="6" customFormat="1" ht="13" x14ac:dyDescent="0.3"/>
    <row r="354" s="6" customFormat="1" ht="13" x14ac:dyDescent="0.3"/>
    <row r="355" s="6" customFormat="1" ht="13" x14ac:dyDescent="0.3"/>
    <row r="356" s="6" customFormat="1" ht="13" x14ac:dyDescent="0.3"/>
    <row r="357" s="6" customFormat="1" ht="13" x14ac:dyDescent="0.3"/>
    <row r="358" s="6" customFormat="1" ht="13" x14ac:dyDescent="0.3"/>
    <row r="359" s="6" customFormat="1" ht="13" x14ac:dyDescent="0.3"/>
    <row r="360" s="6" customFormat="1" ht="13" x14ac:dyDescent="0.3"/>
    <row r="361" s="6" customFormat="1" ht="13" x14ac:dyDescent="0.3"/>
    <row r="362" s="6" customFormat="1" ht="13" x14ac:dyDescent="0.3"/>
    <row r="363" s="6" customFormat="1" ht="13" x14ac:dyDescent="0.3"/>
    <row r="364" s="6" customFormat="1" ht="13" x14ac:dyDescent="0.3"/>
    <row r="365" s="6" customFormat="1" ht="13" x14ac:dyDescent="0.3"/>
    <row r="366" s="6" customFormat="1" ht="13" x14ac:dyDescent="0.3"/>
    <row r="367" s="6" customFormat="1" ht="13" x14ac:dyDescent="0.3"/>
    <row r="368" s="6" customFormat="1" ht="13" x14ac:dyDescent="0.3"/>
    <row r="369" s="6" customFormat="1" ht="13" x14ac:dyDescent="0.3"/>
    <row r="370" s="6" customFormat="1" ht="13" x14ac:dyDescent="0.3"/>
    <row r="371" s="6" customFormat="1" ht="13" x14ac:dyDescent="0.3"/>
    <row r="372" s="6" customFormat="1" ht="13" x14ac:dyDescent="0.3"/>
    <row r="373" s="6" customFormat="1" ht="13" x14ac:dyDescent="0.3"/>
    <row r="374" s="6" customFormat="1" ht="13" x14ac:dyDescent="0.3"/>
    <row r="375" s="6" customFormat="1" ht="13" x14ac:dyDescent="0.3"/>
    <row r="376" s="6" customFormat="1" ht="13" x14ac:dyDescent="0.3"/>
    <row r="377" s="6" customFormat="1" ht="13" x14ac:dyDescent="0.3"/>
    <row r="378" s="6" customFormat="1" ht="13" x14ac:dyDescent="0.3"/>
    <row r="379" s="6" customFormat="1" ht="13" x14ac:dyDescent="0.3"/>
    <row r="380" s="6" customFormat="1" ht="13" x14ac:dyDescent="0.3"/>
    <row r="381" s="6" customFormat="1" ht="13" x14ac:dyDescent="0.3"/>
    <row r="382" s="6" customFormat="1" ht="13" x14ac:dyDescent="0.3"/>
    <row r="383" s="6" customFormat="1" ht="13" x14ac:dyDescent="0.3"/>
    <row r="384" s="6" customFormat="1" ht="13" x14ac:dyDescent="0.3"/>
    <row r="385" s="6" customFormat="1" ht="13" x14ac:dyDescent="0.3"/>
    <row r="386" s="6" customFormat="1" ht="13" x14ac:dyDescent="0.3"/>
    <row r="387" s="6" customFormat="1" ht="13" x14ac:dyDescent="0.3"/>
    <row r="388" s="6" customFormat="1" ht="13" x14ac:dyDescent="0.3"/>
    <row r="389" s="6" customFormat="1" ht="13" x14ac:dyDescent="0.3"/>
    <row r="390" s="6" customFormat="1" ht="13" x14ac:dyDescent="0.3"/>
    <row r="391" s="6" customFormat="1" ht="13" x14ac:dyDescent="0.3"/>
    <row r="392" s="6" customFormat="1" ht="13" x14ac:dyDescent="0.3"/>
    <row r="393" s="6" customFormat="1" ht="13" x14ac:dyDescent="0.3"/>
    <row r="394" s="6" customFormat="1" ht="13" x14ac:dyDescent="0.3"/>
    <row r="395" s="6" customFormat="1" ht="13" x14ac:dyDescent="0.3"/>
    <row r="396" s="6" customFormat="1" ht="13" x14ac:dyDescent="0.3"/>
    <row r="397" s="6" customFormat="1" ht="13" x14ac:dyDescent="0.3"/>
    <row r="398" s="6" customFormat="1" ht="13" x14ac:dyDescent="0.3"/>
    <row r="399" s="6" customFormat="1" ht="13" x14ac:dyDescent="0.3"/>
    <row r="400" s="6" customFormat="1" ht="13" x14ac:dyDescent="0.3"/>
    <row r="401" s="6" customFormat="1" ht="13" x14ac:dyDescent="0.3"/>
    <row r="402" s="6" customFormat="1" ht="13" x14ac:dyDescent="0.3"/>
    <row r="403" s="6" customFormat="1" ht="13" x14ac:dyDescent="0.3"/>
    <row r="404" s="6" customFormat="1" ht="13" x14ac:dyDescent="0.3"/>
    <row r="405" s="6" customFormat="1" ht="13" x14ac:dyDescent="0.3"/>
    <row r="406" s="6" customFormat="1" ht="13" x14ac:dyDescent="0.3"/>
    <row r="407" s="6" customFormat="1" ht="13" x14ac:dyDescent="0.3"/>
    <row r="408" s="6" customFormat="1" ht="13" x14ac:dyDescent="0.3"/>
    <row r="409" s="6" customFormat="1" ht="13" x14ac:dyDescent="0.3"/>
    <row r="410" s="6" customFormat="1" ht="13" x14ac:dyDescent="0.3"/>
    <row r="411" s="6" customFormat="1" ht="13" x14ac:dyDescent="0.3"/>
    <row r="412" s="6" customFormat="1" ht="13" x14ac:dyDescent="0.3"/>
    <row r="413" s="6" customFormat="1" ht="13" x14ac:dyDescent="0.3"/>
    <row r="414" s="6" customFormat="1" ht="13" x14ac:dyDescent="0.3"/>
    <row r="415" s="6" customFormat="1" ht="13" x14ac:dyDescent="0.3"/>
    <row r="416" s="6" customFormat="1" ht="13" x14ac:dyDescent="0.3"/>
    <row r="417" s="6" customFormat="1" ht="13" x14ac:dyDescent="0.3"/>
    <row r="418" s="6" customFormat="1" ht="13" x14ac:dyDescent="0.3"/>
    <row r="419" s="6" customFormat="1" ht="13" x14ac:dyDescent="0.3"/>
    <row r="420" s="6" customFormat="1" ht="13" x14ac:dyDescent="0.3"/>
    <row r="421" s="6" customFormat="1" ht="13" x14ac:dyDescent="0.3"/>
    <row r="422" s="6" customFormat="1" ht="13" x14ac:dyDescent="0.3"/>
    <row r="423" s="6" customFormat="1" ht="13" x14ac:dyDescent="0.3"/>
    <row r="424" s="6" customFormat="1" ht="13" x14ac:dyDescent="0.3"/>
    <row r="425" s="6" customFormat="1" ht="13" x14ac:dyDescent="0.3"/>
    <row r="426" s="6" customFormat="1" ht="13" x14ac:dyDescent="0.3"/>
    <row r="427" s="6" customFormat="1" ht="13" x14ac:dyDescent="0.3"/>
    <row r="428" s="6" customFormat="1" ht="13" x14ac:dyDescent="0.3"/>
    <row r="429" s="6" customFormat="1" ht="13" x14ac:dyDescent="0.3"/>
    <row r="430" s="6" customFormat="1" ht="13" x14ac:dyDescent="0.3"/>
    <row r="431" s="6" customFormat="1" ht="13" x14ac:dyDescent="0.3"/>
    <row r="432" s="6" customFormat="1" ht="13" x14ac:dyDescent="0.3"/>
    <row r="433" s="6" customFormat="1" ht="13" x14ac:dyDescent="0.3"/>
    <row r="434" s="6" customFormat="1" ht="13" x14ac:dyDescent="0.3"/>
    <row r="435" s="6" customFormat="1" ht="13" x14ac:dyDescent="0.3"/>
    <row r="436" s="6" customFormat="1" ht="13" x14ac:dyDescent="0.3"/>
    <row r="437" s="6" customFormat="1" ht="13" x14ac:dyDescent="0.3"/>
    <row r="438" s="6" customFormat="1" ht="13" x14ac:dyDescent="0.3"/>
    <row r="439" s="6" customFormat="1" ht="13" x14ac:dyDescent="0.3"/>
    <row r="440" s="6" customFormat="1" ht="13" x14ac:dyDescent="0.3"/>
    <row r="441" s="6" customFormat="1" ht="13" x14ac:dyDescent="0.3"/>
    <row r="442" s="6" customFormat="1" ht="13" x14ac:dyDescent="0.3"/>
    <row r="443" s="6" customFormat="1" ht="13" x14ac:dyDescent="0.3"/>
    <row r="444" s="6" customFormat="1" ht="13" x14ac:dyDescent="0.3"/>
    <row r="445" s="6" customFormat="1" ht="13" x14ac:dyDescent="0.3"/>
    <row r="446" s="6" customFormat="1" ht="13" x14ac:dyDescent="0.3"/>
    <row r="447" s="6" customFormat="1" ht="13" x14ac:dyDescent="0.3"/>
    <row r="448" s="6" customFormat="1" ht="13" x14ac:dyDescent="0.3"/>
    <row r="449" s="6" customFormat="1" ht="13" x14ac:dyDescent="0.3"/>
    <row r="450" s="6" customFormat="1" ht="13" x14ac:dyDescent="0.3"/>
    <row r="451" s="6" customFormat="1" ht="13" x14ac:dyDescent="0.3"/>
    <row r="452" s="6" customFormat="1" ht="13" x14ac:dyDescent="0.3"/>
    <row r="453" s="6" customFormat="1" ht="13" x14ac:dyDescent="0.3"/>
    <row r="454" s="6" customFormat="1" ht="13" x14ac:dyDescent="0.3"/>
    <row r="455" s="6" customFormat="1" ht="13" x14ac:dyDescent="0.3"/>
    <row r="456" s="6" customFormat="1" ht="13" x14ac:dyDescent="0.3"/>
    <row r="457" s="6" customFormat="1" ht="13" x14ac:dyDescent="0.3"/>
    <row r="458" s="6" customFormat="1" ht="13" x14ac:dyDescent="0.3"/>
    <row r="459" s="6" customFormat="1" ht="13" x14ac:dyDescent="0.3"/>
    <row r="460" s="6" customFormat="1" ht="13" x14ac:dyDescent="0.3"/>
    <row r="461" s="6" customFormat="1" ht="13" x14ac:dyDescent="0.3"/>
    <row r="462" s="6" customFormat="1" ht="13" x14ac:dyDescent="0.3"/>
    <row r="463" s="6" customFormat="1" ht="13" x14ac:dyDescent="0.3"/>
    <row r="464" s="6" customFormat="1" ht="13" x14ac:dyDescent="0.3"/>
    <row r="465" s="6" customFormat="1" ht="13" x14ac:dyDescent="0.3"/>
    <row r="466" s="6" customFormat="1" ht="13" x14ac:dyDescent="0.3"/>
    <row r="467" s="6" customFormat="1" ht="13" x14ac:dyDescent="0.3"/>
    <row r="468" s="6" customFormat="1" ht="13" x14ac:dyDescent="0.3"/>
    <row r="469" s="6" customFormat="1" ht="13" x14ac:dyDescent="0.3"/>
    <row r="470" s="6" customFormat="1" ht="13" x14ac:dyDescent="0.3"/>
    <row r="471" s="6" customFormat="1" ht="13" x14ac:dyDescent="0.3"/>
    <row r="472" s="6" customFormat="1" ht="13" x14ac:dyDescent="0.3"/>
    <row r="473" s="6" customFormat="1" ht="13" x14ac:dyDescent="0.3"/>
    <row r="474" s="6" customFormat="1" ht="13" x14ac:dyDescent="0.3"/>
    <row r="475" s="6" customFormat="1" ht="13" x14ac:dyDescent="0.3"/>
    <row r="476" s="6" customFormat="1" ht="13" x14ac:dyDescent="0.3"/>
    <row r="477" s="6" customFormat="1" ht="13" x14ac:dyDescent="0.3"/>
    <row r="478" s="6" customFormat="1" ht="13" x14ac:dyDescent="0.3"/>
    <row r="479" s="6" customFormat="1" ht="13" x14ac:dyDescent="0.3"/>
    <row r="480" s="6" customFormat="1" ht="13" x14ac:dyDescent="0.3"/>
    <row r="481" s="6" customFormat="1" ht="13" x14ac:dyDescent="0.3"/>
    <row r="482" s="6" customFormat="1" ht="13" x14ac:dyDescent="0.3"/>
    <row r="483" s="6" customFormat="1" ht="13" x14ac:dyDescent="0.3"/>
    <row r="484" s="6" customFormat="1" ht="13" x14ac:dyDescent="0.3"/>
    <row r="485" s="6" customFormat="1" ht="13" x14ac:dyDescent="0.3"/>
    <row r="486" s="6" customFormat="1" ht="13" x14ac:dyDescent="0.3"/>
    <row r="487" s="6" customFormat="1" ht="13" x14ac:dyDescent="0.3"/>
    <row r="488" s="6" customFormat="1" ht="13" x14ac:dyDescent="0.3"/>
    <row r="489" s="6" customFormat="1" ht="13" x14ac:dyDescent="0.3"/>
    <row r="490" s="6" customFormat="1" ht="13" x14ac:dyDescent="0.3"/>
    <row r="491" s="6" customFormat="1" ht="13" x14ac:dyDescent="0.3"/>
    <row r="492" s="6" customFormat="1" ht="13" x14ac:dyDescent="0.3"/>
    <row r="493" s="6" customFormat="1" ht="13" x14ac:dyDescent="0.3"/>
    <row r="494" s="6" customFormat="1" ht="13" x14ac:dyDescent="0.3"/>
    <row r="495" s="6" customFormat="1" ht="13" x14ac:dyDescent="0.3"/>
    <row r="496" s="6" customFormat="1" ht="13" x14ac:dyDescent="0.3"/>
    <row r="497" s="6" customFormat="1" ht="13" x14ac:dyDescent="0.3"/>
    <row r="498" s="6" customFormat="1" ht="13" x14ac:dyDescent="0.3"/>
    <row r="499" s="6" customFormat="1" ht="13" x14ac:dyDescent="0.3"/>
    <row r="500" s="6" customFormat="1" ht="13" x14ac:dyDescent="0.3"/>
    <row r="501" s="6" customFormat="1" ht="13" x14ac:dyDescent="0.3"/>
    <row r="502" s="6" customFormat="1" ht="13" x14ac:dyDescent="0.3"/>
    <row r="503" s="6" customFormat="1" ht="13" x14ac:dyDescent="0.3"/>
    <row r="504" s="6" customFormat="1" ht="13" x14ac:dyDescent="0.3"/>
    <row r="505" s="6" customFormat="1" ht="13" x14ac:dyDescent="0.3"/>
    <row r="506" s="6" customFormat="1" ht="13" x14ac:dyDescent="0.3"/>
    <row r="507" s="6" customFormat="1" ht="13" x14ac:dyDescent="0.3"/>
    <row r="508" s="6" customFormat="1" ht="13" x14ac:dyDescent="0.3"/>
    <row r="509" s="6" customFormat="1" ht="13" x14ac:dyDescent="0.3"/>
    <row r="510" s="6" customFormat="1" ht="13" x14ac:dyDescent="0.3"/>
    <row r="511" s="6" customFormat="1" ht="13" x14ac:dyDescent="0.3"/>
    <row r="512" s="6" customFormat="1" ht="13" x14ac:dyDescent="0.3"/>
    <row r="513" s="6" customFormat="1" ht="13" x14ac:dyDescent="0.3"/>
    <row r="514" s="6" customFormat="1" ht="13" x14ac:dyDescent="0.3"/>
    <row r="515" s="6" customFormat="1" ht="13" x14ac:dyDescent="0.3"/>
    <row r="516" s="6" customFormat="1" ht="13" x14ac:dyDescent="0.3"/>
    <row r="517" s="6" customFormat="1" ht="13" x14ac:dyDescent="0.3"/>
    <row r="518" s="6" customFormat="1" ht="13" x14ac:dyDescent="0.3"/>
    <row r="519" s="6" customFormat="1" ht="13" x14ac:dyDescent="0.3"/>
    <row r="520" s="6" customFormat="1" ht="13" x14ac:dyDescent="0.3"/>
    <row r="521" s="6" customFormat="1" ht="13" x14ac:dyDescent="0.3"/>
    <row r="522" s="6" customFormat="1" ht="13" x14ac:dyDescent="0.3"/>
    <row r="523" s="6" customFormat="1" ht="13" x14ac:dyDescent="0.3"/>
    <row r="524" s="6" customFormat="1" ht="13" x14ac:dyDescent="0.3"/>
    <row r="525" s="6" customFormat="1" ht="13" x14ac:dyDescent="0.3"/>
    <row r="526" s="6" customFormat="1" ht="13" x14ac:dyDescent="0.3"/>
    <row r="527" s="6" customFormat="1" ht="13" x14ac:dyDescent="0.3"/>
    <row r="528" s="6" customFormat="1" ht="13" x14ac:dyDescent="0.3"/>
    <row r="529" s="6" customFormat="1" ht="13" x14ac:dyDescent="0.3"/>
    <row r="530" s="6" customFormat="1" ht="13" x14ac:dyDescent="0.3"/>
    <row r="531" s="6" customFormat="1" ht="13" x14ac:dyDescent="0.3"/>
    <row r="532" s="6" customFormat="1" ht="13" x14ac:dyDescent="0.3"/>
    <row r="533" s="6" customFormat="1" ht="13" x14ac:dyDescent="0.3"/>
    <row r="534" s="6" customFormat="1" ht="13" x14ac:dyDescent="0.3"/>
    <row r="535" s="6" customFormat="1" ht="13" x14ac:dyDescent="0.3"/>
    <row r="536" s="6" customFormat="1" ht="13" x14ac:dyDescent="0.3"/>
    <row r="537" s="6" customFormat="1" ht="13" x14ac:dyDescent="0.3"/>
    <row r="538" s="6" customFormat="1" ht="13" x14ac:dyDescent="0.3"/>
    <row r="539" s="6" customFormat="1" ht="13" x14ac:dyDescent="0.3"/>
    <row r="540" s="6" customFormat="1" ht="13" x14ac:dyDescent="0.3"/>
    <row r="541" s="6" customFormat="1" ht="13" x14ac:dyDescent="0.3"/>
    <row r="542" s="6" customFormat="1" ht="13" x14ac:dyDescent="0.3"/>
    <row r="543" s="6" customFormat="1" ht="13" x14ac:dyDescent="0.3"/>
    <row r="544" s="6" customFormat="1" ht="13" x14ac:dyDescent="0.3"/>
    <row r="545" s="6" customFormat="1" ht="13" x14ac:dyDescent="0.3"/>
    <row r="546" s="6" customFormat="1" ht="13" x14ac:dyDescent="0.3"/>
    <row r="547" s="6" customFormat="1" ht="13" x14ac:dyDescent="0.3"/>
    <row r="548" s="6" customFormat="1" ht="13" x14ac:dyDescent="0.3"/>
    <row r="549" s="6" customFormat="1" ht="13" x14ac:dyDescent="0.3"/>
    <row r="550" s="6" customFormat="1" ht="13" x14ac:dyDescent="0.3"/>
    <row r="551" s="6" customFormat="1" ht="13" x14ac:dyDescent="0.3"/>
    <row r="552" s="6" customFormat="1" ht="13" x14ac:dyDescent="0.3"/>
    <row r="553" s="6" customFormat="1" ht="13" x14ac:dyDescent="0.3"/>
    <row r="554" s="6" customFormat="1" ht="13" x14ac:dyDescent="0.3"/>
    <row r="555" s="6" customFormat="1" ht="13" x14ac:dyDescent="0.3"/>
    <row r="556" s="6" customFormat="1" ht="13" x14ac:dyDescent="0.3"/>
    <row r="557" s="6" customFormat="1" ht="13" x14ac:dyDescent="0.3"/>
    <row r="558" s="6" customFormat="1" ht="13" x14ac:dyDescent="0.3"/>
    <row r="559" s="6" customFormat="1" ht="13" x14ac:dyDescent="0.3"/>
    <row r="560" s="6" customFormat="1" ht="13" x14ac:dyDescent="0.3"/>
    <row r="561" s="6" customFormat="1" ht="13" x14ac:dyDescent="0.3"/>
    <row r="562" s="6" customFormat="1" ht="13" x14ac:dyDescent="0.3"/>
    <row r="563" s="6" customFormat="1" ht="13" x14ac:dyDescent="0.3"/>
    <row r="564" s="6" customFormat="1" ht="13" x14ac:dyDescent="0.3"/>
    <row r="565" s="6" customFormat="1" ht="13" x14ac:dyDescent="0.3"/>
    <row r="566" s="6" customFormat="1" ht="13" x14ac:dyDescent="0.3"/>
    <row r="567" s="6" customFormat="1" ht="13" x14ac:dyDescent="0.3"/>
    <row r="568" s="6" customFormat="1" ht="13" x14ac:dyDescent="0.3"/>
    <row r="569" s="6" customFormat="1" ht="13" x14ac:dyDescent="0.3"/>
    <row r="570" s="6" customFormat="1" ht="13" x14ac:dyDescent="0.3"/>
    <row r="571" s="6" customFormat="1" ht="13" x14ac:dyDescent="0.3"/>
    <row r="572" s="6" customFormat="1" ht="13" x14ac:dyDescent="0.3"/>
    <row r="573" s="6" customFormat="1" ht="13" x14ac:dyDescent="0.3"/>
    <row r="574" s="6" customFormat="1" ht="13" x14ac:dyDescent="0.3"/>
    <row r="575" s="6" customFormat="1" ht="13" x14ac:dyDescent="0.3"/>
    <row r="576" s="6" customFormat="1" ht="13" x14ac:dyDescent="0.3"/>
    <row r="577" s="6" customFormat="1" ht="13" x14ac:dyDescent="0.3"/>
    <row r="578" s="6" customFormat="1" ht="13" x14ac:dyDescent="0.3"/>
    <row r="579" s="6" customFormat="1" ht="13" x14ac:dyDescent="0.3"/>
    <row r="580" s="6" customFormat="1" ht="13" x14ac:dyDescent="0.3"/>
    <row r="581" s="6" customFormat="1" ht="13" x14ac:dyDescent="0.3"/>
    <row r="582" s="6" customFormat="1" ht="13" x14ac:dyDescent="0.3"/>
    <row r="583" s="6" customFormat="1" ht="13" x14ac:dyDescent="0.3"/>
    <row r="584" s="6" customFormat="1" ht="13" x14ac:dyDescent="0.3"/>
    <row r="585" s="6" customFormat="1" ht="13" x14ac:dyDescent="0.3"/>
    <row r="586" s="6" customFormat="1" ht="13" x14ac:dyDescent="0.3"/>
    <row r="587" s="6" customFormat="1" ht="13" x14ac:dyDescent="0.3"/>
    <row r="588" s="6" customFormat="1" ht="13" x14ac:dyDescent="0.3"/>
    <row r="589" s="6" customFormat="1" ht="13" x14ac:dyDescent="0.3"/>
    <row r="590" s="6" customFormat="1" ht="13" x14ac:dyDescent="0.3"/>
    <row r="591" s="6" customFormat="1" ht="13" x14ac:dyDescent="0.3"/>
    <row r="592" s="6" customFormat="1" ht="13" x14ac:dyDescent="0.3"/>
    <row r="593" s="6" customFormat="1" ht="13" x14ac:dyDescent="0.3"/>
    <row r="594" s="6" customFormat="1" ht="13" x14ac:dyDescent="0.3"/>
    <row r="595" s="6" customFormat="1" ht="13" x14ac:dyDescent="0.3"/>
    <row r="596" s="6" customFormat="1" ht="13" x14ac:dyDescent="0.3"/>
    <row r="597" s="6" customFormat="1" ht="13" x14ac:dyDescent="0.3"/>
    <row r="598" s="6" customFormat="1" ht="13" x14ac:dyDescent="0.3"/>
    <row r="599" s="6" customFormat="1" ht="13" x14ac:dyDescent="0.3"/>
    <row r="600" s="6" customFormat="1" ht="13" x14ac:dyDescent="0.3"/>
    <row r="601" s="6" customFormat="1" ht="13" x14ac:dyDescent="0.3"/>
    <row r="602" s="6" customFormat="1" ht="13" x14ac:dyDescent="0.3"/>
    <row r="603" s="6" customFormat="1" ht="13" x14ac:dyDescent="0.3"/>
    <row r="604" s="6" customFormat="1" ht="13" x14ac:dyDescent="0.3"/>
    <row r="605" s="6" customFormat="1" ht="13" x14ac:dyDescent="0.3"/>
    <row r="606" s="6" customFormat="1" ht="13" x14ac:dyDescent="0.3"/>
    <row r="607" s="6" customFormat="1" ht="13" x14ac:dyDescent="0.3"/>
    <row r="608" s="6" customFormat="1" ht="13" x14ac:dyDescent="0.3"/>
    <row r="609" s="6" customFormat="1" ht="13" x14ac:dyDescent="0.3"/>
    <row r="610" s="6" customFormat="1" ht="13" x14ac:dyDescent="0.3"/>
    <row r="611" s="6" customFormat="1" ht="13" x14ac:dyDescent="0.3"/>
    <row r="612" s="6" customFormat="1" ht="13" x14ac:dyDescent="0.3"/>
    <row r="613" s="6" customFormat="1" ht="13" x14ac:dyDescent="0.3"/>
    <row r="614" s="6" customFormat="1" ht="13" x14ac:dyDescent="0.3"/>
    <row r="615" s="6" customFormat="1" ht="13" x14ac:dyDescent="0.3"/>
    <row r="616" s="6" customFormat="1" ht="13" x14ac:dyDescent="0.3"/>
    <row r="617" s="6" customFormat="1" ht="13" x14ac:dyDescent="0.3"/>
    <row r="618" s="6" customFormat="1" ht="13" x14ac:dyDescent="0.3"/>
    <row r="619" s="6" customFormat="1" ht="13" x14ac:dyDescent="0.3"/>
    <row r="620" s="6" customFormat="1" ht="13" x14ac:dyDescent="0.3"/>
    <row r="621" s="6" customFormat="1" ht="13" x14ac:dyDescent="0.3"/>
    <row r="622" s="6" customFormat="1" ht="13" x14ac:dyDescent="0.3"/>
    <row r="623" s="6" customFormat="1" ht="13" x14ac:dyDescent="0.3"/>
    <row r="624" s="6" customFormat="1" ht="13" x14ac:dyDescent="0.3"/>
    <row r="625" s="6" customFormat="1" ht="13" x14ac:dyDescent="0.3"/>
    <row r="626" s="6" customFormat="1" ht="13" x14ac:dyDescent="0.3"/>
    <row r="627" s="6" customFormat="1" ht="13" x14ac:dyDescent="0.3"/>
    <row r="628" s="6" customFormat="1" ht="13" x14ac:dyDescent="0.3"/>
    <row r="629" s="6" customFormat="1" ht="13" x14ac:dyDescent="0.3"/>
    <row r="630" s="6" customFormat="1" ht="13" x14ac:dyDescent="0.3"/>
    <row r="631" s="6" customFormat="1" ht="13" x14ac:dyDescent="0.3"/>
    <row r="632" s="6" customFormat="1" ht="13" x14ac:dyDescent="0.3"/>
    <row r="633" s="6" customFormat="1" ht="13" x14ac:dyDescent="0.3"/>
    <row r="634" s="6" customFormat="1" ht="13" x14ac:dyDescent="0.3"/>
    <row r="635" s="6" customFormat="1" ht="13" x14ac:dyDescent="0.3"/>
    <row r="636" s="6" customFormat="1" ht="13" x14ac:dyDescent="0.3"/>
    <row r="637" s="6" customFormat="1" ht="13" x14ac:dyDescent="0.3"/>
    <row r="638" s="6" customFormat="1" ht="13" x14ac:dyDescent="0.3"/>
    <row r="639" s="6" customFormat="1" ht="13" x14ac:dyDescent="0.3"/>
    <row r="640" s="6" customFormat="1" ht="13" x14ac:dyDescent="0.3"/>
    <row r="641" s="6" customFormat="1" ht="13" x14ac:dyDescent="0.3"/>
    <row r="642" s="6" customFormat="1" ht="13" x14ac:dyDescent="0.3"/>
    <row r="643" s="6" customFormat="1" ht="13" x14ac:dyDescent="0.3"/>
    <row r="644" s="6" customFormat="1" ht="13" x14ac:dyDescent="0.3"/>
    <row r="645" s="6" customFormat="1" ht="13" x14ac:dyDescent="0.3"/>
    <row r="646" s="6" customFormat="1" ht="13" x14ac:dyDescent="0.3"/>
    <row r="647" s="6" customFormat="1" ht="13" x14ac:dyDescent="0.3"/>
    <row r="648" s="6" customFormat="1" ht="13" x14ac:dyDescent="0.3"/>
    <row r="649" s="6" customFormat="1" ht="13" x14ac:dyDescent="0.3"/>
    <row r="650" s="6" customFormat="1" ht="13" x14ac:dyDescent="0.3"/>
    <row r="651" s="6" customFormat="1" ht="13" x14ac:dyDescent="0.3"/>
    <row r="652" s="6" customFormat="1" ht="13" x14ac:dyDescent="0.3"/>
    <row r="653" s="6" customFormat="1" ht="13" x14ac:dyDescent="0.3"/>
    <row r="654" s="6" customFormat="1" ht="13" x14ac:dyDescent="0.3"/>
    <row r="655" s="6" customFormat="1" ht="13" x14ac:dyDescent="0.3"/>
    <row r="656" s="6" customFormat="1" ht="13" x14ac:dyDescent="0.3"/>
    <row r="657" s="6" customFormat="1" ht="13" x14ac:dyDescent="0.3"/>
    <row r="658" s="6" customFormat="1" ht="13" x14ac:dyDescent="0.3"/>
    <row r="659" s="6" customFormat="1" ht="13" x14ac:dyDescent="0.3"/>
    <row r="660" s="6" customFormat="1" ht="13" x14ac:dyDescent="0.3"/>
    <row r="661" s="6" customFormat="1" ht="13" x14ac:dyDescent="0.3"/>
    <row r="662" s="6" customFormat="1" ht="13" x14ac:dyDescent="0.3"/>
    <row r="663" s="6" customFormat="1" ht="13" x14ac:dyDescent="0.3"/>
    <row r="664" s="6" customFormat="1" ht="13" x14ac:dyDescent="0.3"/>
    <row r="665" s="6" customFormat="1" ht="13" x14ac:dyDescent="0.3"/>
    <row r="666" s="6" customFormat="1" ht="13" x14ac:dyDescent="0.3"/>
    <row r="667" s="6" customFormat="1" ht="13" x14ac:dyDescent="0.3"/>
    <row r="668" s="6" customFormat="1" ht="13" x14ac:dyDescent="0.3"/>
    <row r="669" s="6" customFormat="1" ht="13" x14ac:dyDescent="0.3"/>
    <row r="670" s="6" customFormat="1" ht="13" x14ac:dyDescent="0.3"/>
    <row r="671" s="6" customFormat="1" ht="13" x14ac:dyDescent="0.3"/>
    <row r="672" s="6" customFormat="1" ht="13" x14ac:dyDescent="0.3"/>
    <row r="673" s="6" customFormat="1" ht="13" x14ac:dyDescent="0.3"/>
    <row r="674" s="6" customFormat="1" ht="13" x14ac:dyDescent="0.3"/>
    <row r="675" s="6" customFormat="1" ht="13" x14ac:dyDescent="0.3"/>
    <row r="676" s="6" customFormat="1" ht="13" x14ac:dyDescent="0.3"/>
    <row r="677" s="6" customFormat="1" ht="13" x14ac:dyDescent="0.3"/>
    <row r="678" s="6" customFormat="1" ht="13" x14ac:dyDescent="0.3"/>
    <row r="679" s="6" customFormat="1" ht="13" x14ac:dyDescent="0.3"/>
    <row r="680" s="6" customFormat="1" ht="13" x14ac:dyDescent="0.3"/>
    <row r="681" s="6" customFormat="1" ht="13" x14ac:dyDescent="0.3"/>
    <row r="682" s="6" customFormat="1" ht="13" x14ac:dyDescent="0.3"/>
    <row r="683" s="6" customFormat="1" ht="13" x14ac:dyDescent="0.3"/>
    <row r="684" s="6" customFormat="1" ht="13" x14ac:dyDescent="0.3"/>
    <row r="685" s="6" customFormat="1" ht="13" x14ac:dyDescent="0.3"/>
    <row r="686" s="6" customFormat="1" ht="13" x14ac:dyDescent="0.3"/>
    <row r="687" s="6" customFormat="1" ht="13" x14ac:dyDescent="0.3"/>
    <row r="688" s="6" customFormat="1" ht="13" x14ac:dyDescent="0.3"/>
    <row r="689" s="6" customFormat="1" ht="13" x14ac:dyDescent="0.3"/>
    <row r="690" s="6" customFormat="1" ht="13" x14ac:dyDescent="0.3"/>
    <row r="691" s="6" customFormat="1" ht="13" x14ac:dyDescent="0.3"/>
    <row r="692" s="6" customFormat="1" ht="13" x14ac:dyDescent="0.3"/>
    <row r="693" s="6" customFormat="1" ht="13" x14ac:dyDescent="0.3"/>
    <row r="694" s="6" customFormat="1" ht="13" x14ac:dyDescent="0.3"/>
    <row r="695" s="6" customFormat="1" ht="13" x14ac:dyDescent="0.3"/>
    <row r="696" s="6" customFormat="1" ht="13" x14ac:dyDescent="0.3"/>
    <row r="697" s="6" customFormat="1" ht="13" x14ac:dyDescent="0.3"/>
    <row r="698" s="6" customFormat="1" ht="13" x14ac:dyDescent="0.3"/>
    <row r="699" s="6" customFormat="1" ht="13" x14ac:dyDescent="0.3"/>
    <row r="700" s="6" customFormat="1" ht="13" x14ac:dyDescent="0.3"/>
    <row r="701" s="6" customFormat="1" ht="13" x14ac:dyDescent="0.3"/>
    <row r="702" s="6" customFormat="1" ht="13" x14ac:dyDescent="0.3"/>
    <row r="703" s="6" customFormat="1" ht="13" x14ac:dyDescent="0.3"/>
    <row r="704" s="6" customFormat="1" ht="13" x14ac:dyDescent="0.3"/>
    <row r="705" s="6" customFormat="1" ht="13" x14ac:dyDescent="0.3"/>
    <row r="706" s="6" customFormat="1" ht="13" x14ac:dyDescent="0.3"/>
    <row r="707" s="6" customFormat="1" ht="13" x14ac:dyDescent="0.3"/>
    <row r="708" s="6" customFormat="1" ht="13" x14ac:dyDescent="0.3"/>
    <row r="709" s="6" customFormat="1" ht="13" x14ac:dyDescent="0.3"/>
    <row r="710" s="6" customFormat="1" ht="13" x14ac:dyDescent="0.3"/>
    <row r="711" s="6" customFormat="1" ht="13" x14ac:dyDescent="0.3"/>
    <row r="712" s="6" customFormat="1" ht="13" x14ac:dyDescent="0.3"/>
    <row r="713" s="6" customFormat="1" ht="13" x14ac:dyDescent="0.3"/>
    <row r="714" s="6" customFormat="1" ht="13" x14ac:dyDescent="0.3"/>
    <row r="715" s="6" customFormat="1" ht="13" x14ac:dyDescent="0.3"/>
    <row r="716" s="6" customFormat="1" ht="13" x14ac:dyDescent="0.3"/>
    <row r="717" s="6" customFormat="1" ht="13" x14ac:dyDescent="0.3"/>
    <row r="718" s="6" customFormat="1" ht="13" x14ac:dyDescent="0.3"/>
    <row r="719" s="6" customFormat="1" ht="13" x14ac:dyDescent="0.3"/>
    <row r="720" s="6" customFormat="1" ht="13" x14ac:dyDescent="0.3"/>
    <row r="721" s="6" customFormat="1" ht="13" x14ac:dyDescent="0.3"/>
    <row r="722" s="6" customFormat="1" ht="13" x14ac:dyDescent="0.3"/>
    <row r="723" s="6" customFormat="1" ht="13" x14ac:dyDescent="0.3"/>
    <row r="724" s="6" customFormat="1" ht="13" x14ac:dyDescent="0.3"/>
    <row r="725" s="6" customFormat="1" ht="13" x14ac:dyDescent="0.3"/>
    <row r="726" s="6" customFormat="1" ht="13" x14ac:dyDescent="0.3"/>
    <row r="727" s="6" customFormat="1" ht="13" x14ac:dyDescent="0.3"/>
    <row r="728" s="6" customFormat="1" ht="13" x14ac:dyDescent="0.3"/>
    <row r="729" s="6" customFormat="1" ht="13" x14ac:dyDescent="0.3"/>
    <row r="730" s="6" customFormat="1" ht="13" x14ac:dyDescent="0.3"/>
    <row r="731" s="6" customFormat="1" ht="13" x14ac:dyDescent="0.3"/>
    <row r="732" s="6" customFormat="1" ht="13" x14ac:dyDescent="0.3"/>
    <row r="733" s="6" customFormat="1" ht="13" x14ac:dyDescent="0.3"/>
    <row r="734" s="6" customFormat="1" ht="13" x14ac:dyDescent="0.3"/>
    <row r="735" s="6" customFormat="1" ht="13" x14ac:dyDescent="0.3"/>
    <row r="736" s="6" customFormat="1" ht="13" x14ac:dyDescent="0.3"/>
    <row r="737" s="6" customFormat="1" ht="13" x14ac:dyDescent="0.3"/>
    <row r="738" s="6" customFormat="1" ht="13" x14ac:dyDescent="0.3"/>
    <row r="739" s="6" customFormat="1" ht="13" x14ac:dyDescent="0.3"/>
    <row r="740" s="6" customFormat="1" ht="13" x14ac:dyDescent="0.3"/>
    <row r="741" s="6" customFormat="1" ht="13" x14ac:dyDescent="0.3"/>
    <row r="742" s="6" customFormat="1" ht="13" x14ac:dyDescent="0.3"/>
    <row r="743" s="6" customFormat="1" ht="13" x14ac:dyDescent="0.3"/>
    <row r="744" s="6" customFormat="1" ht="13" x14ac:dyDescent="0.3"/>
    <row r="745" s="6" customFormat="1" ht="13" x14ac:dyDescent="0.3"/>
    <row r="746" s="6" customFormat="1" ht="13" x14ac:dyDescent="0.3"/>
    <row r="747" s="6" customFormat="1" ht="13" x14ac:dyDescent="0.3"/>
    <row r="748" s="6" customFormat="1" ht="13" x14ac:dyDescent="0.3"/>
    <row r="749" s="6" customFormat="1" ht="13" x14ac:dyDescent="0.3"/>
    <row r="750" s="6" customFormat="1" ht="13" x14ac:dyDescent="0.3"/>
    <row r="751" s="6" customFormat="1" ht="13" x14ac:dyDescent="0.3"/>
    <row r="752" s="6" customFormat="1" ht="13" x14ac:dyDescent="0.3"/>
    <row r="753" s="6" customFormat="1" ht="13" x14ac:dyDescent="0.3"/>
    <row r="754" s="6" customFormat="1" ht="13" x14ac:dyDescent="0.3"/>
    <row r="755" s="6" customFormat="1" ht="13" x14ac:dyDescent="0.3"/>
    <row r="756" s="6" customFormat="1" ht="13" x14ac:dyDescent="0.3"/>
    <row r="757" s="6" customFormat="1" ht="13" x14ac:dyDescent="0.3"/>
    <row r="758" s="6" customFormat="1" ht="13" x14ac:dyDescent="0.3"/>
    <row r="759" s="6" customFormat="1" ht="13" x14ac:dyDescent="0.3"/>
    <row r="760" s="6" customFormat="1" ht="13" x14ac:dyDescent="0.3"/>
    <row r="761" s="6" customFormat="1" ht="13" x14ac:dyDescent="0.3"/>
    <row r="762" s="6" customFormat="1" ht="13" x14ac:dyDescent="0.3"/>
    <row r="763" s="6" customFormat="1" ht="13" x14ac:dyDescent="0.3"/>
    <row r="764" s="6" customFormat="1" ht="13" x14ac:dyDescent="0.3"/>
    <row r="765" s="6" customFormat="1" ht="13" x14ac:dyDescent="0.3"/>
    <row r="766" s="6" customFormat="1" ht="13" x14ac:dyDescent="0.3"/>
    <row r="767" s="6" customFormat="1" ht="13" x14ac:dyDescent="0.3"/>
    <row r="768" s="6" customFormat="1" ht="13" x14ac:dyDescent="0.3"/>
    <row r="769" s="6" customFormat="1" ht="13" x14ac:dyDescent="0.3"/>
    <row r="770" s="6" customFormat="1" ht="13" x14ac:dyDescent="0.3"/>
    <row r="771" s="6" customFormat="1" ht="13" x14ac:dyDescent="0.3"/>
    <row r="772" s="6" customFormat="1" ht="13" x14ac:dyDescent="0.3"/>
    <row r="773" s="6" customFormat="1" ht="13" x14ac:dyDescent="0.3"/>
    <row r="774" s="6" customFormat="1" ht="13" x14ac:dyDescent="0.3"/>
    <row r="775" s="6" customFormat="1" ht="13" x14ac:dyDescent="0.3"/>
    <row r="776" s="6" customFormat="1" ht="13" x14ac:dyDescent="0.3"/>
    <row r="777" s="6" customFormat="1" ht="13" x14ac:dyDescent="0.3"/>
    <row r="778" s="6" customFormat="1" ht="13" x14ac:dyDescent="0.3"/>
    <row r="779" s="6" customFormat="1" ht="13" x14ac:dyDescent="0.3"/>
    <row r="780" s="6" customFormat="1" ht="13" x14ac:dyDescent="0.3"/>
    <row r="781" s="6" customFormat="1" ht="13" x14ac:dyDescent="0.3"/>
    <row r="782" s="6" customFormat="1" ht="13" x14ac:dyDescent="0.3"/>
    <row r="783" s="6" customFormat="1" ht="13" x14ac:dyDescent="0.3"/>
    <row r="784" s="6" customFormat="1" ht="13" x14ac:dyDescent="0.3"/>
    <row r="785" s="6" customFormat="1" ht="13" x14ac:dyDescent="0.3"/>
    <row r="786" s="6" customFormat="1" ht="13" x14ac:dyDescent="0.3"/>
    <row r="787" s="6" customFormat="1" ht="13" x14ac:dyDescent="0.3"/>
    <row r="788" s="6" customFormat="1" ht="13" x14ac:dyDescent="0.3"/>
    <row r="789" s="6" customFormat="1" ht="13" x14ac:dyDescent="0.3"/>
    <row r="790" s="6" customFormat="1" ht="13" x14ac:dyDescent="0.3"/>
    <row r="791" s="6" customFormat="1" ht="13" x14ac:dyDescent="0.3"/>
    <row r="792" s="6" customFormat="1" ht="13" x14ac:dyDescent="0.3"/>
    <row r="793" s="6" customFormat="1" ht="13" x14ac:dyDescent="0.3"/>
    <row r="794" s="6" customFormat="1" ht="13" x14ac:dyDescent="0.3"/>
    <row r="795" s="6" customFormat="1" ht="13" x14ac:dyDescent="0.3"/>
    <row r="796" s="6" customFormat="1" ht="13" x14ac:dyDescent="0.3"/>
    <row r="797" s="6" customFormat="1" ht="13" x14ac:dyDescent="0.3"/>
    <row r="798" s="6" customFormat="1" ht="13" x14ac:dyDescent="0.3"/>
    <row r="799" s="6" customFormat="1" ht="13" x14ac:dyDescent="0.3"/>
    <row r="800" s="6" customFormat="1" ht="13" x14ac:dyDescent="0.3"/>
    <row r="801" s="6" customFormat="1" ht="13" x14ac:dyDescent="0.3"/>
    <row r="802" s="6" customFormat="1" ht="13" x14ac:dyDescent="0.3"/>
    <row r="803" s="6" customFormat="1" ht="13" x14ac:dyDescent="0.3"/>
    <row r="804" s="6" customFormat="1" ht="13" x14ac:dyDescent="0.3"/>
    <row r="805" s="6" customFormat="1" ht="13" x14ac:dyDescent="0.3"/>
    <row r="806" s="6" customFormat="1" ht="13" x14ac:dyDescent="0.3"/>
    <row r="807" s="6" customFormat="1" ht="13" x14ac:dyDescent="0.3"/>
    <row r="808" s="6" customFormat="1" ht="13" x14ac:dyDescent="0.3"/>
    <row r="809" s="6" customFormat="1" ht="13" x14ac:dyDescent="0.3"/>
    <row r="810" s="6" customFormat="1" ht="13" x14ac:dyDescent="0.3"/>
    <row r="811" s="6" customFormat="1" ht="13" x14ac:dyDescent="0.3"/>
    <row r="812" s="6" customFormat="1" ht="13" x14ac:dyDescent="0.3"/>
    <row r="813" s="6" customFormat="1" ht="13" x14ac:dyDescent="0.3"/>
    <row r="814" s="6" customFormat="1" ht="13" x14ac:dyDescent="0.3"/>
    <row r="815" s="6" customFormat="1" ht="13" x14ac:dyDescent="0.3"/>
    <row r="816" s="6" customFormat="1" ht="13" x14ac:dyDescent="0.3"/>
    <row r="817" s="6" customFormat="1" ht="13" x14ac:dyDescent="0.3"/>
    <row r="818" s="6" customFormat="1" ht="13" x14ac:dyDescent="0.3"/>
    <row r="819" s="6" customFormat="1" ht="13" x14ac:dyDescent="0.3"/>
    <row r="820" s="6" customFormat="1" ht="13" x14ac:dyDescent="0.3"/>
    <row r="821" s="6" customFormat="1" ht="13" x14ac:dyDescent="0.3"/>
    <row r="822" s="6" customFormat="1" ht="13" x14ac:dyDescent="0.3"/>
    <row r="823" s="6" customFormat="1" ht="13" x14ac:dyDescent="0.3"/>
    <row r="824" s="6" customFormat="1" ht="13" x14ac:dyDescent="0.3"/>
    <row r="825" s="6" customFormat="1" ht="13" x14ac:dyDescent="0.3"/>
    <row r="826" s="6" customFormat="1" ht="13" x14ac:dyDescent="0.3"/>
    <row r="827" s="6" customFormat="1" ht="13" x14ac:dyDescent="0.3"/>
    <row r="828" s="6" customFormat="1" ht="13" x14ac:dyDescent="0.3"/>
    <row r="829" s="6" customFormat="1" ht="13" x14ac:dyDescent="0.3"/>
    <row r="830" s="6" customFormat="1" ht="13" x14ac:dyDescent="0.3"/>
    <row r="831" s="6" customFormat="1" ht="13" x14ac:dyDescent="0.3"/>
    <row r="832" s="6" customFormat="1" ht="13" x14ac:dyDescent="0.3"/>
    <row r="833" s="6" customFormat="1" ht="13" x14ac:dyDescent="0.3"/>
    <row r="834" s="6" customFormat="1" ht="13" x14ac:dyDescent="0.3"/>
    <row r="835" s="6" customFormat="1" ht="13" x14ac:dyDescent="0.3"/>
    <row r="836" s="6" customFormat="1" ht="13" x14ac:dyDescent="0.3"/>
    <row r="837" s="6" customFormat="1" ht="13" x14ac:dyDescent="0.3"/>
    <row r="838" s="6" customFormat="1" ht="13" x14ac:dyDescent="0.3"/>
    <row r="839" s="6" customFormat="1" ht="13" x14ac:dyDescent="0.3"/>
    <row r="840" s="6" customFormat="1" ht="13" x14ac:dyDescent="0.3"/>
    <row r="841" s="6" customFormat="1" ht="13" x14ac:dyDescent="0.3"/>
    <row r="842" s="6" customFormat="1" ht="13" x14ac:dyDescent="0.3"/>
    <row r="843" s="6" customFormat="1" ht="13" x14ac:dyDescent="0.3"/>
    <row r="844" s="6" customFormat="1" ht="13" x14ac:dyDescent="0.3"/>
    <row r="845" s="6" customFormat="1" ht="13" x14ac:dyDescent="0.3"/>
    <row r="846" s="6" customFormat="1" ht="13" x14ac:dyDescent="0.3"/>
    <row r="847" s="6" customFormat="1" ht="13" x14ac:dyDescent="0.3"/>
    <row r="848" s="6" customFormat="1" ht="13" x14ac:dyDescent="0.3"/>
    <row r="849" s="6" customFormat="1" ht="13" x14ac:dyDescent="0.3"/>
    <row r="850" s="6" customFormat="1" ht="13" x14ac:dyDescent="0.3"/>
    <row r="851" s="6" customFormat="1" ht="13" x14ac:dyDescent="0.3"/>
    <row r="852" s="6" customFormat="1" ht="13" x14ac:dyDescent="0.3"/>
    <row r="853" s="6" customFormat="1" ht="13" x14ac:dyDescent="0.3"/>
    <row r="854" s="6" customFormat="1" ht="13" x14ac:dyDescent="0.3"/>
    <row r="855" s="6" customFormat="1" ht="13" x14ac:dyDescent="0.3"/>
    <row r="856" s="6" customFormat="1" ht="13" x14ac:dyDescent="0.3"/>
    <row r="857" s="6" customFormat="1" ht="13" x14ac:dyDescent="0.3"/>
    <row r="858" s="6" customFormat="1" ht="13" x14ac:dyDescent="0.3"/>
    <row r="859" s="6" customFormat="1" ht="13" x14ac:dyDescent="0.3"/>
    <row r="860" s="6" customFormat="1" ht="13" x14ac:dyDescent="0.3"/>
    <row r="861" s="6" customFormat="1" ht="13" x14ac:dyDescent="0.3"/>
    <row r="862" s="6" customFormat="1" ht="13" x14ac:dyDescent="0.3"/>
    <row r="863" s="6" customFormat="1" ht="13" x14ac:dyDescent="0.3"/>
    <row r="864" s="6" customFormat="1" ht="13" x14ac:dyDescent="0.3"/>
    <row r="865" s="6" customFormat="1" ht="13" x14ac:dyDescent="0.3"/>
    <row r="866" s="6" customFormat="1" ht="13" x14ac:dyDescent="0.3"/>
    <row r="867" s="6" customFormat="1" ht="13" x14ac:dyDescent="0.3"/>
    <row r="868" s="6" customFormat="1" ht="13" x14ac:dyDescent="0.3"/>
    <row r="869" s="6" customFormat="1" ht="13" x14ac:dyDescent="0.3"/>
    <row r="870" s="6" customFormat="1" ht="13" x14ac:dyDescent="0.3"/>
    <row r="871" s="6" customFormat="1" ht="13" x14ac:dyDescent="0.3"/>
    <row r="872" s="6" customFormat="1" ht="13" x14ac:dyDescent="0.3"/>
    <row r="873" s="6" customFormat="1" ht="13" x14ac:dyDescent="0.3"/>
    <row r="874" s="6" customFormat="1" ht="13" x14ac:dyDescent="0.3"/>
    <row r="875" s="6" customFormat="1" ht="13" x14ac:dyDescent="0.3"/>
    <row r="876" s="6" customFormat="1" ht="13" x14ac:dyDescent="0.3"/>
    <row r="877" s="6" customFormat="1" ht="13" x14ac:dyDescent="0.3"/>
    <row r="878" s="6" customFormat="1" ht="13" x14ac:dyDescent="0.3"/>
    <row r="879" s="6" customFormat="1" ht="13" x14ac:dyDescent="0.3"/>
    <row r="880" s="6" customFormat="1" ht="13" x14ac:dyDescent="0.3"/>
    <row r="881" s="6" customFormat="1" ht="13" x14ac:dyDescent="0.3"/>
    <row r="882" s="6" customFormat="1" ht="13" x14ac:dyDescent="0.3"/>
    <row r="883" s="6" customFormat="1" ht="13" x14ac:dyDescent="0.3"/>
    <row r="884" s="6" customFormat="1" ht="13" x14ac:dyDescent="0.3"/>
    <row r="885" s="6" customFormat="1" ht="13" x14ac:dyDescent="0.3"/>
    <row r="886" s="6" customFormat="1" ht="13" x14ac:dyDescent="0.3"/>
    <row r="887" s="6" customFormat="1" ht="13" x14ac:dyDescent="0.3"/>
    <row r="888" s="6" customFormat="1" ht="13" x14ac:dyDescent="0.3"/>
    <row r="889" s="6" customFormat="1" ht="13" x14ac:dyDescent="0.3"/>
    <row r="890" s="6" customFormat="1" ht="13" x14ac:dyDescent="0.3"/>
    <row r="891" s="6" customFormat="1" ht="13" x14ac:dyDescent="0.3"/>
    <row r="892" s="6" customFormat="1" ht="13" x14ac:dyDescent="0.3"/>
    <row r="893" s="6" customFormat="1" ht="13" x14ac:dyDescent="0.3"/>
    <row r="894" s="6" customFormat="1" ht="13" x14ac:dyDescent="0.3"/>
    <row r="895" s="6" customFormat="1" ht="13" x14ac:dyDescent="0.3"/>
    <row r="896" s="6" customFormat="1" ht="13" x14ac:dyDescent="0.3"/>
    <row r="897" s="6" customFormat="1" ht="13" x14ac:dyDescent="0.3"/>
    <row r="898" s="6" customFormat="1" ht="13" x14ac:dyDescent="0.3"/>
    <row r="899" s="6" customFormat="1" ht="13" x14ac:dyDescent="0.3"/>
    <row r="900" s="6" customFormat="1" ht="13" x14ac:dyDescent="0.3"/>
    <row r="901" s="6" customFormat="1" ht="13" x14ac:dyDescent="0.3"/>
    <row r="902" s="6" customFormat="1" ht="13" x14ac:dyDescent="0.3"/>
    <row r="903" s="6" customFormat="1" ht="13" x14ac:dyDescent="0.3"/>
    <row r="904" s="6" customFormat="1" ht="13" x14ac:dyDescent="0.3"/>
    <row r="905" s="6" customFormat="1" ht="13" x14ac:dyDescent="0.3"/>
    <row r="906" s="6" customFormat="1" ht="13" x14ac:dyDescent="0.3"/>
    <row r="907" s="6" customFormat="1" ht="13" x14ac:dyDescent="0.3"/>
    <row r="908" s="6" customFormat="1" ht="13" x14ac:dyDescent="0.3"/>
    <row r="909" s="6" customFormat="1" ht="13" x14ac:dyDescent="0.3"/>
    <row r="910" s="6" customFormat="1" ht="13" x14ac:dyDescent="0.3"/>
    <row r="911" s="6" customFormat="1" ht="13" x14ac:dyDescent="0.3"/>
    <row r="912" s="6" customFormat="1" ht="13" x14ac:dyDescent="0.3"/>
    <row r="913" s="6" customFormat="1" ht="13" x14ac:dyDescent="0.3"/>
    <row r="914" s="6" customFormat="1" ht="13" x14ac:dyDescent="0.3"/>
    <row r="915" s="6" customFormat="1" ht="13" x14ac:dyDescent="0.3"/>
    <row r="916" s="6" customFormat="1" ht="13" x14ac:dyDescent="0.3"/>
    <row r="917" s="6" customFormat="1" ht="13" x14ac:dyDescent="0.3"/>
    <row r="918" s="6" customFormat="1" ht="13" x14ac:dyDescent="0.3"/>
    <row r="919" s="6" customFormat="1" ht="13" x14ac:dyDescent="0.3"/>
    <row r="920" s="6" customFormat="1" ht="13" x14ac:dyDescent="0.3"/>
    <row r="921" s="6" customFormat="1" ht="13" x14ac:dyDescent="0.3"/>
    <row r="922" s="6" customFormat="1" ht="13" x14ac:dyDescent="0.3"/>
    <row r="923" s="6" customFormat="1" ht="13" x14ac:dyDescent="0.3"/>
    <row r="924" s="6" customFormat="1" ht="13" x14ac:dyDescent="0.3"/>
    <row r="925" s="6" customFormat="1" ht="13" x14ac:dyDescent="0.3"/>
    <row r="926" s="6" customFormat="1" ht="13" x14ac:dyDescent="0.3"/>
    <row r="927" s="6" customFormat="1" ht="13" x14ac:dyDescent="0.3"/>
    <row r="928" s="6" customFormat="1" ht="13" x14ac:dyDescent="0.3"/>
    <row r="929" s="6" customFormat="1" ht="13" x14ac:dyDescent="0.3"/>
    <row r="930" s="6" customFormat="1" ht="13" x14ac:dyDescent="0.3"/>
    <row r="931" s="6" customFormat="1" ht="13" x14ac:dyDescent="0.3"/>
    <row r="932" s="6" customFormat="1" ht="13" x14ac:dyDescent="0.3"/>
    <row r="933" s="6" customFormat="1" ht="13" x14ac:dyDescent="0.3"/>
    <row r="934" s="6" customFormat="1" ht="13" x14ac:dyDescent="0.3"/>
    <row r="935" s="6" customFormat="1" ht="13" x14ac:dyDescent="0.3"/>
    <row r="936" s="6" customFormat="1" ht="13" x14ac:dyDescent="0.3"/>
    <row r="937" s="6" customFormat="1" ht="13" x14ac:dyDescent="0.3"/>
    <row r="938" s="6" customFormat="1" ht="13" x14ac:dyDescent="0.3"/>
    <row r="939" s="6" customFormat="1" ht="13" x14ac:dyDescent="0.3"/>
    <row r="940" s="6" customFormat="1" ht="13" x14ac:dyDescent="0.3"/>
    <row r="941" s="6" customFormat="1" ht="13" x14ac:dyDescent="0.3"/>
    <row r="942" s="6" customFormat="1" ht="13" x14ac:dyDescent="0.3"/>
    <row r="943" s="6" customFormat="1" ht="13" x14ac:dyDescent="0.3"/>
    <row r="944" s="6" customFormat="1" ht="13" x14ac:dyDescent="0.3"/>
    <row r="945" s="6" customFormat="1" ht="13" x14ac:dyDescent="0.3"/>
    <row r="946" s="6" customFormat="1" ht="13" x14ac:dyDescent="0.3"/>
    <row r="947" s="6" customFormat="1" ht="13" x14ac:dyDescent="0.3"/>
    <row r="948" s="6" customFormat="1" ht="13" x14ac:dyDescent="0.3"/>
    <row r="949" s="6" customFormat="1" ht="13" x14ac:dyDescent="0.3"/>
    <row r="950" s="6" customFormat="1" ht="13" x14ac:dyDescent="0.3"/>
    <row r="951" s="6" customFormat="1" ht="13" x14ac:dyDescent="0.3"/>
    <row r="952" s="6" customFormat="1" ht="13" x14ac:dyDescent="0.3"/>
    <row r="953" s="6" customFormat="1" ht="13" x14ac:dyDescent="0.3"/>
    <row r="954" s="6" customFormat="1" ht="13" x14ac:dyDescent="0.3"/>
    <row r="955" s="6" customFormat="1" ht="13" x14ac:dyDescent="0.3"/>
    <row r="956" s="6" customFormat="1" ht="13" x14ac:dyDescent="0.3"/>
    <row r="957" s="6" customFormat="1" ht="13" x14ac:dyDescent="0.3"/>
    <row r="958" s="6" customFormat="1" ht="13" x14ac:dyDescent="0.3"/>
    <row r="959" s="6" customFormat="1" ht="13" x14ac:dyDescent="0.3"/>
    <row r="960" s="6" customFormat="1" ht="13" x14ac:dyDescent="0.3"/>
    <row r="961" s="6" customFormat="1" ht="13" x14ac:dyDescent="0.3"/>
    <row r="962" s="6" customFormat="1" ht="13" x14ac:dyDescent="0.3"/>
    <row r="963" s="6" customFormat="1" ht="13" x14ac:dyDescent="0.3"/>
    <row r="964" s="6" customFormat="1" ht="13" x14ac:dyDescent="0.3"/>
    <row r="965" s="6" customFormat="1" ht="13" x14ac:dyDescent="0.3"/>
    <row r="966" s="6" customFormat="1" ht="13" x14ac:dyDescent="0.3"/>
    <row r="967" s="6" customFormat="1" ht="13" x14ac:dyDescent="0.3"/>
    <row r="968" s="6" customFormat="1" ht="13" x14ac:dyDescent="0.3"/>
    <row r="969" s="6" customFormat="1" ht="13" x14ac:dyDescent="0.3"/>
    <row r="970" s="6" customFormat="1" ht="13" x14ac:dyDescent="0.3"/>
    <row r="971" s="6" customFormat="1" ht="13" x14ac:dyDescent="0.3"/>
    <row r="972" s="6" customFormat="1" ht="13" x14ac:dyDescent="0.3"/>
    <row r="973" s="6" customFormat="1" ht="13" x14ac:dyDescent="0.3"/>
    <row r="974" s="6" customFormat="1" ht="13" x14ac:dyDescent="0.3"/>
    <row r="975" s="6" customFormat="1" ht="13" x14ac:dyDescent="0.3"/>
    <row r="976" s="6" customFormat="1" ht="13" x14ac:dyDescent="0.3"/>
    <row r="977" s="6" customFormat="1" ht="13" x14ac:dyDescent="0.3"/>
    <row r="978" s="6" customFormat="1" ht="13" x14ac:dyDescent="0.3"/>
    <row r="979" s="6" customFormat="1" ht="13" x14ac:dyDescent="0.3"/>
    <row r="980" s="6" customFormat="1" ht="13" x14ac:dyDescent="0.3"/>
    <row r="981" s="6" customFormat="1" ht="13" x14ac:dyDescent="0.3"/>
    <row r="982" s="6" customFormat="1" ht="13" x14ac:dyDescent="0.3"/>
    <row r="983" s="6" customFormat="1" ht="13" x14ac:dyDescent="0.3"/>
    <row r="984" s="6" customFormat="1" ht="13" x14ac:dyDescent="0.3"/>
    <row r="985" s="6" customFormat="1" ht="13" x14ac:dyDescent="0.3"/>
    <row r="986" s="6" customFormat="1" ht="13" x14ac:dyDescent="0.3"/>
    <row r="987" s="6" customFormat="1" ht="13" x14ac:dyDescent="0.3"/>
    <row r="988" s="6" customFormat="1" ht="13" x14ac:dyDescent="0.3"/>
    <row r="989" s="6" customFormat="1" ht="13" x14ac:dyDescent="0.3"/>
    <row r="990" s="6" customFormat="1" ht="13" x14ac:dyDescent="0.3"/>
    <row r="991" s="6" customFormat="1" ht="13" x14ac:dyDescent="0.3"/>
    <row r="992" s="6" customFormat="1" ht="13" x14ac:dyDescent="0.3"/>
    <row r="993" s="6" customFormat="1" ht="13" x14ac:dyDescent="0.3"/>
    <row r="994" s="6" customFormat="1" ht="13" x14ac:dyDescent="0.3"/>
    <row r="995" s="6" customFormat="1" ht="13" x14ac:dyDescent="0.3"/>
    <row r="996" s="6" customFormat="1" ht="13" x14ac:dyDescent="0.3"/>
    <row r="997" s="6" customFormat="1" ht="13" x14ac:dyDescent="0.3"/>
    <row r="998" s="6" customFormat="1" ht="13" x14ac:dyDescent="0.3"/>
    <row r="999" s="6" customFormat="1" ht="13" x14ac:dyDescent="0.3"/>
    <row r="1000" s="6" customFormat="1" ht="13" x14ac:dyDescent="0.3"/>
    <row r="1001" s="6" customFormat="1" ht="13" x14ac:dyDescent="0.3"/>
    <row r="1002" s="6" customFormat="1" ht="13" x14ac:dyDescent="0.3"/>
    <row r="1003" s="6" customFormat="1" ht="13" x14ac:dyDescent="0.3"/>
    <row r="1004" s="6" customFormat="1" ht="13" x14ac:dyDescent="0.3"/>
    <row r="1005" s="6" customFormat="1" ht="13" x14ac:dyDescent="0.3"/>
    <row r="1006" s="6" customFormat="1" ht="13" x14ac:dyDescent="0.3"/>
    <row r="1007" s="6" customFormat="1" ht="13" x14ac:dyDescent="0.3"/>
    <row r="1008" s="6" customFormat="1" ht="13" x14ac:dyDescent="0.3"/>
    <row r="1009" s="6" customFormat="1" ht="13" x14ac:dyDescent="0.3"/>
    <row r="1010" s="6" customFormat="1" ht="13" x14ac:dyDescent="0.3"/>
    <row r="1011" s="6" customFormat="1" ht="13" x14ac:dyDescent="0.3"/>
    <row r="1012" s="6" customFormat="1" ht="13" x14ac:dyDescent="0.3"/>
    <row r="1013" s="6" customFormat="1" ht="13" x14ac:dyDescent="0.3"/>
    <row r="1014" s="6" customFormat="1" ht="13" x14ac:dyDescent="0.3"/>
    <row r="1015" s="6" customFormat="1" ht="13" x14ac:dyDescent="0.3"/>
    <row r="1016" s="6" customFormat="1" ht="13" x14ac:dyDescent="0.3"/>
    <row r="1017" s="6" customFormat="1" ht="13" x14ac:dyDescent="0.3"/>
    <row r="1018" s="6" customFormat="1" ht="13" x14ac:dyDescent="0.3"/>
    <row r="1019" s="6" customFormat="1" ht="13" x14ac:dyDescent="0.3"/>
    <row r="1020" s="6" customFormat="1" ht="13" x14ac:dyDescent="0.3"/>
    <row r="1021" s="6" customFormat="1" ht="13" x14ac:dyDescent="0.3"/>
    <row r="1022" s="6" customFormat="1" ht="13" x14ac:dyDescent="0.3"/>
    <row r="1023" s="6" customFormat="1" ht="13" x14ac:dyDescent="0.3"/>
    <row r="1024" s="6" customFormat="1" ht="13" x14ac:dyDescent="0.3"/>
    <row r="1025" s="6" customFormat="1" ht="13" x14ac:dyDescent="0.3"/>
    <row r="1026" s="6" customFormat="1" ht="13" x14ac:dyDescent="0.3"/>
    <row r="1027" s="6" customFormat="1" ht="13" x14ac:dyDescent="0.3"/>
    <row r="1028" s="6" customFormat="1" ht="13" x14ac:dyDescent="0.3"/>
    <row r="1029" s="6" customFormat="1" ht="13" x14ac:dyDescent="0.3"/>
    <row r="1030" s="6" customFormat="1" ht="13" x14ac:dyDescent="0.3"/>
    <row r="1031" s="6" customFormat="1" ht="13" x14ac:dyDescent="0.3"/>
    <row r="1032" s="6" customFormat="1" ht="13" x14ac:dyDescent="0.3"/>
    <row r="1033" s="6" customFormat="1" ht="13" x14ac:dyDescent="0.3"/>
    <row r="1034" s="6" customFormat="1" ht="13" x14ac:dyDescent="0.3"/>
    <row r="1035" s="6" customFormat="1" ht="13" x14ac:dyDescent="0.3"/>
    <row r="1036" s="6" customFormat="1" ht="13" x14ac:dyDescent="0.3"/>
    <row r="1037" s="6" customFormat="1" ht="13" x14ac:dyDescent="0.3"/>
    <row r="1038" s="6" customFormat="1" ht="13" x14ac:dyDescent="0.3"/>
    <row r="1039" s="6" customFormat="1" ht="13" x14ac:dyDescent="0.3"/>
    <row r="1040" s="6" customFormat="1" ht="13" x14ac:dyDescent="0.3"/>
    <row r="1041" s="6" customFormat="1" ht="13" x14ac:dyDescent="0.3"/>
    <row r="1042" s="6" customFormat="1" ht="13" x14ac:dyDescent="0.3"/>
    <row r="1043" s="6" customFormat="1" ht="13" x14ac:dyDescent="0.3"/>
    <row r="1044" s="6" customFormat="1" ht="13" x14ac:dyDescent="0.3"/>
    <row r="1045" s="6" customFormat="1" ht="13" x14ac:dyDescent="0.3"/>
    <row r="1046" s="6" customFormat="1" ht="13" x14ac:dyDescent="0.3"/>
    <row r="1047" s="6" customFormat="1" ht="13" x14ac:dyDescent="0.3"/>
    <row r="1048" s="6" customFormat="1" ht="13" x14ac:dyDescent="0.3"/>
    <row r="1049" s="6" customFormat="1" ht="13" x14ac:dyDescent="0.3"/>
    <row r="1050" s="6" customFormat="1" ht="13" x14ac:dyDescent="0.3"/>
    <row r="1051" s="6" customFormat="1" ht="13" x14ac:dyDescent="0.3"/>
    <row r="1052" s="6" customFormat="1" ht="13" x14ac:dyDescent="0.3"/>
    <row r="1053" s="6" customFormat="1" ht="13" x14ac:dyDescent="0.3"/>
    <row r="1054" s="6" customFormat="1" ht="13" x14ac:dyDescent="0.3"/>
    <row r="1055" s="6" customFormat="1" ht="13" x14ac:dyDescent="0.3"/>
    <row r="1056" s="6" customFormat="1" ht="13" x14ac:dyDescent="0.3"/>
    <row r="1057" s="6" customFormat="1" ht="13" x14ac:dyDescent="0.3"/>
    <row r="1058" s="6" customFormat="1" ht="13" x14ac:dyDescent="0.3"/>
    <row r="1059" s="6" customFormat="1" ht="13" x14ac:dyDescent="0.3"/>
    <row r="1060" s="6" customFormat="1" ht="13" x14ac:dyDescent="0.3"/>
    <row r="1061" s="6" customFormat="1" ht="13" x14ac:dyDescent="0.3"/>
    <row r="1062" s="6" customFormat="1" ht="13" x14ac:dyDescent="0.3"/>
    <row r="1063" s="6" customFormat="1" ht="13" x14ac:dyDescent="0.3"/>
    <row r="1064" s="6" customFormat="1" ht="13" x14ac:dyDescent="0.3"/>
    <row r="1065" s="6" customFormat="1" ht="13" x14ac:dyDescent="0.3"/>
    <row r="1066" s="6" customFormat="1" ht="13" x14ac:dyDescent="0.3"/>
    <row r="1067" s="6" customFormat="1" ht="13" x14ac:dyDescent="0.3"/>
    <row r="1068" s="6" customFormat="1" ht="13" x14ac:dyDescent="0.3"/>
    <row r="1069" s="6" customFormat="1" ht="13" x14ac:dyDescent="0.3"/>
    <row r="1070" s="6" customFormat="1" ht="13" x14ac:dyDescent="0.3"/>
    <row r="1071" s="6" customFormat="1" ht="13" x14ac:dyDescent="0.3"/>
    <row r="1072" s="6" customFormat="1" ht="13" x14ac:dyDescent="0.3"/>
    <row r="1073" s="6" customFormat="1" ht="13" x14ac:dyDescent="0.3"/>
    <row r="1074" s="6" customFormat="1" ht="13" x14ac:dyDescent="0.3"/>
    <row r="1075" s="6" customFormat="1" ht="13" x14ac:dyDescent="0.3"/>
    <row r="1076" s="6" customFormat="1" ht="13" x14ac:dyDescent="0.3"/>
    <row r="1077" s="6" customFormat="1" ht="13" x14ac:dyDescent="0.3"/>
    <row r="1078" s="6" customFormat="1" ht="13" x14ac:dyDescent="0.3"/>
    <row r="1079" s="6" customFormat="1" ht="13" x14ac:dyDescent="0.3"/>
    <row r="1080" s="6" customFormat="1" ht="13" x14ac:dyDescent="0.3"/>
    <row r="1081" s="6" customFormat="1" ht="13" x14ac:dyDescent="0.3"/>
    <row r="1082" s="6" customFormat="1" ht="13" x14ac:dyDescent="0.3"/>
    <row r="1083" s="6" customFormat="1" ht="13" x14ac:dyDescent="0.3"/>
    <row r="1084" s="6" customFormat="1" ht="13" x14ac:dyDescent="0.3"/>
    <row r="1085" s="6" customFormat="1" ht="13" x14ac:dyDescent="0.3"/>
    <row r="1086" s="6" customFormat="1" ht="13" x14ac:dyDescent="0.3"/>
    <row r="1087" s="6" customFormat="1" ht="13" x14ac:dyDescent="0.3"/>
    <row r="1088" s="6" customFormat="1" ht="13" x14ac:dyDescent="0.3"/>
    <row r="1089" s="6" customFormat="1" ht="13" x14ac:dyDescent="0.3"/>
    <row r="1090" s="6" customFormat="1" ht="13" x14ac:dyDescent="0.3"/>
    <row r="1091" s="6" customFormat="1" ht="13" x14ac:dyDescent="0.3"/>
    <row r="1092" s="6" customFormat="1" ht="13" x14ac:dyDescent="0.3"/>
    <row r="1093" s="6" customFormat="1" ht="13" x14ac:dyDescent="0.3"/>
    <row r="1094" s="6" customFormat="1" ht="13" x14ac:dyDescent="0.3"/>
    <row r="1095" s="6" customFormat="1" ht="13" x14ac:dyDescent="0.3"/>
    <row r="1096" s="6" customFormat="1" ht="13" x14ac:dyDescent="0.3"/>
    <row r="1097" s="6" customFormat="1" ht="13" x14ac:dyDescent="0.3"/>
    <row r="1098" s="6" customFormat="1" ht="13" x14ac:dyDescent="0.3"/>
    <row r="1099" s="6" customFormat="1" ht="13" x14ac:dyDescent="0.3"/>
    <row r="1100" s="6" customFormat="1" ht="13" x14ac:dyDescent="0.3"/>
    <row r="1101" s="6" customFormat="1" ht="13" x14ac:dyDescent="0.3"/>
    <row r="1102" s="6" customFormat="1" ht="13" x14ac:dyDescent="0.3"/>
    <row r="1103" s="6" customFormat="1" ht="13" x14ac:dyDescent="0.3"/>
    <row r="1104" s="6" customFormat="1" ht="13" x14ac:dyDescent="0.3"/>
    <row r="1105" s="6" customFormat="1" ht="13" x14ac:dyDescent="0.3"/>
    <row r="1106" s="6" customFormat="1" ht="13" x14ac:dyDescent="0.3"/>
    <row r="1107" s="6" customFormat="1" ht="13" x14ac:dyDescent="0.3"/>
    <row r="1108" s="6" customFormat="1" ht="13" x14ac:dyDescent="0.3"/>
    <row r="1109" s="6" customFormat="1" ht="13" x14ac:dyDescent="0.3"/>
    <row r="1110" s="6" customFormat="1" ht="13" x14ac:dyDescent="0.3"/>
    <row r="1111" s="6" customFormat="1" ht="13" x14ac:dyDescent="0.3"/>
    <row r="1112" s="6" customFormat="1" ht="13" x14ac:dyDescent="0.3"/>
    <row r="1113" s="6" customFormat="1" ht="13" x14ac:dyDescent="0.3"/>
    <row r="1114" s="6" customFormat="1" ht="13" x14ac:dyDescent="0.3"/>
    <row r="1115" s="6" customFormat="1" ht="13" x14ac:dyDescent="0.3"/>
    <row r="1116" s="6" customFormat="1" ht="13" x14ac:dyDescent="0.3"/>
    <row r="1117" s="6" customFormat="1" ht="13" x14ac:dyDescent="0.3"/>
    <row r="1118" s="6" customFormat="1" ht="13" x14ac:dyDescent="0.3"/>
    <row r="1119" s="6" customFormat="1" ht="13" x14ac:dyDescent="0.3"/>
    <row r="1120" s="6" customFormat="1" ht="13" x14ac:dyDescent="0.3"/>
    <row r="1121" s="6" customFormat="1" ht="13" x14ac:dyDescent="0.3"/>
    <row r="1122" s="6" customFormat="1" ht="13" x14ac:dyDescent="0.3"/>
    <row r="1123" s="6" customFormat="1" ht="13" x14ac:dyDescent="0.3"/>
  </sheetData>
  <mergeCells count="10">
    <mergeCell ref="F25:G25"/>
    <mergeCell ref="F45:G45"/>
    <mergeCell ref="F33:G33"/>
    <mergeCell ref="B29:C29"/>
    <mergeCell ref="F37:G37"/>
    <mergeCell ref="B4:J5"/>
    <mergeCell ref="F7:G7"/>
    <mergeCell ref="D7:E7"/>
    <mergeCell ref="B18:C18"/>
    <mergeCell ref="F18:G18"/>
  </mergeCells>
  <phoneticPr fontId="0"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E1:R56"/>
  <sheetViews>
    <sheetView showGridLines="0" showRowColHeaders="0" zoomScale="77" workbookViewId="0"/>
  </sheetViews>
  <sheetFormatPr defaultColWidth="8" defaultRowHeight="13" x14ac:dyDescent="0.3"/>
  <cols>
    <col min="1" max="2" width="3.5" style="73" customWidth="1"/>
    <col min="3" max="3" width="4.83203125" style="73" customWidth="1"/>
    <col min="4" max="4" width="11.25" style="73" customWidth="1"/>
    <col min="5" max="5" width="14.33203125" style="73" customWidth="1"/>
    <col min="6" max="6" width="1.58203125" style="73" customWidth="1"/>
    <col min="7" max="7" width="4.83203125" style="73" customWidth="1"/>
    <col min="8" max="8" width="14.33203125" style="73" customWidth="1"/>
    <col min="9" max="9" width="8.83203125" style="73" customWidth="1"/>
    <col min="10" max="10" width="5.75" style="73" customWidth="1"/>
    <col min="11" max="11" width="74" style="73" customWidth="1"/>
    <col min="12" max="12" width="9.5" style="73" bestFit="1" customWidth="1"/>
    <col min="13" max="16384" width="8" style="73"/>
  </cols>
  <sheetData>
    <row r="1" spans="5:18" x14ac:dyDescent="0.3">
      <c r="E1" s="72"/>
    </row>
    <row r="5" spans="5:18" x14ac:dyDescent="0.3">
      <c r="L5" s="73" t="s">
        <v>55</v>
      </c>
    </row>
    <row r="6" spans="5:18" x14ac:dyDescent="0.3">
      <c r="M6" s="74" t="s">
        <v>56</v>
      </c>
      <c r="N6" s="75" t="s">
        <v>57</v>
      </c>
      <c r="O6" s="76" t="s">
        <v>58</v>
      </c>
      <c r="P6" s="77" t="s">
        <v>59</v>
      </c>
      <c r="Q6" s="78" t="s">
        <v>60</v>
      </c>
      <c r="R6" s="79" t="s">
        <v>61</v>
      </c>
    </row>
    <row r="7" spans="5:18" x14ac:dyDescent="0.3">
      <c r="L7" s="80">
        <v>-460000</v>
      </c>
      <c r="M7" s="81">
        <v>7.5229449821956969E-4</v>
      </c>
      <c r="N7" s="81">
        <v>0</v>
      </c>
      <c r="O7" s="81">
        <v>2.6358475263584752E-3</v>
      </c>
      <c r="P7" s="81">
        <v>0</v>
      </c>
      <c r="Q7" s="81">
        <v>0</v>
      </c>
      <c r="R7" s="81">
        <v>0</v>
      </c>
    </row>
    <row r="8" spans="5:18" x14ac:dyDescent="0.3">
      <c r="L8" s="80">
        <v>-380000</v>
      </c>
      <c r="M8" s="81">
        <v>6.0183559857565573E-4</v>
      </c>
      <c r="N8" s="81">
        <v>0</v>
      </c>
      <c r="O8" s="81">
        <v>2.6865369018653691E-3</v>
      </c>
      <c r="P8" s="81">
        <v>0</v>
      </c>
      <c r="Q8" s="81">
        <v>0</v>
      </c>
      <c r="R8" s="81">
        <v>0</v>
      </c>
    </row>
    <row r="9" spans="5:18" x14ac:dyDescent="0.3">
      <c r="L9" s="80">
        <v>-300000</v>
      </c>
      <c r="M9" s="81">
        <v>1.103365264055369E-3</v>
      </c>
      <c r="N9" s="81">
        <v>0</v>
      </c>
      <c r="O9" s="81">
        <v>3.0920519059205189E-3</v>
      </c>
      <c r="P9" s="81">
        <v>0</v>
      </c>
      <c r="Q9" s="81">
        <v>0</v>
      </c>
      <c r="R9" s="81">
        <v>0</v>
      </c>
    </row>
    <row r="10" spans="5:18" x14ac:dyDescent="0.3">
      <c r="L10" s="80">
        <v>-220000</v>
      </c>
      <c r="M10" s="81">
        <v>1.6048949295350821E-3</v>
      </c>
      <c r="N10" s="81">
        <v>0</v>
      </c>
      <c r="O10" s="81">
        <v>3.8523925385239256E-3</v>
      </c>
      <c r="P10" s="81">
        <v>0</v>
      </c>
      <c r="Q10" s="81">
        <v>0</v>
      </c>
      <c r="R10" s="81">
        <v>0</v>
      </c>
    </row>
    <row r="11" spans="5:18" x14ac:dyDescent="0.3">
      <c r="L11" s="80">
        <v>-140000</v>
      </c>
      <c r="M11" s="81">
        <v>1.1535182306033401E-3</v>
      </c>
      <c r="N11" s="81">
        <v>0</v>
      </c>
      <c r="O11" s="81">
        <v>4.7648012976480129E-3</v>
      </c>
      <c r="P11" s="81">
        <v>0</v>
      </c>
      <c r="Q11" s="81">
        <v>0</v>
      </c>
      <c r="R11" s="81">
        <v>0</v>
      </c>
    </row>
    <row r="12" spans="5:18" x14ac:dyDescent="0.3">
      <c r="L12" s="80">
        <v>-60000</v>
      </c>
      <c r="M12" s="81">
        <v>1.9559656953708811E-3</v>
      </c>
      <c r="N12" s="81">
        <v>0</v>
      </c>
      <c r="O12" s="81">
        <v>4.3592862935928631E-3</v>
      </c>
      <c r="P12" s="81">
        <v>0</v>
      </c>
      <c r="Q12" s="81">
        <v>0</v>
      </c>
      <c r="R12" s="81">
        <v>0</v>
      </c>
    </row>
    <row r="13" spans="5:18" x14ac:dyDescent="0.3">
      <c r="L13" s="80">
        <v>20000</v>
      </c>
      <c r="M13" s="81">
        <v>2.0562716284668239E-3</v>
      </c>
      <c r="N13" s="81">
        <v>0</v>
      </c>
      <c r="O13" s="81">
        <v>6.1841038118410378E-3</v>
      </c>
      <c r="P13" s="81">
        <v>0</v>
      </c>
      <c r="Q13" s="81">
        <v>0</v>
      </c>
      <c r="R13" s="81">
        <v>5.0000000000000002E-5</v>
      </c>
    </row>
    <row r="14" spans="5:18" x14ac:dyDescent="0.3">
      <c r="L14" s="80">
        <v>100000</v>
      </c>
      <c r="M14" s="81">
        <v>2.7082601935904511E-3</v>
      </c>
      <c r="N14" s="81">
        <v>1E-4</v>
      </c>
      <c r="O14" s="81">
        <v>7.5020275750202758E-3</v>
      </c>
      <c r="P14" s="81">
        <v>5.0000000000000002E-5</v>
      </c>
      <c r="Q14" s="81">
        <v>5.0000000000000002E-5</v>
      </c>
      <c r="R14" s="81">
        <v>5.0000000000000002E-5</v>
      </c>
    </row>
    <row r="15" spans="5:18" x14ac:dyDescent="0.3">
      <c r="L15" s="80">
        <v>180000</v>
      </c>
      <c r="M15" s="81">
        <v>3.6110135914539346E-3</v>
      </c>
      <c r="N15" s="81">
        <v>2.9999999999999997E-4</v>
      </c>
      <c r="O15" s="81">
        <v>7.5527169505271692E-3</v>
      </c>
      <c r="P15" s="81">
        <v>5.0000000000000002E-5</v>
      </c>
      <c r="Q15" s="81">
        <v>1.4999999999999999E-4</v>
      </c>
      <c r="R15" s="81">
        <v>1E-4</v>
      </c>
    </row>
    <row r="16" spans="5:18" x14ac:dyDescent="0.3">
      <c r="L16" s="80">
        <v>260000</v>
      </c>
      <c r="M16" s="81">
        <v>3.9620843572897337E-3</v>
      </c>
      <c r="N16" s="81">
        <v>8.9999999999999998E-4</v>
      </c>
      <c r="O16" s="81">
        <v>8.8706407137064073E-3</v>
      </c>
      <c r="P16" s="81">
        <v>1E-4</v>
      </c>
      <c r="Q16" s="81">
        <v>5.0000000000000001E-4</v>
      </c>
      <c r="R16" s="81">
        <v>2.5000000000000001E-4</v>
      </c>
    </row>
    <row r="17" spans="12:18" x14ac:dyDescent="0.3">
      <c r="L17" s="80">
        <v>340000</v>
      </c>
      <c r="M17" s="81">
        <v>5.516826320276844E-3</v>
      </c>
      <c r="N17" s="81">
        <v>2E-3</v>
      </c>
      <c r="O17" s="81">
        <v>1.2013381995133819E-2</v>
      </c>
      <c r="P17" s="81">
        <v>2.0000000000000001E-4</v>
      </c>
      <c r="Q17" s="81">
        <v>2.9999999999999997E-4</v>
      </c>
      <c r="R17" s="81">
        <v>6.4999999999999997E-4</v>
      </c>
    </row>
    <row r="18" spans="12:18" x14ac:dyDescent="0.3">
      <c r="L18" s="80">
        <v>420000</v>
      </c>
      <c r="M18" s="81">
        <v>6.9712623501680124E-3</v>
      </c>
      <c r="N18" s="81">
        <v>4.3499999999999997E-3</v>
      </c>
      <c r="O18" s="81">
        <v>1.3432684509326845E-2</v>
      </c>
      <c r="P18" s="81">
        <v>6.4999999999999997E-4</v>
      </c>
      <c r="Q18" s="81">
        <v>1.0499999999999999E-3</v>
      </c>
      <c r="R18" s="81">
        <v>5.9999999999999995E-4</v>
      </c>
    </row>
    <row r="19" spans="12:18" x14ac:dyDescent="0.3">
      <c r="L19" s="80">
        <v>500000</v>
      </c>
      <c r="M19" s="81">
        <v>9.4287577110186063E-3</v>
      </c>
      <c r="N19" s="81">
        <v>8.0000000000000002E-3</v>
      </c>
      <c r="O19" s="81">
        <v>1.4091646390916463E-2</v>
      </c>
      <c r="P19" s="81">
        <v>6.4999999999999997E-4</v>
      </c>
      <c r="Q19" s="81">
        <v>2.5500000000000002E-3</v>
      </c>
      <c r="R19" s="81">
        <v>2.3500000000000001E-3</v>
      </c>
    </row>
    <row r="20" spans="12:18" x14ac:dyDescent="0.3">
      <c r="L20" s="80">
        <v>580000</v>
      </c>
      <c r="M20" s="81">
        <v>1.0782887807813833E-2</v>
      </c>
      <c r="N20" s="81">
        <v>1.2999999999999999E-2</v>
      </c>
      <c r="O20" s="81">
        <v>1.5612327656123276E-2</v>
      </c>
      <c r="P20" s="81">
        <v>2.3500000000000001E-3</v>
      </c>
      <c r="Q20" s="81">
        <v>4.8999999999999998E-3</v>
      </c>
      <c r="R20" s="81">
        <v>3.7499999999999999E-3</v>
      </c>
    </row>
    <row r="21" spans="12:18" x14ac:dyDescent="0.3">
      <c r="L21" s="80">
        <v>660000</v>
      </c>
      <c r="M21" s="81">
        <v>1.2387782737348915E-2</v>
      </c>
      <c r="N21" s="81">
        <v>1.9449999999999999E-2</v>
      </c>
      <c r="O21" s="81">
        <v>1.9363341443633414E-2</v>
      </c>
      <c r="P21" s="81">
        <v>3.8999999999999998E-3</v>
      </c>
      <c r="Q21" s="81">
        <v>7.45E-3</v>
      </c>
      <c r="R21" s="81">
        <v>7.8499999999999993E-3</v>
      </c>
    </row>
    <row r="22" spans="12:18" x14ac:dyDescent="0.3">
      <c r="L22" s="80">
        <v>740000</v>
      </c>
      <c r="M22" s="81">
        <v>1.4544360298911681E-2</v>
      </c>
      <c r="N22" s="81">
        <v>2.5649999999999999E-2</v>
      </c>
      <c r="O22" s="81">
        <v>2.144160583941606E-2</v>
      </c>
      <c r="P22" s="81">
        <v>8.0999999999999996E-3</v>
      </c>
      <c r="Q22" s="81">
        <v>1.47E-2</v>
      </c>
      <c r="R22" s="81">
        <v>1.325E-2</v>
      </c>
    </row>
    <row r="23" spans="12:18" x14ac:dyDescent="0.3">
      <c r="L23" s="80">
        <v>820000</v>
      </c>
      <c r="M23" s="81">
        <v>1.8004914990721699E-2</v>
      </c>
      <c r="N23" s="81">
        <v>3.61E-2</v>
      </c>
      <c r="O23" s="81">
        <v>2.144160583941606E-2</v>
      </c>
      <c r="P23" s="81">
        <v>1.4250000000000001E-2</v>
      </c>
      <c r="Q23" s="81">
        <v>1.9E-2</v>
      </c>
      <c r="R23" s="81">
        <v>2.2800000000000001E-2</v>
      </c>
    </row>
    <row r="24" spans="12:18" x14ac:dyDescent="0.3">
      <c r="L24" s="80">
        <v>900000</v>
      </c>
      <c r="M24" s="81">
        <v>2.3973118009930287E-2</v>
      </c>
      <c r="N24" s="81">
        <v>3.9899999999999998E-2</v>
      </c>
      <c r="O24" s="81">
        <v>2.3012976480129763E-2</v>
      </c>
      <c r="P24" s="81">
        <v>2.6499999999999999E-2</v>
      </c>
      <c r="Q24" s="81">
        <v>2.9499999999999998E-2</v>
      </c>
      <c r="R24" s="81">
        <v>2.8250000000000001E-2</v>
      </c>
    </row>
    <row r="25" spans="12:18" x14ac:dyDescent="0.3">
      <c r="L25" s="80">
        <v>980000</v>
      </c>
      <c r="M25" s="81">
        <v>2.7584131601384222E-2</v>
      </c>
      <c r="N25" s="81">
        <v>5.0500000000000003E-2</v>
      </c>
      <c r="O25" s="81">
        <v>2.6307785888077858E-2</v>
      </c>
      <c r="P25" s="81">
        <v>3.635E-2</v>
      </c>
      <c r="Q25" s="81">
        <v>3.805E-2</v>
      </c>
      <c r="R25" s="81">
        <v>4.2799999999999998E-2</v>
      </c>
    </row>
    <row r="26" spans="12:18" x14ac:dyDescent="0.3">
      <c r="L26" s="80">
        <v>1060000</v>
      </c>
      <c r="M26" s="81">
        <v>3.540799438286775E-2</v>
      </c>
      <c r="N26" s="81">
        <v>5.3449999999999998E-2</v>
      </c>
      <c r="O26" s="81">
        <v>2.9450527169505272E-2</v>
      </c>
      <c r="P26" s="81">
        <v>5.525E-2</v>
      </c>
      <c r="Q26" s="81">
        <v>4.6850000000000003E-2</v>
      </c>
      <c r="R26" s="81">
        <v>5.5800000000000002E-2</v>
      </c>
    </row>
    <row r="27" spans="12:18" x14ac:dyDescent="0.3">
      <c r="L27" s="80">
        <v>1140000</v>
      </c>
      <c r="M27" s="81">
        <v>3.7715030844074425E-2</v>
      </c>
      <c r="N27" s="81">
        <v>5.8749999999999997E-2</v>
      </c>
      <c r="O27" s="81">
        <v>3.3049472830494725E-2</v>
      </c>
      <c r="P27" s="81">
        <v>7.8299999999999995E-2</v>
      </c>
      <c r="Q27" s="81">
        <v>5.2499999999999998E-2</v>
      </c>
      <c r="R27" s="81">
        <v>6.9550000000000001E-2</v>
      </c>
    </row>
    <row r="28" spans="12:18" x14ac:dyDescent="0.3">
      <c r="L28" s="80">
        <v>1220000</v>
      </c>
      <c r="M28" s="81">
        <v>4.2880786398515475E-2</v>
      </c>
      <c r="N28" s="81">
        <v>6.1899999999999997E-2</v>
      </c>
      <c r="O28" s="81">
        <v>3.5077047850770482E-2</v>
      </c>
      <c r="P28" s="81">
        <v>0.1016</v>
      </c>
      <c r="Q28" s="81">
        <v>6.2799999999999995E-2</v>
      </c>
      <c r="R28" s="81">
        <v>7.6399999999999996E-2</v>
      </c>
    </row>
    <row r="29" spans="12:18" x14ac:dyDescent="0.3">
      <c r="L29" s="80">
        <v>1300000</v>
      </c>
      <c r="M29" s="81">
        <v>5.210893224334219E-2</v>
      </c>
      <c r="N29" s="81">
        <v>6.3549999999999995E-2</v>
      </c>
      <c r="O29" s="81">
        <v>3.5431873479318733E-2</v>
      </c>
      <c r="P29" s="81">
        <v>0.11155</v>
      </c>
      <c r="Q29" s="81">
        <v>7.0400000000000004E-2</v>
      </c>
      <c r="R29" s="81">
        <v>8.0699999999999994E-2</v>
      </c>
    </row>
    <row r="30" spans="12:18" x14ac:dyDescent="0.3">
      <c r="L30" s="80">
        <v>1380000</v>
      </c>
      <c r="M30" s="81">
        <v>5.5218416169316414E-2</v>
      </c>
      <c r="N30" s="81">
        <v>6.3500000000000001E-2</v>
      </c>
      <c r="O30" s="81">
        <v>3.8878751013787509E-2</v>
      </c>
      <c r="P30" s="81">
        <v>0.11550000000000001</v>
      </c>
      <c r="Q30" s="81">
        <v>7.4749999999999997E-2</v>
      </c>
      <c r="R30" s="81">
        <v>8.0299999999999996E-2</v>
      </c>
    </row>
    <row r="31" spans="12:18" x14ac:dyDescent="0.3">
      <c r="L31" s="80">
        <v>1460000</v>
      </c>
      <c r="M31" s="81">
        <v>5.7726064496714982E-2</v>
      </c>
      <c r="N31" s="81">
        <v>6.2E-2</v>
      </c>
      <c r="O31" s="81">
        <v>4.2731143552311439E-2</v>
      </c>
      <c r="P31" s="81">
        <v>0.11269999999999999</v>
      </c>
      <c r="Q31" s="81">
        <v>7.6600000000000001E-2</v>
      </c>
      <c r="R31" s="81">
        <v>7.7499999999999999E-2</v>
      </c>
    </row>
    <row r="32" spans="12:18" x14ac:dyDescent="0.3">
      <c r="L32" s="80">
        <v>1540000</v>
      </c>
      <c r="M32" s="81">
        <v>5.9832489091729779E-2</v>
      </c>
      <c r="N32" s="81">
        <v>6.4350000000000004E-2</v>
      </c>
      <c r="O32" s="81">
        <v>4.6431467964314681E-2</v>
      </c>
      <c r="P32" s="81">
        <v>9.8000000000000004E-2</v>
      </c>
      <c r="Q32" s="81">
        <v>7.145E-2</v>
      </c>
      <c r="R32" s="81">
        <v>6.855E-2</v>
      </c>
    </row>
    <row r="33" spans="12:18" x14ac:dyDescent="0.3">
      <c r="L33" s="80">
        <v>1620000</v>
      </c>
      <c r="M33" s="81">
        <v>6.3192737850443853E-2</v>
      </c>
      <c r="N33" s="81">
        <v>5.8599999999999999E-2</v>
      </c>
      <c r="O33" s="81">
        <v>4.6786293592862939E-2</v>
      </c>
      <c r="P33" s="81">
        <v>7.3599999999999999E-2</v>
      </c>
      <c r="Q33" s="81">
        <v>6.8400000000000002E-2</v>
      </c>
      <c r="R33" s="81">
        <v>6.3649999999999998E-2</v>
      </c>
    </row>
    <row r="34" spans="12:18" x14ac:dyDescent="0.3">
      <c r="L34" s="80">
        <v>1700000</v>
      </c>
      <c r="M34" s="81">
        <v>6.6954210341541698E-2</v>
      </c>
      <c r="N34" s="81">
        <v>5.0549999999999998E-2</v>
      </c>
      <c r="O34" s="81">
        <v>4.5062854825628551E-2</v>
      </c>
      <c r="P34" s="81">
        <v>5.4199999999999998E-2</v>
      </c>
      <c r="Q34" s="81">
        <v>6.0900000000000003E-2</v>
      </c>
      <c r="R34" s="81">
        <v>5.7200000000000001E-2</v>
      </c>
    </row>
    <row r="35" spans="12:18" x14ac:dyDescent="0.3">
      <c r="L35" s="80">
        <v>1780000</v>
      </c>
      <c r="M35" s="81">
        <v>6.0434324690305428E-2</v>
      </c>
      <c r="N35" s="81">
        <v>4.65E-2</v>
      </c>
      <c r="O35" s="81">
        <v>4.8763179237631793E-2</v>
      </c>
      <c r="P35" s="81">
        <v>4.02E-2</v>
      </c>
      <c r="Q35" s="81">
        <v>5.6099999999999997E-2</v>
      </c>
      <c r="R35" s="81">
        <v>4.9599999999999998E-2</v>
      </c>
    </row>
    <row r="36" spans="12:18" x14ac:dyDescent="0.3">
      <c r="L36" s="80">
        <v>1860000</v>
      </c>
      <c r="M36" s="81">
        <v>5.2359697076082047E-2</v>
      </c>
      <c r="N36" s="81">
        <v>4.2299999999999997E-2</v>
      </c>
      <c r="O36" s="81">
        <v>4.8915247364152474E-2</v>
      </c>
      <c r="P36" s="81">
        <v>2.63E-2</v>
      </c>
      <c r="Q36" s="81">
        <v>5.0049999999999997E-2</v>
      </c>
      <c r="R36" s="81">
        <v>4.5350000000000001E-2</v>
      </c>
    </row>
    <row r="37" spans="12:18" x14ac:dyDescent="0.3">
      <c r="L37" s="80">
        <v>1940000</v>
      </c>
      <c r="M37" s="81">
        <v>4.9149907217011887E-2</v>
      </c>
      <c r="N37" s="81">
        <v>3.6049999999999999E-2</v>
      </c>
      <c r="O37" s="81">
        <v>4.6989051094890509E-2</v>
      </c>
      <c r="P37" s="81">
        <v>1.77E-2</v>
      </c>
      <c r="Q37" s="81">
        <v>4.0750000000000001E-2</v>
      </c>
      <c r="R37" s="81">
        <v>3.8699999999999998E-2</v>
      </c>
    </row>
    <row r="38" spans="12:18" x14ac:dyDescent="0.3">
      <c r="L38" s="80">
        <v>2020000</v>
      </c>
      <c r="M38" s="81">
        <v>4.2680174532323589E-2</v>
      </c>
      <c r="N38" s="81">
        <v>2.895E-2</v>
      </c>
      <c r="O38" s="81">
        <v>4.7191808596918086E-2</v>
      </c>
      <c r="P38" s="81">
        <v>9.8499999999999994E-3</v>
      </c>
      <c r="Q38" s="81">
        <v>3.6049999999999999E-2</v>
      </c>
      <c r="R38" s="81">
        <v>3.1649999999999998E-2</v>
      </c>
    </row>
    <row r="39" spans="12:18" x14ac:dyDescent="0.3">
      <c r="L39" s="80">
        <v>2100000</v>
      </c>
      <c r="M39" s="81">
        <v>3.7564571944430511E-2</v>
      </c>
      <c r="N39" s="81">
        <v>2.555E-2</v>
      </c>
      <c r="O39" s="81">
        <v>4.1920113544201137E-2</v>
      </c>
      <c r="P39" s="81">
        <v>5.3E-3</v>
      </c>
      <c r="Q39" s="81">
        <v>2.8750000000000001E-2</v>
      </c>
      <c r="R39" s="81">
        <v>2.52E-2</v>
      </c>
    </row>
    <row r="40" spans="12:18" x14ac:dyDescent="0.3">
      <c r="L40" s="80">
        <v>2180000</v>
      </c>
      <c r="M40" s="81">
        <v>3.134560409248207E-2</v>
      </c>
      <c r="N40" s="81">
        <v>2.155E-2</v>
      </c>
      <c r="O40" s="81">
        <v>3.9182887266828871E-2</v>
      </c>
      <c r="P40" s="81">
        <v>2.7499999999999998E-3</v>
      </c>
      <c r="Q40" s="81">
        <v>2.2950000000000002E-2</v>
      </c>
      <c r="R40" s="81">
        <v>2.07E-2</v>
      </c>
    </row>
    <row r="41" spans="12:18" x14ac:dyDescent="0.3">
      <c r="L41" s="80">
        <v>2260000</v>
      </c>
      <c r="M41" s="81">
        <v>2.4875871407793772E-2</v>
      </c>
      <c r="N41" s="81">
        <v>1.7100000000000001E-2</v>
      </c>
      <c r="O41" s="81">
        <v>3.5026358475263586E-2</v>
      </c>
      <c r="P41" s="81">
        <v>2.2000000000000001E-3</v>
      </c>
      <c r="Q41" s="81">
        <v>1.695E-2</v>
      </c>
      <c r="R41" s="81">
        <v>1.375E-2</v>
      </c>
    </row>
    <row r="42" spans="12:18" x14ac:dyDescent="0.3">
      <c r="L42" s="80">
        <v>2340000</v>
      </c>
      <c r="M42" s="81">
        <v>2.026179848538041E-2</v>
      </c>
      <c r="N42" s="81">
        <v>1.1950000000000001E-2</v>
      </c>
      <c r="O42" s="81">
        <v>3.3302919708029198E-2</v>
      </c>
      <c r="P42" s="81">
        <v>9.5E-4</v>
      </c>
      <c r="Q42" s="81">
        <v>1.145E-2</v>
      </c>
      <c r="R42" s="81">
        <v>9.2499999999999995E-3</v>
      </c>
    </row>
    <row r="43" spans="12:18" x14ac:dyDescent="0.3">
      <c r="L43" s="80">
        <v>2420000</v>
      </c>
      <c r="M43" s="81">
        <v>1.7503385325241989E-2</v>
      </c>
      <c r="N43" s="81">
        <v>8.5500000000000003E-3</v>
      </c>
      <c r="O43" s="81">
        <v>2.5699513381995134E-2</v>
      </c>
      <c r="P43" s="81">
        <v>5.0000000000000001E-4</v>
      </c>
      <c r="Q43" s="81">
        <v>1.06E-2</v>
      </c>
      <c r="R43" s="81">
        <v>5.4999999999999997E-3</v>
      </c>
    </row>
    <row r="44" spans="12:18" x14ac:dyDescent="0.3">
      <c r="L44" s="80">
        <v>2500000</v>
      </c>
      <c r="M44" s="81">
        <v>1.1384723406389487E-2</v>
      </c>
      <c r="N44" s="81">
        <v>8.2000000000000007E-3</v>
      </c>
      <c r="O44" s="81">
        <v>2.1390916463909164E-2</v>
      </c>
      <c r="P44" s="81">
        <v>2.0000000000000001E-4</v>
      </c>
      <c r="Q44" s="81">
        <v>7.7000000000000002E-3</v>
      </c>
      <c r="R44" s="81">
        <v>3.2000000000000002E-3</v>
      </c>
    </row>
    <row r="45" spans="12:18" x14ac:dyDescent="0.3">
      <c r="L45" s="80">
        <v>2580000</v>
      </c>
      <c r="M45" s="81">
        <v>9.7798284768544057E-3</v>
      </c>
      <c r="N45" s="81">
        <v>5.4999999999999997E-3</v>
      </c>
      <c r="O45" s="81">
        <v>1.4598540145985401E-2</v>
      </c>
      <c r="P45" s="81">
        <v>1E-4</v>
      </c>
      <c r="Q45" s="81">
        <v>5.4999999999999997E-3</v>
      </c>
      <c r="R45" s="81">
        <v>2.3E-3</v>
      </c>
    </row>
    <row r="46" spans="12:18" x14ac:dyDescent="0.3">
      <c r="L46" s="80">
        <v>2660000</v>
      </c>
      <c r="M46" s="81">
        <v>6.0685089523045289E-3</v>
      </c>
      <c r="N46" s="81">
        <v>4.0499999999999998E-3</v>
      </c>
      <c r="O46" s="81">
        <v>1.1303730738037308E-2</v>
      </c>
      <c r="P46" s="81">
        <v>5.0000000000000002E-5</v>
      </c>
      <c r="Q46" s="81">
        <v>3.15E-3</v>
      </c>
      <c r="R46" s="81">
        <v>1.3500000000000001E-3</v>
      </c>
    </row>
    <row r="47" spans="12:18" x14ac:dyDescent="0.3">
      <c r="L47" s="80">
        <v>2740000</v>
      </c>
      <c r="M47" s="81">
        <v>5.2159085209890167E-3</v>
      </c>
      <c r="N47" s="81">
        <v>2.0500000000000002E-3</v>
      </c>
      <c r="O47" s="81">
        <v>5.2716950527169504E-3</v>
      </c>
      <c r="P47" s="81">
        <v>5.0000000000000002E-5</v>
      </c>
      <c r="Q47" s="81">
        <v>2.3500000000000001E-3</v>
      </c>
      <c r="R47" s="81">
        <v>4.4999999999999999E-4</v>
      </c>
    </row>
    <row r="48" spans="12:18" x14ac:dyDescent="0.3">
      <c r="L48" s="80">
        <v>2820000</v>
      </c>
      <c r="M48" s="81">
        <v>3.4104017252620492E-3</v>
      </c>
      <c r="N48" s="81">
        <v>1.8E-3</v>
      </c>
      <c r="O48" s="81">
        <v>3.903081914030819E-3</v>
      </c>
      <c r="P48" s="81">
        <v>0</v>
      </c>
      <c r="Q48" s="81">
        <v>2.2000000000000001E-3</v>
      </c>
      <c r="R48" s="81">
        <v>4.0000000000000002E-4</v>
      </c>
    </row>
    <row r="49" spans="12:18" x14ac:dyDescent="0.3">
      <c r="L49" s="80">
        <v>2900000</v>
      </c>
      <c r="M49" s="81">
        <v>2.5076483273985656E-3</v>
      </c>
      <c r="N49" s="81">
        <v>1.3500000000000001E-3</v>
      </c>
      <c r="O49" s="81">
        <v>2.7879156528791567E-3</v>
      </c>
      <c r="P49" s="81">
        <v>0</v>
      </c>
      <c r="Q49" s="81">
        <v>1E-3</v>
      </c>
      <c r="R49" s="81">
        <v>1E-4</v>
      </c>
    </row>
    <row r="50" spans="12:18" x14ac:dyDescent="0.3">
      <c r="L50" s="80">
        <v>2980000</v>
      </c>
      <c r="M50" s="81">
        <v>2.2067305281107379E-3</v>
      </c>
      <c r="N50" s="81">
        <v>8.4999999999999995E-4</v>
      </c>
      <c r="O50" s="81">
        <v>1.3686131386861315E-3</v>
      </c>
      <c r="P50" s="81">
        <v>0</v>
      </c>
      <c r="Q50" s="81">
        <v>8.0000000000000004E-4</v>
      </c>
      <c r="R50" s="81">
        <v>5.0000000000000002E-5</v>
      </c>
    </row>
    <row r="51" spans="12:18" x14ac:dyDescent="0.3">
      <c r="L51" s="80">
        <v>3060000</v>
      </c>
      <c r="M51" s="81">
        <v>1.2036711971513115E-3</v>
      </c>
      <c r="N51" s="81">
        <v>3.5E-4</v>
      </c>
      <c r="O51" s="81">
        <v>6.5896188158961881E-4</v>
      </c>
      <c r="P51" s="81">
        <v>0</v>
      </c>
      <c r="Q51" s="81">
        <v>3.5E-4</v>
      </c>
      <c r="R51" s="81">
        <v>0</v>
      </c>
    </row>
    <row r="52" spans="12:18" x14ac:dyDescent="0.3">
      <c r="L52" s="80">
        <v>3140000</v>
      </c>
      <c r="M52" s="81">
        <v>1.0030593309594263E-3</v>
      </c>
      <c r="N52" s="81">
        <v>1.4999999999999999E-4</v>
      </c>
      <c r="O52" s="81">
        <v>3.5482562854825627E-4</v>
      </c>
      <c r="P52" s="81">
        <v>0</v>
      </c>
      <c r="Q52" s="81">
        <v>1.4999999999999999E-4</v>
      </c>
      <c r="R52" s="81">
        <v>5.0000000000000002E-5</v>
      </c>
    </row>
    <row r="53" spans="12:18" x14ac:dyDescent="0.3">
      <c r="L53" s="80">
        <v>3220000</v>
      </c>
      <c r="M53" s="81">
        <v>5.5168263202768448E-4</v>
      </c>
      <c r="N53" s="81">
        <v>5.0000000000000002E-5</v>
      </c>
      <c r="O53" s="81">
        <v>2.0275750202757503E-4</v>
      </c>
      <c r="P53" s="81">
        <v>0</v>
      </c>
      <c r="Q53" s="81">
        <v>2.9999999999999997E-4</v>
      </c>
      <c r="R53" s="81">
        <v>0</v>
      </c>
    </row>
    <row r="54" spans="12:18" x14ac:dyDescent="0.3">
      <c r="L54" s="80">
        <v>3300000</v>
      </c>
      <c r="M54" s="81">
        <v>4.5137669893174182E-4</v>
      </c>
      <c r="N54" s="81">
        <v>2.0000000000000001E-4</v>
      </c>
      <c r="O54" s="81">
        <v>5.0689375506893756E-5</v>
      </c>
      <c r="P54" s="81">
        <v>0</v>
      </c>
      <c r="Q54" s="81">
        <v>0</v>
      </c>
      <c r="R54" s="81">
        <v>0</v>
      </c>
    </row>
    <row r="55" spans="12:18" x14ac:dyDescent="0.3">
      <c r="L55" s="80">
        <v>3380000</v>
      </c>
      <c r="M55" s="81">
        <v>2.5076483273985656E-4</v>
      </c>
      <c r="N55" s="81">
        <v>5.0000000000000002E-5</v>
      </c>
      <c r="O55" s="81">
        <v>0</v>
      </c>
      <c r="P55" s="81">
        <v>0</v>
      </c>
      <c r="Q55" s="81">
        <v>0</v>
      </c>
      <c r="R55" s="81">
        <v>0</v>
      </c>
    </row>
    <row r="56" spans="12:18" x14ac:dyDescent="0.3">
      <c r="L56" s="80">
        <v>3460000</v>
      </c>
      <c r="M56" s="81">
        <v>5.0152966547971315E-5</v>
      </c>
      <c r="N56" s="81">
        <v>0</v>
      </c>
      <c r="O56" s="81">
        <v>0</v>
      </c>
      <c r="P56" s="81">
        <v>0</v>
      </c>
      <c r="Q56" s="81">
        <v>0</v>
      </c>
      <c r="R56" s="81">
        <v>0</v>
      </c>
    </row>
  </sheetData>
  <phoneticPr fontId="12" type="noConversion"/>
  <printOptions gridLinesSet="0"/>
  <pageMargins left="0.75" right="0.75" top="1" bottom="1" header="0.5" footer="0.5"/>
  <pageSetup orientation="portrait" horizontalDpi="4294967295" verticalDpi="1200" r:id="rId1"/>
  <headerFooter alignWithMargins="0">
    <oddHeader>&amp;C&amp;f</oddHeader>
    <oddFooter>&amp;CPage &amp;p</oddFooter>
  </headerFooter>
  <colBreaks count="1" manualBreakCount="1">
    <brk id="1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E1:R56"/>
  <sheetViews>
    <sheetView showGridLines="0" showRowColHeaders="0" zoomScale="77" workbookViewId="0">
      <selection activeCell="E39" sqref="E39"/>
    </sheetView>
  </sheetViews>
  <sheetFormatPr defaultColWidth="8" defaultRowHeight="13" x14ac:dyDescent="0.3"/>
  <cols>
    <col min="1" max="2" width="3.5" style="83" customWidth="1"/>
    <col min="3" max="3" width="4.83203125" style="83" customWidth="1"/>
    <col min="4" max="4" width="11.25" style="83" customWidth="1"/>
    <col min="5" max="5" width="14.33203125" style="83" customWidth="1"/>
    <col min="6" max="6" width="1.58203125" style="83" customWidth="1"/>
    <col min="7" max="7" width="4.83203125" style="83" customWidth="1"/>
    <col min="8" max="8" width="14.33203125" style="83" customWidth="1"/>
    <col min="9" max="9" width="8.83203125" style="83" customWidth="1"/>
    <col min="10" max="10" width="5.75" style="83" customWidth="1"/>
    <col min="11" max="11" width="74" style="83" customWidth="1"/>
    <col min="12" max="12" width="9.5" style="83" bestFit="1" customWidth="1"/>
    <col min="13" max="16384" width="8" style="83"/>
  </cols>
  <sheetData>
    <row r="1" spans="5:18" x14ac:dyDescent="0.3">
      <c r="E1" s="82"/>
    </row>
    <row r="5" spans="5:18" x14ac:dyDescent="0.3">
      <c r="L5" s="83" t="s">
        <v>55</v>
      </c>
    </row>
    <row r="6" spans="5:18" x14ac:dyDescent="0.3">
      <c r="M6" s="84" t="s">
        <v>56</v>
      </c>
      <c r="N6" s="85" t="s">
        <v>57</v>
      </c>
      <c r="O6" s="86" t="s">
        <v>58</v>
      </c>
      <c r="P6" s="87" t="s">
        <v>59</v>
      </c>
      <c r="Q6" s="88" t="s">
        <v>60</v>
      </c>
      <c r="R6" s="89" t="s">
        <v>61</v>
      </c>
    </row>
    <row r="7" spans="5:18" x14ac:dyDescent="0.3">
      <c r="L7" s="90">
        <v>-460000</v>
      </c>
      <c r="M7" s="91">
        <v>7.5229449821956969E-4</v>
      </c>
      <c r="N7" s="91">
        <v>0</v>
      </c>
      <c r="O7" s="91">
        <v>2.6358475263584752E-3</v>
      </c>
      <c r="P7" s="91">
        <v>0</v>
      </c>
      <c r="Q7" s="91">
        <v>0</v>
      </c>
      <c r="R7" s="91">
        <v>0</v>
      </c>
    </row>
    <row r="8" spans="5:18" x14ac:dyDescent="0.3">
      <c r="L8" s="90">
        <v>-380000</v>
      </c>
      <c r="M8" s="91">
        <v>6.0183559857565573E-4</v>
      </c>
      <c r="N8" s="91">
        <v>0</v>
      </c>
      <c r="O8" s="91">
        <v>2.6865369018653691E-3</v>
      </c>
      <c r="P8" s="91">
        <v>0</v>
      </c>
      <c r="Q8" s="91">
        <v>0</v>
      </c>
      <c r="R8" s="91">
        <v>0</v>
      </c>
    </row>
    <row r="9" spans="5:18" x14ac:dyDescent="0.3">
      <c r="L9" s="90">
        <v>-300000</v>
      </c>
      <c r="M9" s="91">
        <v>1.103365264055369E-3</v>
      </c>
      <c r="N9" s="91">
        <v>0</v>
      </c>
      <c r="O9" s="91">
        <v>3.0920519059205189E-3</v>
      </c>
      <c r="P9" s="91">
        <v>0</v>
      </c>
      <c r="Q9" s="91">
        <v>0</v>
      </c>
      <c r="R9" s="91">
        <v>0</v>
      </c>
    </row>
    <row r="10" spans="5:18" x14ac:dyDescent="0.3">
      <c r="L10" s="90">
        <v>-220000</v>
      </c>
      <c r="M10" s="91">
        <v>1.6048949295350821E-3</v>
      </c>
      <c r="N10" s="91">
        <v>0</v>
      </c>
      <c r="O10" s="91">
        <v>3.8523925385239256E-3</v>
      </c>
      <c r="P10" s="91">
        <v>0</v>
      </c>
      <c r="Q10" s="91">
        <v>0</v>
      </c>
      <c r="R10" s="91">
        <v>0</v>
      </c>
    </row>
    <row r="11" spans="5:18" x14ac:dyDescent="0.3">
      <c r="L11" s="90">
        <v>-140000</v>
      </c>
      <c r="M11" s="91">
        <v>1.1535182306033401E-3</v>
      </c>
      <c r="N11" s="91">
        <v>0</v>
      </c>
      <c r="O11" s="91">
        <v>4.7648012976480129E-3</v>
      </c>
      <c r="P11" s="91">
        <v>0</v>
      </c>
      <c r="Q11" s="91">
        <v>0</v>
      </c>
      <c r="R11" s="91">
        <v>0</v>
      </c>
    </row>
    <row r="12" spans="5:18" x14ac:dyDescent="0.3">
      <c r="L12" s="90">
        <v>-60000</v>
      </c>
      <c r="M12" s="91">
        <v>1.9559656953708811E-3</v>
      </c>
      <c r="N12" s="91">
        <v>0</v>
      </c>
      <c r="O12" s="91">
        <v>4.3592862935928631E-3</v>
      </c>
      <c r="P12" s="91">
        <v>0</v>
      </c>
      <c r="Q12" s="91">
        <v>0</v>
      </c>
      <c r="R12" s="91">
        <v>0</v>
      </c>
    </row>
    <row r="13" spans="5:18" x14ac:dyDescent="0.3">
      <c r="L13" s="90">
        <v>20000</v>
      </c>
      <c r="M13" s="91">
        <v>2.0562716284668239E-3</v>
      </c>
      <c r="N13" s="91">
        <v>0</v>
      </c>
      <c r="O13" s="91">
        <v>6.1841038118410378E-3</v>
      </c>
      <c r="P13" s="91">
        <v>0</v>
      </c>
      <c r="Q13" s="91">
        <v>0</v>
      </c>
      <c r="R13" s="91">
        <v>5.0000000000000002E-5</v>
      </c>
    </row>
    <row r="14" spans="5:18" x14ac:dyDescent="0.3">
      <c r="L14" s="90">
        <v>100000</v>
      </c>
      <c r="M14" s="91">
        <v>2.7082601935904511E-3</v>
      </c>
      <c r="N14" s="91">
        <v>1E-4</v>
      </c>
      <c r="O14" s="91">
        <v>7.5020275750202758E-3</v>
      </c>
      <c r="P14" s="91">
        <v>5.0000000000000002E-5</v>
      </c>
      <c r="Q14" s="91">
        <v>5.0000000000000002E-5</v>
      </c>
      <c r="R14" s="91">
        <v>5.0000000000000002E-5</v>
      </c>
    </row>
    <row r="15" spans="5:18" x14ac:dyDescent="0.3">
      <c r="L15" s="90">
        <v>180000</v>
      </c>
      <c r="M15" s="91">
        <v>3.6110135914539346E-3</v>
      </c>
      <c r="N15" s="91">
        <v>2.9999999999999997E-4</v>
      </c>
      <c r="O15" s="91">
        <v>7.5527169505271692E-3</v>
      </c>
      <c r="P15" s="91">
        <v>5.0000000000000002E-5</v>
      </c>
      <c r="Q15" s="91">
        <v>1.4999999999999999E-4</v>
      </c>
      <c r="R15" s="91">
        <v>1E-4</v>
      </c>
    </row>
    <row r="16" spans="5:18" x14ac:dyDescent="0.3">
      <c r="L16" s="90">
        <v>260000</v>
      </c>
      <c r="M16" s="91">
        <v>3.9620843572897337E-3</v>
      </c>
      <c r="N16" s="91">
        <v>8.9999999999999998E-4</v>
      </c>
      <c r="O16" s="91">
        <v>8.8706407137064073E-3</v>
      </c>
      <c r="P16" s="91">
        <v>1E-4</v>
      </c>
      <c r="Q16" s="91">
        <v>5.0000000000000001E-4</v>
      </c>
      <c r="R16" s="91">
        <v>2.5000000000000001E-4</v>
      </c>
    </row>
    <row r="17" spans="12:18" x14ac:dyDescent="0.3">
      <c r="L17" s="90">
        <v>340000</v>
      </c>
      <c r="M17" s="91">
        <v>5.516826320276844E-3</v>
      </c>
      <c r="N17" s="91">
        <v>2E-3</v>
      </c>
      <c r="O17" s="91">
        <v>1.2013381995133819E-2</v>
      </c>
      <c r="P17" s="91">
        <v>2.0000000000000001E-4</v>
      </c>
      <c r="Q17" s="91">
        <v>2.9999999999999997E-4</v>
      </c>
      <c r="R17" s="91">
        <v>6.4999999999999997E-4</v>
      </c>
    </row>
    <row r="18" spans="12:18" x14ac:dyDescent="0.3">
      <c r="L18" s="90">
        <v>420000</v>
      </c>
      <c r="M18" s="91">
        <v>6.9712623501680124E-3</v>
      </c>
      <c r="N18" s="91">
        <v>4.3499999999999997E-3</v>
      </c>
      <c r="O18" s="91">
        <v>1.3432684509326845E-2</v>
      </c>
      <c r="P18" s="91">
        <v>6.4999999999999997E-4</v>
      </c>
      <c r="Q18" s="91">
        <v>1.0499999999999999E-3</v>
      </c>
      <c r="R18" s="91">
        <v>5.9999999999999995E-4</v>
      </c>
    </row>
    <row r="19" spans="12:18" x14ac:dyDescent="0.3">
      <c r="L19" s="90">
        <v>500000</v>
      </c>
      <c r="M19" s="91">
        <v>9.4287577110186063E-3</v>
      </c>
      <c r="N19" s="91">
        <v>8.0000000000000002E-3</v>
      </c>
      <c r="O19" s="91">
        <v>1.4091646390916463E-2</v>
      </c>
      <c r="P19" s="91">
        <v>6.4999999999999997E-4</v>
      </c>
      <c r="Q19" s="91">
        <v>2.5500000000000002E-3</v>
      </c>
      <c r="R19" s="91">
        <v>2.3500000000000001E-3</v>
      </c>
    </row>
    <row r="20" spans="12:18" x14ac:dyDescent="0.3">
      <c r="L20" s="90">
        <v>580000</v>
      </c>
      <c r="M20" s="91">
        <v>1.0782887807813833E-2</v>
      </c>
      <c r="N20" s="91">
        <v>1.2999999999999999E-2</v>
      </c>
      <c r="O20" s="91">
        <v>1.5612327656123276E-2</v>
      </c>
      <c r="P20" s="91">
        <v>2.3500000000000001E-3</v>
      </c>
      <c r="Q20" s="91">
        <v>4.8999999999999998E-3</v>
      </c>
      <c r="R20" s="91">
        <v>3.7499999999999999E-3</v>
      </c>
    </row>
    <row r="21" spans="12:18" x14ac:dyDescent="0.3">
      <c r="L21" s="90">
        <v>660000</v>
      </c>
      <c r="M21" s="91">
        <v>1.2387782737348915E-2</v>
      </c>
      <c r="N21" s="91">
        <v>1.9449999999999999E-2</v>
      </c>
      <c r="O21" s="91">
        <v>1.9363341443633414E-2</v>
      </c>
      <c r="P21" s="91">
        <v>3.8999999999999998E-3</v>
      </c>
      <c r="Q21" s="91">
        <v>7.45E-3</v>
      </c>
      <c r="R21" s="91">
        <v>7.8499999999999993E-3</v>
      </c>
    </row>
    <row r="22" spans="12:18" x14ac:dyDescent="0.3">
      <c r="L22" s="90">
        <v>740000</v>
      </c>
      <c r="M22" s="91">
        <v>1.4544360298911681E-2</v>
      </c>
      <c r="N22" s="91">
        <v>2.5649999999999999E-2</v>
      </c>
      <c r="O22" s="91">
        <v>2.144160583941606E-2</v>
      </c>
      <c r="P22" s="91">
        <v>8.0999999999999996E-3</v>
      </c>
      <c r="Q22" s="91">
        <v>1.47E-2</v>
      </c>
      <c r="R22" s="91">
        <v>1.325E-2</v>
      </c>
    </row>
    <row r="23" spans="12:18" x14ac:dyDescent="0.3">
      <c r="L23" s="90">
        <v>820000</v>
      </c>
      <c r="M23" s="91">
        <v>1.8004914990721699E-2</v>
      </c>
      <c r="N23" s="91">
        <v>3.61E-2</v>
      </c>
      <c r="O23" s="91">
        <v>2.144160583941606E-2</v>
      </c>
      <c r="P23" s="91">
        <v>1.4250000000000001E-2</v>
      </c>
      <c r="Q23" s="91">
        <v>1.9E-2</v>
      </c>
      <c r="R23" s="91">
        <v>2.2800000000000001E-2</v>
      </c>
    </row>
    <row r="24" spans="12:18" x14ac:dyDescent="0.3">
      <c r="L24" s="90">
        <v>900000</v>
      </c>
      <c r="M24" s="91">
        <v>2.3973118009930287E-2</v>
      </c>
      <c r="N24" s="91">
        <v>3.9899999999999998E-2</v>
      </c>
      <c r="O24" s="91">
        <v>2.3012976480129763E-2</v>
      </c>
      <c r="P24" s="91">
        <v>2.6499999999999999E-2</v>
      </c>
      <c r="Q24" s="91">
        <v>2.9499999999999998E-2</v>
      </c>
      <c r="R24" s="91">
        <v>2.8250000000000001E-2</v>
      </c>
    </row>
    <row r="25" spans="12:18" x14ac:dyDescent="0.3">
      <c r="L25" s="90">
        <v>980000</v>
      </c>
      <c r="M25" s="91">
        <v>2.7584131601384222E-2</v>
      </c>
      <c r="N25" s="91">
        <v>5.0500000000000003E-2</v>
      </c>
      <c r="O25" s="91">
        <v>2.6307785888077858E-2</v>
      </c>
      <c r="P25" s="91">
        <v>3.635E-2</v>
      </c>
      <c r="Q25" s="91">
        <v>3.805E-2</v>
      </c>
      <c r="R25" s="91">
        <v>4.2799999999999998E-2</v>
      </c>
    </row>
    <row r="26" spans="12:18" x14ac:dyDescent="0.3">
      <c r="L26" s="90">
        <v>1060000</v>
      </c>
      <c r="M26" s="91">
        <v>3.540799438286775E-2</v>
      </c>
      <c r="N26" s="91">
        <v>5.3449999999999998E-2</v>
      </c>
      <c r="O26" s="91">
        <v>2.9450527169505272E-2</v>
      </c>
      <c r="P26" s="91">
        <v>5.525E-2</v>
      </c>
      <c r="Q26" s="91">
        <v>4.6850000000000003E-2</v>
      </c>
      <c r="R26" s="91">
        <v>5.5800000000000002E-2</v>
      </c>
    </row>
    <row r="27" spans="12:18" x14ac:dyDescent="0.3">
      <c r="L27" s="90">
        <v>1140000</v>
      </c>
      <c r="M27" s="91">
        <v>3.7715030844074425E-2</v>
      </c>
      <c r="N27" s="91">
        <v>5.8749999999999997E-2</v>
      </c>
      <c r="O27" s="91">
        <v>3.3049472830494725E-2</v>
      </c>
      <c r="P27" s="91">
        <v>7.8299999999999995E-2</v>
      </c>
      <c r="Q27" s="91">
        <v>5.2499999999999998E-2</v>
      </c>
      <c r="R27" s="91">
        <v>6.9550000000000001E-2</v>
      </c>
    </row>
    <row r="28" spans="12:18" x14ac:dyDescent="0.3">
      <c r="L28" s="90">
        <v>1220000</v>
      </c>
      <c r="M28" s="91">
        <v>4.2880786398515475E-2</v>
      </c>
      <c r="N28" s="91">
        <v>6.1899999999999997E-2</v>
      </c>
      <c r="O28" s="91">
        <v>3.5077047850770482E-2</v>
      </c>
      <c r="P28" s="91">
        <v>0.1016</v>
      </c>
      <c r="Q28" s="91">
        <v>6.2799999999999995E-2</v>
      </c>
      <c r="R28" s="91">
        <v>7.6399999999999996E-2</v>
      </c>
    </row>
    <row r="29" spans="12:18" x14ac:dyDescent="0.3">
      <c r="L29" s="90">
        <v>1300000</v>
      </c>
      <c r="M29" s="91">
        <v>5.210893224334219E-2</v>
      </c>
      <c r="N29" s="91">
        <v>6.3549999999999995E-2</v>
      </c>
      <c r="O29" s="91">
        <v>3.5431873479318733E-2</v>
      </c>
      <c r="P29" s="91">
        <v>0.11155</v>
      </c>
      <c r="Q29" s="91">
        <v>7.0400000000000004E-2</v>
      </c>
      <c r="R29" s="91">
        <v>8.0699999999999994E-2</v>
      </c>
    </row>
    <row r="30" spans="12:18" x14ac:dyDescent="0.3">
      <c r="L30" s="90">
        <v>1380000</v>
      </c>
      <c r="M30" s="91">
        <v>5.5218416169316414E-2</v>
      </c>
      <c r="N30" s="91">
        <v>6.3500000000000001E-2</v>
      </c>
      <c r="O30" s="91">
        <v>3.8878751013787509E-2</v>
      </c>
      <c r="P30" s="91">
        <v>0.11550000000000001</v>
      </c>
      <c r="Q30" s="91">
        <v>7.4749999999999997E-2</v>
      </c>
      <c r="R30" s="91">
        <v>8.0299999999999996E-2</v>
      </c>
    </row>
    <row r="31" spans="12:18" x14ac:dyDescent="0.3">
      <c r="L31" s="90">
        <v>1460000</v>
      </c>
      <c r="M31" s="91">
        <v>5.7726064496714982E-2</v>
      </c>
      <c r="N31" s="91">
        <v>6.2E-2</v>
      </c>
      <c r="O31" s="91">
        <v>4.2731143552311439E-2</v>
      </c>
      <c r="P31" s="91">
        <v>0.11269999999999999</v>
      </c>
      <c r="Q31" s="91">
        <v>7.6600000000000001E-2</v>
      </c>
      <c r="R31" s="91">
        <v>7.7499999999999999E-2</v>
      </c>
    </row>
    <row r="32" spans="12:18" x14ac:dyDescent="0.3">
      <c r="L32" s="90">
        <v>1540000</v>
      </c>
      <c r="M32" s="91">
        <v>5.9832489091729779E-2</v>
      </c>
      <c r="N32" s="91">
        <v>6.4350000000000004E-2</v>
      </c>
      <c r="O32" s="91">
        <v>4.6431467964314681E-2</v>
      </c>
      <c r="P32" s="91">
        <v>9.8000000000000004E-2</v>
      </c>
      <c r="Q32" s="91">
        <v>7.145E-2</v>
      </c>
      <c r="R32" s="91">
        <v>6.855E-2</v>
      </c>
    </row>
    <row r="33" spans="12:18" x14ac:dyDescent="0.3">
      <c r="L33" s="90">
        <v>1620000</v>
      </c>
      <c r="M33" s="91">
        <v>6.3192737850443853E-2</v>
      </c>
      <c r="N33" s="91">
        <v>5.8599999999999999E-2</v>
      </c>
      <c r="O33" s="91">
        <v>4.6786293592862939E-2</v>
      </c>
      <c r="P33" s="91">
        <v>7.3599999999999999E-2</v>
      </c>
      <c r="Q33" s="91">
        <v>6.8400000000000002E-2</v>
      </c>
      <c r="R33" s="91">
        <v>6.3649999999999998E-2</v>
      </c>
    </row>
    <row r="34" spans="12:18" x14ac:dyDescent="0.3">
      <c r="L34" s="90">
        <v>1700000</v>
      </c>
      <c r="M34" s="91">
        <v>6.6954210341541698E-2</v>
      </c>
      <c r="N34" s="91">
        <v>5.0549999999999998E-2</v>
      </c>
      <c r="O34" s="91">
        <v>4.5062854825628551E-2</v>
      </c>
      <c r="P34" s="91">
        <v>5.4199999999999998E-2</v>
      </c>
      <c r="Q34" s="91">
        <v>6.0900000000000003E-2</v>
      </c>
      <c r="R34" s="91">
        <v>5.7200000000000001E-2</v>
      </c>
    </row>
    <row r="35" spans="12:18" x14ac:dyDescent="0.3">
      <c r="L35" s="90">
        <v>1780000</v>
      </c>
      <c r="M35" s="91">
        <v>6.0434324690305428E-2</v>
      </c>
      <c r="N35" s="91">
        <v>4.65E-2</v>
      </c>
      <c r="O35" s="91">
        <v>4.8763179237631793E-2</v>
      </c>
      <c r="P35" s="91">
        <v>4.02E-2</v>
      </c>
      <c r="Q35" s="91">
        <v>5.6099999999999997E-2</v>
      </c>
      <c r="R35" s="91">
        <v>4.9599999999999998E-2</v>
      </c>
    </row>
    <row r="36" spans="12:18" x14ac:dyDescent="0.3">
      <c r="L36" s="90">
        <v>1860000</v>
      </c>
      <c r="M36" s="91">
        <v>5.2359697076082047E-2</v>
      </c>
      <c r="N36" s="91">
        <v>4.2299999999999997E-2</v>
      </c>
      <c r="O36" s="91">
        <v>4.8915247364152474E-2</v>
      </c>
      <c r="P36" s="91">
        <v>2.63E-2</v>
      </c>
      <c r="Q36" s="91">
        <v>5.0049999999999997E-2</v>
      </c>
      <c r="R36" s="91">
        <v>4.5350000000000001E-2</v>
      </c>
    </row>
    <row r="37" spans="12:18" x14ac:dyDescent="0.3">
      <c r="L37" s="90">
        <v>1940000</v>
      </c>
      <c r="M37" s="91">
        <v>4.9149907217011887E-2</v>
      </c>
      <c r="N37" s="91">
        <v>3.6049999999999999E-2</v>
      </c>
      <c r="O37" s="91">
        <v>4.6989051094890509E-2</v>
      </c>
      <c r="P37" s="91">
        <v>1.77E-2</v>
      </c>
      <c r="Q37" s="91">
        <v>4.0750000000000001E-2</v>
      </c>
      <c r="R37" s="91">
        <v>3.8699999999999998E-2</v>
      </c>
    </row>
    <row r="38" spans="12:18" x14ac:dyDescent="0.3">
      <c r="L38" s="90">
        <v>2020000</v>
      </c>
      <c r="M38" s="91">
        <v>4.2680174532323589E-2</v>
      </c>
      <c r="N38" s="91">
        <v>2.895E-2</v>
      </c>
      <c r="O38" s="91">
        <v>4.7191808596918086E-2</v>
      </c>
      <c r="P38" s="91">
        <v>9.8499999999999994E-3</v>
      </c>
      <c r="Q38" s="91">
        <v>3.6049999999999999E-2</v>
      </c>
      <c r="R38" s="91">
        <v>3.1649999999999998E-2</v>
      </c>
    </row>
    <row r="39" spans="12:18" x14ac:dyDescent="0.3">
      <c r="L39" s="90">
        <v>2100000</v>
      </c>
      <c r="M39" s="91">
        <v>3.7564571944430511E-2</v>
      </c>
      <c r="N39" s="91">
        <v>2.555E-2</v>
      </c>
      <c r="O39" s="91">
        <v>4.1920113544201137E-2</v>
      </c>
      <c r="P39" s="91">
        <v>5.3E-3</v>
      </c>
      <c r="Q39" s="91">
        <v>2.8750000000000001E-2</v>
      </c>
      <c r="R39" s="91">
        <v>2.52E-2</v>
      </c>
    </row>
    <row r="40" spans="12:18" x14ac:dyDescent="0.3">
      <c r="L40" s="90">
        <v>2180000</v>
      </c>
      <c r="M40" s="91">
        <v>3.134560409248207E-2</v>
      </c>
      <c r="N40" s="91">
        <v>2.155E-2</v>
      </c>
      <c r="O40" s="91">
        <v>3.9182887266828871E-2</v>
      </c>
      <c r="P40" s="91">
        <v>2.7499999999999998E-3</v>
      </c>
      <c r="Q40" s="91">
        <v>2.2950000000000002E-2</v>
      </c>
      <c r="R40" s="91">
        <v>2.07E-2</v>
      </c>
    </row>
    <row r="41" spans="12:18" x14ac:dyDescent="0.3">
      <c r="L41" s="90">
        <v>2260000</v>
      </c>
      <c r="M41" s="91">
        <v>2.4875871407793772E-2</v>
      </c>
      <c r="N41" s="91">
        <v>1.7100000000000001E-2</v>
      </c>
      <c r="O41" s="91">
        <v>3.5026358475263586E-2</v>
      </c>
      <c r="P41" s="91">
        <v>2.2000000000000001E-3</v>
      </c>
      <c r="Q41" s="91">
        <v>1.695E-2</v>
      </c>
      <c r="R41" s="91">
        <v>1.375E-2</v>
      </c>
    </row>
    <row r="42" spans="12:18" x14ac:dyDescent="0.3">
      <c r="L42" s="90">
        <v>2340000</v>
      </c>
      <c r="M42" s="91">
        <v>2.026179848538041E-2</v>
      </c>
      <c r="N42" s="91">
        <v>1.1950000000000001E-2</v>
      </c>
      <c r="O42" s="91">
        <v>3.3302919708029198E-2</v>
      </c>
      <c r="P42" s="91">
        <v>9.5E-4</v>
      </c>
      <c r="Q42" s="91">
        <v>1.145E-2</v>
      </c>
      <c r="R42" s="91">
        <v>9.2499999999999995E-3</v>
      </c>
    </row>
    <row r="43" spans="12:18" x14ac:dyDescent="0.3">
      <c r="L43" s="90">
        <v>2420000</v>
      </c>
      <c r="M43" s="91">
        <v>1.7503385325241989E-2</v>
      </c>
      <c r="N43" s="91">
        <v>8.5500000000000003E-3</v>
      </c>
      <c r="O43" s="91">
        <v>2.5699513381995134E-2</v>
      </c>
      <c r="P43" s="91">
        <v>5.0000000000000001E-4</v>
      </c>
      <c r="Q43" s="91">
        <v>1.06E-2</v>
      </c>
      <c r="R43" s="91">
        <v>5.4999999999999997E-3</v>
      </c>
    </row>
    <row r="44" spans="12:18" x14ac:dyDescent="0.3">
      <c r="L44" s="90">
        <v>2500000</v>
      </c>
      <c r="M44" s="91">
        <v>1.1384723406389487E-2</v>
      </c>
      <c r="N44" s="91">
        <v>8.2000000000000007E-3</v>
      </c>
      <c r="O44" s="91">
        <v>2.1390916463909164E-2</v>
      </c>
      <c r="P44" s="91">
        <v>2.0000000000000001E-4</v>
      </c>
      <c r="Q44" s="91">
        <v>7.7000000000000002E-3</v>
      </c>
      <c r="R44" s="91">
        <v>3.2000000000000002E-3</v>
      </c>
    </row>
    <row r="45" spans="12:18" x14ac:dyDescent="0.3">
      <c r="L45" s="90">
        <v>2580000</v>
      </c>
      <c r="M45" s="91">
        <v>9.7798284768544057E-3</v>
      </c>
      <c r="N45" s="91">
        <v>5.4999999999999997E-3</v>
      </c>
      <c r="O45" s="91">
        <v>1.4598540145985401E-2</v>
      </c>
      <c r="P45" s="91">
        <v>1E-4</v>
      </c>
      <c r="Q45" s="91">
        <v>5.4999999999999997E-3</v>
      </c>
      <c r="R45" s="91">
        <v>2.3E-3</v>
      </c>
    </row>
    <row r="46" spans="12:18" x14ac:dyDescent="0.3">
      <c r="L46" s="90">
        <v>2660000</v>
      </c>
      <c r="M46" s="91">
        <v>6.0685089523045289E-3</v>
      </c>
      <c r="N46" s="91">
        <v>4.0499999999999998E-3</v>
      </c>
      <c r="O46" s="91">
        <v>1.1303730738037308E-2</v>
      </c>
      <c r="P46" s="91">
        <v>5.0000000000000002E-5</v>
      </c>
      <c r="Q46" s="91">
        <v>3.15E-3</v>
      </c>
      <c r="R46" s="91">
        <v>1.3500000000000001E-3</v>
      </c>
    </row>
    <row r="47" spans="12:18" x14ac:dyDescent="0.3">
      <c r="L47" s="90">
        <v>2740000</v>
      </c>
      <c r="M47" s="91">
        <v>5.2159085209890167E-3</v>
      </c>
      <c r="N47" s="91">
        <v>2.0500000000000002E-3</v>
      </c>
      <c r="O47" s="91">
        <v>5.2716950527169504E-3</v>
      </c>
      <c r="P47" s="91">
        <v>5.0000000000000002E-5</v>
      </c>
      <c r="Q47" s="91">
        <v>2.3500000000000001E-3</v>
      </c>
      <c r="R47" s="91">
        <v>4.4999999999999999E-4</v>
      </c>
    </row>
    <row r="48" spans="12:18" x14ac:dyDescent="0.3">
      <c r="L48" s="90">
        <v>2820000</v>
      </c>
      <c r="M48" s="91">
        <v>3.4104017252620492E-3</v>
      </c>
      <c r="N48" s="91">
        <v>1.8E-3</v>
      </c>
      <c r="O48" s="91">
        <v>3.903081914030819E-3</v>
      </c>
      <c r="P48" s="91">
        <v>0</v>
      </c>
      <c r="Q48" s="91">
        <v>2.2000000000000001E-3</v>
      </c>
      <c r="R48" s="91">
        <v>4.0000000000000002E-4</v>
      </c>
    </row>
    <row r="49" spans="12:18" x14ac:dyDescent="0.3">
      <c r="L49" s="90">
        <v>2900000</v>
      </c>
      <c r="M49" s="91">
        <v>2.5076483273985656E-3</v>
      </c>
      <c r="N49" s="91">
        <v>1.3500000000000001E-3</v>
      </c>
      <c r="O49" s="91">
        <v>2.7879156528791567E-3</v>
      </c>
      <c r="P49" s="91">
        <v>0</v>
      </c>
      <c r="Q49" s="91">
        <v>1E-3</v>
      </c>
      <c r="R49" s="91">
        <v>1E-4</v>
      </c>
    </row>
    <row r="50" spans="12:18" x14ac:dyDescent="0.3">
      <c r="L50" s="90">
        <v>2980000</v>
      </c>
      <c r="M50" s="91">
        <v>2.2067305281107379E-3</v>
      </c>
      <c r="N50" s="91">
        <v>8.4999999999999995E-4</v>
      </c>
      <c r="O50" s="91">
        <v>1.3686131386861315E-3</v>
      </c>
      <c r="P50" s="91">
        <v>0</v>
      </c>
      <c r="Q50" s="91">
        <v>8.0000000000000004E-4</v>
      </c>
      <c r="R50" s="91">
        <v>5.0000000000000002E-5</v>
      </c>
    </row>
    <row r="51" spans="12:18" x14ac:dyDescent="0.3">
      <c r="L51" s="90">
        <v>3060000</v>
      </c>
      <c r="M51" s="91">
        <v>1.2036711971513115E-3</v>
      </c>
      <c r="N51" s="91">
        <v>3.5E-4</v>
      </c>
      <c r="O51" s="91">
        <v>6.5896188158961881E-4</v>
      </c>
      <c r="P51" s="91">
        <v>0</v>
      </c>
      <c r="Q51" s="91">
        <v>3.5E-4</v>
      </c>
      <c r="R51" s="91">
        <v>0</v>
      </c>
    </row>
    <row r="52" spans="12:18" x14ac:dyDescent="0.3">
      <c r="L52" s="90">
        <v>3140000</v>
      </c>
      <c r="M52" s="91">
        <v>1.0030593309594263E-3</v>
      </c>
      <c r="N52" s="91">
        <v>1.4999999999999999E-4</v>
      </c>
      <c r="O52" s="91">
        <v>3.5482562854825627E-4</v>
      </c>
      <c r="P52" s="91">
        <v>0</v>
      </c>
      <c r="Q52" s="91">
        <v>1.4999999999999999E-4</v>
      </c>
      <c r="R52" s="91">
        <v>5.0000000000000002E-5</v>
      </c>
    </row>
    <row r="53" spans="12:18" x14ac:dyDescent="0.3">
      <c r="L53" s="90">
        <v>3220000</v>
      </c>
      <c r="M53" s="91">
        <v>5.5168263202768448E-4</v>
      </c>
      <c r="N53" s="91">
        <v>5.0000000000000002E-5</v>
      </c>
      <c r="O53" s="91">
        <v>2.0275750202757503E-4</v>
      </c>
      <c r="P53" s="91">
        <v>0</v>
      </c>
      <c r="Q53" s="91">
        <v>2.9999999999999997E-4</v>
      </c>
      <c r="R53" s="91">
        <v>0</v>
      </c>
    </row>
    <row r="54" spans="12:18" x14ac:dyDescent="0.3">
      <c r="L54" s="90">
        <v>3300000</v>
      </c>
      <c r="M54" s="91">
        <v>4.5137669893174182E-4</v>
      </c>
      <c r="N54" s="91">
        <v>2.0000000000000001E-4</v>
      </c>
      <c r="O54" s="91">
        <v>5.0689375506893756E-5</v>
      </c>
      <c r="P54" s="91">
        <v>0</v>
      </c>
      <c r="Q54" s="91">
        <v>0</v>
      </c>
      <c r="R54" s="91">
        <v>0</v>
      </c>
    </row>
    <row r="55" spans="12:18" x14ac:dyDescent="0.3">
      <c r="L55" s="90">
        <v>3380000</v>
      </c>
      <c r="M55" s="91">
        <v>2.5076483273985656E-4</v>
      </c>
      <c r="N55" s="91">
        <v>5.0000000000000002E-5</v>
      </c>
      <c r="O55" s="91">
        <v>0</v>
      </c>
      <c r="P55" s="91">
        <v>0</v>
      </c>
      <c r="Q55" s="91">
        <v>0</v>
      </c>
      <c r="R55" s="91">
        <v>0</v>
      </c>
    </row>
    <row r="56" spans="12:18" x14ac:dyDescent="0.3">
      <c r="L56" s="90">
        <v>3460000</v>
      </c>
      <c r="M56" s="91">
        <v>5.0152966547971315E-5</v>
      </c>
      <c r="N56" s="91">
        <v>0</v>
      </c>
      <c r="O56" s="91">
        <v>0</v>
      </c>
      <c r="P56" s="91">
        <v>0</v>
      </c>
      <c r="Q56" s="91">
        <v>0</v>
      </c>
      <c r="R56" s="91">
        <v>0</v>
      </c>
    </row>
  </sheetData>
  <phoneticPr fontId="12" type="noConversion"/>
  <printOptions gridLinesSet="0"/>
  <pageMargins left="0.75" right="0.75" top="1" bottom="1" header="0.5" footer="0.5"/>
  <pageSetup orientation="portrait" horizontalDpi="4294967295" verticalDpi="1200" r:id="rId1"/>
  <headerFooter alignWithMargins="0">
    <oddHeader>&amp;C&amp;f</oddHeader>
    <oddFooter>&amp;CPage &amp;p</oddFooter>
  </headerFooter>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42</vt:i4>
      </vt:variant>
    </vt:vector>
  </HeadingPairs>
  <TitlesOfParts>
    <vt:vector size="45" baseType="lpstr">
      <vt:lpstr>Integrated Risk Management</vt:lpstr>
      <vt:lpstr>Results I</vt:lpstr>
      <vt:lpstr>Results II</vt:lpstr>
      <vt:lpstr>Average_Accidents</vt:lpstr>
      <vt:lpstr>Average_Loss</vt:lpstr>
      <vt:lpstr>Average_Sales</vt:lpstr>
      <vt:lpstr>Average_Temp</vt:lpstr>
      <vt:lpstr>Costs</vt:lpstr>
      <vt:lpstr>Costs_cool</vt:lpstr>
      <vt:lpstr>Costs_hedge</vt:lpstr>
      <vt:lpstr>Costs_Insurance</vt:lpstr>
      <vt:lpstr>Costs_unit</vt:lpstr>
      <vt:lpstr>Costs_warm</vt:lpstr>
      <vt:lpstr>Coverage</vt:lpstr>
      <vt:lpstr>Deductable</vt:lpstr>
      <vt:lpstr>Hedged_price</vt:lpstr>
      <vt:lpstr>Hedged_units</vt:lpstr>
      <vt:lpstr>Losses</vt:lpstr>
      <vt:lpstr>Lossfire_cool</vt:lpstr>
      <vt:lpstr>Lossfire_warm</vt:lpstr>
      <vt:lpstr>Max</vt:lpstr>
      <vt:lpstr>Min</vt:lpstr>
      <vt:lpstr>Min_Temp</vt:lpstr>
      <vt:lpstr>ML</vt:lpstr>
      <vt:lpstr>Net_Profits</vt:lpstr>
      <vt:lpstr>Net_Profits_Both</vt:lpstr>
      <vt:lpstr>Net_Profits_Hedge</vt:lpstr>
      <vt:lpstr>Net_Profits_Insurance</vt:lpstr>
      <vt:lpstr>Net_Profits_Lim_Insurance</vt:lpstr>
      <vt:lpstr>Net_Profits_LimIns_Hedge</vt:lpstr>
      <vt:lpstr>Nr_accidents_cool</vt:lpstr>
      <vt:lpstr>Nr_accidents_warm</vt:lpstr>
      <vt:lpstr>Paid_Out_Insurance</vt:lpstr>
      <vt:lpstr>Paid_Out_LimitedIns</vt:lpstr>
      <vt:lpstr>Premium_Limited_Insurance</vt:lpstr>
      <vt:lpstr>Price</vt:lpstr>
      <vt:lpstr>Price_cool</vt:lpstr>
      <vt:lpstr>Price_warm</vt:lpstr>
      <vt:lpstr>Profits</vt:lpstr>
      <vt:lpstr>Revenues</vt:lpstr>
      <vt:lpstr>Revenues_hedge</vt:lpstr>
      <vt:lpstr>Sales</vt:lpstr>
      <vt:lpstr>Stdev_sales</vt:lpstr>
      <vt:lpstr>Summer_conditions</vt:lpstr>
      <vt:lpstr>Warm_Temp</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2003-08-12T23:39:14Z</cp:lastPrinted>
  <dcterms:created xsi:type="dcterms:W3CDTF">1999-08-04T08:14:20Z</dcterms:created>
  <dcterms:modified xsi:type="dcterms:W3CDTF">2017-09-22T16:22:59Z</dcterms:modified>
  <cp:category/>
</cp:coreProperties>
</file>