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30" yWindow="20" windowWidth="8360" windowHeight="9030"/>
  </bookViews>
  <sheets>
    <sheet name="Capital with uncontrolled risk" sheetId="1" r:id="rId1"/>
    <sheet name="Capital with controlled risk" sheetId="7" r:id="rId2"/>
  </sheets>
  <definedNames>
    <definedName name="Max_Size" localSheetId="1">'Capital with controlled risk'!$C$21</definedName>
    <definedName name="Max_Size">'Capital with uncontrolled risk'!$C$22</definedName>
    <definedName name="Max_WC" localSheetId="1">'Capital with controlled risk'!$C$11</definedName>
    <definedName name="Max_WC">'Capital with uncontrolled risk'!$C$12</definedName>
    <definedName name="Min_Size" localSheetId="1">'Capital with controlled risk'!$C$19</definedName>
    <definedName name="Min_Size">'Capital with uncontrolled risk'!$C$20</definedName>
    <definedName name="Min_WC" localSheetId="1">'Capital with controlled risk'!$C$10</definedName>
    <definedName name="Min_WC">'Capital with uncontrolled risk'!$C$11</definedName>
    <definedName name="ML_Size" localSheetId="1">'Capital with controlled risk'!$C$20</definedName>
    <definedName name="ML_Size">'Capital with uncontrolled risk'!$C$21</definedName>
    <definedName name="ML_WC" localSheetId="1">'Capital with controlled risk'!$C$12</definedName>
    <definedName name="ML_WC">'Capital with uncontrolled risk'!$C$13</definedName>
    <definedName name="Rate" localSheetId="1">'Capital with controlled risk'!$C$18</definedName>
    <definedName name="Rate">'Capital with uncontrolled risk'!$C$19</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ales" localSheetId="1">'Capital with controlled risk'!$C$8</definedName>
    <definedName name="sales">'Capital with uncontrolled risk'!$C$9</definedName>
    <definedName name="sales_price" localSheetId="1">'Capital with controlled risk'!$C$9</definedName>
    <definedName name="sales_price">'Capital with uncontrolled risk'!$C$10</definedName>
    <definedName name="XChange_Rate" localSheetId="1">'Capital with controlled risk'!$C$15</definedName>
    <definedName name="XChange_Rate">'Capital with uncontrolled risk'!$C$16</definedName>
    <definedName name="XChange_Rate_Vol" localSheetId="1">'Capital with controlled risk'!$C$16</definedName>
    <definedName name="XChange_Rate_Vol">'Capital with uncontrolled risk'!$C$17</definedName>
  </definedNames>
  <calcPr calcId="171027" calcMode="manual"/>
</workbook>
</file>

<file path=xl/calcChain.xml><?xml version="1.0" encoding="utf-8"?>
<calcChain xmlns="http://schemas.openxmlformats.org/spreadsheetml/2006/main">
  <c r="C30" i="7" l="1"/>
  <c r="C29" i="7"/>
  <c r="C28" i="7"/>
  <c r="C33" i="7"/>
  <c r="C32" i="7"/>
  <c r="G18" i="1"/>
  <c r="C24" i="7"/>
  <c r="G8" i="7"/>
  <c r="C28" i="1"/>
  <c r="C25" i="1"/>
  <c r="C31" i="1" l="1"/>
  <c r="C30" i="1"/>
  <c r="C29" i="1"/>
  <c r="C34" i="1" s="1"/>
  <c r="G21" i="1"/>
  <c r="C25" i="7"/>
  <c r="G11" i="7"/>
  <c r="D35" i="7"/>
  <c r="C26" i="1"/>
  <c r="G19" i="1"/>
  <c r="G9" i="7"/>
  <c r="D36" i="1" l="1"/>
</calcChain>
</file>

<file path=xl/comments1.xml><?xml version="1.0" encoding="utf-8"?>
<comments xmlns="http://schemas.openxmlformats.org/spreadsheetml/2006/main">
  <authors>
    <author>Timour Koupeev</author>
  </authors>
  <commentList>
    <comment ref="G20" authorId="0" shapeId="0">
      <text>
        <r>
          <rPr>
            <sz val="8"/>
            <color indexed="81"/>
            <rFont val="Tahoma"/>
            <family val="2"/>
            <charset val="204"/>
          </rPr>
          <t>The purpose of "signalling capital" is to satisfy outsiders such as investors, suppliers, regulators, rating agents and analysts with the adequacy of the firm’s capital. In other words, it assures outsiders that the firm is indeed as strong as the managers know it to be (Shimpi, 2001).</t>
        </r>
      </text>
    </comment>
  </commentList>
</comments>
</file>

<file path=xl/comments2.xml><?xml version="1.0" encoding="utf-8"?>
<comments xmlns="http://schemas.openxmlformats.org/spreadsheetml/2006/main">
  <authors>
    <author>Timour Koupeev</author>
  </authors>
  <commentList>
    <comment ref="C32" authorId="0" shapeId="0">
      <text>
        <r>
          <rPr>
            <sz val="8"/>
            <color indexed="81"/>
            <rFont val="Tahoma"/>
            <family val="2"/>
            <charset val="204"/>
          </rPr>
          <t>Assumed equal to expected value of claims+10% for insurer's profit</t>
        </r>
      </text>
    </comment>
  </commentList>
</comments>
</file>

<file path=xl/sharedStrings.xml><?xml version="1.0" encoding="utf-8"?>
<sst xmlns="http://schemas.openxmlformats.org/spreadsheetml/2006/main" count="78" uniqueCount="45">
  <si>
    <t>Sales</t>
  </si>
  <si>
    <t>cases of beer</t>
  </si>
  <si>
    <t>Sale price</t>
  </si>
  <si>
    <t>per case</t>
  </si>
  <si>
    <t>Risks the firm faces</t>
  </si>
  <si>
    <t>Dollars/Pound</t>
  </si>
  <si>
    <t>volatility</t>
  </si>
  <si>
    <t>on average per year</t>
  </si>
  <si>
    <t>minimum claim</t>
  </si>
  <si>
    <t>most likely claim</t>
  </si>
  <si>
    <t>maximum</t>
  </si>
  <si>
    <t>Revenues</t>
  </si>
  <si>
    <t>of sales</t>
  </si>
  <si>
    <t>Required capital:</t>
  </si>
  <si>
    <t>up to</t>
  </si>
  <si>
    <t>and most likely</t>
  </si>
  <si>
    <t>…in dollars:</t>
  </si>
  <si>
    <t>nr of claims</t>
  </si>
  <si>
    <t>Total</t>
  </si>
  <si>
    <t>Results:</t>
  </si>
  <si>
    <t>Operating capital</t>
  </si>
  <si>
    <t>Risk capital</t>
  </si>
  <si>
    <t>Signal capital</t>
  </si>
  <si>
    <t>Capital required</t>
  </si>
  <si>
    <t>Simulation of firm's capital required</t>
  </si>
  <si>
    <t>Capital Required</t>
  </si>
  <si>
    <t>Needed Working Capital</t>
  </si>
  <si>
    <t>(WITH HEDGING - no volatility)</t>
  </si>
  <si>
    <t>New Operating capital</t>
  </si>
  <si>
    <t>New Risk capital</t>
  </si>
  <si>
    <t>(WITH INSURANCE - no net payments)</t>
  </si>
  <si>
    <t>Insurance premium</t>
  </si>
  <si>
    <t>(assumed equal to expected claims)</t>
  </si>
  <si>
    <t>Capital Required New</t>
  </si>
  <si>
    <r>
      <t>Problem:</t>
    </r>
    <r>
      <rPr>
        <sz val="10"/>
        <rFont val="Times New Roman"/>
        <family val="1"/>
      </rPr>
      <t xml:space="preserve"> After the previous analysis, now the like to see what the required capital will be if you would take insurance and hedge against the liability suits (you can assume no transaction costs for the hedging and insurance).</t>
    </r>
  </si>
  <si>
    <t>New Signal capital</t>
  </si>
  <si>
    <t>1. Exchange risk</t>
  </si>
  <si>
    <t>2. Liability claim</t>
  </si>
  <si>
    <t>1. Working capital</t>
  </si>
  <si>
    <t>Run simulation to see these values at simulation end</t>
  </si>
  <si>
    <t xml:space="preserve"> * signal to the market that the firm is as strong as the managers know it to be.</t>
  </si>
  <si>
    <t xml:space="preserve"> - to signal to the market *</t>
  </si>
  <si>
    <t xml:space="preserve"> * smaller, because the capital required with insurance &amp; hedging is less volatile.</t>
  </si>
  <si>
    <r>
      <t>Framework:</t>
    </r>
    <r>
      <rPr>
        <sz val="10"/>
        <rFont val="Arial"/>
        <family val="2"/>
      </rPr>
      <t xml:space="preserve"> This problem is based on the framework of capital management, described in Chapter 3 of the book "Integrated Corporate Risk Management" by P. Shimpi. In this example, we define three types of capital: (1) Operational capital - the expected capital needed for corporate activities, (2) risk capital - the capital that would be enough in 99% of the time and (3) signaling capital - the capital a firm holds to reassure outsiders that the firm is indeed as strong as the managers know it to be.</t>
    </r>
  </si>
  <si>
    <r>
      <t>Problem:</t>
    </r>
    <r>
      <rPr>
        <sz val="10"/>
        <rFont val="Times New Roman"/>
        <family val="1"/>
      </rPr>
      <t xml:space="preserve"> You are a consultant, hired by a US beer brewery that makes a special beer exclusively for the UK market. The brewery has a contract for selling 1,000,000 cases next year at a price of 10 pounds per case. You are asked how much capital the firm needs. The firm is exposed to two types of risk: exchange risk and liability claims, but the firm does not want to use any insurance or hedging.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</si>
</sst>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quot;$&quot;#,##0"/>
    <numFmt numFmtId="166" formatCode="[$$-409]#,##0"/>
    <numFmt numFmtId="167" formatCode="_-* #,##0_-;\-* #,##0_-;_-* &quot;-&quot;??_-;_-@_-"/>
    <numFmt numFmtId="168" formatCode="[$£-809]#,##0"/>
  </numFmts>
  <fonts count="17"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sz val="10"/>
      <color indexed="12"/>
      <name val="Arial"/>
      <family val="2"/>
    </font>
    <font>
      <b/>
      <sz val="10"/>
      <name val="Arial"/>
      <family val="2"/>
    </font>
    <font>
      <sz val="10"/>
      <name val="Arial"/>
      <family val="2"/>
    </font>
    <font>
      <b/>
      <sz val="10"/>
      <color indexed="10"/>
      <name val="Arial"/>
      <family val="2"/>
    </font>
    <font>
      <sz val="10"/>
      <color indexed="10"/>
      <name val="Arial"/>
      <family val="2"/>
    </font>
    <font>
      <i/>
      <sz val="10"/>
      <name val="Arial"/>
      <family val="2"/>
      <charset val="204"/>
    </font>
    <font>
      <sz val="10"/>
      <color indexed="10"/>
      <name val="Arial"/>
      <family val="2"/>
    </font>
    <font>
      <b/>
      <sz val="10"/>
      <name val="Arial"/>
      <family val="2"/>
      <charset val="204"/>
    </font>
    <font>
      <sz val="8"/>
      <color indexed="81"/>
      <name val="Tahoma"/>
      <family val="2"/>
      <charset val="204"/>
    </font>
  </fonts>
  <fills count="5">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3"/>
        <bgColor indexed="64"/>
      </patternFill>
    </fill>
  </fills>
  <borders count="29">
    <border>
      <left/>
      <right/>
      <top/>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74">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0" fontId="8" fillId="0" borderId="0" xfId="0" applyFont="1" applyProtection="1">
      <protection locked="0"/>
    </xf>
    <xf numFmtId="0" fontId="9" fillId="0" borderId="1" xfId="0" applyFont="1" applyBorder="1" applyProtection="1">
      <protection locked="0"/>
    </xf>
    <xf numFmtId="165" fontId="8" fillId="0" borderId="0" xfId="0" applyNumberFormat="1" applyFont="1" applyBorder="1" applyProtection="1">
      <protection locked="0"/>
    </xf>
    <xf numFmtId="10" fontId="8" fillId="0" borderId="0" xfId="2" applyNumberFormat="1" applyFont="1" applyProtection="1">
      <protection locked="0"/>
    </xf>
    <xf numFmtId="0" fontId="3" fillId="0" borderId="0" xfId="0" applyFont="1" applyFill="1" applyProtection="1">
      <protection hidden="1"/>
    </xf>
    <xf numFmtId="0" fontId="6" fillId="0" borderId="0" xfId="0" applyFont="1" applyFill="1" applyBorder="1" applyAlignment="1">
      <alignment horizontal="left" wrapText="1"/>
    </xf>
    <xf numFmtId="0" fontId="0" fillId="0" borderId="0" xfId="0" applyFill="1" applyProtection="1">
      <protection locked="0"/>
    </xf>
    <xf numFmtId="0" fontId="8" fillId="0" borderId="2" xfId="0" applyFont="1" applyBorder="1" applyProtection="1">
      <protection locked="0"/>
    </xf>
    <xf numFmtId="0" fontId="10" fillId="0" borderId="3" xfId="0" applyFont="1" applyBorder="1" applyProtection="1">
      <protection locked="0"/>
    </xf>
    <xf numFmtId="0" fontId="0" fillId="0" borderId="4" xfId="0" applyBorder="1" applyProtection="1">
      <protection locked="0"/>
    </xf>
    <xf numFmtId="0" fontId="10" fillId="0" borderId="3" xfId="0" applyFont="1" applyBorder="1" applyAlignment="1" applyProtection="1">
      <alignment horizontal="right"/>
      <protection locked="0"/>
    </xf>
    <xf numFmtId="0" fontId="10" fillId="0" borderId="5" xfId="0" applyFont="1" applyBorder="1" applyAlignment="1" applyProtection="1">
      <alignment horizontal="right"/>
      <protection locked="0"/>
    </xf>
    <xf numFmtId="0" fontId="0" fillId="0" borderId="6" xfId="0" applyBorder="1" applyProtection="1">
      <protection locked="0"/>
    </xf>
    <xf numFmtId="0" fontId="10" fillId="2" borderId="3" xfId="0" applyFont="1" applyFill="1" applyBorder="1" applyProtection="1">
      <protection locked="0"/>
    </xf>
    <xf numFmtId="0" fontId="8" fillId="2" borderId="2" xfId="0" applyFont="1" applyFill="1" applyBorder="1" applyProtection="1">
      <protection locked="0"/>
    </xf>
    <xf numFmtId="0" fontId="0" fillId="2" borderId="4" xfId="0" applyFill="1" applyBorder="1" applyProtection="1">
      <protection locked="0"/>
    </xf>
    <xf numFmtId="165" fontId="1" fillId="0" borderId="0" xfId="0" applyNumberFormat="1" applyFont="1" applyBorder="1" applyProtection="1">
      <protection locked="0"/>
    </xf>
    <xf numFmtId="165" fontId="12" fillId="0" borderId="7" xfId="0" applyNumberFormat="1" applyFont="1"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0" xfId="0" quotePrefix="1" applyBorder="1" applyProtection="1">
      <protection locked="0"/>
    </xf>
    <xf numFmtId="0" fontId="0" fillId="0" borderId="10" xfId="0" applyBorder="1" applyProtection="1">
      <protection locked="0"/>
    </xf>
    <xf numFmtId="165" fontId="11" fillId="0" borderId="11" xfId="0" applyNumberFormat="1" applyFont="1" applyBorder="1" applyProtection="1">
      <protection locked="0"/>
    </xf>
    <xf numFmtId="0" fontId="0" fillId="0" borderId="11" xfId="0" applyBorder="1" applyProtection="1">
      <protection locked="0"/>
    </xf>
    <xf numFmtId="0" fontId="0" fillId="0" borderId="12" xfId="0" applyBorder="1" applyProtection="1">
      <protection locked="0"/>
    </xf>
    <xf numFmtId="0" fontId="1" fillId="0" borderId="2" xfId="0" applyFont="1" applyBorder="1" applyProtection="1">
      <protection locked="0"/>
    </xf>
    <xf numFmtId="0" fontId="0" fillId="0" borderId="9" xfId="0" quotePrefix="1" applyBorder="1" applyProtection="1">
      <protection locked="0"/>
    </xf>
    <xf numFmtId="167" fontId="8" fillId="0" borderId="2" xfId="1" applyNumberFormat="1" applyFont="1" applyBorder="1" applyProtection="1">
      <protection locked="0"/>
    </xf>
    <xf numFmtId="168" fontId="8" fillId="0" borderId="2" xfId="0" applyNumberFormat="1" applyFont="1" applyBorder="1" applyProtection="1">
      <protection locked="0"/>
    </xf>
    <xf numFmtId="9" fontId="8" fillId="0" borderId="2" xfId="2" applyFont="1" applyBorder="1" applyProtection="1">
      <protection locked="0"/>
    </xf>
    <xf numFmtId="9" fontId="8" fillId="0" borderId="13" xfId="2" applyFont="1" applyBorder="1" applyProtection="1">
      <protection locked="0"/>
    </xf>
    <xf numFmtId="168" fontId="1" fillId="0" borderId="2" xfId="0" applyNumberFormat="1" applyFont="1" applyBorder="1" applyProtection="1">
      <protection locked="0"/>
    </xf>
    <xf numFmtId="166" fontId="1" fillId="0" borderId="2" xfId="0" applyNumberFormat="1" applyFont="1" applyBorder="1" applyProtection="1">
      <protection locked="0"/>
    </xf>
    <xf numFmtId="164" fontId="1" fillId="0" borderId="2" xfId="1" applyFont="1" applyBorder="1" applyProtection="1">
      <protection locked="0"/>
    </xf>
    <xf numFmtId="164" fontId="1" fillId="2" borderId="2" xfId="1" applyFont="1" applyFill="1" applyBorder="1" applyProtection="1">
      <protection locked="0"/>
    </xf>
    <xf numFmtId="0" fontId="13" fillId="0" borderId="0" xfId="0" quotePrefix="1" applyFont="1" applyProtection="1">
      <protection locked="0"/>
    </xf>
    <xf numFmtId="165" fontId="14" fillId="0" borderId="0" xfId="0" applyNumberFormat="1" applyFont="1" applyBorder="1" applyProtection="1">
      <protection locked="0"/>
    </xf>
    <xf numFmtId="167" fontId="1" fillId="0" borderId="0" xfId="1" applyNumberFormat="1" applyFont="1" applyProtection="1">
      <protection locked="0"/>
    </xf>
    <xf numFmtId="0" fontId="6" fillId="3" borderId="14"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6" fillId="3" borderId="16"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3" borderId="0" xfId="0" applyFont="1" applyFill="1" applyBorder="1" applyAlignment="1">
      <alignment horizontal="left" vertical="center" wrapText="1"/>
    </xf>
    <xf numFmtId="0" fontId="6" fillId="3" borderId="9"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9" fillId="2" borderId="17" xfId="0" applyFont="1" applyFill="1" applyBorder="1" applyAlignment="1" applyProtection="1">
      <alignment horizontal="center"/>
      <protection locked="0"/>
    </xf>
    <xf numFmtId="0" fontId="9" fillId="2" borderId="18" xfId="0" applyFont="1" applyFill="1" applyBorder="1" applyAlignment="1" applyProtection="1">
      <alignment horizontal="center"/>
      <protection locked="0"/>
    </xf>
    <xf numFmtId="0" fontId="9" fillId="2" borderId="19" xfId="0" applyFont="1" applyFill="1" applyBorder="1" applyAlignment="1" applyProtection="1">
      <alignment horizontal="center"/>
      <protection locked="0"/>
    </xf>
    <xf numFmtId="0" fontId="11" fillId="0" borderId="20" xfId="0" applyFont="1" applyBorder="1" applyAlignment="1" applyProtection="1">
      <alignment horizontal="left" wrapText="1" indent="1"/>
      <protection locked="0"/>
    </xf>
    <xf numFmtId="0" fontId="11" fillId="0" borderId="21" xfId="0" applyFont="1" applyBorder="1" applyAlignment="1" applyProtection="1">
      <alignment horizontal="left" wrapText="1" indent="1"/>
      <protection locked="0"/>
    </xf>
    <xf numFmtId="0" fontId="11" fillId="0" borderId="0" xfId="0" applyFont="1" applyBorder="1" applyAlignment="1" applyProtection="1">
      <alignment horizontal="left" wrapText="1" indent="1"/>
      <protection locked="0"/>
    </xf>
    <xf numFmtId="0" fontId="11" fillId="0" borderId="9" xfId="0" applyFont="1" applyBorder="1" applyAlignment="1" applyProtection="1">
      <alignment horizontal="left" wrapText="1" indent="1"/>
      <protection locked="0"/>
    </xf>
    <xf numFmtId="0" fontId="15" fillId="4" borderId="22" xfId="0" applyNumberFormat="1" applyFont="1" applyFill="1" applyBorder="1" applyAlignment="1" applyProtection="1">
      <alignment horizontal="left" vertical="center" wrapText="1"/>
      <protection locked="0"/>
    </xf>
    <xf numFmtId="0" fontId="15" fillId="4" borderId="20" xfId="0" applyNumberFormat="1" applyFont="1" applyFill="1" applyBorder="1" applyAlignment="1" applyProtection="1">
      <alignment horizontal="left" vertical="center" wrapText="1"/>
      <protection locked="0"/>
    </xf>
    <xf numFmtId="0" fontId="15" fillId="4" borderId="23" xfId="0" applyNumberFormat="1" applyFont="1" applyFill="1" applyBorder="1" applyAlignment="1" applyProtection="1">
      <alignment horizontal="left" vertical="center" wrapText="1"/>
      <protection locked="0"/>
    </xf>
    <xf numFmtId="0" fontId="15" fillId="4" borderId="24" xfId="0" applyNumberFormat="1" applyFont="1" applyFill="1" applyBorder="1" applyAlignment="1" applyProtection="1">
      <alignment horizontal="left" vertical="center" wrapText="1"/>
      <protection locked="0"/>
    </xf>
    <xf numFmtId="0" fontId="15" fillId="4" borderId="0" xfId="0" applyNumberFormat="1" applyFont="1" applyFill="1" applyBorder="1" applyAlignment="1" applyProtection="1">
      <alignment horizontal="left" vertical="center" wrapText="1"/>
      <protection locked="0"/>
    </xf>
    <xf numFmtId="0" fontId="15" fillId="4" borderId="25" xfId="0" applyNumberFormat="1" applyFont="1" applyFill="1" applyBorder="1" applyAlignment="1" applyProtection="1">
      <alignment horizontal="left" vertical="center" wrapText="1"/>
      <protection locked="0"/>
    </xf>
    <xf numFmtId="0" fontId="15" fillId="4" borderId="26" xfId="0" applyNumberFormat="1" applyFont="1" applyFill="1" applyBorder="1" applyAlignment="1" applyProtection="1">
      <alignment horizontal="left" vertical="center" wrapText="1"/>
      <protection locked="0"/>
    </xf>
    <xf numFmtId="0" fontId="15" fillId="4" borderId="27" xfId="0" applyNumberFormat="1" applyFont="1" applyFill="1" applyBorder="1" applyAlignment="1" applyProtection="1">
      <alignment horizontal="left" vertical="center" wrapText="1"/>
      <protection locked="0"/>
    </xf>
    <xf numFmtId="0" fontId="15" fillId="4" borderId="28" xfId="0" applyNumberFormat="1" applyFont="1" applyFill="1" applyBorder="1" applyAlignment="1" applyProtection="1">
      <alignment horizontal="left" vertical="center" wrapText="1"/>
      <protection locked="0"/>
    </xf>
    <xf numFmtId="0" fontId="6" fillId="3" borderId="14" xfId="0" applyFont="1" applyFill="1" applyBorder="1" applyAlignment="1">
      <alignment horizontal="left" wrapText="1"/>
    </xf>
    <xf numFmtId="0" fontId="6" fillId="3" borderId="15" xfId="0" applyFont="1" applyFill="1" applyBorder="1" applyAlignment="1">
      <alignment horizontal="left" wrapText="1"/>
    </xf>
    <xf numFmtId="0" fontId="6" fillId="3" borderId="16" xfId="0" applyFont="1" applyFill="1" applyBorder="1" applyAlignment="1">
      <alignment horizontal="left" wrapText="1"/>
    </xf>
    <xf numFmtId="0" fontId="6" fillId="3" borderId="10" xfId="0" applyFont="1" applyFill="1" applyBorder="1" applyAlignment="1">
      <alignment horizontal="left" wrapText="1"/>
    </xf>
    <xf numFmtId="0" fontId="6" fillId="3" borderId="11" xfId="0" applyFont="1" applyFill="1" applyBorder="1" applyAlignment="1">
      <alignment horizontal="left" wrapText="1"/>
    </xf>
    <xf numFmtId="0" fontId="6" fillId="3" borderId="12" xfId="0" applyFont="1" applyFill="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1117600</xdr:colOff>
      <xdr:row>1</xdr:row>
      <xdr:rowOff>209550</xdr:rowOff>
    </xdr:to>
    <xdr:pic>
      <xdr:nvPicPr>
        <xdr:cNvPr id="3" name="Picture 2">
          <a:hlinkClick xmlns:r="http://schemas.openxmlformats.org/officeDocument/2006/relationships" r:id="rId1"/>
          <a:extLst>
            <a:ext uri="{FF2B5EF4-FFF2-40B4-BE49-F238E27FC236}">
              <a16:creationId xmlns:a16="http://schemas.microsoft.com/office/drawing/2014/main" id="{FDC9EE48-7810-448F-8CB3-8561F4EC353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622550" cy="137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628650</xdr:colOff>
      <xdr:row>1</xdr:row>
      <xdr:rowOff>177800</xdr:rowOff>
    </xdr:to>
    <xdr:pic>
      <xdr:nvPicPr>
        <xdr:cNvPr id="8206" name="Picture 2" descr="logo-final-epix.jpg">
          <a:hlinkClick xmlns:r="http://schemas.openxmlformats.org/officeDocument/2006/relationships" r:id="rId1"/>
          <a:extLst>
            <a:ext uri="{FF2B5EF4-FFF2-40B4-BE49-F238E27FC236}">
              <a16:creationId xmlns:a16="http://schemas.microsoft.com/office/drawing/2014/main" id="{60866C21-35F3-4273-AB1C-F8175D358E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0"/>
          <a:ext cx="2622550" cy="136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47"/>
  <sheetViews>
    <sheetView showGridLines="0" tabSelected="1" workbookViewId="0"/>
  </sheetViews>
  <sheetFormatPr defaultColWidth="9.1796875" defaultRowHeight="12.5" x14ac:dyDescent="0.25"/>
  <cols>
    <col min="1" max="1" width="3" style="1" bestFit="1" customWidth="1"/>
    <col min="2" max="2" width="21.54296875" style="1" customWidth="1"/>
    <col min="3" max="3" width="23.7265625" style="1" customWidth="1"/>
    <col min="4" max="4" width="31.26953125" style="1" customWidth="1"/>
    <col min="5" max="5" width="6.54296875" style="1" customWidth="1"/>
    <col min="6" max="6" width="15.453125" style="1" customWidth="1"/>
    <col min="7" max="7" width="13.26953125" style="1" customWidth="1"/>
    <col min="8" max="8" width="17.453125" style="1" customWidth="1"/>
    <col min="9" max="9" width="16.54296875" style="1" customWidth="1"/>
    <col min="10" max="10" width="11.81640625" style="1" bestFit="1" customWidth="1"/>
    <col min="11" max="11" width="10.1796875" style="1" bestFit="1" customWidth="1"/>
    <col min="12" max="16384" width="9.1796875" style="1"/>
  </cols>
  <sheetData>
    <row r="1" spans="1:9" ht="91.5" customHeight="1" x14ac:dyDescent="0.25"/>
    <row r="2" spans="1:9" ht="17.25" customHeight="1" x14ac:dyDescent="0.4">
      <c r="D2" s="4" t="s">
        <v>25</v>
      </c>
    </row>
    <row r="3" spans="1:9" ht="17.25" customHeight="1" thickBot="1" x14ac:dyDescent="0.4">
      <c r="E3" s="3"/>
    </row>
    <row r="4" spans="1:9" ht="12.75" customHeight="1" x14ac:dyDescent="0.25">
      <c r="B4" s="43" t="s">
        <v>44</v>
      </c>
      <c r="C4" s="44"/>
      <c r="D4" s="44"/>
      <c r="E4" s="44"/>
      <c r="F4" s="44"/>
      <c r="G4" s="44"/>
      <c r="H4" s="44"/>
      <c r="I4" s="45"/>
    </row>
    <row r="5" spans="1:9" ht="16.5" customHeight="1" x14ac:dyDescent="0.25">
      <c r="B5" s="46"/>
      <c r="C5" s="47"/>
      <c r="D5" s="47"/>
      <c r="E5" s="47"/>
      <c r="F5" s="47"/>
      <c r="G5" s="47"/>
      <c r="H5" s="47"/>
      <c r="I5" s="48"/>
    </row>
    <row r="6" spans="1:9" ht="13" thickBot="1" x14ac:dyDescent="0.3">
      <c r="A6" s="2"/>
      <c r="B6" s="49"/>
      <c r="C6" s="50"/>
      <c r="D6" s="50"/>
      <c r="E6" s="50"/>
      <c r="F6" s="50"/>
      <c r="G6" s="50"/>
      <c r="H6" s="50"/>
      <c r="I6" s="51"/>
    </row>
    <row r="7" spans="1:9" s="11" customFormat="1" ht="13.5" thickBot="1" x14ac:dyDescent="0.35">
      <c r="A7" s="9"/>
      <c r="B7" s="10"/>
      <c r="C7" s="10"/>
      <c r="D7" s="10"/>
      <c r="E7" s="10"/>
      <c r="F7" s="10"/>
      <c r="G7" s="10"/>
      <c r="H7" s="10"/>
      <c r="I7" s="10"/>
    </row>
    <row r="8" spans="1:9" ht="12.75" customHeight="1" x14ac:dyDescent="0.3">
      <c r="B8" s="52" t="s">
        <v>11</v>
      </c>
      <c r="C8" s="53"/>
      <c r="D8" s="54"/>
      <c r="F8" s="59" t="s">
        <v>43</v>
      </c>
      <c r="G8" s="60"/>
      <c r="H8" s="60"/>
      <c r="I8" s="61"/>
    </row>
    <row r="9" spans="1:9" ht="12.75" customHeight="1" x14ac:dyDescent="0.25">
      <c r="B9" s="13" t="s">
        <v>0</v>
      </c>
      <c r="C9" s="32">
        <v>1000000</v>
      </c>
      <c r="D9" s="14" t="s">
        <v>1</v>
      </c>
      <c r="F9" s="62"/>
      <c r="G9" s="63"/>
      <c r="H9" s="63"/>
      <c r="I9" s="64"/>
    </row>
    <row r="10" spans="1:9" x14ac:dyDescent="0.25">
      <c r="B10" s="13" t="s">
        <v>2</v>
      </c>
      <c r="C10" s="33">
        <v>10</v>
      </c>
      <c r="D10" s="14" t="s">
        <v>3</v>
      </c>
      <c r="F10" s="62"/>
      <c r="G10" s="63"/>
      <c r="H10" s="63"/>
      <c r="I10" s="64"/>
    </row>
    <row r="11" spans="1:9" x14ac:dyDescent="0.25">
      <c r="B11" s="13" t="s">
        <v>26</v>
      </c>
      <c r="C11" s="34">
        <v>0.1</v>
      </c>
      <c r="D11" s="14" t="s">
        <v>12</v>
      </c>
      <c r="F11" s="62"/>
      <c r="G11" s="63"/>
      <c r="H11" s="63"/>
      <c r="I11" s="64"/>
    </row>
    <row r="12" spans="1:9" x14ac:dyDescent="0.25">
      <c r="B12" s="15" t="s">
        <v>14</v>
      </c>
      <c r="C12" s="34">
        <v>0.15</v>
      </c>
      <c r="D12" s="14" t="s">
        <v>12</v>
      </c>
      <c r="F12" s="62"/>
      <c r="G12" s="63"/>
      <c r="H12" s="63"/>
      <c r="I12" s="64"/>
    </row>
    <row r="13" spans="1:9" ht="13" thickBot="1" x14ac:dyDescent="0.3">
      <c r="B13" s="16" t="s">
        <v>15</v>
      </c>
      <c r="C13" s="35">
        <v>0.12</v>
      </c>
      <c r="D13" s="17" t="s">
        <v>12</v>
      </c>
      <c r="F13" s="62"/>
      <c r="G13" s="63"/>
      <c r="H13" s="63"/>
      <c r="I13" s="64"/>
    </row>
    <row r="14" spans="1:9" ht="13" thickBot="1" x14ac:dyDescent="0.3">
      <c r="F14" s="62"/>
      <c r="G14" s="63"/>
      <c r="H14" s="63"/>
      <c r="I14" s="64"/>
    </row>
    <row r="15" spans="1:9" ht="13" x14ac:dyDescent="0.3">
      <c r="B15" s="52" t="s">
        <v>4</v>
      </c>
      <c r="C15" s="53"/>
      <c r="D15" s="54"/>
      <c r="F15" s="65"/>
      <c r="G15" s="66"/>
      <c r="H15" s="66"/>
      <c r="I15" s="67"/>
    </row>
    <row r="16" spans="1:9" ht="13" thickBot="1" x14ac:dyDescent="0.3">
      <c r="B16" s="13" t="s">
        <v>36</v>
      </c>
      <c r="C16" s="12">
        <v>1.6</v>
      </c>
      <c r="D16" s="14" t="s">
        <v>5</v>
      </c>
    </row>
    <row r="17" spans="2:9" ht="13" x14ac:dyDescent="0.3">
      <c r="B17" s="13"/>
      <c r="C17" s="34">
        <v>0.1</v>
      </c>
      <c r="D17" s="14" t="s">
        <v>6</v>
      </c>
      <c r="F17" s="52" t="s">
        <v>19</v>
      </c>
      <c r="G17" s="53"/>
      <c r="H17" s="53"/>
      <c r="I17" s="54"/>
    </row>
    <row r="18" spans="2:9" x14ac:dyDescent="0.25">
      <c r="B18" s="18"/>
      <c r="C18" s="19"/>
      <c r="D18" s="20"/>
      <c r="F18" s="23" t="s">
        <v>20</v>
      </c>
      <c r="G18" s="41" t="e">
        <f ca="1">ROUND(_xll.RiskMin(D36),-3)</f>
        <v>#NAME?</v>
      </c>
      <c r="H18" s="55" t="s">
        <v>39</v>
      </c>
      <c r="I18" s="56"/>
    </row>
    <row r="19" spans="2:9" x14ac:dyDescent="0.25">
      <c r="B19" s="13" t="s">
        <v>37</v>
      </c>
      <c r="C19" s="12">
        <v>0.1</v>
      </c>
      <c r="D19" s="14" t="s">
        <v>7</v>
      </c>
      <c r="F19" s="23" t="s">
        <v>21</v>
      </c>
      <c r="G19" s="21" t="e">
        <f ca="1">ROUND(_xll.RiskPercentile(D36,0.99),-3)-G18</f>
        <v>#NAME?</v>
      </c>
      <c r="H19" s="57"/>
      <c r="I19" s="58"/>
    </row>
    <row r="20" spans="2:9" x14ac:dyDescent="0.25">
      <c r="B20" s="13"/>
      <c r="C20" s="12">
        <v>1000</v>
      </c>
      <c r="D20" s="14" t="s">
        <v>8</v>
      </c>
      <c r="F20" s="23" t="s">
        <v>22</v>
      </c>
      <c r="G20" s="7">
        <v>1000000</v>
      </c>
      <c r="H20" s="25" t="s">
        <v>41</v>
      </c>
      <c r="I20" s="24"/>
    </row>
    <row r="21" spans="2:9" ht="13.5" thickBot="1" x14ac:dyDescent="0.35">
      <c r="B21" s="13"/>
      <c r="C21" s="12">
        <v>10000</v>
      </c>
      <c r="D21" s="14" t="s">
        <v>9</v>
      </c>
      <c r="F21" s="26" t="s">
        <v>23</v>
      </c>
      <c r="G21" s="27" t="e">
        <f ca="1">SUM(G18:G20)</f>
        <v>#NAME?</v>
      </c>
      <c r="H21" s="28"/>
      <c r="I21" s="29"/>
    </row>
    <row r="22" spans="2:9" ht="13" x14ac:dyDescent="0.3">
      <c r="B22" s="13"/>
      <c r="C22" s="12">
        <v>10000000</v>
      </c>
      <c r="D22" s="14" t="s">
        <v>10</v>
      </c>
      <c r="F22" s="40" t="s">
        <v>40</v>
      </c>
    </row>
    <row r="23" spans="2:9" ht="13" thickBot="1" x14ac:dyDescent="0.3"/>
    <row r="24" spans="2:9" ht="13" x14ac:dyDescent="0.3">
      <c r="B24" s="52" t="s">
        <v>13</v>
      </c>
      <c r="C24" s="53"/>
      <c r="D24" s="54"/>
    </row>
    <row r="25" spans="2:9" x14ac:dyDescent="0.25">
      <c r="B25" s="13" t="s">
        <v>38</v>
      </c>
      <c r="C25" s="36" t="e">
        <f ca="1">sales*sales_price*_xll.RiskPert(Min_WC,ML_WC,Max_WC)</f>
        <v>#NAME?</v>
      </c>
      <c r="D25" s="14"/>
    </row>
    <row r="26" spans="2:9" x14ac:dyDescent="0.25">
      <c r="B26" s="13" t="s">
        <v>16</v>
      </c>
      <c r="C26" s="37" t="e">
        <f ca="1">C25*EXP(_xll.RiskNormal(LN(XChange_Rate)+(0-XChange_Rate_Vol^2/2),XChange_Rate_Vol))</f>
        <v>#NAME?</v>
      </c>
      <c r="D26" s="14"/>
    </row>
    <row r="27" spans="2:9" x14ac:dyDescent="0.25">
      <c r="B27" s="18"/>
      <c r="C27" s="19"/>
      <c r="D27" s="20"/>
    </row>
    <row r="28" spans="2:9" x14ac:dyDescent="0.25">
      <c r="B28" s="13" t="s">
        <v>37</v>
      </c>
      <c r="C28" s="30" t="e">
        <f ca="1">_xll.RiskPoisson(Rate)</f>
        <v>#NAME?</v>
      </c>
      <c r="D28" s="14" t="s">
        <v>17</v>
      </c>
    </row>
    <row r="29" spans="2:9" x14ac:dyDescent="0.25">
      <c r="B29" s="13">
        <v>1</v>
      </c>
      <c r="C29" s="42" t="e">
        <f ca="1">IF($C$28&gt;=B29,_xll.RiskPert(Min_Size,ML_Size,Max_Size),0)</f>
        <v>#NAME?</v>
      </c>
      <c r="D29" s="14"/>
    </row>
    <row r="30" spans="2:9" x14ac:dyDescent="0.25">
      <c r="B30" s="13">
        <v>2</v>
      </c>
      <c r="C30" s="38" t="e">
        <f ca="1">IF($C$28&gt;=B30,_xll.RiskPert(Min_Size,ML_Size,Max_Size),0)</f>
        <v>#NAME?</v>
      </c>
      <c r="D30" s="14"/>
    </row>
    <row r="31" spans="2:9" x14ac:dyDescent="0.25">
      <c r="B31" s="13">
        <v>3</v>
      </c>
      <c r="C31" s="38" t="e">
        <f ca="1">IF($C$28&gt;=B31,_xll.RiskPert(Min_Size,ML_Size,Max_Size),0)</f>
        <v>#NAME?</v>
      </c>
      <c r="D31" s="14"/>
    </row>
    <row r="32" spans="2:9" x14ac:dyDescent="0.25">
      <c r="B32" s="18"/>
      <c r="C32" s="39"/>
      <c r="D32" s="20"/>
    </row>
    <row r="33" spans="2:4" x14ac:dyDescent="0.25">
      <c r="B33" s="13" t="s">
        <v>31</v>
      </c>
      <c r="C33" s="38">
        <v>0</v>
      </c>
      <c r="D33" s="14" t="s">
        <v>32</v>
      </c>
    </row>
    <row r="34" spans="2:4" x14ac:dyDescent="0.25">
      <c r="B34" s="13" t="s">
        <v>18</v>
      </c>
      <c r="C34" s="38" t="e">
        <f ca="1">SUM(C29:C33)</f>
        <v>#NAME?</v>
      </c>
      <c r="D34" s="14"/>
    </row>
    <row r="35" spans="2:4" ht="13" thickBot="1" x14ac:dyDescent="0.3">
      <c r="D35" s="5"/>
    </row>
    <row r="36" spans="2:4" ht="13.5" thickBot="1" x14ac:dyDescent="0.35">
      <c r="B36" s="6" t="s">
        <v>24</v>
      </c>
      <c r="C36" s="6"/>
      <c r="D36" s="22" t="e">
        <f ca="1">_xll.RiskOutput("Firm's required capital") + C26+C34</f>
        <v>#NAME?</v>
      </c>
    </row>
    <row r="45" spans="2:4" x14ac:dyDescent="0.25">
      <c r="D45" s="7"/>
    </row>
    <row r="47" spans="2:4" x14ac:dyDescent="0.25">
      <c r="D47" s="8"/>
    </row>
  </sheetData>
  <mergeCells count="7">
    <mergeCell ref="B4:I6"/>
    <mergeCell ref="B8:D8"/>
    <mergeCell ref="B15:D15"/>
    <mergeCell ref="B24:D24"/>
    <mergeCell ref="F17:I17"/>
    <mergeCell ref="H18:I19"/>
    <mergeCell ref="F8:I15"/>
  </mergeCells>
  <phoneticPr fontId="2" type="noConversion"/>
  <pageMargins left="0.75" right="0.75" top="1" bottom="1" header="0.5" footer="0.5"/>
  <pageSetup paperSize="9"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46"/>
  <sheetViews>
    <sheetView showGridLines="0" workbookViewId="0"/>
  </sheetViews>
  <sheetFormatPr defaultColWidth="9.1796875" defaultRowHeight="12.5" x14ac:dyDescent="0.25"/>
  <cols>
    <col min="1" max="1" width="3" style="1" bestFit="1" customWidth="1"/>
    <col min="2" max="2" width="28.54296875" style="1" customWidth="1"/>
    <col min="3" max="3" width="13.1796875" style="1" customWidth="1"/>
    <col min="4" max="4" width="33" style="1" customWidth="1"/>
    <col min="5" max="5" width="5.1796875" style="1" customWidth="1"/>
    <col min="6" max="6" width="19.453125" style="1" bestFit="1" customWidth="1"/>
    <col min="7" max="7" width="10.1796875" style="1" bestFit="1" customWidth="1"/>
    <col min="8" max="8" width="34.26953125" style="1" customWidth="1"/>
    <col min="9" max="9" width="15.54296875" style="1" customWidth="1"/>
    <col min="10" max="10" width="11.81640625" style="1" bestFit="1" customWidth="1"/>
    <col min="11" max="11" width="10.1796875" style="1" bestFit="1" customWidth="1"/>
    <col min="12" max="16384" width="9.1796875" style="1"/>
  </cols>
  <sheetData>
    <row r="1" spans="1:9" ht="93.75" customHeight="1" x14ac:dyDescent="0.25"/>
    <row r="2" spans="1:9" ht="17.25" customHeight="1" x14ac:dyDescent="0.4">
      <c r="D2" s="4" t="s">
        <v>33</v>
      </c>
    </row>
    <row r="3" spans="1:9" ht="17.25" customHeight="1" thickBot="1" x14ac:dyDescent="0.4">
      <c r="E3" s="3"/>
    </row>
    <row r="4" spans="1:9" ht="12.75" customHeight="1" x14ac:dyDescent="0.25">
      <c r="B4" s="68" t="s">
        <v>34</v>
      </c>
      <c r="C4" s="69"/>
      <c r="D4" s="69"/>
      <c r="E4" s="69"/>
      <c r="F4" s="69"/>
      <c r="G4" s="69"/>
      <c r="H4" s="70"/>
    </row>
    <row r="5" spans="1:9" ht="12.75" customHeight="1" thickBot="1" x14ac:dyDescent="0.3">
      <c r="B5" s="71"/>
      <c r="C5" s="72"/>
      <c r="D5" s="72"/>
      <c r="E5" s="72"/>
      <c r="F5" s="72"/>
      <c r="G5" s="72"/>
      <c r="H5" s="73"/>
    </row>
    <row r="6" spans="1:9" s="11" customFormat="1" ht="13.5" thickBot="1" x14ac:dyDescent="0.35">
      <c r="A6" s="9"/>
      <c r="B6" s="10"/>
      <c r="C6" s="10"/>
      <c r="D6" s="10"/>
      <c r="E6" s="10"/>
      <c r="F6" s="10"/>
      <c r="G6" s="10"/>
      <c r="H6" s="10"/>
      <c r="I6" s="10"/>
    </row>
    <row r="7" spans="1:9" ht="13" x14ac:dyDescent="0.3">
      <c r="B7" s="52" t="s">
        <v>11</v>
      </c>
      <c r="C7" s="53"/>
      <c r="D7" s="54"/>
      <c r="F7" s="52" t="s">
        <v>19</v>
      </c>
      <c r="G7" s="53"/>
      <c r="H7" s="54"/>
    </row>
    <row r="8" spans="1:9" x14ac:dyDescent="0.25">
      <c r="B8" s="13" t="s">
        <v>0</v>
      </c>
      <c r="C8" s="32">
        <v>1000000</v>
      </c>
      <c r="D8" s="14" t="s">
        <v>1</v>
      </c>
      <c r="F8" s="23" t="s">
        <v>28</v>
      </c>
      <c r="G8" s="41" t="e">
        <f ca="1">ROUND(_xll.RiskMin(D35),-3)</f>
        <v>#NAME?</v>
      </c>
      <c r="H8" s="24"/>
    </row>
    <row r="9" spans="1:9" x14ac:dyDescent="0.25">
      <c r="B9" s="13" t="s">
        <v>2</v>
      </c>
      <c r="C9" s="33">
        <v>10</v>
      </c>
      <c r="D9" s="14" t="s">
        <v>3</v>
      </c>
      <c r="F9" s="23" t="s">
        <v>29</v>
      </c>
      <c r="G9" s="21" t="e">
        <f ca="1">ROUND(_xll.RiskPercentile(D35,0.99),-3)-G8</f>
        <v>#NAME?</v>
      </c>
      <c r="H9" s="24"/>
    </row>
    <row r="10" spans="1:9" x14ac:dyDescent="0.25">
      <c r="B10" s="13" t="s">
        <v>26</v>
      </c>
      <c r="C10" s="34">
        <v>0.1</v>
      </c>
      <c r="D10" s="14" t="s">
        <v>12</v>
      </c>
      <c r="F10" s="23" t="s">
        <v>35</v>
      </c>
      <c r="G10" s="7">
        <v>100000</v>
      </c>
      <c r="H10" s="31" t="s">
        <v>41</v>
      </c>
    </row>
    <row r="11" spans="1:9" ht="13.5" thickBot="1" x14ac:dyDescent="0.35">
      <c r="B11" s="15" t="s">
        <v>14</v>
      </c>
      <c r="C11" s="34">
        <v>0.15</v>
      </c>
      <c r="D11" s="14" t="s">
        <v>12</v>
      </c>
      <c r="F11" s="26" t="s">
        <v>23</v>
      </c>
      <c r="G11" s="27" t="e">
        <f ca="1">SUM(G8:G10)</f>
        <v>#NAME?</v>
      </c>
      <c r="H11" s="29"/>
    </row>
    <row r="12" spans="1:9" ht="13" thickBot="1" x14ac:dyDescent="0.3">
      <c r="B12" s="16" t="s">
        <v>15</v>
      </c>
      <c r="C12" s="35">
        <v>0.12</v>
      </c>
      <c r="D12" s="17" t="s">
        <v>12</v>
      </c>
    </row>
    <row r="13" spans="1:9" ht="13.5" thickBot="1" x14ac:dyDescent="0.35">
      <c r="F13" s="40" t="s">
        <v>42</v>
      </c>
    </row>
    <row r="14" spans="1:9" ht="13" x14ac:dyDescent="0.3">
      <c r="B14" s="52" t="s">
        <v>4</v>
      </c>
      <c r="C14" s="53"/>
      <c r="D14" s="54"/>
    </row>
    <row r="15" spans="1:9" x14ac:dyDescent="0.25">
      <c r="B15" s="13" t="s">
        <v>36</v>
      </c>
      <c r="C15" s="12">
        <v>1.6</v>
      </c>
      <c r="D15" s="14" t="s">
        <v>5</v>
      </c>
    </row>
    <row r="16" spans="1:9" x14ac:dyDescent="0.25">
      <c r="B16" s="13"/>
      <c r="C16" s="34">
        <v>0.1</v>
      </c>
      <c r="D16" s="14" t="s">
        <v>6</v>
      </c>
    </row>
    <row r="17" spans="2:4" x14ac:dyDescent="0.25">
      <c r="B17" s="18"/>
      <c r="C17" s="19"/>
      <c r="D17" s="20"/>
    </row>
    <row r="18" spans="2:4" x14ac:dyDescent="0.25">
      <c r="B18" s="13" t="s">
        <v>37</v>
      </c>
      <c r="C18" s="12">
        <v>0.1</v>
      </c>
      <c r="D18" s="14" t="s">
        <v>7</v>
      </c>
    </row>
    <row r="19" spans="2:4" x14ac:dyDescent="0.25">
      <c r="B19" s="13"/>
      <c r="C19" s="12">
        <v>1000</v>
      </c>
      <c r="D19" s="14" t="s">
        <v>8</v>
      </c>
    </row>
    <row r="20" spans="2:4" x14ac:dyDescent="0.25">
      <c r="B20" s="13"/>
      <c r="C20" s="12">
        <v>10000</v>
      </c>
      <c r="D20" s="14" t="s">
        <v>9</v>
      </c>
    </row>
    <row r="21" spans="2:4" x14ac:dyDescent="0.25">
      <c r="B21" s="13"/>
      <c r="C21" s="12">
        <v>10000000</v>
      </c>
      <c r="D21" s="14" t="s">
        <v>10</v>
      </c>
    </row>
    <row r="22" spans="2:4" ht="13" thickBot="1" x14ac:dyDescent="0.3"/>
    <row r="23" spans="2:4" ht="13" x14ac:dyDescent="0.3">
      <c r="B23" s="52" t="s">
        <v>13</v>
      </c>
      <c r="C23" s="53"/>
      <c r="D23" s="54"/>
    </row>
    <row r="24" spans="2:4" x14ac:dyDescent="0.25">
      <c r="B24" s="13" t="s">
        <v>38</v>
      </c>
      <c r="C24" s="36" t="e">
        <f ca="1">sales*sales_price*_xll.RiskPert(Min_WC,ML_WC,Max_WC)</f>
        <v>#NAME?</v>
      </c>
      <c r="D24" s="14"/>
    </row>
    <row r="25" spans="2:4" x14ac:dyDescent="0.25">
      <c r="B25" s="13" t="s">
        <v>16</v>
      </c>
      <c r="C25" s="37" t="e">
        <f ca="1">C24*XChange_Rate</f>
        <v>#NAME?</v>
      </c>
      <c r="D25" s="14" t="s">
        <v>27</v>
      </c>
    </row>
    <row r="26" spans="2:4" x14ac:dyDescent="0.25">
      <c r="B26" s="18"/>
      <c r="C26" s="19"/>
      <c r="D26" s="20"/>
    </row>
    <row r="27" spans="2:4" x14ac:dyDescent="0.25">
      <c r="B27" s="13" t="s">
        <v>37</v>
      </c>
      <c r="C27" s="30">
        <v>0</v>
      </c>
      <c r="D27" s="14" t="s">
        <v>30</v>
      </c>
    </row>
    <row r="28" spans="2:4" x14ac:dyDescent="0.25">
      <c r="B28" s="13">
        <v>1</v>
      </c>
      <c r="C28" s="38">
        <f>IF($C$27&gt;=B28,_xll.RiskPert(Min_Size,ML_Size,Max_Size),0)</f>
        <v>0</v>
      </c>
      <c r="D28" s="14"/>
    </row>
    <row r="29" spans="2:4" x14ac:dyDescent="0.25">
      <c r="B29" s="13">
        <v>2</v>
      </c>
      <c r="C29" s="38">
        <f>IF($C$27&gt;=B29,_xll.RiskPert(Min_Size,ML_Size,Max_Size),0)</f>
        <v>0</v>
      </c>
      <c r="D29" s="14"/>
    </row>
    <row r="30" spans="2:4" x14ac:dyDescent="0.25">
      <c r="B30" s="13">
        <v>3</v>
      </c>
      <c r="C30" s="38">
        <f>IF($C$27&gt;=B30,_xll.RiskPert(Min_Size,ML_Size,Max_Size),0)</f>
        <v>0</v>
      </c>
      <c r="D30" s="14"/>
    </row>
    <row r="31" spans="2:4" x14ac:dyDescent="0.25">
      <c r="B31" s="18"/>
      <c r="C31" s="39"/>
      <c r="D31" s="20"/>
    </row>
    <row r="32" spans="2:4" x14ac:dyDescent="0.25">
      <c r="B32" s="13" t="s">
        <v>31</v>
      </c>
      <c r="C32" s="38">
        <f>Rate*((Min_Size+4*ML_Size+Max_Size)/6)*1.1</f>
        <v>184085.00000000003</v>
      </c>
      <c r="D32" s="14"/>
    </row>
    <row r="33" spans="2:4" x14ac:dyDescent="0.25">
      <c r="B33" s="13" t="s">
        <v>18</v>
      </c>
      <c r="C33" s="38">
        <f>SUM(C28:C32)</f>
        <v>184085.00000000003</v>
      </c>
      <c r="D33" s="14"/>
    </row>
    <row r="34" spans="2:4" ht="13" thickBot="1" x14ac:dyDescent="0.3">
      <c r="D34" s="5"/>
    </row>
    <row r="35" spans="2:4" ht="13.5" thickBot="1" x14ac:dyDescent="0.35">
      <c r="B35" s="6" t="s">
        <v>24</v>
      </c>
      <c r="C35" s="6"/>
      <c r="D35" s="22" t="e">
        <f ca="1">_xll.RiskOutput("Firm's required capital New") + C25+C33</f>
        <v>#NAME?</v>
      </c>
    </row>
    <row r="44" spans="2:4" x14ac:dyDescent="0.25">
      <c r="D44" s="7"/>
    </row>
    <row r="46" spans="2:4" x14ac:dyDescent="0.25">
      <c r="D46" s="8"/>
    </row>
  </sheetData>
  <mergeCells count="5">
    <mergeCell ref="B4:H5"/>
    <mergeCell ref="B7:D7"/>
    <mergeCell ref="B14:D14"/>
    <mergeCell ref="B23:D23"/>
    <mergeCell ref="F7:H7"/>
  </mergeCells>
  <phoneticPr fontId="2"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22</vt:i4>
      </vt:variant>
    </vt:vector>
  </HeadingPairs>
  <TitlesOfParts>
    <vt:vector size="24" baseType="lpstr">
      <vt:lpstr>Capital with uncontrolled risk</vt:lpstr>
      <vt:lpstr>Capital with controlled risk</vt:lpstr>
      <vt:lpstr>'Capital with controlled risk'!Max_Size</vt:lpstr>
      <vt:lpstr>Max_Size</vt:lpstr>
      <vt:lpstr>'Capital with controlled risk'!Max_WC</vt:lpstr>
      <vt:lpstr>Max_WC</vt:lpstr>
      <vt:lpstr>'Capital with controlled risk'!Min_Size</vt:lpstr>
      <vt:lpstr>Min_Size</vt:lpstr>
      <vt:lpstr>'Capital with controlled risk'!Min_WC</vt:lpstr>
      <vt:lpstr>Min_WC</vt:lpstr>
      <vt:lpstr>'Capital with controlled risk'!ML_Size</vt:lpstr>
      <vt:lpstr>ML_Size</vt:lpstr>
      <vt:lpstr>'Capital with controlled risk'!ML_WC</vt:lpstr>
      <vt:lpstr>ML_WC</vt:lpstr>
      <vt:lpstr>'Capital with controlled risk'!Rate</vt:lpstr>
      <vt:lpstr>Rate</vt:lpstr>
      <vt:lpstr>'Capital with controlled risk'!sales</vt:lpstr>
      <vt:lpstr>sales</vt:lpstr>
      <vt:lpstr>'Capital with controlled risk'!sales_price</vt:lpstr>
      <vt:lpstr>sales_price</vt:lpstr>
      <vt:lpstr>'Capital with controlled risk'!XChange_Rate</vt:lpstr>
      <vt:lpstr>XChange_Rate</vt:lpstr>
      <vt:lpstr>'Capital with controlled risk'!XChange_Rate_Vol</vt:lpstr>
      <vt:lpstr>XChange_Rate_Vol</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2017-09-22T16:19:59Z</dcterms:modified>
  <cp:category/>
</cp:coreProperties>
</file>