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0" yWindow="0" windowWidth="9500" windowHeight="4990"/>
  </bookViews>
  <sheets>
    <sheet name="Refineries" sheetId="1"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71027" calcMode="manual"/>
</workbook>
</file>

<file path=xl/calcChain.xml><?xml version="1.0" encoding="utf-8"?>
<calcChain xmlns="http://schemas.openxmlformats.org/spreadsheetml/2006/main">
  <c r="P15" i="1" l="1"/>
  <c r="I22" i="1"/>
  <c r="I23" i="1"/>
  <c r="J21" i="1"/>
  <c r="H21" i="1"/>
  <c r="I26" i="1" l="1"/>
  <c r="I29" i="1"/>
</calcChain>
</file>

<file path=xl/sharedStrings.xml><?xml version="1.0" encoding="utf-8"?>
<sst xmlns="http://schemas.openxmlformats.org/spreadsheetml/2006/main" count="28" uniqueCount="27">
  <si>
    <t>and</t>
  </si>
  <si>
    <t>Input</t>
  </si>
  <si>
    <t>Model</t>
  </si>
  <si>
    <t>Outcome</t>
  </si>
  <si>
    <t>Number of refineries that don't meet EPA regulation:</t>
  </si>
  <si>
    <t>We know that the company selling technology X had annual revenue last year of between</t>
  </si>
  <si>
    <t>from technology X.</t>
  </si>
  <si>
    <t>What you know is that:</t>
  </si>
  <si>
    <t>There are exactly</t>
  </si>
  <si>
    <t>refineries in the US (the EPA published this data online)</t>
  </si>
  <si>
    <t>have installed technology X.</t>
  </si>
  <si>
    <t>per year per refinery</t>
  </si>
  <si>
    <t>per replacement (e.g. filter).</t>
  </si>
  <si>
    <t>Market size estimation for new technology</t>
  </si>
  <si>
    <t xml:space="preserve">Technology X needs to be replaced regularly (e.g. a filter), at an average rate of </t>
  </si>
  <si>
    <t xml:space="preserve">oil refineries of which </t>
  </si>
  <si>
    <t>don't meet new EPA requirements and of which</t>
  </si>
  <si>
    <t>Priors: Refineries that don't meet EPA emmisions</t>
  </si>
  <si>
    <t>of which</t>
  </si>
  <si>
    <t>use technology X</t>
  </si>
  <si>
    <t>Observation: Number in survey not meeting new requirements</t>
  </si>
  <si>
    <t>Observation: Number in survey not meeting new requirements and using Technology X</t>
  </si>
  <si>
    <t>Total revenue for X technology</t>
  </si>
  <si>
    <t xml:space="preserve">You have managed to contact </t>
  </si>
  <si>
    <t>We know that technology X costs between</t>
  </si>
  <si>
    <t>Answer: Given the data we have, there is only a 17% probably there are more than 55 refineries.</t>
  </si>
  <si>
    <r>
      <t>Problem:</t>
    </r>
    <r>
      <rPr>
        <sz val="11"/>
        <rFont val="Times New Roman"/>
        <family val="1"/>
      </rPr>
      <t xml:space="preserve"> You are an R&amp;D company, that is planning to commercialize a new technology for oil refineries to help them meet a new EPA NOx emission requirements that will come into effect 1 year from now. However, you only want to develop this technology further if there are at least 55 refineries in the the US that could benefit from your technology. Recently, a competing technology was brought in the market (technology X) that also helps refineries meet these emissions and quite a few refineries are already using this technology (before start of EPA requirements), but it is a lot more expensive. You are convinced that a refinery that used technology X is as likely to buy your new technology (if you develop it) as a refinery that doesn't use any technology yet. The total market size for your new technology (Y) is therefore any refinery that currently doesn't meet EPA requirments plus any refinery that used technology X.</t>
    </r>
    <r>
      <rPr>
        <b/>
        <i/>
        <sz val="11"/>
        <rFont val="Times New Roman"/>
        <family val="1"/>
      </rPr>
      <t xml:space="preserve"> What is the probability that this total market is more than 55 refineries?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</si>
</sst>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3" x14ac:knownFonts="1">
    <font>
      <sz val="10"/>
      <name val="Arial"/>
    </font>
    <font>
      <sz val="10"/>
      <name val="Arial"/>
      <family val="2"/>
    </font>
    <font>
      <sz val="8"/>
      <name val="Arial"/>
      <family val="2"/>
    </font>
    <font>
      <b/>
      <sz val="10"/>
      <name val="Arial"/>
      <family val="2"/>
    </font>
    <font>
      <sz val="10"/>
      <color indexed="12"/>
      <name val="Arial"/>
      <family val="2"/>
    </font>
    <font>
      <sz val="10"/>
      <color indexed="10"/>
      <name val="Arial"/>
      <family val="2"/>
    </font>
    <font>
      <sz val="16"/>
      <name val="Arial"/>
      <family val="2"/>
    </font>
    <font>
      <sz val="12"/>
      <name val="Times New Roman"/>
      <family val="1"/>
    </font>
    <font>
      <b/>
      <sz val="11"/>
      <name val="Times New Roman"/>
      <family val="1"/>
    </font>
    <font>
      <sz val="11"/>
      <name val="Times New Roman"/>
      <family val="1"/>
    </font>
    <font>
      <b/>
      <i/>
      <sz val="11"/>
      <name val="Times New Roman"/>
      <family val="1"/>
    </font>
    <font>
      <b/>
      <i/>
      <sz val="10"/>
      <color indexed="10"/>
      <name val="Arial"/>
      <family val="2"/>
    </font>
    <font>
      <sz val="10"/>
      <name val="Arial"/>
      <family val="2"/>
    </font>
  </fonts>
  <fills count="3">
    <fill>
      <patternFill patternType="none"/>
    </fill>
    <fill>
      <patternFill patternType="gray125"/>
    </fill>
    <fill>
      <patternFill patternType="solid">
        <fgColor indexed="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0" fontId="3"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applyAlignment="1">
      <alignment horizontal="center"/>
    </xf>
    <xf numFmtId="164" fontId="0" fillId="0" borderId="0" xfId="1" applyNumberFormat="1" applyFont="1" applyBorder="1"/>
    <xf numFmtId="164" fontId="0" fillId="0" borderId="7" xfId="1" applyNumberFormat="1" applyFont="1" applyBorder="1"/>
    <xf numFmtId="0" fontId="3" fillId="0" borderId="9" xfId="0" applyFont="1" applyBorder="1"/>
    <xf numFmtId="0" fontId="0" fillId="0" borderId="10" xfId="0" applyBorder="1"/>
    <xf numFmtId="0" fontId="0" fillId="0" borderId="11" xfId="0" applyBorder="1"/>
    <xf numFmtId="0" fontId="0" fillId="0" borderId="7" xfId="0" applyBorder="1" applyAlignment="1">
      <alignment horizontal="center"/>
    </xf>
    <xf numFmtId="0" fontId="4" fillId="0" borderId="0" xfId="0" applyFont="1" applyBorder="1" applyAlignment="1">
      <alignment horizontal="center"/>
    </xf>
    <xf numFmtId="164" fontId="4" fillId="0" borderId="0" xfId="1" applyNumberFormat="1" applyFont="1" applyBorder="1"/>
    <xf numFmtId="164" fontId="4" fillId="0" borderId="7" xfId="1" applyNumberFormat="1" applyFont="1" applyBorder="1"/>
    <xf numFmtId="0" fontId="5" fillId="0" borderId="10" xfId="0" applyFont="1" applyBorder="1" applyAlignment="1">
      <alignment horizontal="center"/>
    </xf>
    <xf numFmtId="0" fontId="0" fillId="0" borderId="0" xfId="0"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6" fillId="0" borderId="0" xfId="0" applyFont="1" applyProtection="1">
      <protection locked="0"/>
    </xf>
    <xf numFmtId="0" fontId="7" fillId="0" borderId="0" xfId="0" applyFont="1"/>
    <xf numFmtId="0" fontId="0" fillId="0" borderId="1" xfId="0" applyBorder="1"/>
    <xf numFmtId="0" fontId="0" fillId="0" borderId="2" xfId="0" applyBorder="1" applyAlignment="1">
      <alignment horizontal="center"/>
    </xf>
    <xf numFmtId="0" fontId="11" fillId="0" borderId="0" xfId="0" applyFont="1" applyProtection="1">
      <protection locked="0"/>
    </xf>
    <xf numFmtId="0" fontId="12" fillId="0" borderId="2" xfId="0" applyFont="1" applyBorder="1" applyAlignment="1">
      <alignment horizontal="center"/>
    </xf>
    <xf numFmtId="0" fontId="12" fillId="0" borderId="2" xfId="0" applyFont="1" applyBorder="1"/>
    <xf numFmtId="1" fontId="0" fillId="0" borderId="0" xfId="0" applyNumberFormat="1" applyBorder="1" applyAlignment="1">
      <alignment horizontal="center"/>
    </xf>
    <xf numFmtId="164" fontId="0" fillId="0" borderId="0" xfId="0" applyNumberFormat="1"/>
    <xf numFmtId="0" fontId="8" fillId="2" borderId="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2" borderId="0"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epixanalytics.com/" TargetMode="Externa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9</xdr:col>
      <xdr:colOff>342900</xdr:colOff>
      <xdr:row>21</xdr:row>
      <xdr:rowOff>38100</xdr:rowOff>
    </xdr:from>
    <xdr:to>
      <xdr:col>13</xdr:col>
      <xdr:colOff>542941</xdr:colOff>
      <xdr:row>23</xdr:row>
      <xdr:rowOff>79430</xdr:rowOff>
    </xdr:to>
    <xdr:sp macro="" textlink="">
      <xdr:nvSpPr>
        <xdr:cNvPr id="1041" name="Text Box 17">
          <a:extLst>
            <a:ext uri="{FF2B5EF4-FFF2-40B4-BE49-F238E27FC236}">
              <a16:creationId xmlns:a16="http://schemas.microsoft.com/office/drawing/2014/main" id="{0C55643E-84BA-4161-98DA-39902F4175E6}"/>
            </a:ext>
          </a:extLst>
        </xdr:cNvPr>
        <xdr:cNvSpPr txBox="1">
          <a:spLocks noChangeArrowheads="1"/>
        </xdr:cNvSpPr>
      </xdr:nvSpPr>
      <xdr:spPr bwMode="auto">
        <a:xfrm>
          <a:off x="7134225" y="3600450"/>
          <a:ext cx="3695700" cy="371475"/>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use the Poisson distribution here, because the filters are replaced at an average rate of 1.2 per year per refinery.</a:t>
          </a:r>
        </a:p>
        <a:p>
          <a:pPr algn="l" rtl="1">
            <a:defRPr sz="1000"/>
          </a:pPr>
          <a:endParaRPr lang="en-US" sz="1000" b="0" i="0" strike="noStrike">
            <a:solidFill>
              <a:srgbClr val="000000"/>
            </a:solidFill>
            <a:latin typeface="Arial"/>
            <a:cs typeface="Arial"/>
          </a:endParaRPr>
        </a:p>
      </xdr:txBody>
    </xdr:sp>
    <xdr:clientData/>
  </xdr:twoCellAnchor>
  <xdr:twoCellAnchor>
    <xdr:from>
      <xdr:col>9</xdr:col>
      <xdr:colOff>0</xdr:colOff>
      <xdr:row>25</xdr:row>
      <xdr:rowOff>95250</xdr:rowOff>
    </xdr:from>
    <xdr:to>
      <xdr:col>9</xdr:col>
      <xdr:colOff>1174750</xdr:colOff>
      <xdr:row>27</xdr:row>
      <xdr:rowOff>12700</xdr:rowOff>
    </xdr:to>
    <xdr:sp macro="" textlink="">
      <xdr:nvSpPr>
        <xdr:cNvPr id="1111" name="Line 18">
          <a:extLst>
            <a:ext uri="{FF2B5EF4-FFF2-40B4-BE49-F238E27FC236}">
              <a16:creationId xmlns:a16="http://schemas.microsoft.com/office/drawing/2014/main" id="{FD9456BC-9A40-4028-9D1B-9D21CC056EDB}"/>
            </a:ext>
          </a:extLst>
        </xdr:cNvPr>
        <xdr:cNvSpPr>
          <a:spLocks noChangeShapeType="1"/>
        </xdr:cNvSpPr>
      </xdr:nvSpPr>
      <xdr:spPr bwMode="auto">
        <a:xfrm flipH="1" flipV="1">
          <a:off x="7048500" y="5219700"/>
          <a:ext cx="1174750" cy="2413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1184275</xdr:colOff>
      <xdr:row>23</xdr:row>
      <xdr:rowOff>136525</xdr:rowOff>
    </xdr:from>
    <xdr:to>
      <xdr:col>14</xdr:col>
      <xdr:colOff>76149</xdr:colOff>
      <xdr:row>30</xdr:row>
      <xdr:rowOff>60325</xdr:rowOff>
    </xdr:to>
    <xdr:sp macro="" textlink="">
      <xdr:nvSpPr>
        <xdr:cNvPr id="1043" name="Text Box 19">
          <a:extLst>
            <a:ext uri="{FF2B5EF4-FFF2-40B4-BE49-F238E27FC236}">
              <a16:creationId xmlns:a16="http://schemas.microsoft.com/office/drawing/2014/main" id="{0CCF7B39-B81B-44F3-8ED2-D3D3698F303B}"/>
            </a:ext>
          </a:extLst>
        </xdr:cNvPr>
        <xdr:cNvSpPr txBox="1">
          <a:spLocks noChangeArrowheads="1"/>
        </xdr:cNvSpPr>
      </xdr:nvSpPr>
      <xdr:spPr bwMode="auto">
        <a:xfrm>
          <a:off x="7943850" y="4029075"/>
          <a:ext cx="3028950" cy="108585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The model replicates the system and remember only the values of cell H21 if the survey results and the total sales produced by the model match the known values. This technique is called "simulation of a bayesian inference with the accept/reject method" (M0411) and needs a lot of iterations.</a:t>
          </a:r>
        </a:p>
        <a:p>
          <a:pPr algn="l" rtl="1">
            <a:defRPr sz="1000"/>
          </a:pPr>
          <a:endParaRPr lang="en-US" sz="1000" b="0" i="0" strike="noStrike">
            <a:solidFill>
              <a:srgbClr val="000000"/>
            </a:solidFill>
            <a:latin typeface="Arial"/>
            <a:cs typeface="Arial"/>
          </a:endParaRPr>
        </a:p>
      </xdr:txBody>
    </xdr:sp>
    <xdr:clientData/>
  </xdr:twoCellAnchor>
  <xdr:twoCellAnchor>
    <xdr:from>
      <xdr:col>8</xdr:col>
      <xdr:colOff>1282700</xdr:colOff>
      <xdr:row>27</xdr:row>
      <xdr:rowOff>19050</xdr:rowOff>
    </xdr:from>
    <xdr:to>
      <xdr:col>9</xdr:col>
      <xdr:colOff>1168400</xdr:colOff>
      <xdr:row>28</xdr:row>
      <xdr:rowOff>88900</xdr:rowOff>
    </xdr:to>
    <xdr:sp macro="" textlink="">
      <xdr:nvSpPr>
        <xdr:cNvPr id="1113" name="Line 20">
          <a:extLst>
            <a:ext uri="{FF2B5EF4-FFF2-40B4-BE49-F238E27FC236}">
              <a16:creationId xmlns:a16="http://schemas.microsoft.com/office/drawing/2014/main" id="{9D56792A-9BDD-4A17-84FB-2DD8C4679406}"/>
            </a:ext>
          </a:extLst>
        </xdr:cNvPr>
        <xdr:cNvSpPr>
          <a:spLocks noChangeShapeType="1"/>
        </xdr:cNvSpPr>
      </xdr:nvSpPr>
      <xdr:spPr bwMode="auto">
        <a:xfrm flipH="1">
          <a:off x="6864350" y="5467350"/>
          <a:ext cx="135255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0</xdr:colOff>
      <xdr:row>23</xdr:row>
      <xdr:rowOff>88900</xdr:rowOff>
    </xdr:from>
    <xdr:to>
      <xdr:col>9</xdr:col>
      <xdr:colOff>355600</xdr:colOff>
      <xdr:row>25</xdr:row>
      <xdr:rowOff>76200</xdr:rowOff>
    </xdr:to>
    <xdr:sp macro="" textlink="">
      <xdr:nvSpPr>
        <xdr:cNvPr id="1114" name="Line 21">
          <a:extLst>
            <a:ext uri="{FF2B5EF4-FFF2-40B4-BE49-F238E27FC236}">
              <a16:creationId xmlns:a16="http://schemas.microsoft.com/office/drawing/2014/main" id="{5B6AB8F5-F8AE-4903-B110-71B0463B6042}"/>
            </a:ext>
          </a:extLst>
        </xdr:cNvPr>
        <xdr:cNvSpPr>
          <a:spLocks noChangeShapeType="1"/>
        </xdr:cNvSpPr>
      </xdr:nvSpPr>
      <xdr:spPr bwMode="auto">
        <a:xfrm flipH="1">
          <a:off x="7048500" y="4895850"/>
          <a:ext cx="355600" cy="304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0</xdr:colOff>
      <xdr:row>33</xdr:row>
      <xdr:rowOff>0</xdr:rowOff>
    </xdr:from>
    <xdr:to>
      <xdr:col>8</xdr:col>
      <xdr:colOff>774700</xdr:colOff>
      <xdr:row>56</xdr:row>
      <xdr:rowOff>0</xdr:rowOff>
    </xdr:to>
    <xdr:pic>
      <xdr:nvPicPr>
        <xdr:cNvPr id="1115" name="Picture 29">
          <a:extLst>
            <a:ext uri="{FF2B5EF4-FFF2-40B4-BE49-F238E27FC236}">
              <a16:creationId xmlns:a16="http://schemas.microsoft.com/office/drawing/2014/main" id="{00640666-C972-4566-AA5B-751623EA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6426200"/>
          <a:ext cx="5670550" cy="3651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0</xdr:rowOff>
    </xdr:from>
    <xdr:to>
      <xdr:col>4</xdr:col>
      <xdr:colOff>323850</xdr:colOff>
      <xdr:row>1</xdr:row>
      <xdr:rowOff>228600</xdr:rowOff>
    </xdr:to>
    <xdr:pic>
      <xdr:nvPicPr>
        <xdr:cNvPr id="3" name="Picture 2">
          <a:hlinkClick xmlns:r="http://schemas.openxmlformats.org/officeDocument/2006/relationships" r:id="rId2"/>
          <a:extLst>
            <a:ext uri="{FF2B5EF4-FFF2-40B4-BE49-F238E27FC236}">
              <a16:creationId xmlns:a16="http://schemas.microsoft.com/office/drawing/2014/main" id="{81995515-19E6-4CC8-B126-5EAE79CF8979}"/>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7650" y="0"/>
          <a:ext cx="257810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2"/>
  <sheetViews>
    <sheetView showGridLines="0" tabSelected="1" workbookViewId="0">
      <selection activeCell="J28" sqref="J28"/>
    </sheetView>
  </sheetViews>
  <sheetFormatPr defaultRowHeight="12.5" x14ac:dyDescent="0.25"/>
  <cols>
    <col min="1" max="1" width="3.54296875" customWidth="1"/>
    <col min="2" max="2" width="6.26953125" customWidth="1"/>
    <col min="3" max="3" width="17.26953125" customWidth="1"/>
    <col min="7" max="7" width="10.1796875" customWidth="1"/>
    <col min="8" max="8" width="16.453125" customWidth="1"/>
    <col min="9" max="9" width="21" customWidth="1"/>
    <col min="10" max="10" width="19.453125" customWidth="1"/>
    <col min="11" max="11" width="10.81640625" customWidth="1"/>
    <col min="12" max="12" width="12.7265625" customWidth="1"/>
    <col min="16" max="16" width="12.26953125" bestFit="1" customWidth="1"/>
  </cols>
  <sheetData>
    <row r="1" spans="1:16" s="22" customFormat="1" ht="90" customHeight="1" x14ac:dyDescent="0.25">
      <c r="H1" s="23"/>
      <c r="I1" s="24"/>
      <c r="J1" s="24"/>
    </row>
    <row r="2" spans="1:16" s="22" customFormat="1" ht="21" customHeight="1" x14ac:dyDescent="0.4">
      <c r="G2" s="25" t="s">
        <v>13</v>
      </c>
      <c r="H2" s="23"/>
      <c r="I2" s="24"/>
      <c r="J2" s="24"/>
    </row>
    <row r="3" spans="1:16" s="22" customFormat="1" ht="14.25" customHeight="1" thickBot="1" x14ac:dyDescent="0.4">
      <c r="D3" s="26"/>
      <c r="G3" s="29"/>
      <c r="H3" s="23"/>
      <c r="I3" s="24"/>
      <c r="J3" s="24"/>
    </row>
    <row r="4" spans="1:16" s="22" customFormat="1" ht="12.75" customHeight="1" x14ac:dyDescent="0.25">
      <c r="B4" s="34" t="s">
        <v>26</v>
      </c>
      <c r="C4" s="35"/>
      <c r="D4" s="35"/>
      <c r="E4" s="35"/>
      <c r="F4" s="35"/>
      <c r="G4" s="35"/>
      <c r="H4" s="35"/>
      <c r="I4" s="35"/>
      <c r="J4" s="35"/>
      <c r="K4" s="35"/>
      <c r="L4" s="35"/>
      <c r="M4" s="35"/>
      <c r="N4" s="35"/>
      <c r="O4" s="36"/>
    </row>
    <row r="5" spans="1:16" s="22" customFormat="1" ht="12.75" customHeight="1" x14ac:dyDescent="0.25">
      <c r="B5" s="37"/>
      <c r="C5" s="38"/>
      <c r="D5" s="38"/>
      <c r="E5" s="38"/>
      <c r="F5" s="38"/>
      <c r="G5" s="38"/>
      <c r="H5" s="38"/>
      <c r="I5" s="38"/>
      <c r="J5" s="38"/>
      <c r="K5" s="38"/>
      <c r="L5" s="38"/>
      <c r="M5" s="38"/>
      <c r="N5" s="38"/>
      <c r="O5" s="39"/>
    </row>
    <row r="6" spans="1:16" s="22" customFormat="1" ht="12.75" customHeight="1" x14ac:dyDescent="0.25">
      <c r="B6" s="37"/>
      <c r="C6" s="38"/>
      <c r="D6" s="38"/>
      <c r="E6" s="38"/>
      <c r="F6" s="38"/>
      <c r="G6" s="38"/>
      <c r="H6" s="38"/>
      <c r="I6" s="38"/>
      <c r="J6" s="38"/>
      <c r="K6" s="38"/>
      <c r="L6" s="38"/>
      <c r="M6" s="38"/>
      <c r="N6" s="38"/>
      <c r="O6" s="39"/>
    </row>
    <row r="7" spans="1:16" s="22" customFormat="1" ht="12.75" customHeight="1" x14ac:dyDescent="0.25">
      <c r="B7" s="37"/>
      <c r="C7" s="38"/>
      <c r="D7" s="38"/>
      <c r="E7" s="38"/>
      <c r="F7" s="38"/>
      <c r="G7" s="38"/>
      <c r="H7" s="38"/>
      <c r="I7" s="38"/>
      <c r="J7" s="38"/>
      <c r="K7" s="38"/>
      <c r="L7" s="38"/>
      <c r="M7" s="38"/>
      <c r="N7" s="38"/>
      <c r="O7" s="39"/>
    </row>
    <row r="8" spans="1:16" s="22" customFormat="1" ht="12.75" customHeight="1" x14ac:dyDescent="0.25">
      <c r="B8" s="37"/>
      <c r="C8" s="38"/>
      <c r="D8" s="38"/>
      <c r="E8" s="38"/>
      <c r="F8" s="38"/>
      <c r="G8" s="38"/>
      <c r="H8" s="38"/>
      <c r="I8" s="38"/>
      <c r="J8" s="38"/>
      <c r="K8" s="38"/>
      <c r="L8" s="38"/>
      <c r="M8" s="38"/>
      <c r="N8" s="38"/>
      <c r="O8" s="39"/>
    </row>
    <row r="9" spans="1:16" s="22" customFormat="1" ht="12.75" customHeight="1" x14ac:dyDescent="0.25">
      <c r="B9" s="37"/>
      <c r="C9" s="38"/>
      <c r="D9" s="38"/>
      <c r="E9" s="38"/>
      <c r="F9" s="38"/>
      <c r="G9" s="38"/>
      <c r="H9" s="38"/>
      <c r="I9" s="38"/>
      <c r="J9" s="38"/>
      <c r="K9" s="38"/>
      <c r="L9" s="38"/>
      <c r="M9" s="38"/>
      <c r="N9" s="38"/>
      <c r="O9" s="39"/>
    </row>
    <row r="10" spans="1:16" ht="13" thickBot="1" x14ac:dyDescent="0.3">
      <c r="B10" s="40"/>
      <c r="C10" s="41"/>
      <c r="D10" s="41"/>
      <c r="E10" s="41"/>
      <c r="F10" s="41"/>
      <c r="G10" s="41"/>
      <c r="H10" s="41"/>
      <c r="I10" s="41"/>
      <c r="J10" s="41"/>
      <c r="K10" s="41"/>
      <c r="L10" s="41"/>
      <c r="M10" s="41"/>
      <c r="N10" s="41"/>
      <c r="O10" s="42"/>
    </row>
    <row r="11" spans="1:16" ht="13" thickBot="1" x14ac:dyDescent="0.3"/>
    <row r="12" spans="1:16" ht="13" x14ac:dyDescent="0.3">
      <c r="C12" s="2" t="s">
        <v>7</v>
      </c>
      <c r="D12" s="3"/>
      <c r="E12" s="3"/>
      <c r="F12" s="3"/>
      <c r="G12" s="3"/>
      <c r="H12" s="3"/>
      <c r="I12" s="3"/>
      <c r="J12" s="3"/>
      <c r="K12" s="3"/>
      <c r="L12" s="3"/>
      <c r="M12" s="3"/>
      <c r="N12" s="4"/>
    </row>
    <row r="13" spans="1:16" ht="13" x14ac:dyDescent="0.3">
      <c r="A13" s="1" t="s">
        <v>1</v>
      </c>
      <c r="C13" s="5" t="s">
        <v>8</v>
      </c>
      <c r="D13" s="6"/>
      <c r="E13" s="18">
        <v>132</v>
      </c>
      <c r="F13" s="6" t="s">
        <v>9</v>
      </c>
      <c r="G13" s="11"/>
      <c r="H13" s="6"/>
      <c r="I13" s="6"/>
      <c r="J13" s="6"/>
      <c r="K13" s="6"/>
      <c r="L13" s="6"/>
      <c r="M13" s="6"/>
      <c r="N13" s="7"/>
    </row>
    <row r="14" spans="1:16" x14ac:dyDescent="0.25">
      <c r="C14" s="5"/>
      <c r="D14" s="6"/>
      <c r="E14" s="6"/>
      <c r="F14" s="6"/>
      <c r="G14" s="6"/>
      <c r="H14" s="6"/>
      <c r="I14" s="6"/>
      <c r="J14" s="6"/>
      <c r="K14" s="6"/>
      <c r="L14" s="6"/>
      <c r="M14" s="6"/>
      <c r="N14" s="7"/>
    </row>
    <row r="15" spans="1:16" x14ac:dyDescent="0.25">
      <c r="C15" s="5" t="s">
        <v>23</v>
      </c>
      <c r="D15" s="6"/>
      <c r="E15" s="18">
        <v>12</v>
      </c>
      <c r="F15" s="6" t="s">
        <v>15</v>
      </c>
      <c r="G15" s="6"/>
      <c r="H15" s="18">
        <v>4</v>
      </c>
      <c r="I15" t="s">
        <v>16</v>
      </c>
      <c r="K15" s="18">
        <v>3</v>
      </c>
      <c r="L15" s="6" t="s">
        <v>10</v>
      </c>
      <c r="M15" s="6"/>
      <c r="N15" s="7"/>
      <c r="P15" s="33">
        <f>K15/E15*E13*I16*I18</f>
        <v>11880000</v>
      </c>
    </row>
    <row r="16" spans="1:16" x14ac:dyDescent="0.25">
      <c r="C16" s="5" t="s">
        <v>14</v>
      </c>
      <c r="D16" s="11"/>
      <c r="E16" s="6"/>
      <c r="G16" s="6"/>
      <c r="H16" s="6"/>
      <c r="I16" s="18">
        <v>1.2</v>
      </c>
      <c r="J16" s="6" t="s">
        <v>11</v>
      </c>
      <c r="L16" s="6"/>
      <c r="M16" s="6"/>
      <c r="N16" s="7"/>
    </row>
    <row r="17" spans="1:14" x14ac:dyDescent="0.25">
      <c r="C17" s="5" t="s">
        <v>5</v>
      </c>
      <c r="D17" s="6"/>
      <c r="E17" s="6"/>
      <c r="F17" s="6"/>
      <c r="G17" s="6"/>
      <c r="H17" s="6"/>
      <c r="I17" s="6"/>
      <c r="J17" s="19">
        <v>10500000</v>
      </c>
      <c r="K17" s="11" t="s">
        <v>0</v>
      </c>
      <c r="L17" s="19">
        <v>11000000</v>
      </c>
      <c r="M17" s="6" t="s">
        <v>6</v>
      </c>
      <c r="N17" s="7"/>
    </row>
    <row r="18" spans="1:14" ht="13" thickBot="1" x14ac:dyDescent="0.3">
      <c r="C18" s="8" t="s">
        <v>24</v>
      </c>
      <c r="D18" s="9"/>
      <c r="E18" s="9"/>
      <c r="F18" s="9"/>
      <c r="G18" s="9"/>
      <c r="H18" s="9"/>
      <c r="I18" s="20">
        <v>300000</v>
      </c>
      <c r="J18" s="17" t="s">
        <v>0</v>
      </c>
      <c r="K18" s="20">
        <v>310000</v>
      </c>
      <c r="L18" s="9" t="s">
        <v>12</v>
      </c>
      <c r="M18" s="9"/>
      <c r="N18" s="10"/>
    </row>
    <row r="19" spans="1:14" x14ac:dyDescent="0.25">
      <c r="C19" s="6"/>
      <c r="D19" s="6"/>
      <c r="E19" s="6"/>
      <c r="F19" s="6"/>
      <c r="G19" s="6"/>
      <c r="H19" s="6"/>
      <c r="I19" s="19"/>
      <c r="J19" s="11"/>
      <c r="K19" s="19"/>
      <c r="L19" s="6"/>
      <c r="M19" s="6"/>
      <c r="N19" s="6"/>
    </row>
    <row r="20" spans="1:14" ht="13" thickBot="1" x14ac:dyDescent="0.3"/>
    <row r="21" spans="1:14" ht="13" x14ac:dyDescent="0.3">
      <c r="A21" s="1" t="s">
        <v>2</v>
      </c>
      <c r="C21" s="27" t="s">
        <v>17</v>
      </c>
      <c r="D21" s="3"/>
      <c r="E21" s="3"/>
      <c r="F21" s="3"/>
      <c r="G21" s="3"/>
      <c r="H21" s="28" t="e">
        <f ca="1">_xll.RiskIntUniform(H15,E13)</f>
        <v>#NAME?</v>
      </c>
      <c r="I21" s="30" t="s">
        <v>18</v>
      </c>
      <c r="J21" s="30" t="e">
        <f ca="1">_xll.RiskIntUniform(K15,H21)</f>
        <v>#NAME?</v>
      </c>
      <c r="K21" s="31" t="s">
        <v>19</v>
      </c>
      <c r="L21" s="31"/>
      <c r="M21" s="31"/>
      <c r="N21" s="4"/>
    </row>
    <row r="22" spans="1:14" x14ac:dyDescent="0.25">
      <c r="C22" s="5" t="s">
        <v>20</v>
      </c>
      <c r="D22" s="6"/>
      <c r="E22" s="6"/>
      <c r="F22" s="6"/>
      <c r="G22" s="6"/>
      <c r="H22" s="6"/>
      <c r="I22" s="32" t="e">
        <f ca="1">_xll.RiskHypergeo(E15,H21,E13)</f>
        <v>#NAME?</v>
      </c>
      <c r="J22" s="6"/>
      <c r="K22" s="6"/>
      <c r="L22" s="6"/>
      <c r="M22" s="6"/>
      <c r="N22" s="7"/>
    </row>
    <row r="23" spans="1:14" x14ac:dyDescent="0.25">
      <c r="C23" s="5" t="s">
        <v>21</v>
      </c>
      <c r="D23" s="6"/>
      <c r="E23" s="6"/>
      <c r="F23" s="6"/>
      <c r="G23" s="6"/>
      <c r="H23" s="6"/>
      <c r="I23" s="11" t="e">
        <f ca="1">_xll.RiskHypergeo(I22,J21,H21)</f>
        <v>#NAME?</v>
      </c>
      <c r="J23" s="6"/>
      <c r="K23" s="6"/>
      <c r="L23" s="6"/>
      <c r="M23" s="6"/>
      <c r="N23" s="7"/>
    </row>
    <row r="24" spans="1:14" x14ac:dyDescent="0.25">
      <c r="C24" s="5"/>
      <c r="D24" s="6"/>
      <c r="E24" s="6"/>
      <c r="F24" s="6"/>
      <c r="G24" s="6"/>
      <c r="H24" s="6"/>
      <c r="I24" s="11"/>
      <c r="J24" s="6"/>
      <c r="K24" s="6"/>
      <c r="L24" s="6"/>
      <c r="M24" s="6"/>
      <c r="N24" s="7"/>
    </row>
    <row r="25" spans="1:14" x14ac:dyDescent="0.25">
      <c r="C25" s="5"/>
      <c r="D25" s="6"/>
      <c r="E25" s="6"/>
      <c r="F25" s="6"/>
      <c r="G25" s="6"/>
      <c r="H25" s="6"/>
      <c r="I25" s="12"/>
      <c r="J25" s="6"/>
      <c r="K25" s="6"/>
      <c r="L25" s="6"/>
      <c r="M25" s="6"/>
      <c r="N25" s="7"/>
    </row>
    <row r="26" spans="1:14" ht="13" thickBot="1" x14ac:dyDescent="0.3">
      <c r="C26" s="8" t="s">
        <v>22</v>
      </c>
      <c r="D26" s="9"/>
      <c r="E26" s="9"/>
      <c r="F26" s="9"/>
      <c r="G26" s="9"/>
      <c r="H26" s="9"/>
      <c r="I26" s="13" t="e">
        <f ca="1">_xll.RiskPoisson(J21*I16)*_xll.RiskUniform(I18,K18)</f>
        <v>#NAME?</v>
      </c>
      <c r="J26" s="9"/>
      <c r="K26" s="9"/>
      <c r="L26" s="9"/>
      <c r="M26" s="9"/>
      <c r="N26" s="10"/>
    </row>
    <row r="28" spans="1:14" ht="13" thickBot="1" x14ac:dyDescent="0.3"/>
    <row r="29" spans="1:14" ht="13.5" thickBot="1" x14ac:dyDescent="0.35">
      <c r="A29" s="1" t="s">
        <v>3</v>
      </c>
      <c r="C29" s="14" t="s">
        <v>4</v>
      </c>
      <c r="D29" s="15"/>
      <c r="E29" s="15"/>
      <c r="F29" s="15"/>
      <c r="G29" s="15"/>
      <c r="H29" s="15"/>
      <c r="I29" s="21" t="e">
        <f ca="1">_xll.RiskOutput("Number of refineries that don't meet EPA regulations") + IF(AND(I22=H15,I23=K15,J17&lt;I26,I26&lt;L17),H21,NA())</f>
        <v>#NAME?</v>
      </c>
      <c r="J29" s="15"/>
      <c r="K29" s="15"/>
      <c r="L29" s="15"/>
      <c r="M29" s="15"/>
      <c r="N29" s="16"/>
    </row>
    <row r="32" spans="1:14" ht="13" x14ac:dyDescent="0.3">
      <c r="C32" s="1" t="s">
        <v>25</v>
      </c>
    </row>
  </sheetData>
  <mergeCells count="1">
    <mergeCell ref="B4:O10"/>
  </mergeCells>
  <phoneticPr fontId="2" type="noConversion"/>
  <pageMargins left="0.75" right="0.75" top="1" bottom="1" header="0.5" footer="0.5"/>
  <pageSetup orientation="portrait" horizontalDpi="4294967293"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Refineries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2005-02-22T17:27:18Z</dcterms:created>
  <dcterms:modified xsi:type="dcterms:W3CDTF">2017-09-22T16:20:20Z</dcterms:modified>
  <cp:category/>
</cp:coreProperties>
</file>