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140" windowWidth="11340" windowHeight="8070" firstSheet="2" activeTab="2"/>
  </bookViews>
  <sheets>
    <sheet name="senseInfo" sheetId="2" state="hidden" r:id="rId1"/>
    <sheet name="CB_DATA_" sheetId="3" state="veryHidden" r:id="rId2"/>
    <sheet name="Schedule model with risks" sheetId="1" r:id="rId3"/>
  </sheets>
  <definedNames>
    <definedName name="CB_19128cc033244fcdbad64176744fcc62" localSheetId="2" hidden="1">'Schedule model with risks'!$J$30</definedName>
    <definedName name="CB_249321a2f9404fbfaeb0a365816abb7f" localSheetId="2" hidden="1">'Schedule model with risks'!$F$30</definedName>
    <definedName name="CB_25514e601c39410e8e96925e57cfae94" localSheetId="2" hidden="1">'Schedule model with risks'!$F$26</definedName>
    <definedName name="CB_36bcfea8379547329a00c57bc5afaea3" localSheetId="2" hidden="1">'Schedule model with risks'!$F$21</definedName>
    <definedName name="CB_40fbab81351949e884349adeb5a41059" localSheetId="2" hidden="1">'Schedule model with risks'!$F$31</definedName>
    <definedName name="CB_4a9f913876a0456ba5d59ab8373b03ad" localSheetId="2" hidden="1">'Schedule model with risks'!$F$23</definedName>
    <definedName name="CB_4f89f0a447ee43d58bfa2edc90bbb93f" localSheetId="2" hidden="1">'Schedule model with risks'!$F$19</definedName>
    <definedName name="CB_527e1a0306204dd688566d56eb881329" localSheetId="2" hidden="1">'Schedule model with risks'!$F$25</definedName>
    <definedName name="CB_84cba73d794f4007b2440a54ff9d8ae9" localSheetId="2" hidden="1">'Schedule model with risks'!$I$27</definedName>
    <definedName name="CB_95196df283c84726be2c5c3fc8da218b" localSheetId="2" hidden="1">'Schedule model with risks'!$F$33</definedName>
    <definedName name="CB_95e033f0f1d744a5bfbd6b8fc68b12e7" localSheetId="2" hidden="1">'Schedule model with risks'!$I$24</definedName>
    <definedName name="CB_999a6b47dbaa4c32879b361e5b599eda" localSheetId="2" hidden="1">'Schedule model with risks'!$I$30</definedName>
    <definedName name="CB_9df4f8c241c242e98fb729a4bf71a5c0" localSheetId="2" hidden="1">'Schedule model with risks'!$F$28</definedName>
    <definedName name="CB_a446a30e5e024a2ab04b3b7012aa6a7e" localSheetId="2" hidden="1">'Schedule model with risks'!$F$27</definedName>
    <definedName name="CB_aa33cf81f7c44357b5d2574cdb37503d" localSheetId="2" hidden="1">'Schedule model with risks'!$F$18</definedName>
    <definedName name="CB_b39a76c8e4214dcba53739bf7ab9949a" localSheetId="2" hidden="1">'Schedule model with risks'!$J$27</definedName>
    <definedName name="CB_ba253f67dca140b1b2e1aae63204c894" localSheetId="2" hidden="1">'Schedule model with risks'!$F$29</definedName>
    <definedName name="CB_cbc03a68138c440eb0d645178d01e1b3" localSheetId="2" hidden="1">'Schedule model with risks'!$F$24</definedName>
    <definedName name="CB_cc1cf948bdae4397b8b606d30ffb1686" localSheetId="2" hidden="1">'Schedule model with risks'!$H$33</definedName>
    <definedName name="CB_f3873924d4aa4d0d8457aac17ae09f40" localSheetId="2" hidden="1">'Schedule model with risks'!$F$20</definedName>
    <definedName name="CB_f74c5d11f69c462b911e319860654b23" localSheetId="2" hidden="1">'Schedule model with risks'!$F$22</definedName>
    <definedName name="CB_f81da386595c4a4e86f8204eac7b3e1e" localSheetId="2" hidden="1">'Schedule model with risks'!$F$32</definedName>
    <definedName name="CB_fc256529a2e84575b926295b921cdd8c" localSheetId="2" hidden="1">'Schedule model with risks'!$J$24</definedName>
    <definedName name="CBCR_01ef07e07c0f47e086deacd3c3731c08" localSheetId="2" hidden="1">'Schedule model with risks'!$E$20</definedName>
    <definedName name="CBCR_056f37a17d604c53889da30276dc5ceb" localSheetId="2" hidden="1">'Schedule model with risks'!$C$30</definedName>
    <definedName name="CBCR_07cf128b9b094c1093447b65819b92ff" localSheetId="2" hidden="1">'Schedule model with risks'!$C$28</definedName>
    <definedName name="CBCR_0b3c866995e74091960990d719162e67" localSheetId="2" hidden="1">'Schedule model with risks'!$E$19</definedName>
    <definedName name="CBCR_0b4437380d8a4f75aee3f48ca79209d3" localSheetId="2" hidden="1">'Schedule model with risks'!$D$18</definedName>
    <definedName name="CBCR_0d1d443dcf524c9fa668ad2d5a7ba5a6" localSheetId="2" hidden="1">'Schedule model with risks'!$C$22</definedName>
    <definedName name="CBCR_139319d280754b79b77ee65ded8fe376" localSheetId="2" hidden="1">'Schedule model with risks'!$D$21</definedName>
    <definedName name="CBCR_18ee291666bb458ba91089f31fdd9a9b" localSheetId="2" hidden="1">'Schedule model with risks'!$D$29</definedName>
    <definedName name="CBCR_1cc838faaff24e5c8c11271862c1ab2f" localSheetId="2" hidden="1">'Schedule model with risks'!$D$24</definedName>
    <definedName name="CBCR_1fc46ef67e6545a192bcc4d5534a5cbe" localSheetId="2" hidden="1">'Schedule model with risks'!$C$19</definedName>
    <definedName name="CBCR_2c5af7d0b3da4d728ea7b0f1d069f6ce" localSheetId="2" hidden="1">'Schedule model with risks'!$E$29</definedName>
    <definedName name="CBCR_2d3e3faec8f141d29a1365518c762ecd" localSheetId="2" hidden="1">'Schedule model with risks'!$C$21</definedName>
    <definedName name="CBCR_3d6e7109bffc4d298c1d445b3520dc51" localSheetId="2" hidden="1">'Schedule model with risks'!$D$27</definedName>
    <definedName name="CBCR_40cd6fc860304ea5a5f4f12ba02b51bb" localSheetId="2" hidden="1">'Schedule model with risks'!$E$21</definedName>
    <definedName name="CBCR_46295ad57cfc4175af4606080aa7ca59" localSheetId="2" hidden="1">'Schedule model with risks'!$E$28</definedName>
    <definedName name="CBCR_4677420ff0304a9e803d04f94b886577" localSheetId="2" hidden="1">'Schedule model with risks'!$I$35</definedName>
    <definedName name="CBCR_49424cf08e854375b445acda607813b1" localSheetId="2" hidden="1">'Schedule model with risks'!$E$33</definedName>
    <definedName name="CBCR_4b892591ffcd4840b446fbf11babc5ed" localSheetId="2" hidden="1">'Schedule model with risks'!$D$22</definedName>
    <definedName name="CBCR_4ba0b00ea3334cc38ac7c995063d910e" localSheetId="2" hidden="1">'Schedule model with risks'!$D$20</definedName>
    <definedName name="CBCR_4bbc46412abb458f82aeccadc5889979" localSheetId="2" hidden="1">'Schedule model with risks'!$D$33</definedName>
    <definedName name="CBCR_54af4a699360453d833bf26c4273cf24" localSheetId="2" hidden="1">'Schedule model with risks'!$C$31</definedName>
    <definedName name="CBCR_5628fc1350fd4a2ca22bb519461957d4" localSheetId="2" hidden="1">'Schedule model with risks'!$D$31</definedName>
    <definedName name="CBCR_5ecc8ceb933646d1996e5ca90046e85b" localSheetId="2" hidden="1">'Schedule model with risks'!$E$32</definedName>
    <definedName name="CBCR_5ed5427f657d48db91096f41882aa3d6" localSheetId="2" hidden="1">'Schedule model with risks'!$E$22</definedName>
    <definedName name="CBCR_60e876951357478dbff8e2734341da30" localSheetId="2" hidden="1">'Schedule model with risks'!$E$30</definedName>
    <definedName name="CBCR_686f284d4719466d9b47bf355e1e23e8" localSheetId="2" hidden="1">'Schedule model with risks'!$E$24</definedName>
    <definedName name="CBCR_7d8e21192599454bad41bc71ae067c90" localSheetId="2" hidden="1">'Schedule model with risks'!$E$25</definedName>
    <definedName name="CBCR_80e62a094c8142db8ad5dcfb6b674681" localSheetId="2" hidden="1">'Schedule model with risks'!$E$26</definedName>
    <definedName name="CBCR_80e895d19f4e4657a276fd5947193038" localSheetId="2" hidden="1">'Schedule model with risks'!$E$27</definedName>
    <definedName name="CBCR_81e15b7495ec46e6a983c2115b561ca3" localSheetId="2" hidden="1">'Schedule model with risks'!$C$23</definedName>
    <definedName name="CBCR_93c50d76ec2b4f8bbe2016055134e28c" localSheetId="2" hidden="1">'Schedule model with risks'!$D$25</definedName>
    <definedName name="CBCR_960fb6f3153e465d92837e780e24b910" localSheetId="2" hidden="1">'Schedule model with risks'!$C$26</definedName>
    <definedName name="CBCR_97c43033d0774ab1ac30b49f8949a926" localSheetId="2" hidden="1">'Schedule model with risks'!$D$32</definedName>
    <definedName name="CBCR_9a45cbbc340b43cfae8a5c681ecbb4a1" localSheetId="2" hidden="1">'Schedule model with risks'!$D$19</definedName>
    <definedName name="CBCR_9f58125236154ad68a9057f26a86e751" localSheetId="2" hidden="1">'Schedule model with risks'!$D$23</definedName>
    <definedName name="CBCR_a1889c401c9041bd85631df4dac89abd" localSheetId="2" hidden="1">'Schedule model with risks'!$E$31</definedName>
    <definedName name="CBCR_a8ffa71af0574ab4afb92703b8f976a9" localSheetId="2" hidden="1">'Schedule model with risks'!$C$29</definedName>
    <definedName name="CBCR_b175e3eefb964b9a81e4688ce4631282" localSheetId="2" hidden="1">'Schedule model with risks'!$C$20</definedName>
    <definedName name="CBCR_bac78b366a4142249879d7ec06976c3f" localSheetId="2" hidden="1">'Schedule model with risks'!$D$28</definedName>
    <definedName name="CBCR_cd1c10de1b3946b2be9e702f06250cbc" localSheetId="2" hidden="1">'Schedule model with risks'!$D$26</definedName>
    <definedName name="CBCR_dc38d6024e964a67a5fc781bbb4724b1" localSheetId="2" hidden="1">'Schedule model with risks'!$E$23</definedName>
    <definedName name="CBCR_de40c883e3c34981b57d5a7186271315" localSheetId="2" hidden="1">'Schedule model with risks'!$E$18</definedName>
    <definedName name="CBCR_eab45e08f8e74c0aab14521b0e11de5a" localSheetId="2" hidden="1">'Schedule model with risks'!$C$27</definedName>
    <definedName name="CBCR_eba0da6baa1246e5a02c3aa4dc5fdb40" localSheetId="2" hidden="1">'Schedule model with risks'!$C$33</definedName>
    <definedName name="CBCR_ec68ddfdadfb4166b904992306b33323" localSheetId="2" hidden="1">'Schedule model with risks'!$C$24</definedName>
    <definedName name="CBCR_f322c71c7ccb4f888182e55f6b84f7ea" localSheetId="2" hidden="1">'Schedule model with risks'!$C$32</definedName>
    <definedName name="CBCR_f786e074236a465e926b2a5e414839b4" localSheetId="2" hidden="1">'Schedule model with risks'!$D$30</definedName>
    <definedName name="CBCR_f8e131916b9f431fbd1b5e2210a7c1ab" localSheetId="2" hidden="1">'Schedule model with risks'!$C$18</definedName>
    <definedName name="CBCR_fee340f66b17488eb913b1d982c619e6" localSheetId="2" hidden="1">'Schedule model with risks'!$C$25</definedName>
    <definedName name="CBWorkbookPriority" localSheetId="1" hidden="1">-1315632821</definedName>
    <definedName name="CBx_d440ec8183d0484c8edc2eb80806ae90" localSheetId="1" hidden="1">"'Schedule model with risks'!$A$1"</definedName>
    <definedName name="CBx_f9c28cc3fb08494381c9db7c5b92c7ce" localSheetId="1" hidden="1">"'CB_DATA_'!$A$1"</definedName>
    <definedName name="CBx_Sheet_Guid" localSheetId="1" hidden="1">"'f9c28cc3-fb08-4943-81c9-db7c5b92c7ce"</definedName>
    <definedName name="CBx_Sheet_Guid" localSheetId="2" hidden="1">"'d440ec81-83d0-484c-8edc-2eb80806ae90"</definedName>
    <definedName name="riskATSSboxGraph">FALSE</definedName>
    <definedName name="riskATSSincludeSimtables">TRUE</definedName>
    <definedName name="riskATSSinputsGraphs">FALSE</definedName>
    <definedName name="riskATSSoutputStatistic">3</definedName>
    <definedName name="riskATSSpercentChangeGraph">TRUE</definedName>
    <definedName name="riskATSSpercentileGraph">TRUE</definedName>
    <definedName name="riskATSSpercentileValue">0.5</definedName>
    <definedName name="riskATSSprintReport">FALSE</definedName>
    <definedName name="riskATSSreportsInActiveBook">FALSE</definedName>
    <definedName name="riskATSSreportsSelected">TRUE</definedName>
    <definedName name="riskATSSsummaryReport">TRUE</definedName>
    <definedName name="riskATSStornadoGraph">TRUE</definedName>
    <definedName name="RiskAutoStopPercChange">1.5</definedName>
    <definedName name="RiskCollectDistributionSamples">2</definedName>
    <definedName name="RiskExcelReportsGoInNewWorkbook">TRUE</definedName>
    <definedName name="RiskExcelReportsToGenerate">6</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definedName>
    <definedName name="RiskNumSimulations">1</definedName>
    <definedName name="RiskPauseOnError">TRUE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s>
  <calcPr calcId="171027" calcMode="manual"/>
</workbook>
</file>

<file path=xl/calcChain.xml><?xml version="1.0" encoding="utf-8"?>
<calcChain xmlns="http://schemas.openxmlformats.org/spreadsheetml/2006/main">
  <c r="I35" i="1" l="1"/>
  <c r="K30" i="1"/>
  <c r="K27" i="1"/>
  <c r="K24" i="1"/>
  <c r="H18" i="1"/>
  <c r="G21" i="1" s="1"/>
  <c r="H21" i="1" s="1"/>
  <c r="E2" i="2"/>
  <c r="C33" i="1"/>
  <c r="E33" i="1"/>
  <c r="E20" i="2"/>
  <c r="C32" i="1"/>
  <c r="E32" i="1"/>
  <c r="E19" i="2"/>
  <c r="C31" i="1"/>
  <c r="E31" i="1"/>
  <c r="E18" i="2"/>
  <c r="C30" i="1"/>
  <c r="E30" i="1"/>
  <c r="E17" i="2"/>
  <c r="C29" i="1"/>
  <c r="E29" i="1"/>
  <c r="E16" i="2"/>
  <c r="C28" i="1"/>
  <c r="E28" i="1"/>
  <c r="E15" i="2"/>
  <c r="C27" i="1"/>
  <c r="E27" i="1"/>
  <c r="E14" i="2"/>
  <c r="C26" i="1"/>
  <c r="E26" i="1"/>
  <c r="E13" i="2"/>
  <c r="C25" i="1"/>
  <c r="E25" i="1"/>
  <c r="E12" i="2"/>
  <c r="C24" i="1"/>
  <c r="E24" i="1"/>
  <c r="E11" i="2"/>
  <c r="C23" i="1"/>
  <c r="E23" i="1"/>
  <c r="E10" i="2"/>
  <c r="C22" i="1"/>
  <c r="E22" i="1"/>
  <c r="E9" i="2"/>
  <c r="C21" i="1"/>
  <c r="E21" i="1"/>
  <c r="E8" i="2"/>
  <c r="C20" i="1"/>
  <c r="E20" i="1"/>
  <c r="E7" i="2"/>
  <c r="C19" i="1"/>
  <c r="E19" i="1"/>
  <c r="E6" i="2"/>
  <c r="C18" i="1"/>
  <c r="E18" i="1"/>
  <c r="E5" i="2"/>
  <c r="G20" i="1" l="1"/>
  <c r="H20" i="1" s="1"/>
  <c r="G19" i="1"/>
  <c r="H19" i="1" s="1"/>
  <c r="G22" i="1" l="1"/>
  <c r="H22" i="1" s="1"/>
  <c r="G23" i="1" s="1"/>
  <c r="H23" i="1" s="1"/>
  <c r="G24" i="1" s="1"/>
  <c r="H24" i="1" s="1"/>
  <c r="G25" i="1"/>
  <c r="H25" i="1" s="1"/>
  <c r="G26" i="1" s="1"/>
  <c r="H26" i="1" s="1"/>
  <c r="G27" i="1" s="1"/>
  <c r="H27" i="1" s="1"/>
  <c r="G28" i="1"/>
  <c r="H28" i="1" s="1"/>
  <c r="G29" i="1" s="1"/>
  <c r="H29" i="1" s="1"/>
  <c r="G30" i="1" s="1"/>
  <c r="H30" i="1" s="1"/>
  <c r="G32" i="1" l="1"/>
  <c r="H32" i="1" s="1"/>
  <c r="G31" i="1"/>
  <c r="H31" i="1" s="1"/>
  <c r="G33" i="1" s="1"/>
  <c r="H33" i="1" s="1"/>
</calcChain>
</file>

<file path=xl/sharedStrings.xml><?xml version="1.0" encoding="utf-8"?>
<sst xmlns="http://schemas.openxmlformats.org/spreadsheetml/2006/main" count="621" uniqueCount="140">
  <si>
    <t>Task</t>
  </si>
  <si>
    <t>A</t>
  </si>
  <si>
    <t>B</t>
  </si>
  <si>
    <t>C</t>
  </si>
  <si>
    <t>D</t>
  </si>
  <si>
    <t>G</t>
  </si>
  <si>
    <t>H</t>
  </si>
  <si>
    <t>I</t>
  </si>
  <si>
    <t>J</t>
  </si>
  <si>
    <t>K</t>
  </si>
  <si>
    <t>L</t>
  </si>
  <si>
    <t>M</t>
  </si>
  <si>
    <t>N</t>
  </si>
  <si>
    <t>O</t>
  </si>
  <si>
    <t>P</t>
  </si>
  <si>
    <t>F</t>
  </si>
  <si>
    <t>E</t>
  </si>
  <si>
    <t>Most likely</t>
  </si>
  <si>
    <t>Distribution</t>
  </si>
  <si>
    <t>Min 80%</t>
  </si>
  <si>
    <t>Max 150%</t>
  </si>
  <si>
    <t xml:space="preserve">senseTotal: </t>
  </si>
  <si>
    <t>.</t>
  </si>
  <si>
    <t>selectionIndex</t>
  </si>
  <si>
    <t>formulaIndex</t>
  </si>
  <si>
    <t>cellAddress</t>
  </si>
  <si>
    <t>rangeAddress</t>
  </si>
  <si>
    <t>bookName</t>
  </si>
  <si>
    <t>sheetName</t>
  </si>
  <si>
    <t>ioIndex</t>
  </si>
  <si>
    <t>checkSelected</t>
  </si>
  <si>
    <t>baseValue</t>
  </si>
  <si>
    <t>useCellBase</t>
  </si>
  <si>
    <t>minPercent</t>
  </si>
  <si>
    <t>maxPercent</t>
  </si>
  <si>
    <t>minValue</t>
  </si>
  <si>
    <t>maxValue</t>
  </si>
  <si>
    <t>numIntervals</t>
  </si>
  <si>
    <t>intIndex</t>
  </si>
  <si>
    <t>varyWhenStepping</t>
  </si>
  <si>
    <t>intervalMode</t>
  </si>
  <si>
    <t>tableRange</t>
  </si>
  <si>
    <t>analysisString</t>
  </si>
  <si>
    <t>isInput</t>
  </si>
  <si>
    <t>groupIndex</t>
  </si>
  <si>
    <t>groupCount</t>
  </si>
  <si>
    <t>F3,F4,F5,F6,F7,F8,F9,F10,F11,F12,F13,F14,F15,F16,F17,F18</t>
  </si>
  <si>
    <t>Sheet1</t>
  </si>
  <si>
    <t>A / Distribution</t>
  </si>
  <si>
    <t>=RiskTriang(C3,D3,E3)</t>
  </si>
  <si>
    <t>RiskTriang(C3,D3,E3)</t>
  </si>
  <si>
    <t>11</t>
  </si>
  <si>
    <t/>
  </si>
  <si>
    <t xml:space="preserve">Percentile: 1.00% to 99.00% </t>
  </si>
  <si>
    <t>1.00%</t>
  </si>
  <si>
    <t>5.00%</t>
  </si>
  <si>
    <t>25.00%</t>
  </si>
  <si>
    <t>50.00%</t>
  </si>
  <si>
    <t>75.00%</t>
  </si>
  <si>
    <t>95.00%</t>
  </si>
  <si>
    <t>99.00%</t>
  </si>
  <si>
    <t>Perc%: 1%</t>
  </si>
  <si>
    <t>Perc%: 5%</t>
  </si>
  <si>
    <t>Perc%: 25%</t>
  </si>
  <si>
    <t>Perc%: 50%</t>
  </si>
  <si>
    <t>Perc%: 75%</t>
  </si>
  <si>
    <t>Perc%: 95%</t>
  </si>
  <si>
    <t>Perc%: 99%</t>
  </si>
  <si>
    <t>B / Distribution</t>
  </si>
  <si>
    <t>=RiskTriang(C4,D4,E4)</t>
  </si>
  <si>
    <t>RiskTriang(C4,D4,E4)</t>
  </si>
  <si>
    <t>13.2</t>
  </si>
  <si>
    <t>C / Distribution</t>
  </si>
  <si>
    <t>=RiskTriang(C5,D5,E5)</t>
  </si>
  <si>
    <t>RiskTriang(C5,D5,E5)</t>
  </si>
  <si>
    <t>14.3</t>
  </si>
  <si>
    <t>D / Distribution</t>
  </si>
  <si>
    <t>=RiskTriang(C6,D6,E6)</t>
  </si>
  <si>
    <t>RiskTriang(C6,D6,E6)</t>
  </si>
  <si>
    <t>8.8</t>
  </si>
  <si>
    <t>E / Distribution</t>
  </si>
  <si>
    <t>=RiskTriang(C7,D7,E7)</t>
  </si>
  <si>
    <t>RiskTriang(C7,D7,E7)</t>
  </si>
  <si>
    <t>7.7</t>
  </si>
  <si>
    <t>F / Distribution</t>
  </si>
  <si>
    <t>=RiskTriang(C8,D8,E8)</t>
  </si>
  <si>
    <t>RiskTriang(C8,D8,E8)</t>
  </si>
  <si>
    <t>9.9</t>
  </si>
  <si>
    <t>G / Distribution</t>
  </si>
  <si>
    <t>=RiskTriang(C9,D9,E9)</t>
  </si>
  <si>
    <t>RiskTriang(C9,D9,E9)</t>
  </si>
  <si>
    <t>12.1</t>
  </si>
  <si>
    <t>H / Distribution</t>
  </si>
  <si>
    <t>=RiskTriang(C10,D10,E10)</t>
  </si>
  <si>
    <t>RiskTriang(C10,D10,E10)</t>
  </si>
  <si>
    <t>I / Distribution</t>
  </si>
  <si>
    <t>=RiskTriang(C11,D11,E11)</t>
  </si>
  <si>
    <t>RiskTriang(C11,D11,E11)</t>
  </si>
  <si>
    <t>6.6</t>
  </si>
  <si>
    <t>J / Distribution</t>
  </si>
  <si>
    <t>=RiskTriang(C12,D12,E12)</t>
  </si>
  <si>
    <t>RiskTriang(C12,D12,E12)</t>
  </si>
  <si>
    <t>K / Distribution</t>
  </si>
  <si>
    <t>=RiskTriang(C13,D13,E13)</t>
  </si>
  <si>
    <t>RiskTriang(C13,D13,E13)</t>
  </si>
  <si>
    <t>5.5</t>
  </si>
  <si>
    <t>L / Distribution</t>
  </si>
  <si>
    <t>=RiskTriang(C14,D14,E14)</t>
  </si>
  <si>
    <t>RiskTriang(C14,D14,E14)</t>
  </si>
  <si>
    <t>M / Distribution</t>
  </si>
  <si>
    <t>=RiskTriang(C15,D15,E15)</t>
  </si>
  <si>
    <t>RiskTriang(C15,D15,E15)</t>
  </si>
  <si>
    <t>N / Distribution</t>
  </si>
  <si>
    <t>=RiskTriang(C16,D16,E16)</t>
  </si>
  <si>
    <t>RiskTriang(C16,D16,E16)</t>
  </si>
  <si>
    <t>O / Distribution</t>
  </si>
  <si>
    <t>=RiskTriang(C17,D17,E17)</t>
  </si>
  <si>
    <t>RiskTriang(C17,D17,E17)</t>
  </si>
  <si>
    <t>P / Distribution</t>
  </si>
  <si>
    <t>=RiskTriang(C18,D18,E18)</t>
  </si>
  <si>
    <t>RiskTriang(C18,D18,E18)</t>
  </si>
  <si>
    <t>Start</t>
  </si>
  <si>
    <t>Finish</t>
  </si>
  <si>
    <t>Risk</t>
  </si>
  <si>
    <t>Extra</t>
  </si>
  <si>
    <t>Affecting activity</t>
  </si>
  <si>
    <t>Min</t>
  </si>
  <si>
    <t>M L</t>
  </si>
  <si>
    <t>Max</t>
  </si>
  <si>
    <t>Notes</t>
  </si>
  <si>
    <t>of G's value</t>
  </si>
  <si>
    <t>weeks</t>
  </si>
  <si>
    <t>Probability</t>
  </si>
  <si>
    <t>20% if neither 1 nor 2 occures, otherwise 40%</t>
  </si>
  <si>
    <t>Model</t>
  </si>
  <si>
    <t>Schedule model with risks</t>
  </si>
  <si>
    <t>Risks associated with this project</t>
  </si>
  <si>
    <r>
      <t>Problem:</t>
    </r>
    <r>
      <rPr>
        <sz val="10"/>
        <rFont val="Times New Roman"/>
        <family val="1"/>
      </rPr>
      <t xml:space="preserve"> There are three identified risks that can influence the duration of certain stages of the project. The GANTT chart below shows the diagram of the project schedule. Calculate the distribution of the total duration for this project.</t>
    </r>
  </si>
  <si>
    <t>P (in cell I30)</t>
  </si>
  <si>
    <t>Triang.Distr.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</si>
</sst>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10"/>
      <color indexed="12"/>
      <name val="Arial"/>
      <family val="2"/>
    </font>
    <font>
      <sz val="10"/>
      <color indexed="12"/>
      <name val="Arial"/>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b/>
      <sz val="10"/>
      <color indexed="10"/>
      <name val="Arial"/>
      <family val="2"/>
    </font>
    <font>
      <i/>
      <sz val="10"/>
      <color indexed="23"/>
      <name val="Arial"/>
      <family val="2"/>
    </font>
  </fonts>
  <fills count="8">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s>
  <borders count="3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0" fillId="0" borderId="0" xfId="0" applyBorder="1" applyAlignment="1">
      <alignment horizontal="center"/>
    </xf>
    <xf numFmtId="2" fontId="0" fillId="0" borderId="0" xfId="0" applyNumberFormat="1"/>
    <xf numFmtId="0" fontId="0" fillId="0" borderId="0" xfId="0" quotePrefix="1"/>
    <xf numFmtId="2" fontId="0" fillId="0" borderId="0" xfId="0" applyNumberForma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2" xfId="0" applyBorder="1"/>
    <xf numFmtId="0" fontId="0" fillId="0" borderId="3" xfId="0" applyBorder="1" applyAlignment="1">
      <alignment horizontal="center"/>
    </xf>
    <xf numFmtId="2" fontId="0" fillId="0" borderId="0" xfId="0" applyNumberFormat="1"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Protection="1">
      <protection locked="0"/>
    </xf>
    <xf numFmtId="0" fontId="3" fillId="0" borderId="0" xfId="0" applyFont="1" applyProtection="1">
      <protection locked="0"/>
    </xf>
    <xf numFmtId="0" fontId="4" fillId="0" borderId="0" xfId="0" applyFont="1"/>
    <xf numFmtId="0" fontId="0" fillId="2" borderId="7" xfId="0" applyFill="1" applyBorder="1"/>
    <xf numFmtId="0" fontId="0" fillId="2" borderId="8" xfId="0" applyFill="1" applyBorder="1" applyAlignment="1">
      <alignment horizontal="center"/>
    </xf>
    <xf numFmtId="0" fontId="0" fillId="2" borderId="8" xfId="0" applyFill="1" applyBorder="1"/>
    <xf numFmtId="0" fontId="0" fillId="2" borderId="9" xfId="0" applyFill="1" applyBorder="1"/>
    <xf numFmtId="0" fontId="0" fillId="2" borderId="10" xfId="0" applyFill="1" applyBorder="1"/>
    <xf numFmtId="0" fontId="0" fillId="2" borderId="0" xfId="0" applyFill="1" applyBorder="1" applyAlignment="1">
      <alignment horizontal="center"/>
    </xf>
    <xf numFmtId="0" fontId="0" fillId="2" borderId="0" xfId="0" applyFill="1" applyBorder="1"/>
    <xf numFmtId="0" fontId="0" fillId="2" borderId="11" xfId="0" applyFill="1" applyBorder="1"/>
    <xf numFmtId="0" fontId="0" fillId="2" borderId="0" xfId="0" applyFill="1" applyBorder="1" applyAlignment="1">
      <alignment horizontal="left"/>
    </xf>
    <xf numFmtId="0" fontId="0" fillId="2" borderId="12" xfId="0" applyFill="1" applyBorder="1"/>
    <xf numFmtId="0" fontId="0" fillId="2" borderId="13" xfId="0" applyFill="1" applyBorder="1"/>
    <xf numFmtId="0" fontId="0" fillId="2" borderId="14" xfId="0" applyFill="1" applyBorder="1"/>
    <xf numFmtId="0" fontId="0" fillId="3" borderId="4" xfId="0" applyFill="1" applyBorder="1" applyAlignment="1">
      <alignment horizontal="center" vertical="center"/>
    </xf>
    <xf numFmtId="0" fontId="0" fillId="3" borderId="15" xfId="0" applyFill="1" applyBorder="1" applyAlignment="1">
      <alignment horizontal="center" vertical="center"/>
    </xf>
    <xf numFmtId="0" fontId="0" fillId="2" borderId="8" xfId="0" applyFill="1" applyBorder="1" applyAlignment="1">
      <alignment horizontal="left"/>
    </xf>
    <xf numFmtId="0" fontId="7" fillId="4" borderId="4" xfId="0" applyFont="1" applyFill="1" applyBorder="1" applyAlignment="1">
      <alignment horizontal="center" vertical="center" wrapText="1"/>
    </xf>
    <xf numFmtId="0" fontId="1" fillId="0" borderId="5" xfId="0" applyFont="1" applyBorder="1" applyAlignment="1">
      <alignment horizontal="center"/>
    </xf>
    <xf numFmtId="0" fontId="1" fillId="0" borderId="6" xfId="0" applyFont="1" applyBorder="1" applyAlignment="1">
      <alignment horizontal="center"/>
    </xf>
    <xf numFmtId="2" fontId="0" fillId="0" borderId="5" xfId="0" applyNumberFormat="1" applyBorder="1"/>
    <xf numFmtId="2" fontId="0" fillId="0" borderId="6" xfId="0" applyNumberFormat="1" applyBorder="1"/>
    <xf numFmtId="0" fontId="7" fillId="0" borderId="4" xfId="0" applyFont="1" applyBorder="1" applyAlignment="1">
      <alignment horizontal="center"/>
    </xf>
    <xf numFmtId="0" fontId="7" fillId="0" borderId="4" xfId="0" applyFont="1" applyBorder="1" applyAlignment="1">
      <alignment horizontal="center" vertical="distributed"/>
    </xf>
    <xf numFmtId="0" fontId="0" fillId="0" borderId="4" xfId="0" applyBorder="1" applyAlignment="1">
      <alignment horizontal="center" vertical="distributed"/>
    </xf>
    <xf numFmtId="9" fontId="1" fillId="0" borderId="4" xfId="0" applyNumberFormat="1" applyFont="1"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center" vertical="distributed"/>
    </xf>
    <xf numFmtId="9" fontId="2" fillId="0" borderId="4" xfId="0" applyNumberFormat="1" applyFont="1" applyBorder="1" applyAlignment="1">
      <alignment horizontal="center"/>
    </xf>
    <xf numFmtId="0" fontId="2" fillId="0" borderId="4" xfId="0" applyFont="1" applyBorder="1" applyAlignment="1">
      <alignment horizontal="center" vertical="distributed" wrapText="1"/>
    </xf>
    <xf numFmtId="0" fontId="0" fillId="4" borderId="16" xfId="0"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0" fontId="0" fillId="0" borderId="23" xfId="0" applyBorder="1" applyAlignment="1">
      <alignment horizontal="center"/>
    </xf>
    <xf numFmtId="0" fontId="1" fillId="0" borderId="24" xfId="0" applyFont="1" applyBorder="1" applyAlignment="1">
      <alignment horizontal="center"/>
    </xf>
    <xf numFmtId="0" fontId="0" fillId="0" borderId="13" xfId="0" applyBorder="1" applyAlignment="1">
      <alignment horizontal="center"/>
    </xf>
    <xf numFmtId="2" fontId="0" fillId="0" borderId="13" xfId="0" applyNumberFormat="1" applyBorder="1"/>
    <xf numFmtId="0" fontId="0" fillId="0" borderId="24" xfId="0" applyBorder="1" applyAlignment="1">
      <alignment horizontal="center"/>
    </xf>
    <xf numFmtId="0" fontId="0" fillId="4" borderId="25" xfId="0" applyFill="1" applyBorder="1" applyAlignment="1">
      <alignment horizontal="center"/>
    </xf>
    <xf numFmtId="2" fontId="8" fillId="5" borderId="24" xfId="0" applyNumberFormat="1" applyFont="1" applyFill="1" applyBorder="1"/>
    <xf numFmtId="0" fontId="0" fillId="6" borderId="6" xfId="0" applyFill="1" applyBorder="1" applyAlignment="1">
      <alignment horizontal="center"/>
    </xf>
    <xf numFmtId="0" fontId="9" fillId="0" borderId="26" xfId="0" applyFont="1" applyBorder="1"/>
    <xf numFmtId="0" fontId="9" fillId="0" borderId="27" xfId="0" applyFont="1" applyBorder="1" applyAlignment="1">
      <alignment horizontal="center"/>
    </xf>
    <xf numFmtId="2" fontId="0" fillId="6" borderId="5" xfId="0" applyNumberFormat="1" applyFill="1" applyBorder="1" applyAlignment="1">
      <alignment horizontal="center"/>
    </xf>
    <xf numFmtId="2" fontId="0" fillId="6" borderId="6" xfId="0" applyNumberFormat="1" applyFill="1" applyBorder="1" applyAlignment="1">
      <alignment horizontal="center"/>
    </xf>
    <xf numFmtId="0" fontId="0" fillId="4"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2" fontId="0" fillId="0" borderId="30" xfId="0" applyNumberFormat="1" applyBorder="1" applyAlignment="1">
      <alignment horizontal="center"/>
    </xf>
    <xf numFmtId="2" fontId="0" fillId="6" borderId="24" xfId="0" applyNumberFormat="1" applyFill="1" applyBorder="1" applyAlignment="1">
      <alignment horizontal="center"/>
    </xf>
    <xf numFmtId="0" fontId="0" fillId="0" borderId="31" xfId="0" applyBorder="1" applyAlignment="1">
      <alignment horizontal="center"/>
    </xf>
    <xf numFmtId="0" fontId="1" fillId="6" borderId="6" xfId="0" applyFont="1" applyFill="1" applyBorder="1" applyAlignment="1">
      <alignment horizontal="center"/>
    </xf>
    <xf numFmtId="0" fontId="1" fillId="6" borderId="0" xfId="0" applyFont="1" applyFill="1" applyBorder="1" applyAlignment="1">
      <alignment horizontal="center"/>
    </xf>
    <xf numFmtId="9" fontId="1" fillId="6" borderId="0" xfId="0" applyNumberFormat="1" applyFont="1" applyFill="1" applyBorder="1" applyAlignment="1">
      <alignment horizontal="center"/>
    </xf>
    <xf numFmtId="0" fontId="7" fillId="4" borderId="7" xfId="0" applyFont="1" applyFill="1" applyBorder="1" applyAlignment="1">
      <alignment horizontal="center" vertical="distributed"/>
    </xf>
    <xf numFmtId="0" fontId="7" fillId="4" borderId="8" xfId="0" applyFont="1" applyFill="1" applyBorder="1" applyAlignment="1">
      <alignment horizontal="center" vertical="distributed"/>
    </xf>
    <xf numFmtId="0" fontId="7" fillId="4" borderId="9" xfId="0" applyFont="1" applyFill="1" applyBorder="1" applyAlignment="1">
      <alignment horizontal="center" vertical="distributed"/>
    </xf>
    <xf numFmtId="0" fontId="7" fillId="4" borderId="10" xfId="0" applyFont="1" applyFill="1" applyBorder="1" applyAlignment="1">
      <alignment horizontal="center" vertical="distributed"/>
    </xf>
    <xf numFmtId="0" fontId="7" fillId="4" borderId="0" xfId="0" applyFont="1" applyFill="1" applyBorder="1" applyAlignment="1">
      <alignment horizontal="center" vertical="distributed"/>
    </xf>
    <xf numFmtId="0" fontId="7" fillId="4" borderId="11" xfId="0" applyFont="1" applyFill="1" applyBorder="1" applyAlignment="1">
      <alignment horizontal="center" vertical="distributed"/>
    </xf>
    <xf numFmtId="0" fontId="5" fillId="7" borderId="7" xfId="0" applyFont="1" applyFill="1" applyBorder="1" applyAlignment="1">
      <alignment horizontal="left" wrapText="1"/>
    </xf>
    <xf numFmtId="0" fontId="5" fillId="7" borderId="8" xfId="0" applyFont="1" applyFill="1" applyBorder="1" applyAlignment="1">
      <alignment horizontal="left" wrapText="1"/>
    </xf>
    <xf numFmtId="0" fontId="5" fillId="7" borderId="9" xfId="0" applyFont="1" applyFill="1" applyBorder="1" applyAlignment="1">
      <alignment horizontal="left" wrapText="1"/>
    </xf>
    <xf numFmtId="0" fontId="5" fillId="7" borderId="12" xfId="0" applyFont="1" applyFill="1" applyBorder="1" applyAlignment="1">
      <alignment horizontal="left" wrapText="1"/>
    </xf>
    <xf numFmtId="0" fontId="5" fillId="7" borderId="13" xfId="0" applyFont="1" applyFill="1" applyBorder="1" applyAlignment="1">
      <alignment horizontal="left" wrapText="1"/>
    </xf>
    <xf numFmtId="0" fontId="5" fillId="7" borderId="14" xfId="0" applyFont="1" applyFill="1" applyBorder="1" applyAlignment="1">
      <alignment horizontal="left" wrapText="1"/>
    </xf>
    <xf numFmtId="0" fontId="7" fillId="4" borderId="1" xfId="0" applyFont="1" applyFill="1" applyBorder="1" applyAlignment="1">
      <alignment horizontal="center" vertical="distributed"/>
    </xf>
    <xf numFmtId="0" fontId="7" fillId="4" borderId="2" xfId="0" applyFont="1" applyFill="1" applyBorder="1" applyAlignment="1">
      <alignment horizontal="center" vertical="distributed"/>
    </xf>
    <xf numFmtId="0" fontId="7" fillId="4" borderId="32" xfId="0" applyFont="1" applyFill="1" applyBorder="1" applyAlignment="1">
      <alignment horizontal="center" vertical="distributed"/>
    </xf>
    <xf numFmtId="0" fontId="7" fillId="4" borderId="33" xfId="0" applyFont="1" applyFill="1" applyBorder="1" applyAlignment="1">
      <alignment horizontal="center" vertical="distributed"/>
    </xf>
    <xf numFmtId="0" fontId="7" fillId="4" borderId="34" xfId="0" applyFont="1" applyFill="1" applyBorder="1" applyAlignment="1">
      <alignment horizontal="center" vertical="distributed"/>
    </xf>
    <xf numFmtId="0" fontId="7" fillId="4" borderId="35" xfId="0" applyFont="1" applyFill="1" applyBorder="1" applyAlignment="1">
      <alignment horizontal="center" vertical="distributed"/>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16</xdr:row>
      <xdr:rowOff>82550</xdr:rowOff>
    </xdr:from>
    <xdr:to>
      <xdr:col>14</xdr:col>
      <xdr:colOff>19050</xdr:colOff>
      <xdr:row>17</xdr:row>
      <xdr:rowOff>57150</xdr:rowOff>
    </xdr:to>
    <xdr:sp macro="" textlink="">
      <xdr:nvSpPr>
        <xdr:cNvPr id="1336" name="Line 1">
          <a:extLst>
            <a:ext uri="{FF2B5EF4-FFF2-40B4-BE49-F238E27FC236}">
              <a16:creationId xmlns:a16="http://schemas.microsoft.com/office/drawing/2014/main" id="{0F5178D3-B5C3-47C2-A897-8321D0C3904B}"/>
            </a:ext>
          </a:extLst>
        </xdr:cNvPr>
        <xdr:cNvSpPr>
          <a:spLocks noChangeShapeType="1"/>
        </xdr:cNvSpPr>
      </xdr:nvSpPr>
      <xdr:spPr bwMode="auto">
        <a:xfrm>
          <a:off x="9245600" y="3657600"/>
          <a:ext cx="19050" cy="133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603250</xdr:colOff>
      <xdr:row>16</xdr:row>
      <xdr:rowOff>95250</xdr:rowOff>
    </xdr:from>
    <xdr:to>
      <xdr:col>14</xdr:col>
      <xdr:colOff>19050</xdr:colOff>
      <xdr:row>18</xdr:row>
      <xdr:rowOff>82550</xdr:rowOff>
    </xdr:to>
    <xdr:sp macro="" textlink="">
      <xdr:nvSpPr>
        <xdr:cNvPr id="1337" name="Line 2">
          <a:extLst>
            <a:ext uri="{FF2B5EF4-FFF2-40B4-BE49-F238E27FC236}">
              <a16:creationId xmlns:a16="http://schemas.microsoft.com/office/drawing/2014/main" id="{B9219B86-D88B-4E0A-ADF5-8438B7CA6469}"/>
            </a:ext>
          </a:extLst>
        </xdr:cNvPr>
        <xdr:cNvSpPr>
          <a:spLocks noChangeShapeType="1"/>
        </xdr:cNvSpPr>
      </xdr:nvSpPr>
      <xdr:spPr bwMode="auto">
        <a:xfrm>
          <a:off x="9239250" y="3670300"/>
          <a:ext cx="25400" cy="304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603250</xdr:colOff>
      <xdr:row>16</xdr:row>
      <xdr:rowOff>101600</xdr:rowOff>
    </xdr:from>
    <xdr:to>
      <xdr:col>14</xdr:col>
      <xdr:colOff>12700</xdr:colOff>
      <xdr:row>19</xdr:row>
      <xdr:rowOff>82550</xdr:rowOff>
    </xdr:to>
    <xdr:sp macro="" textlink="">
      <xdr:nvSpPr>
        <xdr:cNvPr id="1338" name="Line 3">
          <a:extLst>
            <a:ext uri="{FF2B5EF4-FFF2-40B4-BE49-F238E27FC236}">
              <a16:creationId xmlns:a16="http://schemas.microsoft.com/office/drawing/2014/main" id="{8C5B0BB5-9D9E-4FDD-B7B4-720043644BA5}"/>
            </a:ext>
          </a:extLst>
        </xdr:cNvPr>
        <xdr:cNvSpPr>
          <a:spLocks noChangeShapeType="1"/>
        </xdr:cNvSpPr>
      </xdr:nvSpPr>
      <xdr:spPr bwMode="auto">
        <a:xfrm>
          <a:off x="9239250" y="3676650"/>
          <a:ext cx="19050" cy="457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12700</xdr:colOff>
      <xdr:row>17</xdr:row>
      <xdr:rowOff>76200</xdr:rowOff>
    </xdr:from>
    <xdr:to>
      <xdr:col>15</xdr:col>
      <xdr:colOff>19050</xdr:colOff>
      <xdr:row>20</xdr:row>
      <xdr:rowOff>82550</xdr:rowOff>
    </xdr:to>
    <xdr:sp macro="" textlink="">
      <xdr:nvSpPr>
        <xdr:cNvPr id="1339" name="Line 4">
          <a:extLst>
            <a:ext uri="{FF2B5EF4-FFF2-40B4-BE49-F238E27FC236}">
              <a16:creationId xmlns:a16="http://schemas.microsoft.com/office/drawing/2014/main" id="{35F44DD6-F1AF-4D11-AB0B-22F10A9A9E50}"/>
            </a:ext>
          </a:extLst>
        </xdr:cNvPr>
        <xdr:cNvSpPr>
          <a:spLocks noChangeShapeType="1"/>
        </xdr:cNvSpPr>
      </xdr:nvSpPr>
      <xdr:spPr bwMode="auto">
        <a:xfrm>
          <a:off x="9867900" y="3810000"/>
          <a:ext cx="6350" cy="482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0</xdr:colOff>
      <xdr:row>18</xdr:row>
      <xdr:rowOff>76200</xdr:rowOff>
    </xdr:from>
    <xdr:to>
      <xdr:col>15</xdr:col>
      <xdr:colOff>31750</xdr:colOff>
      <xdr:row>20</xdr:row>
      <xdr:rowOff>82550</xdr:rowOff>
    </xdr:to>
    <xdr:sp macro="" textlink="">
      <xdr:nvSpPr>
        <xdr:cNvPr id="1340" name="Line 5">
          <a:extLst>
            <a:ext uri="{FF2B5EF4-FFF2-40B4-BE49-F238E27FC236}">
              <a16:creationId xmlns:a16="http://schemas.microsoft.com/office/drawing/2014/main" id="{D13B11CA-43E6-46D3-9992-B57E7F55C26E}"/>
            </a:ext>
          </a:extLst>
        </xdr:cNvPr>
        <xdr:cNvSpPr>
          <a:spLocks noChangeShapeType="1"/>
        </xdr:cNvSpPr>
      </xdr:nvSpPr>
      <xdr:spPr bwMode="auto">
        <a:xfrm>
          <a:off x="9855200" y="3968750"/>
          <a:ext cx="31750" cy="323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660400</xdr:colOff>
      <xdr:row>19</xdr:row>
      <xdr:rowOff>63500</xdr:rowOff>
    </xdr:from>
    <xdr:to>
      <xdr:col>15</xdr:col>
      <xdr:colOff>31750</xdr:colOff>
      <xdr:row>20</xdr:row>
      <xdr:rowOff>76200</xdr:rowOff>
    </xdr:to>
    <xdr:sp macro="" textlink="">
      <xdr:nvSpPr>
        <xdr:cNvPr id="1341" name="Line 6">
          <a:extLst>
            <a:ext uri="{FF2B5EF4-FFF2-40B4-BE49-F238E27FC236}">
              <a16:creationId xmlns:a16="http://schemas.microsoft.com/office/drawing/2014/main" id="{96460799-DD55-484E-8010-695BDDB097A4}"/>
            </a:ext>
          </a:extLst>
        </xdr:cNvPr>
        <xdr:cNvSpPr>
          <a:spLocks noChangeShapeType="1"/>
        </xdr:cNvSpPr>
      </xdr:nvSpPr>
      <xdr:spPr bwMode="auto">
        <a:xfrm>
          <a:off x="9855200" y="4114800"/>
          <a:ext cx="3175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12700</xdr:colOff>
      <xdr:row>18</xdr:row>
      <xdr:rowOff>82550</xdr:rowOff>
    </xdr:from>
    <xdr:to>
      <xdr:col>15</xdr:col>
      <xdr:colOff>12700</xdr:colOff>
      <xdr:row>23</xdr:row>
      <xdr:rowOff>82550</xdr:rowOff>
    </xdr:to>
    <xdr:sp macro="" textlink="">
      <xdr:nvSpPr>
        <xdr:cNvPr id="1342" name="Line 7">
          <a:extLst>
            <a:ext uri="{FF2B5EF4-FFF2-40B4-BE49-F238E27FC236}">
              <a16:creationId xmlns:a16="http://schemas.microsoft.com/office/drawing/2014/main" id="{65F8F435-C3D9-4BC6-B1E4-C90407DF3CC9}"/>
            </a:ext>
          </a:extLst>
        </xdr:cNvPr>
        <xdr:cNvSpPr>
          <a:spLocks noChangeShapeType="1"/>
        </xdr:cNvSpPr>
      </xdr:nvSpPr>
      <xdr:spPr bwMode="auto">
        <a:xfrm>
          <a:off x="9867900" y="3975100"/>
          <a:ext cx="0" cy="793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0</xdr:colOff>
      <xdr:row>18</xdr:row>
      <xdr:rowOff>82550</xdr:rowOff>
    </xdr:from>
    <xdr:to>
      <xdr:col>15</xdr:col>
      <xdr:colOff>12700</xdr:colOff>
      <xdr:row>26</xdr:row>
      <xdr:rowOff>76200</xdr:rowOff>
    </xdr:to>
    <xdr:sp macro="" textlink="">
      <xdr:nvSpPr>
        <xdr:cNvPr id="1343" name="Line 8">
          <a:extLst>
            <a:ext uri="{FF2B5EF4-FFF2-40B4-BE49-F238E27FC236}">
              <a16:creationId xmlns:a16="http://schemas.microsoft.com/office/drawing/2014/main" id="{88383E5A-E723-4C0B-8262-4EE30166C03E}"/>
            </a:ext>
          </a:extLst>
        </xdr:cNvPr>
        <xdr:cNvSpPr>
          <a:spLocks noChangeShapeType="1"/>
        </xdr:cNvSpPr>
      </xdr:nvSpPr>
      <xdr:spPr bwMode="auto">
        <a:xfrm flipH="1">
          <a:off x="9855200" y="3975100"/>
          <a:ext cx="12700" cy="1263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603250</xdr:colOff>
      <xdr:row>22</xdr:row>
      <xdr:rowOff>114300</xdr:rowOff>
    </xdr:from>
    <xdr:to>
      <xdr:col>18</xdr:col>
      <xdr:colOff>0</xdr:colOff>
      <xdr:row>29</xdr:row>
      <xdr:rowOff>57150</xdr:rowOff>
    </xdr:to>
    <xdr:sp macro="" textlink="">
      <xdr:nvSpPr>
        <xdr:cNvPr id="1344" name="Line 9">
          <a:extLst>
            <a:ext uri="{FF2B5EF4-FFF2-40B4-BE49-F238E27FC236}">
              <a16:creationId xmlns:a16="http://schemas.microsoft.com/office/drawing/2014/main" id="{ABD0F403-BB25-4DD5-9CE7-AADC06612100}"/>
            </a:ext>
          </a:extLst>
        </xdr:cNvPr>
        <xdr:cNvSpPr>
          <a:spLocks noChangeShapeType="1"/>
        </xdr:cNvSpPr>
      </xdr:nvSpPr>
      <xdr:spPr bwMode="auto">
        <a:xfrm flipH="1">
          <a:off x="11677650" y="4641850"/>
          <a:ext cx="6350" cy="10541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603250</xdr:colOff>
      <xdr:row>22</xdr:row>
      <xdr:rowOff>114300</xdr:rowOff>
    </xdr:from>
    <xdr:to>
      <xdr:col>18</xdr:col>
      <xdr:colOff>12700</xdr:colOff>
      <xdr:row>30</xdr:row>
      <xdr:rowOff>82550</xdr:rowOff>
    </xdr:to>
    <xdr:sp macro="" textlink="">
      <xdr:nvSpPr>
        <xdr:cNvPr id="1345" name="Line 10">
          <a:extLst>
            <a:ext uri="{FF2B5EF4-FFF2-40B4-BE49-F238E27FC236}">
              <a16:creationId xmlns:a16="http://schemas.microsoft.com/office/drawing/2014/main" id="{F2DE1BC6-FB1A-4BD3-B4FD-137DF9F07555}"/>
            </a:ext>
          </a:extLst>
        </xdr:cNvPr>
        <xdr:cNvSpPr>
          <a:spLocks noChangeShapeType="1"/>
        </xdr:cNvSpPr>
      </xdr:nvSpPr>
      <xdr:spPr bwMode="auto">
        <a:xfrm flipH="1">
          <a:off x="11677650" y="4641850"/>
          <a:ext cx="19050" cy="1238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12700</xdr:colOff>
      <xdr:row>29</xdr:row>
      <xdr:rowOff>63500</xdr:rowOff>
    </xdr:from>
    <xdr:to>
      <xdr:col>19</xdr:col>
      <xdr:colOff>12700</xdr:colOff>
      <xdr:row>31</xdr:row>
      <xdr:rowOff>63500</xdr:rowOff>
    </xdr:to>
    <xdr:sp macro="" textlink="">
      <xdr:nvSpPr>
        <xdr:cNvPr id="1346" name="Line 11">
          <a:extLst>
            <a:ext uri="{FF2B5EF4-FFF2-40B4-BE49-F238E27FC236}">
              <a16:creationId xmlns:a16="http://schemas.microsoft.com/office/drawing/2014/main" id="{637B4663-9A7D-47CF-909C-5AC168C9D734}"/>
            </a:ext>
          </a:extLst>
        </xdr:cNvPr>
        <xdr:cNvSpPr>
          <a:spLocks noChangeShapeType="1"/>
        </xdr:cNvSpPr>
      </xdr:nvSpPr>
      <xdr:spPr bwMode="auto">
        <a:xfrm>
          <a:off x="12306300" y="5702300"/>
          <a:ext cx="0" cy="317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12700</xdr:colOff>
      <xdr:row>29</xdr:row>
      <xdr:rowOff>152400</xdr:rowOff>
    </xdr:from>
    <xdr:to>
      <xdr:col>19</xdr:col>
      <xdr:colOff>12700</xdr:colOff>
      <xdr:row>31</xdr:row>
      <xdr:rowOff>38100</xdr:rowOff>
    </xdr:to>
    <xdr:sp macro="" textlink="">
      <xdr:nvSpPr>
        <xdr:cNvPr id="1347" name="Line 12">
          <a:extLst>
            <a:ext uri="{FF2B5EF4-FFF2-40B4-BE49-F238E27FC236}">
              <a16:creationId xmlns:a16="http://schemas.microsoft.com/office/drawing/2014/main" id="{D65701AD-193C-46FB-9E9F-E84CBBE0CD9A}"/>
            </a:ext>
          </a:extLst>
        </xdr:cNvPr>
        <xdr:cNvSpPr>
          <a:spLocks noChangeShapeType="1"/>
        </xdr:cNvSpPr>
      </xdr:nvSpPr>
      <xdr:spPr bwMode="auto">
        <a:xfrm>
          <a:off x="12306300" y="5791200"/>
          <a:ext cx="0" cy="203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16</xdr:col>
      <xdr:colOff>66675</xdr:colOff>
      <xdr:row>15</xdr:row>
      <xdr:rowOff>142875</xdr:rowOff>
    </xdr:from>
    <xdr:to>
      <xdr:col>18</xdr:col>
      <xdr:colOff>152400</xdr:colOff>
      <xdr:row>19</xdr:row>
      <xdr:rowOff>22225</xdr:rowOff>
    </xdr:to>
    <xdr:sp macro="" textlink="">
      <xdr:nvSpPr>
        <xdr:cNvPr id="1196" name="Text Box 172">
          <a:extLst>
            <a:ext uri="{FF2B5EF4-FFF2-40B4-BE49-F238E27FC236}">
              <a16:creationId xmlns:a16="http://schemas.microsoft.com/office/drawing/2014/main" id="{ED451A73-4895-42FF-8642-6A101FE8A6DE}"/>
            </a:ext>
          </a:extLst>
        </xdr:cNvPr>
        <xdr:cNvSpPr txBox="1">
          <a:spLocks noChangeArrowheads="1"/>
        </xdr:cNvSpPr>
      </xdr:nvSpPr>
      <xdr:spPr bwMode="auto">
        <a:xfrm>
          <a:off x="10191750" y="3019425"/>
          <a:ext cx="1304925" cy="533400"/>
        </a:xfrm>
        <a:prstGeom prst="rect">
          <a:avLst/>
        </a:prstGeom>
        <a:solidFill>
          <a:srgbClr val="FFFF00"/>
        </a:solidFill>
        <a:ln w="19050">
          <a:solidFill>
            <a:srgbClr val="0000FF"/>
          </a:solidFill>
          <a:miter lim="800000"/>
          <a:headEnd/>
          <a:tailEnd/>
        </a:ln>
      </xdr:spPr>
      <xdr:txBody>
        <a:bodyPr vertOverflow="clip" wrap="square" lIns="27432" tIns="22860" rIns="0" bIns="0" anchor="t" upright="1"/>
        <a:lstStyle/>
        <a:p>
          <a:pPr algn="l" rtl="1">
            <a:defRPr sz="1000"/>
          </a:pPr>
          <a:r>
            <a:rPr lang="en-US" sz="1000" b="1" i="0" strike="noStrike">
              <a:solidFill>
                <a:srgbClr val="0000FF"/>
              </a:solidFill>
              <a:latin typeface="Arial"/>
              <a:cs typeface="Arial"/>
            </a:rPr>
            <a:t>E, H, K can only start when all of B, C, and D are finished</a:t>
          </a:r>
        </a:p>
      </xdr:txBody>
    </xdr:sp>
    <xdr:clientData/>
  </xdr:twoCellAnchor>
  <xdr:twoCellAnchor editAs="oneCell">
    <xdr:from>
      <xdr:col>18</xdr:col>
      <xdr:colOff>485775</xdr:colOff>
      <xdr:row>24</xdr:row>
      <xdr:rowOff>114300</xdr:rowOff>
    </xdr:from>
    <xdr:to>
      <xdr:col>20</xdr:col>
      <xdr:colOff>495300</xdr:colOff>
      <xdr:row>27</xdr:row>
      <xdr:rowOff>133350</xdr:rowOff>
    </xdr:to>
    <xdr:sp macro="" textlink="">
      <xdr:nvSpPr>
        <xdr:cNvPr id="1197" name="Text Box 173">
          <a:extLst>
            <a:ext uri="{FF2B5EF4-FFF2-40B4-BE49-F238E27FC236}">
              <a16:creationId xmlns:a16="http://schemas.microsoft.com/office/drawing/2014/main" id="{233B3F00-13D1-4AFF-BFAD-82C44FF9C2DF}"/>
            </a:ext>
          </a:extLst>
        </xdr:cNvPr>
        <xdr:cNvSpPr txBox="1">
          <a:spLocks noChangeArrowheads="1"/>
        </xdr:cNvSpPr>
      </xdr:nvSpPr>
      <xdr:spPr bwMode="auto">
        <a:xfrm>
          <a:off x="11830050" y="4448175"/>
          <a:ext cx="1228725" cy="504825"/>
        </a:xfrm>
        <a:prstGeom prst="rect">
          <a:avLst/>
        </a:prstGeom>
        <a:solidFill>
          <a:srgbClr val="FFFF00"/>
        </a:solidFill>
        <a:ln w="19050">
          <a:solidFill>
            <a:srgbClr val="0000FF"/>
          </a:solidFill>
          <a:miter lim="800000"/>
          <a:headEnd/>
          <a:tailEnd/>
        </a:ln>
      </xdr:spPr>
      <xdr:txBody>
        <a:bodyPr vertOverflow="clip" wrap="square" lIns="27432" tIns="22860" rIns="0" bIns="0" anchor="t" upright="1"/>
        <a:lstStyle/>
        <a:p>
          <a:pPr algn="l" rtl="1">
            <a:defRPr sz="1000"/>
          </a:pPr>
          <a:r>
            <a:rPr lang="en-US" sz="1000" b="1" i="0" strike="noStrike">
              <a:solidFill>
                <a:srgbClr val="0000FF"/>
              </a:solidFill>
              <a:latin typeface="Arial"/>
              <a:cs typeface="Arial"/>
            </a:rPr>
            <a:t>N, O can only start when all of G, J, and M are finished</a:t>
          </a:r>
        </a:p>
      </xdr:txBody>
    </xdr:sp>
    <xdr:clientData/>
  </xdr:twoCellAnchor>
  <xdr:twoCellAnchor>
    <xdr:from>
      <xdr:col>15</xdr:col>
      <xdr:colOff>450850</xdr:colOff>
      <xdr:row>19</xdr:row>
      <xdr:rowOff>25400</xdr:rowOff>
    </xdr:from>
    <xdr:to>
      <xdr:col>16</xdr:col>
      <xdr:colOff>400050</xdr:colOff>
      <xdr:row>20</xdr:row>
      <xdr:rowOff>82550</xdr:rowOff>
    </xdr:to>
    <xdr:sp macro="" textlink="">
      <xdr:nvSpPr>
        <xdr:cNvPr id="1350" name="Line 174">
          <a:extLst>
            <a:ext uri="{FF2B5EF4-FFF2-40B4-BE49-F238E27FC236}">
              <a16:creationId xmlns:a16="http://schemas.microsoft.com/office/drawing/2014/main" id="{B177E07C-579B-4B4C-B0BC-A8628537A184}"/>
            </a:ext>
          </a:extLst>
        </xdr:cNvPr>
        <xdr:cNvSpPr>
          <a:spLocks noChangeShapeType="1"/>
        </xdr:cNvSpPr>
      </xdr:nvSpPr>
      <xdr:spPr bwMode="auto">
        <a:xfrm flipH="1">
          <a:off x="10306050" y="4076700"/>
          <a:ext cx="558800" cy="215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508000</xdr:colOff>
      <xdr:row>19</xdr:row>
      <xdr:rowOff>38100</xdr:rowOff>
    </xdr:from>
    <xdr:to>
      <xdr:col>16</xdr:col>
      <xdr:colOff>374650</xdr:colOff>
      <xdr:row>23</xdr:row>
      <xdr:rowOff>76200</xdr:rowOff>
    </xdr:to>
    <xdr:sp macro="" textlink="">
      <xdr:nvSpPr>
        <xdr:cNvPr id="1351" name="Line 175">
          <a:extLst>
            <a:ext uri="{FF2B5EF4-FFF2-40B4-BE49-F238E27FC236}">
              <a16:creationId xmlns:a16="http://schemas.microsoft.com/office/drawing/2014/main" id="{2DFFE4B6-B1E7-44C1-B719-8A57D2EB37F8}"/>
            </a:ext>
          </a:extLst>
        </xdr:cNvPr>
        <xdr:cNvSpPr>
          <a:spLocks noChangeShapeType="1"/>
        </xdr:cNvSpPr>
      </xdr:nvSpPr>
      <xdr:spPr bwMode="auto">
        <a:xfrm flipH="1">
          <a:off x="10363200" y="4089400"/>
          <a:ext cx="476250" cy="6731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438150</xdr:colOff>
      <xdr:row>19</xdr:row>
      <xdr:rowOff>38100</xdr:rowOff>
    </xdr:from>
    <xdr:to>
      <xdr:col>16</xdr:col>
      <xdr:colOff>381000</xdr:colOff>
      <xdr:row>26</xdr:row>
      <xdr:rowOff>57150</xdr:rowOff>
    </xdr:to>
    <xdr:sp macro="" textlink="">
      <xdr:nvSpPr>
        <xdr:cNvPr id="1352" name="Line 176">
          <a:extLst>
            <a:ext uri="{FF2B5EF4-FFF2-40B4-BE49-F238E27FC236}">
              <a16:creationId xmlns:a16="http://schemas.microsoft.com/office/drawing/2014/main" id="{AB27E899-E34D-40F5-914E-526471FF1393}"/>
            </a:ext>
          </a:extLst>
        </xdr:cNvPr>
        <xdr:cNvSpPr>
          <a:spLocks noChangeShapeType="1"/>
        </xdr:cNvSpPr>
      </xdr:nvSpPr>
      <xdr:spPr bwMode="auto">
        <a:xfrm flipH="1">
          <a:off x="10293350" y="4089400"/>
          <a:ext cx="552450" cy="11303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450850</xdr:colOff>
      <xdr:row>27</xdr:row>
      <xdr:rowOff>133350</xdr:rowOff>
    </xdr:from>
    <xdr:to>
      <xdr:col>19</xdr:col>
      <xdr:colOff>184150</xdr:colOff>
      <xdr:row>29</xdr:row>
      <xdr:rowOff>63500</xdr:rowOff>
    </xdr:to>
    <xdr:sp macro="" textlink="">
      <xdr:nvSpPr>
        <xdr:cNvPr id="1353" name="Line 177">
          <a:extLst>
            <a:ext uri="{FF2B5EF4-FFF2-40B4-BE49-F238E27FC236}">
              <a16:creationId xmlns:a16="http://schemas.microsoft.com/office/drawing/2014/main" id="{E355EC49-40DF-43E9-AAFB-5FFF15077901}"/>
            </a:ext>
          </a:extLst>
        </xdr:cNvPr>
        <xdr:cNvSpPr>
          <a:spLocks noChangeShapeType="1"/>
        </xdr:cNvSpPr>
      </xdr:nvSpPr>
      <xdr:spPr bwMode="auto">
        <a:xfrm flipH="1">
          <a:off x="12134850" y="5454650"/>
          <a:ext cx="342900" cy="2476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495300</xdr:colOff>
      <xdr:row>27</xdr:row>
      <xdr:rowOff>133350</xdr:rowOff>
    </xdr:from>
    <xdr:to>
      <xdr:col>19</xdr:col>
      <xdr:colOff>184150</xdr:colOff>
      <xdr:row>30</xdr:row>
      <xdr:rowOff>82550</xdr:rowOff>
    </xdr:to>
    <xdr:sp macro="" textlink="">
      <xdr:nvSpPr>
        <xdr:cNvPr id="1354" name="Line 178">
          <a:extLst>
            <a:ext uri="{FF2B5EF4-FFF2-40B4-BE49-F238E27FC236}">
              <a16:creationId xmlns:a16="http://schemas.microsoft.com/office/drawing/2014/main" id="{2A50BAAE-140A-4F83-8691-F96E4FD50FC6}"/>
            </a:ext>
          </a:extLst>
        </xdr:cNvPr>
        <xdr:cNvSpPr>
          <a:spLocks noChangeShapeType="1"/>
        </xdr:cNvSpPr>
      </xdr:nvSpPr>
      <xdr:spPr bwMode="auto">
        <a:xfrm flipH="1">
          <a:off x="12179300" y="5454650"/>
          <a:ext cx="298450" cy="4254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15</xdr:col>
      <xdr:colOff>400050</xdr:colOff>
      <xdr:row>14</xdr:row>
      <xdr:rowOff>38100</xdr:rowOff>
    </xdr:from>
    <xdr:ext cx="976742" cy="204736"/>
    <xdr:sp macro="" textlink="">
      <xdr:nvSpPr>
        <xdr:cNvPr id="1203" name="Text Box 179">
          <a:extLst>
            <a:ext uri="{FF2B5EF4-FFF2-40B4-BE49-F238E27FC236}">
              <a16:creationId xmlns:a16="http://schemas.microsoft.com/office/drawing/2014/main" id="{9BF5793A-2E6B-4F4E-8E16-A5B072708C03}"/>
            </a:ext>
          </a:extLst>
        </xdr:cNvPr>
        <xdr:cNvSpPr txBox="1">
          <a:spLocks noChangeArrowheads="1"/>
        </xdr:cNvSpPr>
      </xdr:nvSpPr>
      <xdr:spPr bwMode="auto">
        <a:xfrm>
          <a:off x="10255250" y="3289300"/>
          <a:ext cx="976742" cy="20473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GANTT chart</a:t>
          </a:r>
        </a:p>
      </xdr:txBody>
    </xdr:sp>
    <xdr:clientData/>
  </xdr:oneCellAnchor>
  <xdr:twoCellAnchor editAs="oneCell">
    <xdr:from>
      <xdr:col>1</xdr:col>
      <xdr:colOff>0</xdr:colOff>
      <xdr:row>0</xdr:row>
      <xdr:rowOff>44450</xdr:rowOff>
    </xdr:from>
    <xdr:to>
      <xdr:col>4</xdr:col>
      <xdr:colOff>127000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39B5217C-629E-4E21-8012-E3EC2D05F0E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44450"/>
          <a:ext cx="1943100" cy="1009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G20"/>
  <sheetViews>
    <sheetView workbookViewId="0"/>
  </sheetViews>
  <sheetFormatPr defaultRowHeight="12.5" x14ac:dyDescent="0.25"/>
  <cols>
    <col min="1" max="26" width="18.7265625" customWidth="1"/>
  </cols>
  <sheetData>
    <row r="1" spans="1:85" x14ac:dyDescent="0.25">
      <c r="A1" t="s">
        <v>23</v>
      </c>
      <c r="B1" t="s">
        <v>30</v>
      </c>
      <c r="C1" t="s">
        <v>27</v>
      </c>
      <c r="D1" t="s">
        <v>28</v>
      </c>
      <c r="E1" t="s">
        <v>25</v>
      </c>
      <c r="F1" t="s">
        <v>26</v>
      </c>
      <c r="G1" t="s">
        <v>42</v>
      </c>
      <c r="H1" t="s">
        <v>33</v>
      </c>
      <c r="I1" t="s">
        <v>34</v>
      </c>
      <c r="J1" t="s">
        <v>35</v>
      </c>
      <c r="K1" t="s">
        <v>36</v>
      </c>
      <c r="L1" t="s">
        <v>31</v>
      </c>
      <c r="M1" t="s">
        <v>37</v>
      </c>
      <c r="N1" t="s">
        <v>39</v>
      </c>
      <c r="O1" t="s">
        <v>43</v>
      </c>
      <c r="P1" t="s">
        <v>45</v>
      </c>
      <c r="Q1" t="s">
        <v>44</v>
      </c>
      <c r="R1" t="s">
        <v>24</v>
      </c>
      <c r="S1" t="s">
        <v>29</v>
      </c>
      <c r="Y1" t="s">
        <v>38</v>
      </c>
      <c r="Z1" t="s">
        <v>40</v>
      </c>
      <c r="AA1" t="s">
        <v>32</v>
      </c>
      <c r="AB1" t="s">
        <v>41</v>
      </c>
    </row>
    <row r="2" spans="1:85" x14ac:dyDescent="0.25">
      <c r="E2" s="3" t="e">
        <f>'Schedule model with risks'!#REF!</f>
        <v>#REF!</v>
      </c>
      <c r="S2">
        <v>0</v>
      </c>
    </row>
    <row r="3" spans="1:85" x14ac:dyDescent="0.25">
      <c r="A3" t="s">
        <v>21</v>
      </c>
      <c r="B3">
        <v>16</v>
      </c>
      <c r="C3" t="s">
        <v>22</v>
      </c>
    </row>
    <row r="4" spans="1:85" x14ac:dyDescent="0.25">
      <c r="A4" t="s">
        <v>23</v>
      </c>
      <c r="B4" t="s">
        <v>30</v>
      </c>
      <c r="C4" t="s">
        <v>27</v>
      </c>
      <c r="D4" t="s">
        <v>28</v>
      </c>
      <c r="E4" t="s">
        <v>25</v>
      </c>
      <c r="F4" t="s">
        <v>26</v>
      </c>
      <c r="G4" t="s">
        <v>42</v>
      </c>
      <c r="H4" t="s">
        <v>33</v>
      </c>
      <c r="I4" t="s">
        <v>34</v>
      </c>
      <c r="J4" t="s">
        <v>35</v>
      </c>
      <c r="K4" t="s">
        <v>36</v>
      </c>
      <c r="L4" t="s">
        <v>31</v>
      </c>
      <c r="M4" t="s">
        <v>37</v>
      </c>
      <c r="N4" t="s">
        <v>39</v>
      </c>
      <c r="O4" t="s">
        <v>43</v>
      </c>
      <c r="P4" t="s">
        <v>45</v>
      </c>
      <c r="Q4" t="s">
        <v>44</v>
      </c>
      <c r="R4" t="s">
        <v>24</v>
      </c>
      <c r="S4" t="s">
        <v>29</v>
      </c>
      <c r="Y4" t="s">
        <v>38</v>
      </c>
      <c r="Z4" t="s">
        <v>40</v>
      </c>
      <c r="AA4" t="s">
        <v>32</v>
      </c>
      <c r="AB4" t="s">
        <v>41</v>
      </c>
    </row>
    <row r="5" spans="1:85" x14ac:dyDescent="0.25">
      <c r="A5">
        <v>1</v>
      </c>
      <c r="B5" t="b">
        <v>1</v>
      </c>
      <c r="C5">
        <v>0</v>
      </c>
      <c r="D5" t="s">
        <v>47</v>
      </c>
      <c r="E5" s="3">
        <f>'Schedule model with risks'!$F$18</f>
        <v>10.526422503085513</v>
      </c>
      <c r="F5" t="s">
        <v>46</v>
      </c>
      <c r="G5" t="s">
        <v>53</v>
      </c>
      <c r="H5" s="4" t="s">
        <v>52</v>
      </c>
      <c r="I5" s="4" t="s">
        <v>52</v>
      </c>
      <c r="J5" s="4" t="s">
        <v>52</v>
      </c>
      <c r="K5" s="4" t="s">
        <v>52</v>
      </c>
      <c r="L5" s="4" t="s">
        <v>51</v>
      </c>
      <c r="M5">
        <v>7</v>
      </c>
      <c r="N5" t="b">
        <v>1</v>
      </c>
      <c r="O5" t="b">
        <v>1</v>
      </c>
      <c r="P5">
        <v>16</v>
      </c>
      <c r="Q5">
        <v>0</v>
      </c>
      <c r="R5">
        <v>1</v>
      </c>
      <c r="S5">
        <v>0</v>
      </c>
      <c r="T5" t="s">
        <v>48</v>
      </c>
      <c r="U5" s="4" t="s">
        <v>49</v>
      </c>
      <c r="V5" t="s">
        <v>50</v>
      </c>
      <c r="W5">
        <v>0</v>
      </c>
      <c r="X5">
        <v>0</v>
      </c>
      <c r="Y5">
        <v>0</v>
      </c>
      <c r="Z5">
        <v>4</v>
      </c>
      <c r="AA5" t="b">
        <v>1</v>
      </c>
      <c r="AC5" s="4" t="s">
        <v>54</v>
      </c>
      <c r="AD5" s="4" t="s">
        <v>55</v>
      </c>
      <c r="AE5" s="4" t="s">
        <v>56</v>
      </c>
      <c r="AF5" s="4" t="s">
        <v>57</v>
      </c>
      <c r="AG5" s="4" t="s">
        <v>58</v>
      </c>
      <c r="AH5" s="4" t="s">
        <v>59</v>
      </c>
      <c r="AI5" s="4" t="s">
        <v>60</v>
      </c>
      <c r="BB5" s="4" t="s">
        <v>52</v>
      </c>
      <c r="BC5" s="4" t="s">
        <v>52</v>
      </c>
      <c r="BD5" s="4" t="s">
        <v>52</v>
      </c>
      <c r="BE5" s="4" t="s">
        <v>52</v>
      </c>
      <c r="BF5" s="4" t="s">
        <v>52</v>
      </c>
      <c r="BG5" s="4" t="s">
        <v>52</v>
      </c>
      <c r="BH5" s="4" t="s">
        <v>52</v>
      </c>
      <c r="CA5" t="s">
        <v>61</v>
      </c>
      <c r="CB5" t="s">
        <v>62</v>
      </c>
      <c r="CC5" t="s">
        <v>63</v>
      </c>
      <c r="CD5" t="s">
        <v>64</v>
      </c>
      <c r="CE5" t="s">
        <v>65</v>
      </c>
      <c r="CF5" t="s">
        <v>66</v>
      </c>
      <c r="CG5" t="s">
        <v>67</v>
      </c>
    </row>
    <row r="6" spans="1:85" x14ac:dyDescent="0.25">
      <c r="A6">
        <v>2</v>
      </c>
      <c r="B6" t="b">
        <v>1</v>
      </c>
      <c r="C6">
        <v>0</v>
      </c>
      <c r="D6" t="s">
        <v>47</v>
      </c>
      <c r="E6" s="3">
        <f>'Schedule model with risks'!$F$19</f>
        <v>12.009870274184168</v>
      </c>
      <c r="F6" t="s">
        <v>46</v>
      </c>
      <c r="G6" t="s">
        <v>53</v>
      </c>
      <c r="H6" s="4" t="s">
        <v>52</v>
      </c>
      <c r="I6" s="4" t="s">
        <v>52</v>
      </c>
      <c r="J6" s="4" t="s">
        <v>52</v>
      </c>
      <c r="K6" s="4" t="s">
        <v>52</v>
      </c>
      <c r="L6" s="4" t="s">
        <v>71</v>
      </c>
      <c r="M6">
        <v>7</v>
      </c>
      <c r="N6" t="b">
        <v>1</v>
      </c>
      <c r="O6" t="b">
        <v>1</v>
      </c>
      <c r="P6">
        <v>16</v>
      </c>
      <c r="Q6">
        <v>1</v>
      </c>
      <c r="R6">
        <v>1</v>
      </c>
      <c r="S6">
        <v>1</v>
      </c>
      <c r="T6" t="s">
        <v>68</v>
      </c>
      <c r="U6" s="4" t="s">
        <v>69</v>
      </c>
      <c r="V6" t="s">
        <v>70</v>
      </c>
      <c r="W6">
        <v>0</v>
      </c>
      <c r="X6">
        <v>0</v>
      </c>
      <c r="Y6">
        <v>0</v>
      </c>
      <c r="Z6">
        <v>4</v>
      </c>
      <c r="AA6" t="b">
        <v>1</v>
      </c>
      <c r="AC6" s="4" t="s">
        <v>54</v>
      </c>
      <c r="AD6" s="4" t="s">
        <v>55</v>
      </c>
      <c r="AE6" s="4" t="s">
        <v>56</v>
      </c>
      <c r="AF6" s="4" t="s">
        <v>57</v>
      </c>
      <c r="AG6" s="4" t="s">
        <v>58</v>
      </c>
      <c r="AH6" s="4" t="s">
        <v>59</v>
      </c>
      <c r="AI6" s="4" t="s">
        <v>60</v>
      </c>
      <c r="BB6" s="4" t="s">
        <v>52</v>
      </c>
      <c r="BC6" s="4" t="s">
        <v>52</v>
      </c>
      <c r="BD6" s="4" t="s">
        <v>52</v>
      </c>
      <c r="BE6" s="4" t="s">
        <v>52</v>
      </c>
      <c r="BF6" s="4" t="s">
        <v>52</v>
      </c>
      <c r="BG6" s="4" t="s">
        <v>52</v>
      </c>
      <c r="BH6" s="4" t="s">
        <v>52</v>
      </c>
      <c r="CA6" t="s">
        <v>61</v>
      </c>
      <c r="CB6" t="s">
        <v>62</v>
      </c>
      <c r="CC6" t="s">
        <v>63</v>
      </c>
      <c r="CD6" t="s">
        <v>64</v>
      </c>
      <c r="CE6" t="s">
        <v>65</v>
      </c>
      <c r="CF6" t="s">
        <v>66</v>
      </c>
      <c r="CG6" t="s">
        <v>67</v>
      </c>
    </row>
    <row r="7" spans="1:85" x14ac:dyDescent="0.25">
      <c r="A7">
        <v>3</v>
      </c>
      <c r="B7" t="b">
        <v>1</v>
      </c>
      <c r="C7">
        <v>0</v>
      </c>
      <c r="D7" t="s">
        <v>47</v>
      </c>
      <c r="E7" s="3">
        <f>'Schedule model with risks'!$F$20</f>
        <v>13.695933924232424</v>
      </c>
      <c r="F7" t="s">
        <v>46</v>
      </c>
      <c r="G7" t="s">
        <v>53</v>
      </c>
      <c r="H7" s="4" t="s">
        <v>52</v>
      </c>
      <c r="I7" s="4" t="s">
        <v>52</v>
      </c>
      <c r="J7" s="4" t="s">
        <v>52</v>
      </c>
      <c r="K7" s="4" t="s">
        <v>52</v>
      </c>
      <c r="L7" s="4" t="s">
        <v>75</v>
      </c>
      <c r="M7">
        <v>7</v>
      </c>
      <c r="N7" t="b">
        <v>1</v>
      </c>
      <c r="O7" t="b">
        <v>1</v>
      </c>
      <c r="P7">
        <v>16</v>
      </c>
      <c r="Q7">
        <v>2</v>
      </c>
      <c r="R7">
        <v>1</v>
      </c>
      <c r="S7">
        <v>2</v>
      </c>
      <c r="T7" t="s">
        <v>72</v>
      </c>
      <c r="U7" s="4" t="s">
        <v>73</v>
      </c>
      <c r="V7" t="s">
        <v>74</v>
      </c>
      <c r="W7">
        <v>0</v>
      </c>
      <c r="X7">
        <v>0</v>
      </c>
      <c r="Y7">
        <v>0</v>
      </c>
      <c r="Z7">
        <v>4</v>
      </c>
      <c r="AA7" t="b">
        <v>1</v>
      </c>
      <c r="AC7" s="4" t="s">
        <v>54</v>
      </c>
      <c r="AD7" s="4" t="s">
        <v>55</v>
      </c>
      <c r="AE7" s="4" t="s">
        <v>56</v>
      </c>
      <c r="AF7" s="4" t="s">
        <v>57</v>
      </c>
      <c r="AG7" s="4" t="s">
        <v>58</v>
      </c>
      <c r="AH7" s="4" t="s">
        <v>59</v>
      </c>
      <c r="AI7" s="4" t="s">
        <v>60</v>
      </c>
      <c r="BB7" s="4" t="s">
        <v>52</v>
      </c>
      <c r="BC7" s="4" t="s">
        <v>52</v>
      </c>
      <c r="BD7" s="4" t="s">
        <v>52</v>
      </c>
      <c r="BE7" s="4" t="s">
        <v>52</v>
      </c>
      <c r="BF7" s="4" t="s">
        <v>52</v>
      </c>
      <c r="BG7" s="4" t="s">
        <v>52</v>
      </c>
      <c r="BH7" s="4" t="s">
        <v>52</v>
      </c>
      <c r="CA7" t="s">
        <v>61</v>
      </c>
      <c r="CB7" t="s">
        <v>62</v>
      </c>
      <c r="CC7" t="s">
        <v>63</v>
      </c>
      <c r="CD7" t="s">
        <v>64</v>
      </c>
      <c r="CE7" t="s">
        <v>65</v>
      </c>
      <c r="CF7" t="s">
        <v>66</v>
      </c>
      <c r="CG7" t="s">
        <v>67</v>
      </c>
    </row>
    <row r="8" spans="1:85" x14ac:dyDescent="0.25">
      <c r="A8">
        <v>4</v>
      </c>
      <c r="B8" t="b">
        <v>1</v>
      </c>
      <c r="C8">
        <v>0</v>
      </c>
      <c r="D8" t="s">
        <v>47</v>
      </c>
      <c r="E8" s="3">
        <f>'Schedule model with risks'!$F$21</f>
        <v>7.7106080632127201</v>
      </c>
      <c r="F8" t="s">
        <v>46</v>
      </c>
      <c r="G8" t="s">
        <v>53</v>
      </c>
      <c r="H8" s="4" t="s">
        <v>52</v>
      </c>
      <c r="I8" s="4" t="s">
        <v>52</v>
      </c>
      <c r="J8" s="4" t="s">
        <v>52</v>
      </c>
      <c r="K8" s="4" t="s">
        <v>52</v>
      </c>
      <c r="L8" s="4" t="s">
        <v>79</v>
      </c>
      <c r="M8">
        <v>7</v>
      </c>
      <c r="N8" t="b">
        <v>1</v>
      </c>
      <c r="O8" t="b">
        <v>1</v>
      </c>
      <c r="P8">
        <v>16</v>
      </c>
      <c r="Q8">
        <v>3</v>
      </c>
      <c r="R8">
        <v>1</v>
      </c>
      <c r="S8">
        <v>3</v>
      </c>
      <c r="T8" t="s">
        <v>76</v>
      </c>
      <c r="U8" s="4" t="s">
        <v>77</v>
      </c>
      <c r="V8" t="s">
        <v>78</v>
      </c>
      <c r="W8">
        <v>0</v>
      </c>
      <c r="X8">
        <v>0</v>
      </c>
      <c r="Y8">
        <v>0</v>
      </c>
      <c r="Z8">
        <v>4</v>
      </c>
      <c r="AA8" t="b">
        <v>1</v>
      </c>
      <c r="AC8" s="4" t="s">
        <v>54</v>
      </c>
      <c r="AD8" s="4" t="s">
        <v>55</v>
      </c>
      <c r="AE8" s="4" t="s">
        <v>56</v>
      </c>
      <c r="AF8" s="4" t="s">
        <v>57</v>
      </c>
      <c r="AG8" s="4" t="s">
        <v>58</v>
      </c>
      <c r="AH8" s="4" t="s">
        <v>59</v>
      </c>
      <c r="AI8" s="4" t="s">
        <v>60</v>
      </c>
      <c r="BB8" s="4" t="s">
        <v>52</v>
      </c>
      <c r="BC8" s="4" t="s">
        <v>52</v>
      </c>
      <c r="BD8" s="4" t="s">
        <v>52</v>
      </c>
      <c r="BE8" s="4" t="s">
        <v>52</v>
      </c>
      <c r="BF8" s="4" t="s">
        <v>52</v>
      </c>
      <c r="BG8" s="4" t="s">
        <v>52</v>
      </c>
      <c r="BH8" s="4" t="s">
        <v>52</v>
      </c>
      <c r="CA8" t="s">
        <v>61</v>
      </c>
      <c r="CB8" t="s">
        <v>62</v>
      </c>
      <c r="CC8" t="s">
        <v>63</v>
      </c>
      <c r="CD8" t="s">
        <v>64</v>
      </c>
      <c r="CE8" t="s">
        <v>65</v>
      </c>
      <c r="CF8" t="s">
        <v>66</v>
      </c>
      <c r="CG8" t="s">
        <v>67</v>
      </c>
    </row>
    <row r="9" spans="1:85" x14ac:dyDescent="0.25">
      <c r="A9">
        <v>5</v>
      </c>
      <c r="B9" t="b">
        <v>1</v>
      </c>
      <c r="C9">
        <v>0</v>
      </c>
      <c r="D9" t="s">
        <v>47</v>
      </c>
      <c r="E9" s="3">
        <f>'Schedule model with risks'!$F$22</f>
        <v>9.0684742020496802</v>
      </c>
      <c r="F9" t="s">
        <v>46</v>
      </c>
      <c r="G9" t="s">
        <v>53</v>
      </c>
      <c r="H9" s="4" t="s">
        <v>52</v>
      </c>
      <c r="I9" s="4" t="s">
        <v>52</v>
      </c>
      <c r="J9" s="4" t="s">
        <v>52</v>
      </c>
      <c r="K9" s="4" t="s">
        <v>52</v>
      </c>
      <c r="L9" s="4" t="s">
        <v>83</v>
      </c>
      <c r="M9">
        <v>7</v>
      </c>
      <c r="N9" t="b">
        <v>1</v>
      </c>
      <c r="O9" t="b">
        <v>1</v>
      </c>
      <c r="P9">
        <v>16</v>
      </c>
      <c r="Q9">
        <v>4</v>
      </c>
      <c r="R9">
        <v>1</v>
      </c>
      <c r="S9">
        <v>4</v>
      </c>
      <c r="T9" t="s">
        <v>80</v>
      </c>
      <c r="U9" s="4" t="s">
        <v>81</v>
      </c>
      <c r="V9" t="s">
        <v>82</v>
      </c>
      <c r="W9">
        <v>0</v>
      </c>
      <c r="X9">
        <v>0</v>
      </c>
      <c r="Y9">
        <v>0</v>
      </c>
      <c r="Z9">
        <v>4</v>
      </c>
      <c r="AA9" t="b">
        <v>1</v>
      </c>
      <c r="AC9" s="4" t="s">
        <v>54</v>
      </c>
      <c r="AD9" s="4" t="s">
        <v>55</v>
      </c>
      <c r="AE9" s="4" t="s">
        <v>56</v>
      </c>
      <c r="AF9" s="4" t="s">
        <v>57</v>
      </c>
      <c r="AG9" s="4" t="s">
        <v>58</v>
      </c>
      <c r="AH9" s="4" t="s">
        <v>59</v>
      </c>
      <c r="AI9" s="4" t="s">
        <v>60</v>
      </c>
      <c r="BB9" s="4" t="s">
        <v>52</v>
      </c>
      <c r="BC9" s="4" t="s">
        <v>52</v>
      </c>
      <c r="BD9" s="4" t="s">
        <v>52</v>
      </c>
      <c r="BE9" s="4" t="s">
        <v>52</v>
      </c>
      <c r="BF9" s="4" t="s">
        <v>52</v>
      </c>
      <c r="BG9" s="4" t="s">
        <v>52</v>
      </c>
      <c r="BH9" s="4" t="s">
        <v>52</v>
      </c>
      <c r="CA9" t="s">
        <v>61</v>
      </c>
      <c r="CB9" t="s">
        <v>62</v>
      </c>
      <c r="CC9" t="s">
        <v>63</v>
      </c>
      <c r="CD9" t="s">
        <v>64</v>
      </c>
      <c r="CE9" t="s">
        <v>65</v>
      </c>
      <c r="CF9" t="s">
        <v>66</v>
      </c>
      <c r="CG9" t="s">
        <v>67</v>
      </c>
    </row>
    <row r="10" spans="1:85" x14ac:dyDescent="0.25">
      <c r="A10">
        <v>6</v>
      </c>
      <c r="B10" t="b">
        <v>1</v>
      </c>
      <c r="C10">
        <v>0</v>
      </c>
      <c r="D10" t="s">
        <v>47</v>
      </c>
      <c r="E10" s="3">
        <f>'Schedule model with risks'!$F$23</f>
        <v>9.1780066891685657</v>
      </c>
      <c r="F10" t="s">
        <v>46</v>
      </c>
      <c r="G10" t="s">
        <v>53</v>
      </c>
      <c r="H10" s="4" t="s">
        <v>52</v>
      </c>
      <c r="I10" s="4" t="s">
        <v>52</v>
      </c>
      <c r="J10" s="4" t="s">
        <v>52</v>
      </c>
      <c r="K10" s="4" t="s">
        <v>52</v>
      </c>
      <c r="L10" s="4" t="s">
        <v>87</v>
      </c>
      <c r="M10">
        <v>7</v>
      </c>
      <c r="N10" t="b">
        <v>1</v>
      </c>
      <c r="O10" t="b">
        <v>1</v>
      </c>
      <c r="P10">
        <v>16</v>
      </c>
      <c r="Q10">
        <v>5</v>
      </c>
      <c r="R10">
        <v>1</v>
      </c>
      <c r="S10">
        <v>5</v>
      </c>
      <c r="T10" t="s">
        <v>84</v>
      </c>
      <c r="U10" s="4" t="s">
        <v>85</v>
      </c>
      <c r="V10" t="s">
        <v>86</v>
      </c>
      <c r="W10">
        <v>0</v>
      </c>
      <c r="X10">
        <v>0</v>
      </c>
      <c r="Y10">
        <v>0</v>
      </c>
      <c r="Z10">
        <v>4</v>
      </c>
      <c r="AA10" t="b">
        <v>1</v>
      </c>
      <c r="AC10" s="4" t="s">
        <v>54</v>
      </c>
      <c r="AD10" s="4" t="s">
        <v>55</v>
      </c>
      <c r="AE10" s="4" t="s">
        <v>56</v>
      </c>
      <c r="AF10" s="4" t="s">
        <v>57</v>
      </c>
      <c r="AG10" s="4" t="s">
        <v>58</v>
      </c>
      <c r="AH10" s="4" t="s">
        <v>59</v>
      </c>
      <c r="AI10" s="4" t="s">
        <v>60</v>
      </c>
      <c r="BB10" s="4" t="s">
        <v>52</v>
      </c>
      <c r="BC10" s="4" t="s">
        <v>52</v>
      </c>
      <c r="BD10" s="4" t="s">
        <v>52</v>
      </c>
      <c r="BE10" s="4" t="s">
        <v>52</v>
      </c>
      <c r="BF10" s="4" t="s">
        <v>52</v>
      </c>
      <c r="BG10" s="4" t="s">
        <v>52</v>
      </c>
      <c r="BH10" s="4" t="s">
        <v>52</v>
      </c>
      <c r="CA10" t="s">
        <v>61</v>
      </c>
      <c r="CB10" t="s">
        <v>62</v>
      </c>
      <c r="CC10" t="s">
        <v>63</v>
      </c>
      <c r="CD10" t="s">
        <v>64</v>
      </c>
      <c r="CE10" t="s">
        <v>65</v>
      </c>
      <c r="CF10" t="s">
        <v>66</v>
      </c>
      <c r="CG10" t="s">
        <v>67</v>
      </c>
    </row>
    <row r="11" spans="1:85" x14ac:dyDescent="0.25">
      <c r="A11">
        <v>7</v>
      </c>
      <c r="B11" t="b">
        <v>1</v>
      </c>
      <c r="C11">
        <v>0</v>
      </c>
      <c r="D11" t="s">
        <v>47</v>
      </c>
      <c r="E11" s="3">
        <f>'Schedule model with risks'!$F$24</f>
        <v>14.152978538637177</v>
      </c>
      <c r="F11" t="s">
        <v>46</v>
      </c>
      <c r="G11" t="s">
        <v>53</v>
      </c>
      <c r="H11" s="4" t="s">
        <v>52</v>
      </c>
      <c r="I11" s="4" t="s">
        <v>52</v>
      </c>
      <c r="J11" s="4" t="s">
        <v>52</v>
      </c>
      <c r="K11" s="4" t="s">
        <v>52</v>
      </c>
      <c r="L11" s="4" t="s">
        <v>91</v>
      </c>
      <c r="M11">
        <v>7</v>
      </c>
      <c r="N11" t="b">
        <v>1</v>
      </c>
      <c r="O11" t="b">
        <v>1</v>
      </c>
      <c r="P11">
        <v>16</v>
      </c>
      <c r="Q11">
        <v>6</v>
      </c>
      <c r="R11">
        <v>1</v>
      </c>
      <c r="S11">
        <v>6</v>
      </c>
      <c r="T11" t="s">
        <v>88</v>
      </c>
      <c r="U11" s="4" t="s">
        <v>89</v>
      </c>
      <c r="V11" t="s">
        <v>90</v>
      </c>
      <c r="W11">
        <v>0</v>
      </c>
      <c r="X11">
        <v>0</v>
      </c>
      <c r="Y11">
        <v>0</v>
      </c>
      <c r="Z11">
        <v>4</v>
      </c>
      <c r="AA11" t="b">
        <v>1</v>
      </c>
      <c r="AC11" s="4" t="s">
        <v>54</v>
      </c>
      <c r="AD11" s="4" t="s">
        <v>55</v>
      </c>
      <c r="AE11" s="4" t="s">
        <v>56</v>
      </c>
      <c r="AF11" s="4" t="s">
        <v>57</v>
      </c>
      <c r="AG11" s="4" t="s">
        <v>58</v>
      </c>
      <c r="AH11" s="4" t="s">
        <v>59</v>
      </c>
      <c r="AI11" s="4" t="s">
        <v>60</v>
      </c>
      <c r="BB11" s="4" t="s">
        <v>52</v>
      </c>
      <c r="BC11" s="4" t="s">
        <v>52</v>
      </c>
      <c r="BD11" s="4" t="s">
        <v>52</v>
      </c>
      <c r="BE11" s="4" t="s">
        <v>52</v>
      </c>
      <c r="BF11" s="4" t="s">
        <v>52</v>
      </c>
      <c r="BG11" s="4" t="s">
        <v>52</v>
      </c>
      <c r="BH11" s="4" t="s">
        <v>52</v>
      </c>
      <c r="CA11" t="s">
        <v>61</v>
      </c>
      <c r="CB11" t="s">
        <v>62</v>
      </c>
      <c r="CC11" t="s">
        <v>63</v>
      </c>
      <c r="CD11" t="s">
        <v>64</v>
      </c>
      <c r="CE11" t="s">
        <v>65</v>
      </c>
      <c r="CF11" t="s">
        <v>66</v>
      </c>
      <c r="CG11" t="s">
        <v>67</v>
      </c>
    </row>
    <row r="12" spans="1:85" x14ac:dyDescent="0.25">
      <c r="A12">
        <v>8</v>
      </c>
      <c r="B12" t="b">
        <v>1</v>
      </c>
      <c r="C12">
        <v>0</v>
      </c>
      <c r="D12" t="s">
        <v>47</v>
      </c>
      <c r="E12" s="3">
        <f>'Schedule model with risks'!$F$25</f>
        <v>7.2322639438529519</v>
      </c>
      <c r="F12" t="s">
        <v>46</v>
      </c>
      <c r="G12" t="s">
        <v>53</v>
      </c>
      <c r="H12" s="4" t="s">
        <v>52</v>
      </c>
      <c r="I12" s="4" t="s">
        <v>52</v>
      </c>
      <c r="J12" s="4" t="s">
        <v>52</v>
      </c>
      <c r="K12" s="4" t="s">
        <v>52</v>
      </c>
      <c r="L12" s="4" t="s">
        <v>83</v>
      </c>
      <c r="M12">
        <v>7</v>
      </c>
      <c r="N12" t="b">
        <v>1</v>
      </c>
      <c r="O12" t="b">
        <v>1</v>
      </c>
      <c r="P12">
        <v>16</v>
      </c>
      <c r="Q12">
        <v>7</v>
      </c>
      <c r="R12">
        <v>1</v>
      </c>
      <c r="S12">
        <v>7</v>
      </c>
      <c r="T12" t="s">
        <v>92</v>
      </c>
      <c r="U12" s="4" t="s">
        <v>93</v>
      </c>
      <c r="V12" t="s">
        <v>94</v>
      </c>
      <c r="W12">
        <v>0</v>
      </c>
      <c r="X12">
        <v>0</v>
      </c>
      <c r="Y12">
        <v>0</v>
      </c>
      <c r="Z12">
        <v>4</v>
      </c>
      <c r="AA12" t="b">
        <v>1</v>
      </c>
      <c r="AC12" s="4" t="s">
        <v>54</v>
      </c>
      <c r="AD12" s="4" t="s">
        <v>55</v>
      </c>
      <c r="AE12" s="4" t="s">
        <v>56</v>
      </c>
      <c r="AF12" s="4" t="s">
        <v>57</v>
      </c>
      <c r="AG12" s="4" t="s">
        <v>58</v>
      </c>
      <c r="AH12" s="4" t="s">
        <v>59</v>
      </c>
      <c r="AI12" s="4" t="s">
        <v>60</v>
      </c>
      <c r="BB12" s="4" t="s">
        <v>52</v>
      </c>
      <c r="BC12" s="4" t="s">
        <v>52</v>
      </c>
      <c r="BD12" s="4" t="s">
        <v>52</v>
      </c>
      <c r="BE12" s="4" t="s">
        <v>52</v>
      </c>
      <c r="BF12" s="4" t="s">
        <v>52</v>
      </c>
      <c r="BG12" s="4" t="s">
        <v>52</v>
      </c>
      <c r="BH12" s="4" t="s">
        <v>52</v>
      </c>
      <c r="CA12" t="s">
        <v>61</v>
      </c>
      <c r="CB12" t="s">
        <v>62</v>
      </c>
      <c r="CC12" t="s">
        <v>63</v>
      </c>
      <c r="CD12" t="s">
        <v>64</v>
      </c>
      <c r="CE12" t="s">
        <v>65</v>
      </c>
      <c r="CF12" t="s">
        <v>66</v>
      </c>
      <c r="CG12" t="s">
        <v>67</v>
      </c>
    </row>
    <row r="13" spans="1:85" x14ac:dyDescent="0.25">
      <c r="A13">
        <v>9</v>
      </c>
      <c r="B13" t="b">
        <v>1</v>
      </c>
      <c r="C13">
        <v>0</v>
      </c>
      <c r="D13" t="s">
        <v>47</v>
      </c>
      <c r="E13" s="3">
        <f>'Schedule model with risks'!$F$26</f>
        <v>7.506504861564383</v>
      </c>
      <c r="F13" t="s">
        <v>46</v>
      </c>
      <c r="G13" t="s">
        <v>53</v>
      </c>
      <c r="H13" s="4" t="s">
        <v>52</v>
      </c>
      <c r="I13" s="4" t="s">
        <v>52</v>
      </c>
      <c r="J13" s="4" t="s">
        <v>52</v>
      </c>
      <c r="K13" s="4" t="s">
        <v>52</v>
      </c>
      <c r="L13" s="4" t="s">
        <v>98</v>
      </c>
      <c r="M13">
        <v>7</v>
      </c>
      <c r="N13" t="b">
        <v>1</v>
      </c>
      <c r="O13" t="b">
        <v>1</v>
      </c>
      <c r="P13">
        <v>16</v>
      </c>
      <c r="Q13">
        <v>8</v>
      </c>
      <c r="R13">
        <v>1</v>
      </c>
      <c r="S13">
        <v>8</v>
      </c>
      <c r="T13" t="s">
        <v>95</v>
      </c>
      <c r="U13" s="4" t="s">
        <v>96</v>
      </c>
      <c r="V13" t="s">
        <v>97</v>
      </c>
      <c r="W13">
        <v>0</v>
      </c>
      <c r="X13">
        <v>0</v>
      </c>
      <c r="Y13">
        <v>0</v>
      </c>
      <c r="Z13">
        <v>4</v>
      </c>
      <c r="AA13" t="b">
        <v>1</v>
      </c>
      <c r="AC13" s="4" t="s">
        <v>54</v>
      </c>
      <c r="AD13" s="4" t="s">
        <v>55</v>
      </c>
      <c r="AE13" s="4" t="s">
        <v>56</v>
      </c>
      <c r="AF13" s="4" t="s">
        <v>57</v>
      </c>
      <c r="AG13" s="4" t="s">
        <v>58</v>
      </c>
      <c r="AH13" s="4" t="s">
        <v>59</v>
      </c>
      <c r="AI13" s="4" t="s">
        <v>60</v>
      </c>
      <c r="BB13" s="4" t="s">
        <v>52</v>
      </c>
      <c r="BC13" s="4" t="s">
        <v>52</v>
      </c>
      <c r="BD13" s="4" t="s">
        <v>52</v>
      </c>
      <c r="BE13" s="4" t="s">
        <v>52</v>
      </c>
      <c r="BF13" s="4" t="s">
        <v>52</v>
      </c>
      <c r="BG13" s="4" t="s">
        <v>52</v>
      </c>
      <c r="BH13" s="4" t="s">
        <v>52</v>
      </c>
      <c r="CA13" t="s">
        <v>61</v>
      </c>
      <c r="CB13" t="s">
        <v>62</v>
      </c>
      <c r="CC13" t="s">
        <v>63</v>
      </c>
      <c r="CD13" t="s">
        <v>64</v>
      </c>
      <c r="CE13" t="s">
        <v>65</v>
      </c>
      <c r="CF13" t="s">
        <v>66</v>
      </c>
      <c r="CG13" t="s">
        <v>67</v>
      </c>
    </row>
    <row r="14" spans="1:85" x14ac:dyDescent="0.25">
      <c r="A14">
        <v>10</v>
      </c>
      <c r="B14" t="b">
        <v>1</v>
      </c>
      <c r="C14">
        <v>0</v>
      </c>
      <c r="D14" t="s">
        <v>47</v>
      </c>
      <c r="E14" s="3">
        <f>'Schedule model with risks'!$F$27</f>
        <v>10.348663626855281</v>
      </c>
      <c r="F14" t="s">
        <v>46</v>
      </c>
      <c r="G14" t="s">
        <v>53</v>
      </c>
      <c r="H14" s="4" t="s">
        <v>52</v>
      </c>
      <c r="I14" s="4" t="s">
        <v>52</v>
      </c>
      <c r="J14" s="4" t="s">
        <v>52</v>
      </c>
      <c r="K14" s="4" t="s">
        <v>52</v>
      </c>
      <c r="L14" s="4" t="s">
        <v>79</v>
      </c>
      <c r="M14">
        <v>7</v>
      </c>
      <c r="N14" t="b">
        <v>1</v>
      </c>
      <c r="O14" t="b">
        <v>1</v>
      </c>
      <c r="P14">
        <v>16</v>
      </c>
      <c r="Q14">
        <v>9</v>
      </c>
      <c r="R14">
        <v>1</v>
      </c>
      <c r="S14">
        <v>9</v>
      </c>
      <c r="T14" t="s">
        <v>99</v>
      </c>
      <c r="U14" s="4" t="s">
        <v>100</v>
      </c>
      <c r="V14" t="s">
        <v>101</v>
      </c>
      <c r="W14">
        <v>0</v>
      </c>
      <c r="X14">
        <v>0</v>
      </c>
      <c r="Y14">
        <v>0</v>
      </c>
      <c r="Z14">
        <v>4</v>
      </c>
      <c r="AA14" t="b">
        <v>1</v>
      </c>
      <c r="AC14" s="4" t="s">
        <v>54</v>
      </c>
      <c r="AD14" s="4" t="s">
        <v>55</v>
      </c>
      <c r="AE14" s="4" t="s">
        <v>56</v>
      </c>
      <c r="AF14" s="4" t="s">
        <v>57</v>
      </c>
      <c r="AG14" s="4" t="s">
        <v>58</v>
      </c>
      <c r="AH14" s="4" t="s">
        <v>59</v>
      </c>
      <c r="AI14" s="4" t="s">
        <v>60</v>
      </c>
      <c r="BB14" s="4" t="s">
        <v>52</v>
      </c>
      <c r="BC14" s="4" t="s">
        <v>52</v>
      </c>
      <c r="BD14" s="4" t="s">
        <v>52</v>
      </c>
      <c r="BE14" s="4" t="s">
        <v>52</v>
      </c>
      <c r="BF14" s="4" t="s">
        <v>52</v>
      </c>
      <c r="BG14" s="4" t="s">
        <v>52</v>
      </c>
      <c r="BH14" s="4" t="s">
        <v>52</v>
      </c>
      <c r="CA14" t="s">
        <v>61</v>
      </c>
      <c r="CB14" t="s">
        <v>62</v>
      </c>
      <c r="CC14" t="s">
        <v>63</v>
      </c>
      <c r="CD14" t="s">
        <v>64</v>
      </c>
      <c r="CE14" t="s">
        <v>65</v>
      </c>
      <c r="CF14" t="s">
        <v>66</v>
      </c>
      <c r="CG14" t="s">
        <v>67</v>
      </c>
    </row>
    <row r="15" spans="1:85" x14ac:dyDescent="0.25">
      <c r="A15">
        <v>11</v>
      </c>
      <c r="B15" t="b">
        <v>1</v>
      </c>
      <c r="C15">
        <v>0</v>
      </c>
      <c r="D15" t="s">
        <v>47</v>
      </c>
      <c r="E15" s="3">
        <f>'Schedule model with risks'!$F$28</f>
        <v>5.3317809477949183</v>
      </c>
      <c r="F15" t="s">
        <v>46</v>
      </c>
      <c r="G15" t="s">
        <v>53</v>
      </c>
      <c r="H15" s="4" t="s">
        <v>52</v>
      </c>
      <c r="I15" s="4" t="s">
        <v>52</v>
      </c>
      <c r="J15" s="4" t="s">
        <v>52</v>
      </c>
      <c r="K15" s="4" t="s">
        <v>52</v>
      </c>
      <c r="L15" s="4" t="s">
        <v>105</v>
      </c>
      <c r="M15">
        <v>7</v>
      </c>
      <c r="N15" t="b">
        <v>1</v>
      </c>
      <c r="O15" t="b">
        <v>1</v>
      </c>
      <c r="P15">
        <v>16</v>
      </c>
      <c r="Q15">
        <v>10</v>
      </c>
      <c r="R15">
        <v>1</v>
      </c>
      <c r="S15">
        <v>10</v>
      </c>
      <c r="T15" t="s">
        <v>102</v>
      </c>
      <c r="U15" s="4" t="s">
        <v>103</v>
      </c>
      <c r="V15" t="s">
        <v>104</v>
      </c>
      <c r="W15">
        <v>0</v>
      </c>
      <c r="X15">
        <v>0</v>
      </c>
      <c r="Y15">
        <v>0</v>
      </c>
      <c r="Z15">
        <v>4</v>
      </c>
      <c r="AA15" t="b">
        <v>1</v>
      </c>
      <c r="AC15" s="4" t="s">
        <v>54</v>
      </c>
      <c r="AD15" s="4" t="s">
        <v>55</v>
      </c>
      <c r="AE15" s="4" t="s">
        <v>56</v>
      </c>
      <c r="AF15" s="4" t="s">
        <v>57</v>
      </c>
      <c r="AG15" s="4" t="s">
        <v>58</v>
      </c>
      <c r="AH15" s="4" t="s">
        <v>59</v>
      </c>
      <c r="AI15" s="4" t="s">
        <v>60</v>
      </c>
      <c r="BB15" s="4" t="s">
        <v>52</v>
      </c>
      <c r="BC15" s="4" t="s">
        <v>52</v>
      </c>
      <c r="BD15" s="4" t="s">
        <v>52</v>
      </c>
      <c r="BE15" s="4" t="s">
        <v>52</v>
      </c>
      <c r="BF15" s="4" t="s">
        <v>52</v>
      </c>
      <c r="BG15" s="4" t="s">
        <v>52</v>
      </c>
      <c r="BH15" s="4" t="s">
        <v>52</v>
      </c>
      <c r="CA15" t="s">
        <v>61</v>
      </c>
      <c r="CB15" t="s">
        <v>62</v>
      </c>
      <c r="CC15" t="s">
        <v>63</v>
      </c>
      <c r="CD15" t="s">
        <v>64</v>
      </c>
      <c r="CE15" t="s">
        <v>65</v>
      </c>
      <c r="CF15" t="s">
        <v>66</v>
      </c>
      <c r="CG15" t="s">
        <v>67</v>
      </c>
    </row>
    <row r="16" spans="1:85" x14ac:dyDescent="0.25">
      <c r="A16">
        <v>12</v>
      </c>
      <c r="B16" t="b">
        <v>1</v>
      </c>
      <c r="C16">
        <v>0</v>
      </c>
      <c r="D16" t="s">
        <v>47</v>
      </c>
      <c r="E16" s="3">
        <f>'Schedule model with risks'!$F$29</f>
        <v>10.308117887910186</v>
      </c>
      <c r="F16" t="s">
        <v>46</v>
      </c>
      <c r="G16" t="s">
        <v>53</v>
      </c>
      <c r="H16" s="4" t="s">
        <v>52</v>
      </c>
      <c r="I16" s="4" t="s">
        <v>52</v>
      </c>
      <c r="J16" s="4" t="s">
        <v>52</v>
      </c>
      <c r="K16" s="4" t="s">
        <v>52</v>
      </c>
      <c r="L16" s="4" t="s">
        <v>87</v>
      </c>
      <c r="M16">
        <v>7</v>
      </c>
      <c r="N16" t="b">
        <v>1</v>
      </c>
      <c r="O16" t="b">
        <v>1</v>
      </c>
      <c r="P16">
        <v>16</v>
      </c>
      <c r="Q16">
        <v>11</v>
      </c>
      <c r="R16">
        <v>1</v>
      </c>
      <c r="S16">
        <v>11</v>
      </c>
      <c r="T16" t="s">
        <v>106</v>
      </c>
      <c r="U16" s="4" t="s">
        <v>107</v>
      </c>
      <c r="V16" t="s">
        <v>108</v>
      </c>
      <c r="W16">
        <v>0</v>
      </c>
      <c r="X16">
        <v>0</v>
      </c>
      <c r="Y16">
        <v>0</v>
      </c>
      <c r="Z16">
        <v>4</v>
      </c>
      <c r="AA16" t="b">
        <v>1</v>
      </c>
      <c r="AC16" s="4" t="s">
        <v>54</v>
      </c>
      <c r="AD16" s="4" t="s">
        <v>55</v>
      </c>
      <c r="AE16" s="4" t="s">
        <v>56</v>
      </c>
      <c r="AF16" s="4" t="s">
        <v>57</v>
      </c>
      <c r="AG16" s="4" t="s">
        <v>58</v>
      </c>
      <c r="AH16" s="4" t="s">
        <v>59</v>
      </c>
      <c r="AI16" s="4" t="s">
        <v>60</v>
      </c>
      <c r="BB16" s="4" t="s">
        <v>52</v>
      </c>
      <c r="BC16" s="4" t="s">
        <v>52</v>
      </c>
      <c r="BD16" s="4" t="s">
        <v>52</v>
      </c>
      <c r="BE16" s="4" t="s">
        <v>52</v>
      </c>
      <c r="BF16" s="4" t="s">
        <v>52</v>
      </c>
      <c r="BG16" s="4" t="s">
        <v>52</v>
      </c>
      <c r="BH16" s="4" t="s">
        <v>52</v>
      </c>
      <c r="CA16" t="s">
        <v>61</v>
      </c>
      <c r="CB16" t="s">
        <v>62</v>
      </c>
      <c r="CC16" t="s">
        <v>63</v>
      </c>
      <c r="CD16" t="s">
        <v>64</v>
      </c>
      <c r="CE16" t="s">
        <v>65</v>
      </c>
      <c r="CF16" t="s">
        <v>66</v>
      </c>
      <c r="CG16" t="s">
        <v>67</v>
      </c>
    </row>
    <row r="17" spans="1:85" x14ac:dyDescent="0.25">
      <c r="A17">
        <v>13</v>
      </c>
      <c r="B17" t="b">
        <v>1</v>
      </c>
      <c r="C17">
        <v>0</v>
      </c>
      <c r="D17" t="s">
        <v>47</v>
      </c>
      <c r="E17" s="3">
        <f>'Schedule model with risks'!$F$30</f>
        <v>11.904093291823958</v>
      </c>
      <c r="F17" t="s">
        <v>46</v>
      </c>
      <c r="G17" t="s">
        <v>53</v>
      </c>
      <c r="H17" s="4" t="s">
        <v>52</v>
      </c>
      <c r="I17" s="4" t="s">
        <v>52</v>
      </c>
      <c r="J17" s="4" t="s">
        <v>52</v>
      </c>
      <c r="K17" s="4" t="s">
        <v>52</v>
      </c>
      <c r="L17" s="4" t="s">
        <v>91</v>
      </c>
      <c r="M17">
        <v>7</v>
      </c>
      <c r="N17" t="b">
        <v>1</v>
      </c>
      <c r="O17" t="b">
        <v>1</v>
      </c>
      <c r="P17">
        <v>16</v>
      </c>
      <c r="Q17">
        <v>12</v>
      </c>
      <c r="R17">
        <v>1</v>
      </c>
      <c r="S17">
        <v>12</v>
      </c>
      <c r="T17" t="s">
        <v>109</v>
      </c>
      <c r="U17" s="4" t="s">
        <v>110</v>
      </c>
      <c r="V17" t="s">
        <v>111</v>
      </c>
      <c r="W17">
        <v>0</v>
      </c>
      <c r="X17">
        <v>0</v>
      </c>
      <c r="Y17">
        <v>0</v>
      </c>
      <c r="Z17">
        <v>4</v>
      </c>
      <c r="AA17" t="b">
        <v>1</v>
      </c>
      <c r="AC17" s="4" t="s">
        <v>54</v>
      </c>
      <c r="AD17" s="4" t="s">
        <v>55</v>
      </c>
      <c r="AE17" s="4" t="s">
        <v>56</v>
      </c>
      <c r="AF17" s="4" t="s">
        <v>57</v>
      </c>
      <c r="AG17" s="4" t="s">
        <v>58</v>
      </c>
      <c r="AH17" s="4" t="s">
        <v>59</v>
      </c>
      <c r="AI17" s="4" t="s">
        <v>60</v>
      </c>
      <c r="BB17" s="4" t="s">
        <v>52</v>
      </c>
      <c r="BC17" s="4" t="s">
        <v>52</v>
      </c>
      <c r="BD17" s="4" t="s">
        <v>52</v>
      </c>
      <c r="BE17" s="4" t="s">
        <v>52</v>
      </c>
      <c r="BF17" s="4" t="s">
        <v>52</v>
      </c>
      <c r="BG17" s="4" t="s">
        <v>52</v>
      </c>
      <c r="BH17" s="4" t="s">
        <v>52</v>
      </c>
      <c r="CA17" t="s">
        <v>61</v>
      </c>
      <c r="CB17" t="s">
        <v>62</v>
      </c>
      <c r="CC17" t="s">
        <v>63</v>
      </c>
      <c r="CD17" t="s">
        <v>64</v>
      </c>
      <c r="CE17" t="s">
        <v>65</v>
      </c>
      <c r="CF17" t="s">
        <v>66</v>
      </c>
      <c r="CG17" t="s">
        <v>67</v>
      </c>
    </row>
    <row r="18" spans="1:85" x14ac:dyDescent="0.25">
      <c r="A18">
        <v>14</v>
      </c>
      <c r="B18" t="b">
        <v>1</v>
      </c>
      <c r="C18">
        <v>0</v>
      </c>
      <c r="D18" t="s">
        <v>47</v>
      </c>
      <c r="E18" s="3">
        <f>'Schedule model with risks'!$F$31</f>
        <v>9.9275810002554223</v>
      </c>
      <c r="F18" t="s">
        <v>46</v>
      </c>
      <c r="G18" t="s">
        <v>53</v>
      </c>
      <c r="H18" s="4" t="s">
        <v>52</v>
      </c>
      <c r="I18" s="4" t="s">
        <v>52</v>
      </c>
      <c r="J18" s="4" t="s">
        <v>52</v>
      </c>
      <c r="K18" s="4" t="s">
        <v>52</v>
      </c>
      <c r="L18" s="4" t="s">
        <v>51</v>
      </c>
      <c r="M18">
        <v>7</v>
      </c>
      <c r="N18" t="b">
        <v>1</v>
      </c>
      <c r="O18" t="b">
        <v>1</v>
      </c>
      <c r="P18">
        <v>16</v>
      </c>
      <c r="Q18">
        <v>13</v>
      </c>
      <c r="R18">
        <v>1</v>
      </c>
      <c r="S18">
        <v>13</v>
      </c>
      <c r="T18" t="s">
        <v>112</v>
      </c>
      <c r="U18" s="4" t="s">
        <v>113</v>
      </c>
      <c r="V18" t="s">
        <v>114</v>
      </c>
      <c r="W18">
        <v>0</v>
      </c>
      <c r="X18">
        <v>0</v>
      </c>
      <c r="Y18">
        <v>0</v>
      </c>
      <c r="Z18">
        <v>4</v>
      </c>
      <c r="AA18" t="b">
        <v>1</v>
      </c>
      <c r="AC18" s="4" t="s">
        <v>54</v>
      </c>
      <c r="AD18" s="4" t="s">
        <v>55</v>
      </c>
      <c r="AE18" s="4" t="s">
        <v>56</v>
      </c>
      <c r="AF18" s="4" t="s">
        <v>57</v>
      </c>
      <c r="AG18" s="4" t="s">
        <v>58</v>
      </c>
      <c r="AH18" s="4" t="s">
        <v>59</v>
      </c>
      <c r="AI18" s="4" t="s">
        <v>60</v>
      </c>
      <c r="BB18" s="4" t="s">
        <v>52</v>
      </c>
      <c r="BC18" s="4" t="s">
        <v>52</v>
      </c>
      <c r="BD18" s="4" t="s">
        <v>52</v>
      </c>
      <c r="BE18" s="4" t="s">
        <v>52</v>
      </c>
      <c r="BF18" s="4" t="s">
        <v>52</v>
      </c>
      <c r="BG18" s="4" t="s">
        <v>52</v>
      </c>
      <c r="BH18" s="4" t="s">
        <v>52</v>
      </c>
      <c r="CA18" t="s">
        <v>61</v>
      </c>
      <c r="CB18" t="s">
        <v>62</v>
      </c>
      <c r="CC18" t="s">
        <v>63</v>
      </c>
      <c r="CD18" t="s">
        <v>64</v>
      </c>
      <c r="CE18" t="s">
        <v>65</v>
      </c>
      <c r="CF18" t="s">
        <v>66</v>
      </c>
      <c r="CG18" t="s">
        <v>67</v>
      </c>
    </row>
    <row r="19" spans="1:85" x14ac:dyDescent="0.25">
      <c r="A19">
        <v>15</v>
      </c>
      <c r="B19" t="b">
        <v>1</v>
      </c>
      <c r="C19">
        <v>0</v>
      </c>
      <c r="D19" t="s">
        <v>47</v>
      </c>
      <c r="E19" s="3">
        <f>'Schedule model with risks'!$F$32</f>
        <v>9.9203953173413399</v>
      </c>
      <c r="F19" t="s">
        <v>46</v>
      </c>
      <c r="G19" t="s">
        <v>53</v>
      </c>
      <c r="H19" s="4" t="s">
        <v>52</v>
      </c>
      <c r="I19" s="4" t="s">
        <v>52</v>
      </c>
      <c r="J19" s="4" t="s">
        <v>52</v>
      </c>
      <c r="K19" s="4" t="s">
        <v>52</v>
      </c>
      <c r="L19" s="4" t="s">
        <v>51</v>
      </c>
      <c r="M19">
        <v>7</v>
      </c>
      <c r="N19" t="b">
        <v>1</v>
      </c>
      <c r="O19" t="b">
        <v>1</v>
      </c>
      <c r="P19">
        <v>16</v>
      </c>
      <c r="Q19">
        <v>14</v>
      </c>
      <c r="R19">
        <v>1</v>
      </c>
      <c r="S19">
        <v>14</v>
      </c>
      <c r="T19" t="s">
        <v>115</v>
      </c>
      <c r="U19" s="4" t="s">
        <v>116</v>
      </c>
      <c r="V19" t="s">
        <v>117</v>
      </c>
      <c r="W19">
        <v>0</v>
      </c>
      <c r="X19">
        <v>0</v>
      </c>
      <c r="Y19">
        <v>0</v>
      </c>
      <c r="Z19">
        <v>4</v>
      </c>
      <c r="AA19" t="b">
        <v>1</v>
      </c>
      <c r="AC19" s="4" t="s">
        <v>54</v>
      </c>
      <c r="AD19" s="4" t="s">
        <v>55</v>
      </c>
      <c r="AE19" s="4" t="s">
        <v>56</v>
      </c>
      <c r="AF19" s="4" t="s">
        <v>57</v>
      </c>
      <c r="AG19" s="4" t="s">
        <v>58</v>
      </c>
      <c r="AH19" s="4" t="s">
        <v>59</v>
      </c>
      <c r="AI19" s="4" t="s">
        <v>60</v>
      </c>
      <c r="BB19" s="4" t="s">
        <v>52</v>
      </c>
      <c r="BC19" s="4" t="s">
        <v>52</v>
      </c>
      <c r="BD19" s="4" t="s">
        <v>52</v>
      </c>
      <c r="BE19" s="4" t="s">
        <v>52</v>
      </c>
      <c r="BF19" s="4" t="s">
        <v>52</v>
      </c>
      <c r="BG19" s="4" t="s">
        <v>52</v>
      </c>
      <c r="BH19" s="4" t="s">
        <v>52</v>
      </c>
      <c r="CA19" t="s">
        <v>61</v>
      </c>
      <c r="CB19" t="s">
        <v>62</v>
      </c>
      <c r="CC19" t="s">
        <v>63</v>
      </c>
      <c r="CD19" t="s">
        <v>64</v>
      </c>
      <c r="CE19" t="s">
        <v>65</v>
      </c>
      <c r="CF19" t="s">
        <v>66</v>
      </c>
      <c r="CG19" t="s">
        <v>67</v>
      </c>
    </row>
    <row r="20" spans="1:85" x14ac:dyDescent="0.25">
      <c r="A20">
        <v>16</v>
      </c>
      <c r="B20" t="b">
        <v>1</v>
      </c>
      <c r="C20">
        <v>0</v>
      </c>
      <c r="D20" t="s">
        <v>47</v>
      </c>
      <c r="E20" s="3">
        <f>'Schedule model with risks'!$F$33</f>
        <v>6.7457549209097971</v>
      </c>
      <c r="F20" t="s">
        <v>46</v>
      </c>
      <c r="G20" t="s">
        <v>53</v>
      </c>
      <c r="H20" s="4" t="s">
        <v>52</v>
      </c>
      <c r="I20" s="4" t="s">
        <v>52</v>
      </c>
      <c r="J20" s="4" t="s">
        <v>52</v>
      </c>
      <c r="K20" s="4" t="s">
        <v>52</v>
      </c>
      <c r="L20" s="4" t="s">
        <v>79</v>
      </c>
      <c r="M20">
        <v>7</v>
      </c>
      <c r="N20" t="b">
        <v>1</v>
      </c>
      <c r="O20" t="b">
        <v>1</v>
      </c>
      <c r="P20">
        <v>16</v>
      </c>
      <c r="Q20">
        <v>15</v>
      </c>
      <c r="R20">
        <v>1</v>
      </c>
      <c r="S20">
        <v>15</v>
      </c>
      <c r="T20" t="s">
        <v>118</v>
      </c>
      <c r="U20" s="4" t="s">
        <v>119</v>
      </c>
      <c r="V20" t="s">
        <v>120</v>
      </c>
      <c r="W20">
        <v>0</v>
      </c>
      <c r="X20">
        <v>0</v>
      </c>
      <c r="Y20">
        <v>0</v>
      </c>
      <c r="Z20">
        <v>4</v>
      </c>
      <c r="AA20" t="b">
        <v>1</v>
      </c>
      <c r="AC20" s="4" t="s">
        <v>54</v>
      </c>
      <c r="AD20" s="4" t="s">
        <v>55</v>
      </c>
      <c r="AE20" s="4" t="s">
        <v>56</v>
      </c>
      <c r="AF20" s="4" t="s">
        <v>57</v>
      </c>
      <c r="AG20" s="4" t="s">
        <v>58</v>
      </c>
      <c r="AH20" s="4" t="s">
        <v>59</v>
      </c>
      <c r="AI20" s="4" t="s">
        <v>60</v>
      </c>
      <c r="BB20" s="4" t="s">
        <v>52</v>
      </c>
      <c r="BC20" s="4" t="s">
        <v>52</v>
      </c>
      <c r="BD20" s="4" t="s">
        <v>52</v>
      </c>
      <c r="BE20" s="4" t="s">
        <v>52</v>
      </c>
      <c r="BF20" s="4" t="s">
        <v>52</v>
      </c>
      <c r="BG20" s="4" t="s">
        <v>52</v>
      </c>
      <c r="BH20" s="4" t="s">
        <v>52</v>
      </c>
      <c r="CA20" t="s">
        <v>61</v>
      </c>
      <c r="CB20" t="s">
        <v>62</v>
      </c>
      <c r="CC20" t="s">
        <v>63</v>
      </c>
      <c r="CD20" t="s">
        <v>64</v>
      </c>
      <c r="CE20" t="s">
        <v>65</v>
      </c>
      <c r="CF20" t="s">
        <v>66</v>
      </c>
      <c r="CG20" t="s">
        <v>67</v>
      </c>
    </row>
  </sheetData>
  <phoneticPr fontId="0"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
  <sheetViews>
    <sheetView workbookViewId="0"/>
  </sheetViews>
  <sheetFormatPr defaultRowHeight="12.5" x14ac:dyDescent="0.25"/>
  <sheetData/>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35"/>
  <sheetViews>
    <sheetView showGridLines="0" tabSelected="1" workbookViewId="0"/>
  </sheetViews>
  <sheetFormatPr defaultRowHeight="12.5" x14ac:dyDescent="0.25"/>
  <cols>
    <col min="1" max="1" width="2.7265625" customWidth="1"/>
    <col min="2" max="2" width="5" style="1" bestFit="1" customWidth="1"/>
    <col min="3" max="3" width="10.26953125" style="1" customWidth="1"/>
    <col min="4" max="5" width="10.7265625" style="1" customWidth="1"/>
    <col min="6" max="6" width="10.453125" style="1" bestFit="1" customWidth="1"/>
    <col min="8" max="8" width="11.1796875" customWidth="1"/>
    <col min="9" max="9" width="21" customWidth="1"/>
    <col min="10" max="10" width="10" customWidth="1"/>
    <col min="11" max="11" width="9.81640625" customWidth="1"/>
    <col min="12" max="12" width="4.26953125" customWidth="1"/>
  </cols>
  <sheetData>
    <row r="1" spans="2:21" s="14" customFormat="1" ht="56.25" customHeight="1" x14ac:dyDescent="0.25"/>
    <row r="2" spans="2:21" s="14" customFormat="1" ht="17.25" customHeight="1" x14ac:dyDescent="0.4">
      <c r="F2" s="15" t="s">
        <v>135</v>
      </c>
    </row>
    <row r="3" spans="2:21" s="14" customFormat="1" ht="17.25" customHeight="1" thickBot="1" x14ac:dyDescent="0.4">
      <c r="E3" s="16"/>
    </row>
    <row r="4" spans="2:21" s="14" customFormat="1" ht="12.75" customHeight="1" x14ac:dyDescent="0.25">
      <c r="B4" s="79" t="s">
        <v>137</v>
      </c>
      <c r="C4" s="80"/>
      <c r="D4" s="80"/>
      <c r="E4" s="80"/>
      <c r="F4" s="80"/>
      <c r="G4" s="80"/>
      <c r="H4" s="80"/>
      <c r="I4" s="80"/>
      <c r="J4" s="81"/>
    </row>
    <row r="5" spans="2:21" s="14" customFormat="1" ht="13" thickBot="1" x14ac:dyDescent="0.3">
      <c r="B5" s="82"/>
      <c r="C5" s="83"/>
      <c r="D5" s="83"/>
      <c r="E5" s="83"/>
      <c r="F5" s="83"/>
      <c r="G5" s="83"/>
      <c r="H5" s="83"/>
      <c r="I5" s="83"/>
      <c r="J5" s="84"/>
    </row>
    <row r="6" spans="2:21" s="14" customFormat="1" x14ac:dyDescent="0.25">
      <c r="B6"/>
      <c r="C6"/>
      <c r="D6"/>
      <c r="E6"/>
      <c r="F6"/>
      <c r="G6"/>
      <c r="H6"/>
      <c r="I6"/>
      <c r="J6"/>
    </row>
    <row r="7" spans="2:21" x14ac:dyDescent="0.25">
      <c r="C7" s="85" t="s">
        <v>136</v>
      </c>
      <c r="D7" s="86"/>
      <c r="E7" s="86"/>
      <c r="F7" s="86"/>
      <c r="G7" s="86"/>
      <c r="H7" s="86"/>
      <c r="I7" s="87"/>
    </row>
    <row r="8" spans="2:21" x14ac:dyDescent="0.25">
      <c r="C8" s="88"/>
      <c r="D8" s="89"/>
      <c r="E8" s="89"/>
      <c r="F8" s="89"/>
      <c r="G8" s="89"/>
      <c r="H8" s="89"/>
      <c r="I8" s="90"/>
    </row>
    <row r="9" spans="2:21" x14ac:dyDescent="0.25">
      <c r="F9"/>
    </row>
    <row r="10" spans="2:21" ht="26" x14ac:dyDescent="0.25">
      <c r="C10" s="32" t="s">
        <v>123</v>
      </c>
      <c r="D10" s="32" t="s">
        <v>125</v>
      </c>
      <c r="E10" s="32" t="s">
        <v>126</v>
      </c>
      <c r="F10" s="32" t="s">
        <v>127</v>
      </c>
      <c r="G10" s="32" t="s">
        <v>128</v>
      </c>
      <c r="H10" s="32" t="s">
        <v>129</v>
      </c>
      <c r="I10" s="32" t="s">
        <v>132</v>
      </c>
    </row>
    <row r="11" spans="2:21" ht="13" x14ac:dyDescent="0.3">
      <c r="C11" s="37">
        <v>1</v>
      </c>
      <c r="D11" s="11" t="s">
        <v>5</v>
      </c>
      <c r="E11" s="40">
        <v>0.2</v>
      </c>
      <c r="F11" s="40">
        <v>0.3</v>
      </c>
      <c r="G11" s="40">
        <v>0.5</v>
      </c>
      <c r="H11" s="11" t="s">
        <v>130</v>
      </c>
      <c r="I11" s="43">
        <v>0.3</v>
      </c>
    </row>
    <row r="12" spans="2:21" ht="13" x14ac:dyDescent="0.3">
      <c r="C12" s="37">
        <v>2</v>
      </c>
      <c r="D12" s="11" t="s">
        <v>8</v>
      </c>
      <c r="E12" s="41">
        <v>3</v>
      </c>
      <c r="F12" s="41">
        <v>4</v>
      </c>
      <c r="G12" s="41">
        <v>6</v>
      </c>
      <c r="H12" s="11" t="s">
        <v>131</v>
      </c>
      <c r="I12" s="43">
        <v>0.5</v>
      </c>
    </row>
    <row r="13" spans="2:21" ht="25.5" customHeight="1" x14ac:dyDescent="0.25">
      <c r="C13" s="38">
        <v>3</v>
      </c>
      <c r="D13" s="39" t="s">
        <v>11</v>
      </c>
      <c r="E13" s="42">
        <v>4</v>
      </c>
      <c r="F13" s="42">
        <v>6</v>
      </c>
      <c r="G13" s="42">
        <v>7</v>
      </c>
      <c r="H13" s="39" t="s">
        <v>131</v>
      </c>
      <c r="I13" s="44" t="s">
        <v>133</v>
      </c>
    </row>
    <row r="14" spans="2:21" ht="13" thickBot="1" x14ac:dyDescent="0.3"/>
    <row r="15" spans="2:21" ht="12.65" customHeight="1" x14ac:dyDescent="0.25">
      <c r="B15" s="73" t="s">
        <v>134</v>
      </c>
      <c r="C15" s="74"/>
      <c r="D15" s="74"/>
      <c r="E15" s="74"/>
      <c r="F15" s="74"/>
      <c r="G15" s="74"/>
      <c r="H15" s="74"/>
      <c r="I15" s="74"/>
      <c r="J15" s="74"/>
      <c r="K15" s="75"/>
      <c r="M15" s="17"/>
      <c r="N15" s="31"/>
      <c r="O15" s="18"/>
      <c r="P15" s="18"/>
      <c r="Q15" s="18"/>
      <c r="R15" s="19"/>
      <c r="S15" s="19"/>
      <c r="T15" s="19"/>
      <c r="U15" s="20"/>
    </row>
    <row r="16" spans="2:21" ht="13" customHeight="1" thickBot="1" x14ac:dyDescent="0.3">
      <c r="B16" s="76"/>
      <c r="C16" s="77"/>
      <c r="D16" s="77"/>
      <c r="E16" s="77"/>
      <c r="F16" s="77"/>
      <c r="G16" s="77"/>
      <c r="H16" s="77"/>
      <c r="I16" s="77"/>
      <c r="J16" s="77"/>
      <c r="K16" s="78"/>
      <c r="M16" s="21"/>
      <c r="N16" s="22"/>
      <c r="O16" s="22"/>
      <c r="P16" s="22"/>
      <c r="Q16" s="22"/>
      <c r="R16" s="23"/>
      <c r="S16" s="23"/>
      <c r="T16" s="23"/>
      <c r="U16" s="24"/>
    </row>
    <row r="17" spans="2:21" x14ac:dyDescent="0.25">
      <c r="B17" s="45" t="s">
        <v>0</v>
      </c>
      <c r="C17" s="46" t="s">
        <v>19</v>
      </c>
      <c r="D17" s="47" t="s">
        <v>17</v>
      </c>
      <c r="E17" s="46" t="s">
        <v>20</v>
      </c>
      <c r="F17" s="57" t="s">
        <v>18</v>
      </c>
      <c r="G17" s="46" t="s">
        <v>121</v>
      </c>
      <c r="H17" s="47" t="s">
        <v>122</v>
      </c>
      <c r="I17" s="48" t="s">
        <v>123</v>
      </c>
      <c r="J17" s="46" t="s">
        <v>139</v>
      </c>
      <c r="K17" s="64" t="s">
        <v>124</v>
      </c>
      <c r="M17" s="21"/>
      <c r="N17" s="29" t="s">
        <v>1</v>
      </c>
      <c r="O17" s="22"/>
      <c r="P17" s="22"/>
      <c r="Q17" s="22"/>
      <c r="R17" s="23"/>
      <c r="S17" s="23"/>
      <c r="T17" s="23"/>
      <c r="U17" s="24"/>
    </row>
    <row r="18" spans="2:21" x14ac:dyDescent="0.25">
      <c r="B18" s="49" t="s">
        <v>1</v>
      </c>
      <c r="C18" s="6">
        <f>0.8*D18</f>
        <v>8</v>
      </c>
      <c r="D18" s="33">
        <v>10</v>
      </c>
      <c r="E18" s="7">
        <f>1.5*D18</f>
        <v>15</v>
      </c>
      <c r="F18" s="62">
        <v>10.526422503085513</v>
      </c>
      <c r="G18" s="8">
        <v>0</v>
      </c>
      <c r="H18" s="35">
        <f>G18+F18</f>
        <v>10.526422503085513</v>
      </c>
      <c r="I18" s="12"/>
      <c r="J18" s="7"/>
      <c r="K18" s="65"/>
      <c r="M18" s="21"/>
      <c r="N18" s="22"/>
      <c r="O18" s="29" t="s">
        <v>2</v>
      </c>
      <c r="P18" s="22"/>
      <c r="Q18" s="22"/>
      <c r="R18" s="23"/>
      <c r="S18" s="23"/>
      <c r="T18" s="23"/>
      <c r="U18" s="24"/>
    </row>
    <row r="19" spans="2:21" x14ac:dyDescent="0.25">
      <c r="B19" s="50" t="s">
        <v>2</v>
      </c>
      <c r="C19" s="9">
        <f t="shared" ref="C19:C33" si="0">0.8*D19</f>
        <v>9.6000000000000014</v>
      </c>
      <c r="D19" s="34">
        <v>12</v>
      </c>
      <c r="E19" s="2">
        <f t="shared" ref="E19:E33" si="1">1.5*D19</f>
        <v>18</v>
      </c>
      <c r="F19" s="63">
        <v>12.009870274184168</v>
      </c>
      <c r="G19" s="10">
        <f>H18</f>
        <v>10.526422503085513</v>
      </c>
      <c r="H19" s="36">
        <f t="shared" ref="H19:H32" si="2">G19+F19</f>
        <v>22.536292777269679</v>
      </c>
      <c r="I19" s="13"/>
      <c r="J19" s="2"/>
      <c r="K19" s="66"/>
      <c r="M19" s="21"/>
      <c r="N19" s="22"/>
      <c r="O19" s="29" t="s">
        <v>3</v>
      </c>
      <c r="P19" s="22"/>
      <c r="Q19" s="25"/>
      <c r="R19" s="23"/>
      <c r="S19" s="23"/>
      <c r="T19" s="23"/>
      <c r="U19" s="24"/>
    </row>
    <row r="20" spans="2:21" x14ac:dyDescent="0.25">
      <c r="B20" s="50" t="s">
        <v>3</v>
      </c>
      <c r="C20" s="9">
        <f t="shared" si="0"/>
        <v>10.4</v>
      </c>
      <c r="D20" s="34">
        <v>13</v>
      </c>
      <c r="E20" s="2">
        <f t="shared" si="1"/>
        <v>19.5</v>
      </c>
      <c r="F20" s="63">
        <v>13.695933924232424</v>
      </c>
      <c r="G20" s="10">
        <f>H18</f>
        <v>10.526422503085513</v>
      </c>
      <c r="H20" s="36">
        <f t="shared" si="2"/>
        <v>24.222356427317937</v>
      </c>
      <c r="I20" s="13"/>
      <c r="J20" s="2"/>
      <c r="K20" s="66"/>
      <c r="M20" s="21"/>
      <c r="N20" s="22"/>
      <c r="O20" s="30" t="s">
        <v>4</v>
      </c>
      <c r="P20" s="22"/>
      <c r="Q20" s="22"/>
      <c r="R20" s="23"/>
      <c r="S20" s="23"/>
      <c r="T20" s="23"/>
      <c r="U20" s="24"/>
    </row>
    <row r="21" spans="2:21" x14ac:dyDescent="0.25">
      <c r="B21" s="50" t="s">
        <v>4</v>
      </c>
      <c r="C21" s="9">
        <f t="shared" si="0"/>
        <v>6.4</v>
      </c>
      <c r="D21" s="34">
        <v>8</v>
      </c>
      <c r="E21" s="2">
        <f t="shared" si="1"/>
        <v>12</v>
      </c>
      <c r="F21" s="63">
        <v>7.7106080632127201</v>
      </c>
      <c r="G21" s="10">
        <f>H18</f>
        <v>10.526422503085513</v>
      </c>
      <c r="H21" s="36">
        <f t="shared" si="2"/>
        <v>18.237030566298234</v>
      </c>
      <c r="I21" s="13"/>
      <c r="J21" s="2"/>
      <c r="K21" s="66"/>
      <c r="M21" s="21"/>
      <c r="N21" s="22"/>
      <c r="O21" s="22"/>
      <c r="P21" s="29" t="s">
        <v>16</v>
      </c>
      <c r="Q21" s="22"/>
      <c r="R21" s="23"/>
      <c r="S21" s="23"/>
      <c r="T21" s="23"/>
      <c r="U21" s="24"/>
    </row>
    <row r="22" spans="2:21" x14ac:dyDescent="0.25">
      <c r="B22" s="50" t="s">
        <v>16</v>
      </c>
      <c r="C22" s="9">
        <f t="shared" si="0"/>
        <v>5.6000000000000005</v>
      </c>
      <c r="D22" s="34">
        <v>7</v>
      </c>
      <c r="E22" s="2">
        <f t="shared" si="1"/>
        <v>10.5</v>
      </c>
      <c r="F22" s="63">
        <v>9.0684742020496802</v>
      </c>
      <c r="G22" s="10">
        <f>MAX($H$19:$H$21)</f>
        <v>24.222356427317937</v>
      </c>
      <c r="H22" s="36">
        <f t="shared" si="2"/>
        <v>33.290830629367619</v>
      </c>
      <c r="I22" s="13"/>
      <c r="J22" s="2"/>
      <c r="K22" s="66"/>
      <c r="M22" s="21"/>
      <c r="N22" s="22"/>
      <c r="O22" s="22"/>
      <c r="P22" s="22"/>
      <c r="Q22" s="29" t="s">
        <v>15</v>
      </c>
      <c r="R22" s="23"/>
      <c r="S22" s="23"/>
      <c r="T22" s="23"/>
      <c r="U22" s="24"/>
    </row>
    <row r="23" spans="2:21" x14ac:dyDescent="0.25">
      <c r="B23" s="50" t="s">
        <v>15</v>
      </c>
      <c r="C23" s="9">
        <f t="shared" si="0"/>
        <v>7.2</v>
      </c>
      <c r="D23" s="34">
        <v>9</v>
      </c>
      <c r="E23" s="2">
        <f t="shared" si="1"/>
        <v>13.5</v>
      </c>
      <c r="F23" s="63">
        <v>9.1780066891685657</v>
      </c>
      <c r="G23" s="10">
        <f>H22</f>
        <v>33.290830629367619</v>
      </c>
      <c r="H23" s="36">
        <f t="shared" si="2"/>
        <v>42.468837318536188</v>
      </c>
      <c r="I23" s="13"/>
      <c r="J23" s="2"/>
      <c r="K23" s="66"/>
      <c r="M23" s="21"/>
      <c r="N23" s="22"/>
      <c r="O23" s="22"/>
      <c r="P23" s="22"/>
      <c r="Q23" s="22"/>
      <c r="R23" s="29" t="s">
        <v>5</v>
      </c>
      <c r="S23" s="23"/>
      <c r="T23" s="23"/>
      <c r="U23" s="24"/>
    </row>
    <row r="24" spans="2:21" x14ac:dyDescent="0.25">
      <c r="B24" s="50" t="s">
        <v>5</v>
      </c>
      <c r="C24" s="9">
        <f t="shared" si="0"/>
        <v>8.8000000000000007</v>
      </c>
      <c r="D24" s="34">
        <v>11</v>
      </c>
      <c r="E24" s="2">
        <f t="shared" si="1"/>
        <v>16.5</v>
      </c>
      <c r="F24" s="63">
        <v>14.152978538637177</v>
      </c>
      <c r="G24" s="10">
        <f>H23</f>
        <v>42.468837318536188</v>
      </c>
      <c r="H24" s="36">
        <f>G24+F24+K24</f>
        <v>56.621815857173367</v>
      </c>
      <c r="I24" s="70">
        <v>0</v>
      </c>
      <c r="J24" s="72">
        <v>0.38915906202485495</v>
      </c>
      <c r="K24" s="66">
        <f>J24*F24*I24</f>
        <v>0</v>
      </c>
      <c r="M24" s="21"/>
      <c r="N24" s="22"/>
      <c r="O24" s="22"/>
      <c r="P24" s="29" t="s">
        <v>6</v>
      </c>
      <c r="Q24" s="22"/>
      <c r="R24" s="23"/>
      <c r="S24" s="23"/>
      <c r="T24" s="23"/>
      <c r="U24" s="24"/>
    </row>
    <row r="25" spans="2:21" x14ac:dyDescent="0.25">
      <c r="B25" s="50" t="s">
        <v>6</v>
      </c>
      <c r="C25" s="9">
        <f t="shared" si="0"/>
        <v>5.6000000000000005</v>
      </c>
      <c r="D25" s="34">
        <v>7</v>
      </c>
      <c r="E25" s="2">
        <f t="shared" si="1"/>
        <v>10.5</v>
      </c>
      <c r="F25" s="63">
        <v>7.2322639438529519</v>
      </c>
      <c r="G25" s="10">
        <f>MAX($H$19:$H$21)</f>
        <v>24.222356427317937</v>
      </c>
      <c r="H25" s="36">
        <f t="shared" si="2"/>
        <v>31.45462037117089</v>
      </c>
      <c r="I25" s="13"/>
      <c r="J25" s="2"/>
      <c r="K25" s="66"/>
      <c r="M25" s="21"/>
      <c r="N25" s="22"/>
      <c r="O25" s="22"/>
      <c r="P25" s="22"/>
      <c r="Q25" s="29" t="s">
        <v>7</v>
      </c>
      <c r="R25" s="23"/>
      <c r="S25" s="23"/>
      <c r="T25" s="23"/>
      <c r="U25" s="24"/>
    </row>
    <row r="26" spans="2:21" x14ac:dyDescent="0.25">
      <c r="B26" s="50" t="s">
        <v>7</v>
      </c>
      <c r="C26" s="9">
        <f t="shared" si="0"/>
        <v>4.8000000000000007</v>
      </c>
      <c r="D26" s="34">
        <v>6</v>
      </c>
      <c r="E26" s="2">
        <f t="shared" si="1"/>
        <v>9</v>
      </c>
      <c r="F26" s="63">
        <v>7.506504861564383</v>
      </c>
      <c r="G26" s="10">
        <f>H25</f>
        <v>31.45462037117089</v>
      </c>
      <c r="H26" s="36">
        <f t="shared" si="2"/>
        <v>38.96112523273527</v>
      </c>
      <c r="I26" s="13"/>
      <c r="J26" s="2"/>
      <c r="K26" s="66"/>
      <c r="M26" s="21"/>
      <c r="N26" s="22"/>
      <c r="O26" s="22"/>
      <c r="P26" s="22"/>
      <c r="Q26" s="22"/>
      <c r="R26" s="29" t="s">
        <v>8</v>
      </c>
      <c r="S26" s="23"/>
      <c r="T26" s="23"/>
      <c r="U26" s="24"/>
    </row>
    <row r="27" spans="2:21" x14ac:dyDescent="0.25">
      <c r="B27" s="50" t="s">
        <v>8</v>
      </c>
      <c r="C27" s="9">
        <f t="shared" si="0"/>
        <v>6.4</v>
      </c>
      <c r="D27" s="34">
        <v>8</v>
      </c>
      <c r="E27" s="2">
        <f t="shared" si="1"/>
        <v>12</v>
      </c>
      <c r="F27" s="63">
        <v>10.348663626855281</v>
      </c>
      <c r="G27" s="10">
        <f>H26</f>
        <v>38.96112523273527</v>
      </c>
      <c r="H27" s="36">
        <f>G27+F27+K27</f>
        <v>53.35774062751733</v>
      </c>
      <c r="I27" s="70">
        <v>1</v>
      </c>
      <c r="J27" s="71">
        <v>4.0479517679267749</v>
      </c>
      <c r="K27" s="67">
        <f>J27*I27</f>
        <v>4.0479517679267749</v>
      </c>
      <c r="M27" s="21"/>
      <c r="N27" s="22"/>
      <c r="O27" s="22"/>
      <c r="P27" s="29" t="s">
        <v>9</v>
      </c>
      <c r="Q27" s="22"/>
      <c r="R27" s="23"/>
      <c r="S27" s="23"/>
      <c r="T27" s="23"/>
      <c r="U27" s="24"/>
    </row>
    <row r="28" spans="2:21" x14ac:dyDescent="0.25">
      <c r="B28" s="50" t="s">
        <v>9</v>
      </c>
      <c r="C28" s="9">
        <f t="shared" si="0"/>
        <v>4</v>
      </c>
      <c r="D28" s="34">
        <v>5</v>
      </c>
      <c r="E28" s="2">
        <f t="shared" si="1"/>
        <v>7.5</v>
      </c>
      <c r="F28" s="63">
        <v>5.3317809477949183</v>
      </c>
      <c r="G28" s="10">
        <f>MAX($H$19:$H$21)</f>
        <v>24.222356427317937</v>
      </c>
      <c r="H28" s="36">
        <f t="shared" si="2"/>
        <v>29.554137375112855</v>
      </c>
      <c r="I28" s="13"/>
      <c r="J28" s="2"/>
      <c r="K28" s="66"/>
      <c r="M28" s="21"/>
      <c r="N28" s="22"/>
      <c r="O28" s="22"/>
      <c r="P28" s="22"/>
      <c r="Q28" s="29" t="s">
        <v>10</v>
      </c>
      <c r="R28" s="23"/>
      <c r="S28" s="23"/>
      <c r="T28" s="23"/>
      <c r="U28" s="24"/>
    </row>
    <row r="29" spans="2:21" x14ac:dyDescent="0.25">
      <c r="B29" s="50" t="s">
        <v>10</v>
      </c>
      <c r="C29" s="9">
        <f t="shared" si="0"/>
        <v>7.2</v>
      </c>
      <c r="D29" s="34">
        <v>9</v>
      </c>
      <c r="E29" s="2">
        <f t="shared" si="1"/>
        <v>13.5</v>
      </c>
      <c r="F29" s="63">
        <v>10.308117887910186</v>
      </c>
      <c r="G29" s="10">
        <f>H28</f>
        <v>29.554137375112855</v>
      </c>
      <c r="H29" s="36">
        <f t="shared" si="2"/>
        <v>39.862255263023044</v>
      </c>
      <c r="I29" s="13"/>
      <c r="J29" s="2"/>
      <c r="K29" s="66"/>
      <c r="M29" s="21"/>
      <c r="N29" s="22"/>
      <c r="O29" s="22"/>
      <c r="P29" s="22"/>
      <c r="Q29" s="22"/>
      <c r="R29" s="29" t="s">
        <v>11</v>
      </c>
      <c r="S29" s="23"/>
      <c r="T29" s="25"/>
      <c r="U29" s="24"/>
    </row>
    <row r="30" spans="2:21" x14ac:dyDescent="0.25">
      <c r="B30" s="50" t="s">
        <v>11</v>
      </c>
      <c r="C30" s="9">
        <f t="shared" si="0"/>
        <v>8.8000000000000007</v>
      </c>
      <c r="D30" s="34">
        <v>11</v>
      </c>
      <c r="E30" s="2">
        <f t="shared" si="1"/>
        <v>16.5</v>
      </c>
      <c r="F30" s="63">
        <v>11.904093291823958</v>
      </c>
      <c r="G30" s="10">
        <f>H29</f>
        <v>39.862255263023044</v>
      </c>
      <c r="H30" s="36">
        <f>G30+F30+K30</f>
        <v>57.926608233395839</v>
      </c>
      <c r="I30" s="59">
        <v>1</v>
      </c>
      <c r="J30" s="71">
        <v>6.1602596785488428</v>
      </c>
      <c r="K30" s="66">
        <f>J30*I30</f>
        <v>6.1602596785488428</v>
      </c>
      <c r="M30" s="21"/>
      <c r="N30" s="22"/>
      <c r="O30" s="22"/>
      <c r="P30" s="22"/>
      <c r="Q30" s="22"/>
      <c r="R30" s="23"/>
      <c r="S30" s="29" t="s">
        <v>12</v>
      </c>
      <c r="T30" s="23"/>
      <c r="U30" s="24"/>
    </row>
    <row r="31" spans="2:21" x14ac:dyDescent="0.25">
      <c r="B31" s="50" t="s">
        <v>12</v>
      </c>
      <c r="C31" s="9">
        <f t="shared" si="0"/>
        <v>8</v>
      </c>
      <c r="D31" s="34">
        <v>10</v>
      </c>
      <c r="E31" s="2">
        <f t="shared" si="1"/>
        <v>15</v>
      </c>
      <c r="F31" s="63">
        <v>9.9275810002554223</v>
      </c>
      <c r="G31" s="10">
        <f>MAX($H$24,$H$27,$H$30)</f>
        <v>57.926608233395839</v>
      </c>
      <c r="H31" s="36">
        <f t="shared" si="2"/>
        <v>67.854189233651255</v>
      </c>
      <c r="I31" s="13"/>
      <c r="J31" s="2"/>
      <c r="K31" s="66"/>
      <c r="M31" s="21"/>
      <c r="N31" s="22"/>
      <c r="O31" s="22"/>
      <c r="P31" s="22"/>
      <c r="Q31" s="22"/>
      <c r="R31" s="23"/>
      <c r="S31" s="30" t="s">
        <v>13</v>
      </c>
      <c r="T31" s="23"/>
      <c r="U31" s="24"/>
    </row>
    <row r="32" spans="2:21" x14ac:dyDescent="0.25">
      <c r="B32" s="50" t="s">
        <v>13</v>
      </c>
      <c r="C32" s="9">
        <f t="shared" si="0"/>
        <v>8</v>
      </c>
      <c r="D32" s="34">
        <v>10</v>
      </c>
      <c r="E32" s="2">
        <f t="shared" si="1"/>
        <v>15</v>
      </c>
      <c r="F32" s="63">
        <v>9.9203953173413399</v>
      </c>
      <c r="G32" s="10">
        <f>MAX($H$24,$H$27,$H$30)</f>
        <v>57.926608233395839</v>
      </c>
      <c r="H32" s="36">
        <f t="shared" si="2"/>
        <v>67.847003550737185</v>
      </c>
      <c r="I32" s="13"/>
      <c r="J32" s="2"/>
      <c r="K32" s="66"/>
      <c r="M32" s="21"/>
      <c r="N32" s="22"/>
      <c r="O32" s="22"/>
      <c r="P32" s="22"/>
      <c r="Q32" s="22"/>
      <c r="R32" s="23"/>
      <c r="S32" s="23"/>
      <c r="T32" s="29" t="s">
        <v>14</v>
      </c>
      <c r="U32" s="24"/>
    </row>
    <row r="33" spans="1:21" ht="13.5" thickBot="1" x14ac:dyDescent="0.35">
      <c r="B33" s="51" t="s">
        <v>14</v>
      </c>
      <c r="C33" s="52">
        <f t="shared" si="0"/>
        <v>6.4</v>
      </c>
      <c r="D33" s="53">
        <v>8</v>
      </c>
      <c r="E33" s="54">
        <f t="shared" si="1"/>
        <v>12</v>
      </c>
      <c r="F33" s="68">
        <v>6.7457549209097971</v>
      </c>
      <c r="G33" s="55">
        <f>MAX(H31:H32)</f>
        <v>67.854189233651255</v>
      </c>
      <c r="H33" s="58">
        <f>G33+F33</f>
        <v>74.599944154561058</v>
      </c>
      <c r="I33" s="56"/>
      <c r="J33" s="54"/>
      <c r="K33" s="69"/>
      <c r="M33" s="26"/>
      <c r="N33" s="27"/>
      <c r="O33" s="27"/>
      <c r="P33" s="27"/>
      <c r="Q33" s="27"/>
      <c r="R33" s="27"/>
      <c r="S33" s="27"/>
      <c r="T33" s="27"/>
      <c r="U33" s="28"/>
    </row>
    <row r="35" spans="1:21" ht="13" x14ac:dyDescent="0.3">
      <c r="A35" s="1"/>
      <c r="F35" s="5"/>
      <c r="H35" s="60" t="s">
        <v>138</v>
      </c>
      <c r="I35" s="61">
        <f>IF(I24+I27=0,20%,40%)</f>
        <v>0.4</v>
      </c>
    </row>
  </sheetData>
  <mergeCells count="3">
    <mergeCell ref="B15:K16"/>
    <mergeCell ref="B4:J5"/>
    <mergeCell ref="C7:I8"/>
  </mergeCells>
  <phoneticPr fontId="0" type="noConversion"/>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senseInfo</vt:lpstr>
      <vt:lpstr>Schedule model with risks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2002-11-04T15:28:43Z</dcterms:created>
  <dcterms:modified xsi:type="dcterms:W3CDTF">2017-09-22T16:23:21Z</dcterms:modified>
  <cp:category/>
</cp:coreProperties>
</file>