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15180" windowHeight="8070" firstSheet="1" activeTab="1"/>
  </bookViews>
  <sheets>
    <sheet name="CB_DATA_" sheetId="2" state="hidden" r:id="rId1"/>
    <sheet name="Wine problem" sheetId="1" r:id="rId2"/>
  </sheets>
  <definedNames>
    <definedName name="CB_019bd9c02ca543b5a16641b6f11e5761" localSheetId="1" hidden="1">'Wine problem'!$F$24</definedName>
    <definedName name="CB_1767f26eea8e417794656f7803e1ce16" localSheetId="1" hidden="1">'Wine problem'!$D$24</definedName>
    <definedName name="CB_29e5ad66ddae437f829b4fe179cedd36" localSheetId="1" hidden="1">'Wine problem'!$D$27</definedName>
    <definedName name="CB_2e377343bacc4369a145ff085a947b2a" localSheetId="1" hidden="1">'Wine problem'!$K$21</definedName>
    <definedName name="CB_2f57291a66284f30b5e84e7ac719b121" localSheetId="1" hidden="1">'Wine problem'!$D$23</definedName>
    <definedName name="CB_333fc7ec7a4140ad893d09d7ad5ebc19" localSheetId="1" hidden="1">'Wine problem'!$D$21</definedName>
    <definedName name="CB_4408b69cb284462797d16ef5d0a48e41" localSheetId="1" hidden="1">'Wine problem'!$K$31</definedName>
    <definedName name="CB_48de6084f59e463ebcbc044c6fd9aea4" localSheetId="1" hidden="1">'Wine problem'!$M$21</definedName>
    <definedName name="CB_4973bb7a61b14fcf833541c99165b2d9" localSheetId="1" hidden="1">'Wine problem'!$K$32</definedName>
    <definedName name="CB_4c2cbbfc88d84a8992bcf557f107ef1a" localSheetId="1" hidden="1">'Wine problem'!$K$24</definedName>
    <definedName name="CB_56cee2df4de74bb096caca35f59dc578" localSheetId="1" hidden="1">'Wine problem'!$D$22</definedName>
    <definedName name="CB_625d4b8225294b26b77bb43212a57f17" localSheetId="1" hidden="1">'Wine problem'!$M$26</definedName>
    <definedName name="CB_66311ee3b38844818e822939d4604541" localSheetId="1" hidden="1">'Wine problem'!$F$22</definedName>
    <definedName name="CB_68d9aff3d0864ab889207723ce3db177" localSheetId="1" hidden="1">'Wine problem'!$M$32</definedName>
    <definedName name="CB_7185873613954a7fbb754e90692c6de7" localSheetId="1" hidden="1">'Wine problem'!$K$29</definedName>
    <definedName name="CB_763e73cafaed4e4fbe93ce69b0d4b89d" localSheetId="1" hidden="1">'Wine problem'!$K$25</definedName>
    <definedName name="CB_7fc1094060f746f0b0387e39cbb3883a" localSheetId="1" hidden="1">'Wine problem'!$M$27</definedName>
    <definedName name="CB_83c48a7d7f8b4d6b881399fbb44a9e6e" localSheetId="1" hidden="1">'Wine problem'!$K$23</definedName>
    <definedName name="CB_88707df3cae34876bac05e4770cb3403" localSheetId="1" hidden="1">'Wine problem'!$M$25</definedName>
    <definedName name="CB_8c72c8210c024d3093b42e611c755728" localSheetId="1" hidden="1">'Wine problem'!$K$30</definedName>
    <definedName name="CB_a65e5be95f8744d6b71ee04ba0e6b641" localSheetId="1" hidden="1">'Wine problem'!$M$31</definedName>
    <definedName name="CB_aa1287b6188b45c0bc9de45db8ffd918" localSheetId="1" hidden="1">'Wine problem'!$D$25</definedName>
    <definedName name="CB_ac1c9e9da20b49188eb076cd8995c581" localSheetId="1" hidden="1">'Wine problem'!$K$26</definedName>
    <definedName name="CB_b048b718fee243f1b89961dcf5f4d67d" localSheetId="1" hidden="1">'Wine problem'!$M$28</definedName>
    <definedName name="CB_b1d4a6874ce24eb0b3bf433b9dc234fa" localSheetId="1" hidden="1">'Wine problem'!$M$24</definedName>
    <definedName name="CB_b4c0d76de6df451281a906e38dc42c68" localSheetId="1" hidden="1">'Wine problem'!$F$16</definedName>
    <definedName name="CB_b7ec92d5207b43dbbb09d914c1f6ccff" localSheetId="1" hidden="1">'Wine problem'!$M$23</definedName>
    <definedName name="CB_c0c574c886f34bf99e2e29f030023d69" localSheetId="1" hidden="1">'Wine problem'!$F$25</definedName>
    <definedName name="CB_cf3a928da3d64e9fa1af0e753159ca77" localSheetId="1" hidden="1">'Wine problem'!$K$27</definedName>
    <definedName name="CB_cf75333bd5e9493397abdd42cc20c4d7" localSheetId="1" hidden="1">'Wine problem'!$F$27</definedName>
    <definedName name="CB_cfe6857dac0844c0a72ffb878dd67952" localSheetId="1" hidden="1">'Wine problem'!$F$23</definedName>
    <definedName name="CB_d569b52673624158abb46f678692ecd3" localSheetId="1" hidden="1">'Wine problem'!$F$21</definedName>
    <definedName name="CB_dbd0966823ed4f9498bb9cfef5c93466" localSheetId="1" hidden="1">'Wine problem'!$M$22</definedName>
    <definedName name="CB_e41d4901b68e469c8ad6de8fd436f3a5" localSheetId="1" hidden="1">'Wine problem'!$K$16</definedName>
    <definedName name="CB_eb3c3bf52d4447f9bc3ce6135220e81f" localSheetId="1" hidden="1">'Wine problem'!$M$29</definedName>
    <definedName name="CB_ec3318509763473dbcf7110b29e13145" localSheetId="1" hidden="1">'Wine problem'!$D$26</definedName>
    <definedName name="CB_ecadd123f9894ce4a84261d3447377be" localSheetId="1" hidden="1">'Wine problem'!$K$28</definedName>
    <definedName name="CB_eced43a750fb4f10a0137dac66dfef34" localSheetId="1" hidden="1">'Wine problem'!$F$26</definedName>
    <definedName name="CB_f2d7eaf019814e80b79b6dd69efa18af" localSheetId="1" hidden="1">'Wine problem'!$M$30</definedName>
    <definedName name="CB_fdcfbf9925ba46f0ab4bff87cdddc6cd" localSheetId="1" hidden="1">'Wine problem'!$K$22</definedName>
    <definedName name="CBCR_0a16b2a33eb643a99d8ff35cd87f453f" localSheetId="1" hidden="1">'Wine problem'!$C$23</definedName>
    <definedName name="CBCR_0bacc8c1ab3040aaaf44c0e07ea01e87" localSheetId="1" hidden="1">'Wine problem'!$L$30</definedName>
    <definedName name="CBCR_102da10423704e26999799f041fa9259" localSheetId="1" hidden="1">'Wine problem'!$E$27</definedName>
    <definedName name="CBCR_1678bd81bbf54ac691ec2149af0a9acf" localSheetId="1" hidden="1">'Wine problem'!$C$25</definedName>
    <definedName name="CBCR_1c62f0971ccc40a6807a2f9dd5ac3787" localSheetId="1" hidden="1">'Wine problem'!$J$32</definedName>
    <definedName name="CBCR_1c9f414e05b94409b3bf97f658a29985" localSheetId="1" hidden="1">'Wine problem'!$J$24</definedName>
    <definedName name="CBCR_2478458c619e492d9fc6a41af38c7a34" localSheetId="1" hidden="1">'Wine problem'!$D$11</definedName>
    <definedName name="CBCR_2b5d2f2f06fd446eaa2c1ee474c4f01f" localSheetId="1" hidden="1">'Wine problem'!$L$25</definedName>
    <definedName name="CBCR_31c786a28aab45a7aa7d24c6309b9431" localSheetId="1" hidden="1">'Wine problem'!$L$24</definedName>
    <definedName name="CBCR_35d49d83c8fb489283fa473ba68e22fb" localSheetId="1" hidden="1">'Wine problem'!$J$22</definedName>
    <definedName name="CBCR_45310d23c3c04ef790adcb0b55eb8444" localSheetId="1" hidden="1">'Wine problem'!$C$27</definedName>
    <definedName name="CBCR_4632eed5f722410788a7da8553e6f008" localSheetId="1" hidden="1">'Wine problem'!$J$28</definedName>
    <definedName name="CBCR_50c6da5e0de8452783542753cdcfc2b8" localSheetId="1" hidden="1">'Wine problem'!$E$23</definedName>
    <definedName name="CBCR_5a98c78732f048dea46483ea0579db6c" localSheetId="1" hidden="1">'Wine problem'!$C$26</definedName>
    <definedName name="CBCR_5dbf3a7fb8294cadb544bde5a90af2b6" localSheetId="1" hidden="1">'Wine problem'!$J$30</definedName>
    <definedName name="CBCR_6185d7b53e824873bbc76508abe1b671" localSheetId="1" hidden="1">'Wine problem'!$J$31</definedName>
    <definedName name="CBCR_64141cd89af64da3975db0347154a49a" localSheetId="1" hidden="1">'Wine problem'!$D$12</definedName>
    <definedName name="CBCR_64669ab59d6f45038be624b2844257af" localSheetId="1" hidden="1">'Wine problem'!$E$21</definedName>
    <definedName name="CBCR_65f245917f354690b08dde19ceefb347" localSheetId="1" hidden="1">'Wine problem'!$L$32</definedName>
    <definedName name="CBCR_6d8e9067c43b41839ee005a7feab85f1" localSheetId="1" hidden="1">'Wine problem'!$C$24</definedName>
    <definedName name="CBCR_71932586a1b643de917bc7048c16f681" localSheetId="1" hidden="1">'Wine problem'!$C$21</definedName>
    <definedName name="CBCR_746c2663fe024a36ba2dd9015d20bb0d" localSheetId="1" hidden="1">'Wine problem'!$L$23</definedName>
    <definedName name="CBCR_79c2c963563342559857056a4c2e45ed" localSheetId="1" hidden="1">'Wine problem'!$E$22</definedName>
    <definedName name="CBCR_7af6e23d6ade4b8fb27f9dc685b93ffc" localSheetId="1" hidden="1">'Wine problem'!$L$28</definedName>
    <definedName name="CBCR_956c467faaf54b499d112b137c0b3964" localSheetId="1" hidden="1">'Wine problem'!$J$27</definedName>
    <definedName name="CBCR_966e0de6aa304d168b91ed537e516114" localSheetId="1" hidden="1">'Wine problem'!$L$29</definedName>
    <definedName name="CBCR_978da6175891414691b10a8f57c69d89" localSheetId="1" hidden="1">'Wine problem'!$J$25</definedName>
    <definedName name="CBCR_990ea6b6e5b347a0b8333c94e16001b4" localSheetId="1" hidden="1">'Wine problem'!$J$21</definedName>
    <definedName name="CBCR_a4b93ecafb974a4690b13455f313c715" localSheetId="1" hidden="1">'Wine problem'!$L$26</definedName>
    <definedName name="CBCR_a942c1e246b54a97b9020b58d9309e67" localSheetId="1" hidden="1">'Wine problem'!$E$25</definedName>
    <definedName name="CBCR_ad30aaddd26740daae419df128365f2f" localSheetId="1" hidden="1">'Wine problem'!$E$24</definedName>
    <definedName name="CBCR_b2a9c3c4232a4054bf4371682625d6ea" localSheetId="1" hidden="1">'Wine problem'!$L$21</definedName>
    <definedName name="CBCR_b323fcff4ec44f9499434a73020cafb3" localSheetId="1" hidden="1">'Wine problem'!$J$23</definedName>
    <definedName name="CBCR_b337bffee9304153879191ca87cb4ceb" localSheetId="1" hidden="1">'Wine problem'!$J$29</definedName>
    <definedName name="CBCR_c5fe8e0df27f4da183fe4ee7acb8f10a" localSheetId="1" hidden="1">'Wine problem'!$C$22</definedName>
    <definedName name="CBCR_c818a7c57aad415da735eb30efc4e2c1" localSheetId="1" hidden="1">'Wine problem'!$L$31</definedName>
    <definedName name="CBCR_cc71a78b68834e9092a80524d77da107" localSheetId="1" hidden="1">'Wine problem'!$J$26</definedName>
    <definedName name="CBCR_d8e9bcf8ab39468da9a8456fa777e7d7" localSheetId="1" hidden="1">'Wine problem'!$E$26</definedName>
    <definedName name="CBCR_e63f03a5b285477aa32c84fd83077676" localSheetId="1" hidden="1">'Wine problem'!$L$22</definedName>
    <definedName name="CBCR_ed97d28ddfdf4274b909a203df78be03" localSheetId="1" hidden="1">'Wine problem'!$D$13</definedName>
    <definedName name="CBCR_ef24f512e18d41b7bf9bf602491ad8e3" localSheetId="1" hidden="1">'Wine problem'!$L$27</definedName>
    <definedName name="CBWorkbookPriority" hidden="1">-661778659</definedName>
    <definedName name="CBx_10e8d192e01b4e428a2fda44730a84a3" localSheetId="0" hidden="1">"'CB_DATA_'!$A$1"</definedName>
    <definedName name="CBx_91051a21ee7d4d18974c4344e4364e06" localSheetId="0" hidden="1">"'Wine problem'!$A$1"</definedName>
    <definedName name="CBx_Sheet_Guid" localSheetId="0" hidden="1">"'10e8d192e01b4e428a2fda44730a84a3"</definedName>
    <definedName name="CBx_Sheet_Guid" localSheetId="1" hidden="1">"'91051a21ee7d4d18974c4344e4364e06"</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L32" i="1" l="1"/>
  <c r="L31" i="1"/>
  <c r="L30" i="1"/>
  <c r="L29" i="1"/>
  <c r="L28" i="1"/>
  <c r="L27" i="1"/>
  <c r="L26" i="1"/>
  <c r="L25" i="1"/>
  <c r="L24" i="1"/>
  <c r="L23" i="1"/>
  <c r="L22" i="1"/>
  <c r="L21" i="1"/>
  <c r="N21" i="1" s="1"/>
  <c r="N22" i="1" s="1"/>
  <c r="E27" i="1"/>
  <c r="E26" i="1"/>
  <c r="E25" i="1"/>
  <c r="E24" i="1"/>
  <c r="E23" i="1"/>
  <c r="E22" i="1"/>
  <c r="E21" i="1"/>
  <c r="G21" i="1" s="1"/>
  <c r="G22" i="1" s="1"/>
  <c r="J22" i="1"/>
  <c r="J23" i="1"/>
  <c r="J24" i="1"/>
  <c r="J25" i="1"/>
  <c r="J26" i="1"/>
  <c r="J27" i="1"/>
  <c r="J28" i="1"/>
  <c r="J29" i="1"/>
  <c r="J30" i="1"/>
  <c r="J31" i="1"/>
  <c r="J32" i="1"/>
  <c r="J21" i="1"/>
  <c r="C22" i="1"/>
  <c r="C23" i="1"/>
  <c r="C24" i="1"/>
  <c r="C25" i="1"/>
  <c r="C26" i="1"/>
  <c r="C27" i="1"/>
  <c r="C21" i="1"/>
  <c r="E12" i="1"/>
  <c r="N23" i="1" l="1"/>
  <c r="G23" i="1"/>
  <c r="G24" i="1" s="1"/>
  <c r="G25" i="1" s="1"/>
  <c r="N24" i="1"/>
  <c r="N25" i="1" s="1"/>
  <c r="N26" i="1" s="1"/>
  <c r="N27" i="1" s="1"/>
  <c r="N28" i="1" s="1"/>
  <c r="N29" i="1" s="1"/>
  <c r="N30" i="1" s="1"/>
  <c r="N31" i="1" s="1"/>
  <c r="N32" i="1" s="1"/>
  <c r="K16" i="1" l="1"/>
  <c r="G26" i="1"/>
  <c r="G27" i="1" s="1"/>
</calcChain>
</file>

<file path=xl/sharedStrings.xml><?xml version="1.0" encoding="utf-8"?>
<sst xmlns="http://schemas.openxmlformats.org/spreadsheetml/2006/main" count="31" uniqueCount="23">
  <si>
    <t>Wine problem</t>
  </si>
  <si>
    <t>P(infection)</t>
  </si>
  <si>
    <t>People at party</t>
  </si>
  <si>
    <t>Allergic</t>
  </si>
  <si>
    <t>Not allergic</t>
  </si>
  <si>
    <t>People are allergic</t>
  </si>
  <si>
    <t>Number allergic people drinking contaminated wine</t>
  </si>
  <si>
    <t>Exposed people</t>
  </si>
  <si>
    <t>Allergic people</t>
  </si>
  <si>
    <t>Dose</t>
  </si>
  <si>
    <t>P(inf)</t>
  </si>
  <si>
    <t>Infected sum</t>
  </si>
  <si>
    <t>Non-allergic people</t>
  </si>
  <si>
    <t>Total infected people</t>
  </si>
  <si>
    <t>ml in a glass of wine</t>
  </si>
  <si>
    <t>People drink one glass</t>
  </si>
  <si>
    <t>Bacteria per litre</t>
  </si>
  <si>
    <t>Bact. consumed</t>
  </si>
  <si>
    <r>
      <t>Problem:</t>
    </r>
    <r>
      <rPr>
        <sz val="10"/>
        <rFont val="Times New Roman"/>
        <family val="1"/>
      </rPr>
      <t xml:space="preserve"> 20 people are invited to a party, where some wine, contaminated with bacteria, is being served. Let's say we know that there are on average 7 bacteria per litre of wine, and one glass contains 150 ml of wine. 12 out of 20 people decided to drink one glass of wine each. 
Let's also say that we know that 7 people at the party are allergic to this particular bacterium, so if they consume one or more bacteria they have a higher chance of getting ill than those who are not allergic. The probabilities of getting ill for both allergic and non-allergic people are shown in the table below. How many people are going to get ill?</t>
    </r>
  </si>
  <si>
    <t>D/M</t>
  </si>
  <si>
    <t>"Lambda"</t>
  </si>
  <si>
    <t>NA</t>
  </si>
  <si>
    <t>Infected?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</si>
</sst>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_-* #,##0.00000_-;\-* #,##0.00000_-;_-* &quot;-&quot;??_-;_-@_-"/>
    <numFmt numFmtId="166" formatCode="_-* #,##0.000000_-;\-* #,##0.000000_-;_-* &quot;-&quot;??_-;_-@_-"/>
  </numFmts>
  <fonts count="14" x14ac:knownFonts="1">
    <font>
      <sz val="10"/>
      <name val="Arial"/>
    </font>
    <font>
      <sz val="10"/>
      <name val="Arial"/>
      <family val="2"/>
    </font>
    <font>
      <sz val="16"/>
      <name val="Arial"/>
      <family val="2"/>
    </font>
    <font>
      <sz val="12"/>
      <name val="Times New Roman"/>
      <family val="1"/>
    </font>
    <font>
      <sz val="10"/>
      <name val="Times New Roman"/>
      <family val="1"/>
    </font>
    <font>
      <b/>
      <sz val="10"/>
      <name val="Times New Roman"/>
      <family val="1"/>
    </font>
    <font>
      <sz val="10"/>
      <color indexed="10"/>
      <name val="Arial"/>
      <family val="2"/>
    </font>
    <font>
      <b/>
      <sz val="10"/>
      <name val="Arial"/>
      <family val="2"/>
    </font>
    <font>
      <sz val="10"/>
      <name val="Arial"/>
      <family val="2"/>
    </font>
    <font>
      <sz val="10"/>
      <color indexed="12"/>
      <name val="Arial"/>
      <family val="2"/>
    </font>
    <font>
      <sz val="10"/>
      <color indexed="12"/>
      <name val="Arial"/>
      <family val="2"/>
    </font>
    <font>
      <b/>
      <sz val="10"/>
      <color indexed="10"/>
      <name val="Arial"/>
      <family val="2"/>
    </font>
    <font>
      <sz val="10"/>
      <color indexed="23"/>
      <name val="Arial"/>
      <family val="2"/>
    </font>
    <font>
      <sz val="8"/>
      <name val="Arial"/>
      <family val="2"/>
    </font>
  </fonts>
  <fills count="7">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11"/>
        <bgColor indexed="64"/>
      </patternFill>
    </fill>
    <fill>
      <patternFill patternType="solid">
        <fgColor indexed="42"/>
        <bgColor indexed="64"/>
      </patternFill>
    </fill>
  </fills>
  <borders count="33">
    <border>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80">
    <xf numFmtId="0" fontId="0" fillId="0" borderId="0" xfId="0"/>
    <xf numFmtId="0" fontId="0" fillId="0" borderId="0" xfId="0" applyProtection="1">
      <protection locked="0"/>
    </xf>
    <xf numFmtId="0" fontId="2" fillId="0" borderId="0" xfId="0" applyFont="1" applyProtection="1">
      <protection locked="0"/>
    </xf>
    <xf numFmtId="0" fontId="3" fillId="0" borderId="0" xfId="0" applyFont="1"/>
    <xf numFmtId="0" fontId="0" fillId="0" borderId="1" xfId="0" applyBorder="1" applyAlignment="1">
      <alignment horizontal="center"/>
    </xf>
    <xf numFmtId="9" fontId="1" fillId="0" borderId="2" xfId="2" applyBorder="1" applyAlignment="1">
      <alignment horizontal="center"/>
    </xf>
    <xf numFmtId="0" fontId="0" fillId="0" borderId="3" xfId="0" applyBorder="1" applyAlignment="1">
      <alignment horizontal="center"/>
    </xf>
    <xf numFmtId="9" fontId="1" fillId="0" borderId="0" xfId="2" applyBorder="1" applyAlignment="1">
      <alignment horizontal="center"/>
    </xf>
    <xf numFmtId="9" fontId="1" fillId="0" borderId="4" xfId="2" applyBorder="1" applyAlignment="1">
      <alignment horizontal="center"/>
    </xf>
    <xf numFmtId="0" fontId="7" fillId="0" borderId="5" xfId="0" applyFont="1" applyBorder="1"/>
    <xf numFmtId="0" fontId="7" fillId="0" borderId="6" xfId="0" applyFont="1" applyBorder="1"/>
    <xf numFmtId="0" fontId="7" fillId="0" borderId="7" xfId="0" applyFont="1" applyBorder="1"/>
    <xf numFmtId="0" fontId="7" fillId="0" borderId="0" xfId="0" applyFont="1" applyBorder="1"/>
    <xf numFmtId="0" fontId="7" fillId="0" borderId="8" xfId="0" applyFont="1" applyBorder="1"/>
    <xf numFmtId="0" fontId="7" fillId="0" borderId="4" xfId="0" applyFont="1" applyBorder="1"/>
    <xf numFmtId="0" fontId="9" fillId="0" borderId="9" xfId="0" applyFont="1" applyBorder="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7" fillId="0" borderId="14" xfId="0" applyFont="1" applyBorder="1" applyAlignment="1">
      <alignment horizontal="center"/>
    </xf>
    <xf numFmtId="0" fontId="10" fillId="0" borderId="15" xfId="0" applyFont="1" applyBorder="1" applyAlignment="1">
      <alignment horizontal="center"/>
    </xf>
    <xf numFmtId="0" fontId="7" fillId="0" borderId="16" xfId="0" applyFont="1" applyBorder="1"/>
    <xf numFmtId="0" fontId="0" fillId="2" borderId="17" xfId="0" applyFill="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6" fillId="0" borderId="18" xfId="0" applyFont="1" applyBorder="1"/>
    <xf numFmtId="0" fontId="0" fillId="2" borderId="19" xfId="0" applyFill="1" applyBorder="1" applyAlignment="1">
      <alignment horizontal="center"/>
    </xf>
    <xf numFmtId="0" fontId="0" fillId="2" borderId="20" xfId="0" applyFill="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0" fillId="3" borderId="15" xfId="0" applyFill="1" applyBorder="1" applyAlignment="1">
      <alignment horizontal="center"/>
    </xf>
    <xf numFmtId="0" fontId="0" fillId="3" borderId="23" xfId="0" applyFill="1" applyBorder="1" applyAlignment="1">
      <alignment horizontal="center"/>
    </xf>
    <xf numFmtId="1" fontId="0" fillId="0" borderId="15" xfId="0" applyNumberFormat="1" applyBorder="1" applyAlignment="1">
      <alignment horizontal="center"/>
    </xf>
    <xf numFmtId="1" fontId="0" fillId="0" borderId="23" xfId="0" applyNumberFormat="1" applyBorder="1" applyAlignment="1">
      <alignment horizontal="center"/>
    </xf>
    <xf numFmtId="0" fontId="8" fillId="0" borderId="1" xfId="0" applyFont="1" applyBorder="1" applyAlignment="1">
      <alignment horizontal="center"/>
    </xf>
    <xf numFmtId="0" fontId="8" fillId="0" borderId="15" xfId="0" applyFont="1" applyBorder="1" applyAlignment="1">
      <alignment horizontal="center"/>
    </xf>
    <xf numFmtId="0" fontId="8" fillId="0" borderId="23" xfId="0" applyFont="1" applyBorder="1" applyAlignment="1">
      <alignment horizontal="center"/>
    </xf>
    <xf numFmtId="0" fontId="8" fillId="0" borderId="22" xfId="0" applyFont="1" applyBorder="1" applyAlignment="1">
      <alignment horizontal="center"/>
    </xf>
    <xf numFmtId="0" fontId="8" fillId="0" borderId="14" xfId="0" applyFont="1" applyBorder="1" applyAlignment="1">
      <alignment horizontal="center"/>
    </xf>
    <xf numFmtId="0" fontId="8" fillId="0" borderId="24" xfId="0" applyFont="1" applyBorder="1" applyAlignment="1">
      <alignment horizontal="center"/>
    </xf>
    <xf numFmtId="9" fontId="8" fillId="0" borderId="22" xfId="2" applyFont="1" applyBorder="1" applyAlignment="1">
      <alignment horizontal="center"/>
    </xf>
    <xf numFmtId="1" fontId="1" fillId="3" borderId="14" xfId="2" applyNumberFormat="1" applyFill="1" applyBorder="1" applyAlignment="1">
      <alignment horizontal="center"/>
    </xf>
    <xf numFmtId="1" fontId="1" fillId="3" borderId="24" xfId="2" applyNumberFormat="1" applyFill="1" applyBorder="1" applyAlignment="1">
      <alignment horizontal="center"/>
    </xf>
    <xf numFmtId="1" fontId="0" fillId="0" borderId="25" xfId="0" applyNumberFormat="1" applyBorder="1" applyAlignment="1">
      <alignment horizontal="center"/>
    </xf>
    <xf numFmtId="1" fontId="0" fillId="0" borderId="26" xfId="0" applyNumberFormat="1" applyBorder="1" applyAlignment="1">
      <alignment horizontal="center"/>
    </xf>
    <xf numFmtId="9" fontId="1" fillId="0" borderId="1" xfId="2" applyFont="1" applyBorder="1" applyAlignment="1">
      <alignment horizontal="center"/>
    </xf>
    <xf numFmtId="1" fontId="1" fillId="3" borderId="15" xfId="2" applyNumberFormat="1" applyFill="1" applyBorder="1" applyAlignment="1">
      <alignment horizontal="center"/>
    </xf>
    <xf numFmtId="1" fontId="1" fillId="3" borderId="23" xfId="2" applyNumberFormat="1" applyFill="1" applyBorder="1" applyAlignment="1">
      <alignment horizontal="center"/>
    </xf>
    <xf numFmtId="0" fontId="1" fillId="2" borderId="1" xfId="0" applyFont="1" applyFill="1" applyBorder="1"/>
    <xf numFmtId="0" fontId="1" fillId="2" borderId="15" xfId="0" applyFont="1" applyFill="1" applyBorder="1"/>
    <xf numFmtId="0" fontId="1" fillId="2" borderId="23" xfId="0" applyFont="1" applyFill="1" applyBorder="1"/>
    <xf numFmtId="0" fontId="11" fillId="4" borderId="27" xfId="0" applyFont="1" applyFill="1" applyBorder="1" applyAlignment="1">
      <alignment horizontal="center"/>
    </xf>
    <xf numFmtId="0" fontId="0" fillId="2" borderId="28" xfId="0" applyFill="1" applyBorder="1" applyAlignment="1">
      <alignment horizontal="center"/>
    </xf>
    <xf numFmtId="0" fontId="10" fillId="0" borderId="10" xfId="0" applyFont="1" applyBorder="1" applyAlignment="1">
      <alignment horizontal="center"/>
    </xf>
    <xf numFmtId="0" fontId="10" fillId="0" borderId="23" xfId="0" applyFont="1" applyBorder="1" applyAlignment="1">
      <alignment horizontal="center"/>
    </xf>
    <xf numFmtId="0" fontId="10" fillId="0" borderId="11" xfId="0" applyFont="1" applyBorder="1" applyAlignment="1">
      <alignment horizontal="center"/>
    </xf>
    <xf numFmtId="0" fontId="8" fillId="0" borderId="16" xfId="0" applyFont="1" applyBorder="1"/>
    <xf numFmtId="0" fontId="0" fillId="0" borderId="18" xfId="0" applyBorder="1"/>
    <xf numFmtId="0" fontId="9" fillId="0" borderId="0" xfId="0" applyFont="1" applyBorder="1" applyAlignment="1">
      <alignment horizontal="center"/>
    </xf>
    <xf numFmtId="0" fontId="12" fillId="0" borderId="29" xfId="0" applyFont="1" applyBorder="1" applyAlignment="1">
      <alignment horizontal="center"/>
    </xf>
    <xf numFmtId="0" fontId="12" fillId="0" borderId="26" xfId="0" applyFont="1" applyBorder="1" applyAlignment="1">
      <alignment horizontal="center"/>
    </xf>
    <xf numFmtId="165" fontId="0" fillId="0" borderId="0" xfId="1" applyNumberFormat="1" applyFont="1"/>
    <xf numFmtId="166" fontId="0" fillId="0" borderId="0" xfId="1" applyNumberFormat="1" applyFont="1"/>
    <xf numFmtId="0" fontId="0" fillId="5" borderId="27" xfId="0" applyFill="1" applyBorder="1" applyAlignment="1">
      <alignment horizontal="center"/>
    </xf>
    <xf numFmtId="0" fontId="7" fillId="2" borderId="30" xfId="0" applyFont="1" applyFill="1" applyBorder="1" applyAlignment="1">
      <alignment horizontal="center"/>
    </xf>
    <xf numFmtId="0" fontId="7" fillId="2" borderId="31" xfId="0" applyFont="1" applyFill="1" applyBorder="1" applyAlignment="1">
      <alignment horizontal="center"/>
    </xf>
    <xf numFmtId="0" fontId="7" fillId="2" borderId="32" xfId="0" applyFont="1" applyFill="1" applyBorder="1" applyAlignment="1">
      <alignment horizontal="center"/>
    </xf>
    <xf numFmtId="0" fontId="7" fillId="2" borderId="5" xfId="0" applyFont="1" applyFill="1" applyBorder="1" applyAlignment="1">
      <alignment horizontal="center"/>
    </xf>
    <xf numFmtId="0" fontId="7" fillId="2" borderId="6" xfId="0" applyFont="1" applyFill="1" applyBorder="1" applyAlignment="1">
      <alignment horizontal="center"/>
    </xf>
    <xf numFmtId="0" fontId="7" fillId="2" borderId="9" xfId="0" applyFont="1" applyFill="1" applyBorder="1" applyAlignment="1">
      <alignment horizontal="center"/>
    </xf>
    <xf numFmtId="0" fontId="5" fillId="6" borderId="5" xfId="0" applyFont="1" applyFill="1" applyBorder="1" applyAlignment="1">
      <alignment horizontal="left" vertical="center" wrapText="1"/>
    </xf>
    <xf numFmtId="0" fontId="5" fillId="6" borderId="6" xfId="0" applyFont="1" applyFill="1" applyBorder="1" applyAlignment="1">
      <alignment horizontal="left" vertical="center" wrapText="1"/>
    </xf>
    <xf numFmtId="0" fontId="5" fillId="6" borderId="9" xfId="0" applyFont="1" applyFill="1" applyBorder="1" applyAlignment="1">
      <alignment horizontal="left" vertical="center" wrapText="1"/>
    </xf>
    <xf numFmtId="0" fontId="5" fillId="6" borderId="7" xfId="0" applyFont="1" applyFill="1" applyBorder="1" applyAlignment="1">
      <alignment horizontal="left" vertical="center" wrapText="1"/>
    </xf>
    <xf numFmtId="0" fontId="5" fillId="6" borderId="0" xfId="0" applyFont="1" applyFill="1" applyBorder="1" applyAlignment="1">
      <alignment horizontal="left" vertical="center" wrapText="1"/>
    </xf>
    <xf numFmtId="0" fontId="5" fillId="6" borderId="10" xfId="0" applyFont="1" applyFill="1" applyBorder="1" applyAlignment="1">
      <alignment horizontal="left" vertical="center" wrapText="1"/>
    </xf>
    <xf numFmtId="0" fontId="5" fillId="6" borderId="8" xfId="0" applyFont="1" applyFill="1" applyBorder="1" applyAlignment="1">
      <alignment horizontal="left" vertical="center" wrapText="1"/>
    </xf>
    <xf numFmtId="0" fontId="5" fillId="6" borderId="4" xfId="0" applyFont="1" applyFill="1" applyBorder="1" applyAlignment="1">
      <alignment horizontal="left" vertical="center" wrapText="1"/>
    </xf>
    <xf numFmtId="0" fontId="5" fillId="6" borderId="11" xfId="0" applyFont="1" applyFill="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epixanalytics.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4</xdr:col>
      <xdr:colOff>0</xdr:colOff>
      <xdr:row>2</xdr:row>
      <xdr:rowOff>114300</xdr:rowOff>
    </xdr:to>
    <xdr:pic>
      <xdr:nvPicPr>
        <xdr:cNvPr id="2" name="Picture 126">
          <a:hlinkClick xmlns:r="http://schemas.openxmlformats.org/officeDocument/2006/relationships" r:id="rId1"/>
          <a:extLst>
            <a:ext uri="{FF2B5EF4-FFF2-40B4-BE49-F238E27FC236}">
              <a16:creationId xmlns:a16="http://schemas.microsoft.com/office/drawing/2014/main" id="{5EBFEC2A-B66B-40F0-92DC-3F7422FE73F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850" y="38100"/>
          <a:ext cx="2044700" cy="1041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
  <sheetViews>
    <sheetView workbookViewId="0"/>
  </sheetViews>
  <sheetFormatPr defaultRowHeight="12.5" x14ac:dyDescent="0.25"/>
  <sheetData/>
  <phoneticPr fontId="13" type="noConversion"/>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N32"/>
  <sheetViews>
    <sheetView showGridLines="0" tabSelected="1" workbookViewId="0"/>
  </sheetViews>
  <sheetFormatPr defaultRowHeight="12.5" x14ac:dyDescent="0.25"/>
  <cols>
    <col min="1" max="1" width="2.81640625" customWidth="1"/>
    <col min="2" max="2" width="12.7265625" customWidth="1"/>
    <col min="4" max="4" width="7.81640625" customWidth="1"/>
    <col min="5" max="5" width="13.54296875" customWidth="1"/>
    <col min="7" max="7" width="10.81640625" customWidth="1"/>
    <col min="8" max="8" width="3.1796875" customWidth="1"/>
    <col min="9" max="9" width="16.453125" customWidth="1"/>
    <col min="10" max="10" width="12.26953125" customWidth="1"/>
    <col min="11" max="11" width="10" customWidth="1"/>
    <col min="14" max="14" width="11.26953125" customWidth="1"/>
  </cols>
  <sheetData>
    <row r="1" spans="2:14" s="1" customFormat="1" ht="59.25" customHeight="1" x14ac:dyDescent="0.25"/>
    <row r="2" spans="2:14" s="1" customFormat="1" ht="17.25" customHeight="1" x14ac:dyDescent="0.4">
      <c r="F2" s="2" t="s">
        <v>0</v>
      </c>
    </row>
    <row r="3" spans="2:14" s="1" customFormat="1" ht="17.25" customHeight="1" thickBot="1" x14ac:dyDescent="0.4">
      <c r="E3" s="3"/>
    </row>
    <row r="4" spans="2:14" s="1" customFormat="1" ht="12.75" customHeight="1" x14ac:dyDescent="0.25">
      <c r="B4" s="71" t="s">
        <v>18</v>
      </c>
      <c r="C4" s="72"/>
      <c r="D4" s="72"/>
      <c r="E4" s="72"/>
      <c r="F4" s="72"/>
      <c r="G4" s="72"/>
      <c r="H4" s="72"/>
      <c r="I4" s="72"/>
      <c r="J4" s="72"/>
      <c r="K4" s="72"/>
      <c r="L4" s="72"/>
      <c r="M4" s="72"/>
      <c r="N4" s="73"/>
    </row>
    <row r="5" spans="2:14" s="1" customFormat="1" ht="12.75" customHeight="1" x14ac:dyDescent="0.25">
      <c r="B5" s="74"/>
      <c r="C5" s="75"/>
      <c r="D5" s="75"/>
      <c r="E5" s="75"/>
      <c r="F5" s="75"/>
      <c r="G5" s="75"/>
      <c r="H5" s="75"/>
      <c r="I5" s="75"/>
      <c r="J5" s="75"/>
      <c r="K5" s="75"/>
      <c r="L5" s="75"/>
      <c r="M5" s="75"/>
      <c r="N5" s="76"/>
    </row>
    <row r="6" spans="2:14" s="1" customFormat="1" ht="12.75" customHeight="1" x14ac:dyDescent="0.25">
      <c r="B6" s="74"/>
      <c r="C6" s="75"/>
      <c r="D6" s="75"/>
      <c r="E6" s="75"/>
      <c r="F6" s="75"/>
      <c r="G6" s="75"/>
      <c r="H6" s="75"/>
      <c r="I6" s="75"/>
      <c r="J6" s="75"/>
      <c r="K6" s="75"/>
      <c r="L6" s="75"/>
      <c r="M6" s="75"/>
      <c r="N6" s="76"/>
    </row>
    <row r="7" spans="2:14" s="1" customFormat="1" ht="12.75" customHeight="1" x14ac:dyDescent="0.25">
      <c r="B7" s="74"/>
      <c r="C7" s="75"/>
      <c r="D7" s="75"/>
      <c r="E7" s="75"/>
      <c r="F7" s="75"/>
      <c r="G7" s="75"/>
      <c r="H7" s="75"/>
      <c r="I7" s="75"/>
      <c r="J7" s="75"/>
      <c r="K7" s="75"/>
      <c r="L7" s="75"/>
      <c r="M7" s="75"/>
      <c r="N7" s="76"/>
    </row>
    <row r="8" spans="2:14" s="1" customFormat="1" ht="12.75" customHeight="1" thickBot="1" x14ac:dyDescent="0.3">
      <c r="B8" s="77"/>
      <c r="C8" s="78"/>
      <c r="D8" s="78"/>
      <c r="E8" s="78"/>
      <c r="F8" s="78"/>
      <c r="G8" s="78"/>
      <c r="H8" s="78"/>
      <c r="I8" s="78"/>
      <c r="J8" s="78"/>
      <c r="K8" s="78"/>
      <c r="L8" s="78"/>
      <c r="M8" s="78"/>
      <c r="N8" s="79"/>
    </row>
    <row r="9" spans="2:14" ht="13" thickBot="1" x14ac:dyDescent="0.3"/>
    <row r="10" spans="2:14" ht="13.5" thickBot="1" x14ac:dyDescent="0.35">
      <c r="B10" s="9" t="s">
        <v>16</v>
      </c>
      <c r="C10" s="10"/>
      <c r="D10" s="15">
        <v>7</v>
      </c>
      <c r="I10" s="65" t="s">
        <v>1</v>
      </c>
      <c r="J10" s="66"/>
      <c r="K10" s="67"/>
    </row>
    <row r="11" spans="2:14" ht="13" x14ac:dyDescent="0.3">
      <c r="B11" s="11" t="s">
        <v>2</v>
      </c>
      <c r="C11" s="12"/>
      <c r="D11" s="59">
        <v>20</v>
      </c>
      <c r="E11" s="60" t="s">
        <v>19</v>
      </c>
      <c r="I11" s="23" t="s">
        <v>17</v>
      </c>
      <c r="J11" s="19" t="s">
        <v>3</v>
      </c>
      <c r="K11" s="53" t="s">
        <v>4</v>
      </c>
    </row>
    <row r="12" spans="2:14" ht="13.5" thickBot="1" x14ac:dyDescent="0.35">
      <c r="B12" s="11" t="s">
        <v>5</v>
      </c>
      <c r="C12" s="12"/>
      <c r="D12" s="59">
        <v>7</v>
      </c>
      <c r="E12" s="61">
        <f>D12/D11</f>
        <v>0.35</v>
      </c>
      <c r="I12" s="24">
        <v>0</v>
      </c>
      <c r="J12" s="21">
        <v>0</v>
      </c>
      <c r="K12" s="54">
        <v>0</v>
      </c>
    </row>
    <row r="13" spans="2:14" ht="13" x14ac:dyDescent="0.3">
      <c r="B13" s="11" t="s">
        <v>15</v>
      </c>
      <c r="C13" s="12"/>
      <c r="D13" s="16">
        <v>12</v>
      </c>
      <c r="I13" s="24">
        <v>1</v>
      </c>
      <c r="J13" s="21">
        <v>0.8</v>
      </c>
      <c r="K13" s="54">
        <v>0.4</v>
      </c>
    </row>
    <row r="14" spans="2:14" ht="13.5" thickBot="1" x14ac:dyDescent="0.35">
      <c r="B14" s="13" t="s">
        <v>14</v>
      </c>
      <c r="C14" s="14"/>
      <c r="D14" s="17">
        <v>150</v>
      </c>
      <c r="I14" s="25">
        <v>2</v>
      </c>
      <c r="J14" s="55">
        <v>1</v>
      </c>
      <c r="K14" s="56">
        <v>0.6</v>
      </c>
    </row>
    <row r="15" spans="2:14" ht="13" thickBot="1" x14ac:dyDescent="0.3"/>
    <row r="16" spans="2:14" ht="13.5" thickBot="1" x14ac:dyDescent="0.35">
      <c r="B16" s="57" t="s">
        <v>6</v>
      </c>
      <c r="C16" s="58"/>
      <c r="D16" s="58"/>
      <c r="E16" s="58"/>
      <c r="F16" s="64">
        <v>5</v>
      </c>
      <c r="I16" s="22" t="s">
        <v>13</v>
      </c>
      <c r="J16" s="26"/>
      <c r="K16" s="52">
        <f>VLOOKUP(F16,B20:G27,6)+VLOOKUP(D13-F16,I20:N32,6)</f>
        <v>8</v>
      </c>
    </row>
    <row r="17" spans="2:14" ht="13" thickBot="1" x14ac:dyDescent="0.3"/>
    <row r="18" spans="2:14" ht="13" x14ac:dyDescent="0.3">
      <c r="B18" s="68" t="s">
        <v>7</v>
      </c>
      <c r="C18" s="69"/>
      <c r="D18" s="69"/>
      <c r="E18" s="69"/>
      <c r="F18" s="69"/>
      <c r="G18" s="69"/>
      <c r="H18" s="69"/>
      <c r="I18" s="69"/>
      <c r="J18" s="69"/>
      <c r="K18" s="69"/>
      <c r="L18" s="69"/>
      <c r="M18" s="69"/>
      <c r="N18" s="70"/>
    </row>
    <row r="19" spans="2:14" x14ac:dyDescent="0.25">
      <c r="B19" s="23" t="s">
        <v>8</v>
      </c>
      <c r="C19" s="19" t="s">
        <v>20</v>
      </c>
      <c r="D19" s="19" t="s">
        <v>9</v>
      </c>
      <c r="E19" s="27" t="s">
        <v>10</v>
      </c>
      <c r="F19" s="19" t="s">
        <v>22</v>
      </c>
      <c r="G19" s="19" t="s">
        <v>11</v>
      </c>
      <c r="H19" s="49"/>
      <c r="I19" s="18" t="s">
        <v>12</v>
      </c>
      <c r="J19" s="18" t="s">
        <v>20</v>
      </c>
      <c r="K19" s="19" t="s">
        <v>9</v>
      </c>
      <c r="L19" s="27" t="s">
        <v>10</v>
      </c>
      <c r="M19" s="19" t="s">
        <v>22</v>
      </c>
      <c r="N19" s="28" t="s">
        <v>11</v>
      </c>
    </row>
    <row r="20" spans="2:14" ht="13" x14ac:dyDescent="0.3">
      <c r="B20" s="29">
        <v>0</v>
      </c>
      <c r="C20" s="35" t="s">
        <v>21</v>
      </c>
      <c r="D20" s="4">
        <v>0</v>
      </c>
      <c r="E20" s="5">
        <v>0</v>
      </c>
      <c r="F20" s="46" t="s">
        <v>21</v>
      </c>
      <c r="G20" s="4">
        <v>0</v>
      </c>
      <c r="H20" s="50"/>
      <c r="I20" s="30">
        <v>0</v>
      </c>
      <c r="J20" s="38" t="s">
        <v>21</v>
      </c>
      <c r="K20" s="4">
        <v>0</v>
      </c>
      <c r="L20" s="5">
        <v>0</v>
      </c>
      <c r="M20" s="41" t="s">
        <v>21</v>
      </c>
      <c r="N20" s="6">
        <v>0</v>
      </c>
    </row>
    <row r="21" spans="2:14" ht="13" x14ac:dyDescent="0.3">
      <c r="B21" s="24">
        <v>1</v>
      </c>
      <c r="C21" s="36">
        <f>$D$10*$D$14/1000</f>
        <v>1.05</v>
      </c>
      <c r="D21" s="31">
        <v>1</v>
      </c>
      <c r="E21" s="7">
        <f>IF(VLOOKUP(D21,$I$12:$J$14,2)=0,0.00001,IF(VLOOKUP(D21,$I$12:$J$14,2)=1,0.99999,VLOOKUP(D21,$I$12:$J$14,2)))</f>
        <v>0.8</v>
      </c>
      <c r="F21" s="47">
        <v>1</v>
      </c>
      <c r="G21" s="33">
        <f>IF(E21=0.99999,1+G20,IF(E21=0.00001,G20,G20+F21))</f>
        <v>1</v>
      </c>
      <c r="H21" s="50"/>
      <c r="I21" s="20">
        <v>1</v>
      </c>
      <c r="J21" s="39">
        <f>$D$10*$D$14/1000</f>
        <v>1.05</v>
      </c>
      <c r="K21" s="31">
        <v>1</v>
      </c>
      <c r="L21" s="7">
        <f>IF(VLOOKUP(K21,$I$12:$K$14,3)=0,0.00001,VLOOKUP(K21,$I$12:$K$14,3))</f>
        <v>0.4</v>
      </c>
      <c r="M21" s="42">
        <v>1</v>
      </c>
      <c r="N21" s="44">
        <f>IF(L21=0.00001,N20,M21+N20)</f>
        <v>1</v>
      </c>
    </row>
    <row r="22" spans="2:14" ht="13" x14ac:dyDescent="0.3">
      <c r="B22" s="24">
        <v>2</v>
      </c>
      <c r="C22" s="36">
        <f t="shared" ref="C22:C27" si="0">$D$10*$D$14/1000</f>
        <v>1.05</v>
      </c>
      <c r="D22" s="31">
        <v>2</v>
      </c>
      <c r="E22" s="7">
        <f t="shared" ref="E22:E27" si="1">IF(VLOOKUP(D22,$I$12:$J$14,2)=0,0.00001,IF(VLOOKUP(D22,$I$12:$J$14,2)=1,0.99999,VLOOKUP(D22,$I$12:$J$14,2)))</f>
        <v>0.99999000000000005</v>
      </c>
      <c r="F22" s="47">
        <v>1</v>
      </c>
      <c r="G22" s="33">
        <f t="shared" ref="G22:G27" si="2">IF(E22=0.99999,1+G21,IF(E22=0.00001,G21,G21+F22))</f>
        <v>2</v>
      </c>
      <c r="H22" s="50"/>
      <c r="I22" s="20">
        <v>2</v>
      </c>
      <c r="J22" s="39">
        <f t="shared" ref="J22:J32" si="3">$D$10*$D$14/1000</f>
        <v>1.05</v>
      </c>
      <c r="K22" s="31">
        <v>0</v>
      </c>
      <c r="L22" s="7">
        <f t="shared" ref="L22:L32" si="4">IF(VLOOKUP(K22,$I$12:$K$14,3)=0,0.00001,VLOOKUP(K22,$I$12:$K$14,3))</f>
        <v>1.0000000000000001E-5</v>
      </c>
      <c r="M22" s="42">
        <v>0</v>
      </c>
      <c r="N22" s="44">
        <f t="shared" ref="N22:N32" si="5">IF(L22=0.00001,N21,M22+N21)</f>
        <v>1</v>
      </c>
    </row>
    <row r="23" spans="2:14" ht="13" x14ac:dyDescent="0.3">
      <c r="B23" s="24">
        <v>3</v>
      </c>
      <c r="C23" s="36">
        <f t="shared" si="0"/>
        <v>1.05</v>
      </c>
      <c r="D23" s="31">
        <v>1</v>
      </c>
      <c r="E23" s="7">
        <f t="shared" si="1"/>
        <v>0.8</v>
      </c>
      <c r="F23" s="47">
        <v>1</v>
      </c>
      <c r="G23" s="33">
        <f t="shared" si="2"/>
        <v>3</v>
      </c>
      <c r="H23" s="50"/>
      <c r="I23" s="20">
        <v>3</v>
      </c>
      <c r="J23" s="39">
        <f t="shared" si="3"/>
        <v>1.05</v>
      </c>
      <c r="K23" s="31">
        <v>1</v>
      </c>
      <c r="L23" s="7">
        <f t="shared" si="4"/>
        <v>0.4</v>
      </c>
      <c r="M23" s="42">
        <v>1</v>
      </c>
      <c r="N23" s="44">
        <f t="shared" si="5"/>
        <v>2</v>
      </c>
    </row>
    <row r="24" spans="2:14" ht="13" x14ac:dyDescent="0.3">
      <c r="B24" s="24">
        <v>4</v>
      </c>
      <c r="C24" s="36">
        <f t="shared" si="0"/>
        <v>1.05</v>
      </c>
      <c r="D24" s="31">
        <v>2</v>
      </c>
      <c r="E24" s="7">
        <f t="shared" si="1"/>
        <v>0.99999000000000005</v>
      </c>
      <c r="F24" s="47">
        <v>1</v>
      </c>
      <c r="G24" s="33">
        <f t="shared" si="2"/>
        <v>4</v>
      </c>
      <c r="H24" s="50"/>
      <c r="I24" s="20">
        <v>4</v>
      </c>
      <c r="J24" s="39">
        <f t="shared" si="3"/>
        <v>1.05</v>
      </c>
      <c r="K24" s="31">
        <v>3</v>
      </c>
      <c r="L24" s="7">
        <f t="shared" si="4"/>
        <v>0.6</v>
      </c>
      <c r="M24" s="42">
        <v>0</v>
      </c>
      <c r="N24" s="44">
        <f t="shared" si="5"/>
        <v>2</v>
      </c>
    </row>
    <row r="25" spans="2:14" ht="13" x14ac:dyDescent="0.3">
      <c r="B25" s="24">
        <v>5</v>
      </c>
      <c r="C25" s="36">
        <f t="shared" si="0"/>
        <v>1.05</v>
      </c>
      <c r="D25" s="31">
        <v>1</v>
      </c>
      <c r="E25" s="7">
        <f t="shared" si="1"/>
        <v>0.8</v>
      </c>
      <c r="F25" s="47">
        <v>1</v>
      </c>
      <c r="G25" s="33">
        <f t="shared" si="2"/>
        <v>5</v>
      </c>
      <c r="H25" s="50"/>
      <c r="I25" s="20">
        <v>5</v>
      </c>
      <c r="J25" s="39">
        <f t="shared" si="3"/>
        <v>1.05</v>
      </c>
      <c r="K25" s="31">
        <v>1</v>
      </c>
      <c r="L25" s="7">
        <f t="shared" si="4"/>
        <v>0.4</v>
      </c>
      <c r="M25" s="42">
        <v>0</v>
      </c>
      <c r="N25" s="44">
        <f t="shared" si="5"/>
        <v>2</v>
      </c>
    </row>
    <row r="26" spans="2:14" ht="13" x14ac:dyDescent="0.3">
      <c r="B26" s="24">
        <v>6</v>
      </c>
      <c r="C26" s="36">
        <f t="shared" si="0"/>
        <v>1.05</v>
      </c>
      <c r="D26" s="31">
        <v>0</v>
      </c>
      <c r="E26" s="7">
        <f t="shared" si="1"/>
        <v>1.0000000000000001E-5</v>
      </c>
      <c r="F26" s="47">
        <v>0</v>
      </c>
      <c r="G26" s="33">
        <f t="shared" si="2"/>
        <v>5</v>
      </c>
      <c r="H26" s="50"/>
      <c r="I26" s="20">
        <v>6</v>
      </c>
      <c r="J26" s="39">
        <f t="shared" si="3"/>
        <v>1.05</v>
      </c>
      <c r="K26" s="31">
        <v>0</v>
      </c>
      <c r="L26" s="7">
        <f t="shared" si="4"/>
        <v>1.0000000000000001E-5</v>
      </c>
      <c r="M26" s="42">
        <v>0</v>
      </c>
      <c r="N26" s="44">
        <f t="shared" si="5"/>
        <v>2</v>
      </c>
    </row>
    <row r="27" spans="2:14" ht="13.5" thickBot="1" x14ac:dyDescent="0.35">
      <c r="B27" s="25">
        <v>7</v>
      </c>
      <c r="C27" s="37">
        <f t="shared" si="0"/>
        <v>1.05</v>
      </c>
      <c r="D27" s="32">
        <v>0</v>
      </c>
      <c r="E27" s="8">
        <f t="shared" si="1"/>
        <v>1.0000000000000001E-5</v>
      </c>
      <c r="F27" s="48">
        <v>0</v>
      </c>
      <c r="G27" s="34">
        <f t="shared" si="2"/>
        <v>5</v>
      </c>
      <c r="H27" s="51"/>
      <c r="I27" s="20">
        <v>7</v>
      </c>
      <c r="J27" s="39">
        <f t="shared" si="3"/>
        <v>1.05</v>
      </c>
      <c r="K27" s="31">
        <v>3</v>
      </c>
      <c r="L27" s="7">
        <f t="shared" si="4"/>
        <v>0.6</v>
      </c>
      <c r="M27" s="42">
        <v>1</v>
      </c>
      <c r="N27" s="44">
        <f t="shared" si="5"/>
        <v>3</v>
      </c>
    </row>
    <row r="28" spans="2:14" ht="13" x14ac:dyDescent="0.3">
      <c r="I28" s="24">
        <v>8</v>
      </c>
      <c r="J28" s="39">
        <f t="shared" si="3"/>
        <v>1.05</v>
      </c>
      <c r="K28" s="31">
        <v>0</v>
      </c>
      <c r="L28" s="7">
        <f t="shared" si="4"/>
        <v>1.0000000000000001E-5</v>
      </c>
      <c r="M28" s="42">
        <v>0</v>
      </c>
      <c r="N28" s="44">
        <f t="shared" si="5"/>
        <v>3</v>
      </c>
    </row>
    <row r="29" spans="2:14" ht="13" x14ac:dyDescent="0.3">
      <c r="E29" s="62"/>
      <c r="I29" s="24">
        <v>9</v>
      </c>
      <c r="J29" s="39">
        <f t="shared" si="3"/>
        <v>1.05</v>
      </c>
      <c r="K29" s="31">
        <v>0</v>
      </c>
      <c r="L29" s="7">
        <f t="shared" si="4"/>
        <v>1.0000000000000001E-5</v>
      </c>
      <c r="M29" s="42">
        <v>0</v>
      </c>
      <c r="N29" s="44">
        <f t="shared" si="5"/>
        <v>3</v>
      </c>
    </row>
    <row r="30" spans="2:14" ht="13" x14ac:dyDescent="0.3">
      <c r="E30" s="63"/>
      <c r="I30" s="24">
        <v>10</v>
      </c>
      <c r="J30" s="39">
        <f t="shared" si="3"/>
        <v>1.05</v>
      </c>
      <c r="K30" s="31">
        <v>0</v>
      </c>
      <c r="L30" s="7">
        <f t="shared" si="4"/>
        <v>1.0000000000000001E-5</v>
      </c>
      <c r="M30" s="42">
        <v>0</v>
      </c>
      <c r="N30" s="44">
        <f t="shared" si="5"/>
        <v>3</v>
      </c>
    </row>
    <row r="31" spans="2:14" ht="13" x14ac:dyDescent="0.3">
      <c r="I31" s="24">
        <v>11</v>
      </c>
      <c r="J31" s="39">
        <f t="shared" si="3"/>
        <v>1.05</v>
      </c>
      <c r="K31" s="31">
        <v>1</v>
      </c>
      <c r="L31" s="7">
        <f t="shared" si="4"/>
        <v>0.4</v>
      </c>
      <c r="M31" s="42">
        <v>1</v>
      </c>
      <c r="N31" s="44">
        <f t="shared" si="5"/>
        <v>4</v>
      </c>
    </row>
    <row r="32" spans="2:14" ht="13.5" thickBot="1" x14ac:dyDescent="0.35">
      <c r="I32" s="25">
        <v>12</v>
      </c>
      <c r="J32" s="40">
        <f t="shared" si="3"/>
        <v>1.05</v>
      </c>
      <c r="K32" s="32">
        <v>3</v>
      </c>
      <c r="L32" s="8">
        <f t="shared" si="4"/>
        <v>0.6</v>
      </c>
      <c r="M32" s="43">
        <v>1</v>
      </c>
      <c r="N32" s="45">
        <f t="shared" si="5"/>
        <v>5</v>
      </c>
    </row>
  </sheetData>
  <mergeCells count="3">
    <mergeCell ref="I10:K10"/>
    <mergeCell ref="B18:N18"/>
    <mergeCell ref="B4:N8"/>
  </mergeCells>
  <phoneticPr fontId="0" type="noConversion"/>
  <pageMargins left="0.75" right="0.75" top="1" bottom="1" header="0.5" footer="0.5"/>
  <pageSetup orientation="portrait" horizontalDpi="1200" verticalDpi="1200" r:id="rId1"/>
  <headerFooter alignWithMargins="0">
    <oddHeader>&amp;C&amp;A</oddHeader>
    <oddFooter>&amp;CPage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Wine problem</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2003-06-26T09:55:56Z</dcterms:created>
  <dcterms:modified xsi:type="dcterms:W3CDTF">2017-09-22T16:23:37Z</dcterms:modified>
  <cp:category/>
</cp:coreProperties>
</file>