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0" yWindow="60" windowWidth="15480" windowHeight="8450" firstSheet="1" activeTab="1"/>
  </bookViews>
  <sheets>
    <sheet name="CB_DATA_" sheetId="2" state="hidden" r:id="rId1"/>
    <sheet name="Model" sheetId="1" r:id="rId2"/>
  </sheets>
  <definedNames>
    <definedName name="CB_1763dbb6efc84e0a81a8336527715352" localSheetId="1" hidden="1">Model!$E$16</definedName>
    <definedName name="CB_275a7e73144c4f019c1165fdfcff9ef6" localSheetId="1" hidden="1">Model!$E$20</definedName>
    <definedName name="CB_a3bdd7b80ad2444782e4690a6902b4f1" localSheetId="1" hidden="1">Model!$E$19</definedName>
    <definedName name="CB_d9d5779556aa4eb4a9b070cad5c43226" localSheetId="1" hidden="1">Model!$E$15</definedName>
    <definedName name="CBCR_3cec96bfdd634e8f9a7ae27eae6212cf" localSheetId="1" hidden="1">Model!$BF$9:$BJ$37</definedName>
    <definedName name="CBCR_f9b47553a5fe42d9aba3517feb93a37b" localSheetId="1" hidden="1">Model!$BL$9:$BP$37</definedName>
    <definedName name="CBWorkbookPriority" hidden="1">-1016434487</definedName>
    <definedName name="CBx_506ccba665784d92bb9c1a731776d021" localSheetId="0" hidden="1">"'Model'!$A$1"</definedName>
    <definedName name="CBx_6c7c7e451c6e48a48035f33c459642ab" localSheetId="0" hidden="1">"'CB_DATA_'!$A$1"</definedName>
    <definedName name="CBx_Sheet_Guid" localSheetId="0" hidden="1">"'6c7c7e451c6e48a48035f33c459642ab"</definedName>
    <definedName name="CBx_Sheet_Guid" localSheetId="1" hidden="1">"'506ccba665784d92bb9c1a731776d021"</definedName>
    <definedName name="Data">Model!$B$8:$B$127</definedName>
    <definedName name="Likelihood">Model!$S$9</definedName>
    <definedName name="Scale">Model!$E$16</definedName>
    <definedName name="scaleincr">Model!$E$12</definedName>
    <definedName name="scalestart">Model!$E$11</definedName>
    <definedName name="Shape">Model!$E$15</definedName>
    <definedName name="shapeincr">Model!$E$10</definedName>
    <definedName name="shapestart">Model!$E$9</definedName>
    <definedName name="solver_adj" localSheetId="1" hidden="1">Model!$O$8:$O$9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Model!$O$8</definedName>
    <definedName name="solver_lhs2" localSheetId="1" hidden="1">Model!$O$9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Model!$S$9</definedName>
    <definedName name="solver_pre" localSheetId="1" hidden="1">0.000001</definedName>
    <definedName name="solver_rel1" localSheetId="1" hidden="1">3</definedName>
    <definedName name="solver_rel2" localSheetId="1" hidden="1">3</definedName>
    <definedName name="solver_rhs1" localSheetId="1" hidden="1">0.0000000001</definedName>
    <definedName name="solver_rhs2" localSheetId="1" hidden="1">0.0000001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</definedNames>
  <calcPr calcId="171027" calcMode="manual"/>
</workbook>
</file>

<file path=xl/calcChain.xml><?xml version="1.0" encoding="utf-8"?>
<calcChain xmlns="http://schemas.openxmlformats.org/spreadsheetml/2006/main">
  <c r="E19" i="1" l="1"/>
  <c r="E20" i="1"/>
  <c r="S8" i="1"/>
  <c r="R9" i="1"/>
  <c r="S9" i="1" a="1"/>
  <c r="S9" i="1" s="1"/>
  <c r="R10" i="1"/>
  <c r="S10" i="1" a="1"/>
  <c r="S10" i="1"/>
  <c r="BC9" i="1"/>
  <c r="BL9" i="1"/>
  <c r="T8" i="1"/>
  <c r="U8" i="1" s="1"/>
  <c r="T10" i="1" a="1"/>
  <c r="T10" i="1" s="1"/>
  <c r="R11" i="1"/>
  <c r="BC10" i="1"/>
  <c r="BM9" i="1" s="1"/>
  <c r="U11" i="1" a="1"/>
  <c r="U11" i="1" s="1"/>
  <c r="R12" i="1"/>
  <c r="BC12" i="1"/>
  <c r="BM11" i="1" s="1"/>
  <c r="V8" i="1" l="1"/>
  <c r="U12" i="1" a="1"/>
  <c r="U12" i="1" s="1"/>
  <c r="U9" i="1" a="1"/>
  <c r="U9" i="1" s="1"/>
  <c r="U10" i="1" a="1"/>
  <c r="U10" i="1" s="1"/>
  <c r="T12" i="1" a="1"/>
  <c r="T12" i="1" s="1"/>
  <c r="R13" i="1"/>
  <c r="U13" i="1" s="1" a="1"/>
  <c r="U13" i="1" s="1"/>
  <c r="S12" i="1" a="1"/>
  <c r="S12" i="1" s="1"/>
  <c r="BC11" i="1"/>
  <c r="BM10" i="1" s="1"/>
  <c r="S11" i="1" a="1"/>
  <c r="S11" i="1" s="1"/>
  <c r="T9" i="1" a="1"/>
  <c r="T9" i="1" s="1"/>
  <c r="T11" i="1" a="1"/>
  <c r="T11" i="1" s="1"/>
  <c r="S13" i="1" l="1" a="1"/>
  <c r="S13" i="1" s="1"/>
  <c r="R14" i="1"/>
  <c r="BC13" i="1"/>
  <c r="BM12" i="1" s="1"/>
  <c r="T13" i="1" a="1"/>
  <c r="T13" i="1" s="1"/>
  <c r="V10" i="1" a="1"/>
  <c r="V10" i="1" s="1"/>
  <c r="V13" i="1" a="1"/>
  <c r="V13" i="1" s="1"/>
  <c r="V9" i="1" a="1"/>
  <c r="V9" i="1" s="1"/>
  <c r="V11" i="1" a="1"/>
  <c r="V11" i="1" s="1"/>
  <c r="W8" i="1"/>
  <c r="V14" i="1" a="1"/>
  <c r="V14" i="1" s="1"/>
  <c r="V12" i="1" a="1"/>
  <c r="V12" i="1" s="1"/>
  <c r="R15" i="1" l="1"/>
  <c r="S14" i="1" a="1"/>
  <c r="S14" i="1" s="1"/>
  <c r="BC14" i="1"/>
  <c r="BM13" i="1" s="1"/>
  <c r="T14" i="1" a="1"/>
  <c r="T14" i="1" s="1"/>
  <c r="U14" i="1" a="1"/>
  <c r="U14" i="1" s="1"/>
  <c r="W13" i="1" a="1"/>
  <c r="W13" i="1" s="1"/>
  <c r="W12" i="1" a="1"/>
  <c r="W12" i="1" s="1"/>
  <c r="W14" i="1" a="1"/>
  <c r="W14" i="1" s="1"/>
  <c r="W9" i="1" a="1"/>
  <c r="W9" i="1" s="1"/>
  <c r="W15" i="1" a="1"/>
  <c r="W15" i="1" s="1"/>
  <c r="W10" i="1" a="1"/>
  <c r="W10" i="1" s="1"/>
  <c r="W11" i="1" a="1"/>
  <c r="W11" i="1" s="1"/>
  <c r="X8" i="1"/>
  <c r="BC15" i="1" l="1"/>
  <c r="BM14" i="1" s="1"/>
  <c r="S15" i="1" a="1"/>
  <c r="S15" i="1" s="1"/>
  <c r="T15" i="1" a="1"/>
  <c r="T15" i="1" s="1"/>
  <c r="R16" i="1"/>
  <c r="U15" i="1" a="1"/>
  <c r="U15" i="1" s="1"/>
  <c r="V15" i="1" a="1"/>
  <c r="V15" i="1" s="1"/>
  <c r="X15" i="1" a="1"/>
  <c r="X15" i="1" s="1"/>
  <c r="Y8" i="1"/>
  <c r="X11" i="1" a="1"/>
  <c r="X11" i="1" s="1"/>
  <c r="X12" i="1" a="1"/>
  <c r="X12" i="1" s="1"/>
  <c r="X10" i="1" a="1"/>
  <c r="X10" i="1" s="1"/>
  <c r="X16" i="1" a="1"/>
  <c r="X16" i="1" s="1"/>
  <c r="X13" i="1" a="1"/>
  <c r="X13" i="1" s="1"/>
  <c r="X9" i="1" a="1"/>
  <c r="X9" i="1" s="1"/>
  <c r="X14" i="1" a="1"/>
  <c r="X14" i="1" s="1"/>
  <c r="Y12" i="1" l="1" a="1"/>
  <c r="Y12" i="1" s="1"/>
  <c r="Y11" i="1" a="1"/>
  <c r="Y11" i="1" s="1"/>
  <c r="Y9" i="1" a="1"/>
  <c r="Y9" i="1" s="1"/>
  <c r="Z8" i="1"/>
  <c r="Y13" i="1" a="1"/>
  <c r="Y13" i="1" s="1"/>
  <c r="Y15" i="1" a="1"/>
  <c r="Y15" i="1" s="1"/>
  <c r="Y10" i="1" a="1"/>
  <c r="Y10" i="1" s="1"/>
  <c r="Y14" i="1" a="1"/>
  <c r="Y14" i="1" s="1"/>
  <c r="Y16" i="1" a="1"/>
  <c r="Y16" i="1" s="1"/>
  <c r="BC16" i="1"/>
  <c r="BM15" i="1" s="1"/>
  <c r="U16" i="1" a="1"/>
  <c r="U16" i="1" s="1"/>
  <c r="R17" i="1"/>
  <c r="Y17" i="1" s="1" a="1"/>
  <c r="Y17" i="1" s="1"/>
  <c r="S16" i="1" a="1"/>
  <c r="S16" i="1" s="1"/>
  <c r="T16" i="1" a="1"/>
  <c r="T16" i="1" s="1"/>
  <c r="V16" i="1" a="1"/>
  <c r="V16" i="1" s="1"/>
  <c r="W16" i="1" a="1"/>
  <c r="W16" i="1" s="1"/>
  <c r="R18" i="1" l="1"/>
  <c r="U17" i="1" a="1"/>
  <c r="U17" i="1" s="1"/>
  <c r="BC17" i="1"/>
  <c r="BM16" i="1" s="1"/>
  <c r="S17" i="1" a="1"/>
  <c r="S17" i="1" s="1"/>
  <c r="T17" i="1" a="1"/>
  <c r="T17" i="1" s="1"/>
  <c r="V17" i="1" a="1"/>
  <c r="V17" i="1" s="1"/>
  <c r="W17" i="1" a="1"/>
  <c r="W17" i="1" s="1"/>
  <c r="X17" i="1" a="1"/>
  <c r="X17" i="1" s="1"/>
  <c r="Z14" i="1" a="1"/>
  <c r="Z14" i="1" s="1"/>
  <c r="Z18" i="1" a="1"/>
  <c r="Z18" i="1" s="1"/>
  <c r="Z13" i="1" a="1"/>
  <c r="Z13" i="1" s="1"/>
  <c r="Z10" i="1" a="1"/>
  <c r="Z10" i="1" s="1"/>
  <c r="Z11" i="1" a="1"/>
  <c r="Z11" i="1" s="1"/>
  <c r="Z9" i="1" a="1"/>
  <c r="Z9" i="1" s="1"/>
  <c r="Z12" i="1" a="1"/>
  <c r="Z12" i="1" s="1"/>
  <c r="Z16" i="1" a="1"/>
  <c r="Z16" i="1" s="1"/>
  <c r="Z15" i="1" a="1"/>
  <c r="Z15" i="1" s="1"/>
  <c r="AA8" i="1"/>
  <c r="Z17" i="1" a="1"/>
  <c r="Z17" i="1" s="1"/>
  <c r="AA10" i="1" l="1" a="1"/>
  <c r="AA10" i="1" s="1"/>
  <c r="AA17" i="1" a="1"/>
  <c r="AA17" i="1" s="1"/>
  <c r="AA14" i="1" a="1"/>
  <c r="AA14" i="1" s="1"/>
  <c r="AA11" i="1" a="1"/>
  <c r="AA11" i="1" s="1"/>
  <c r="AA9" i="1" a="1"/>
  <c r="AA9" i="1" s="1"/>
  <c r="AA13" i="1" a="1"/>
  <c r="AA13" i="1" s="1"/>
  <c r="AA15" i="1" a="1"/>
  <c r="AA15" i="1" s="1"/>
  <c r="AA18" i="1" a="1"/>
  <c r="AA18" i="1" s="1"/>
  <c r="AB8" i="1"/>
  <c r="AA12" i="1" a="1"/>
  <c r="AA12" i="1" s="1"/>
  <c r="AA16" i="1" a="1"/>
  <c r="AA16" i="1" s="1"/>
  <c r="BC18" i="1"/>
  <c r="BM17" i="1" s="1"/>
  <c r="R19" i="1"/>
  <c r="U18" i="1" a="1"/>
  <c r="U18" i="1" s="1"/>
  <c r="S18" i="1" a="1"/>
  <c r="S18" i="1" s="1"/>
  <c r="T18" i="1" a="1"/>
  <c r="T18" i="1" s="1"/>
  <c r="V18" i="1" a="1"/>
  <c r="V18" i="1" s="1"/>
  <c r="W18" i="1" a="1"/>
  <c r="W18" i="1" s="1"/>
  <c r="X18" i="1" a="1"/>
  <c r="X18" i="1" s="1"/>
  <c r="Y18" i="1" a="1"/>
  <c r="Y18" i="1" s="1"/>
  <c r="AB14" i="1" l="1" a="1"/>
  <c r="AB14" i="1" s="1"/>
  <c r="AB15" i="1" a="1"/>
  <c r="AB15" i="1" s="1"/>
  <c r="AB13" i="1" a="1"/>
  <c r="AB13" i="1" s="1"/>
  <c r="AB18" i="1" a="1"/>
  <c r="AB18" i="1" s="1"/>
  <c r="AB9" i="1" a="1"/>
  <c r="AB9" i="1" s="1"/>
  <c r="AB19" i="1" a="1"/>
  <c r="AB19" i="1" s="1"/>
  <c r="AB12" i="1" a="1"/>
  <c r="AB12" i="1" s="1"/>
  <c r="AB10" i="1" a="1"/>
  <c r="AB10" i="1" s="1"/>
  <c r="AC8" i="1"/>
  <c r="AB11" i="1" a="1"/>
  <c r="AB11" i="1" s="1"/>
  <c r="AB17" i="1" a="1"/>
  <c r="AB17" i="1" s="1"/>
  <c r="AB16" i="1" a="1"/>
  <c r="AB16" i="1" s="1"/>
  <c r="R20" i="1"/>
  <c r="T19" i="1" a="1"/>
  <c r="T19" i="1" s="1"/>
  <c r="BC19" i="1"/>
  <c r="BM18" i="1" s="1"/>
  <c r="U19" i="1" a="1"/>
  <c r="U19" i="1" s="1"/>
  <c r="S19" i="1" a="1"/>
  <c r="S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S20" i="1" l="1" a="1"/>
  <c r="S20" i="1" s="1"/>
  <c r="BC20" i="1"/>
  <c r="BM19" i="1" s="1"/>
  <c r="T20" i="1" a="1"/>
  <c r="T20" i="1" s="1"/>
  <c r="R21" i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C10" i="1" a="1"/>
  <c r="AC10" i="1" s="1"/>
  <c r="AC14" i="1" a="1"/>
  <c r="AC14" i="1" s="1"/>
  <c r="AC17" i="1" a="1"/>
  <c r="AC17" i="1" s="1"/>
  <c r="AC19" i="1" a="1"/>
  <c r="AC19" i="1" s="1"/>
  <c r="AC16" i="1" a="1"/>
  <c r="AC16" i="1" s="1"/>
  <c r="AC15" i="1" a="1"/>
  <c r="AC15" i="1" s="1"/>
  <c r="AC13" i="1" a="1"/>
  <c r="AC13" i="1" s="1"/>
  <c r="AD8" i="1"/>
  <c r="AC20" i="1" a="1"/>
  <c r="AC20" i="1" s="1"/>
  <c r="AC11" i="1" a="1"/>
  <c r="AC11" i="1" s="1"/>
  <c r="AC18" i="1" a="1"/>
  <c r="AC18" i="1" s="1"/>
  <c r="AC12" i="1" a="1"/>
  <c r="AC12" i="1" s="1"/>
  <c r="AC9" i="1" a="1"/>
  <c r="AC9" i="1" s="1"/>
  <c r="AC21" i="1" a="1"/>
  <c r="AC21" i="1" s="1"/>
  <c r="AB20" i="1" a="1"/>
  <c r="AB20" i="1" s="1"/>
  <c r="BC21" i="1" l="1"/>
  <c r="BM20" i="1" s="1"/>
  <c r="T21" i="1" a="1"/>
  <c r="T21" i="1" s="1"/>
  <c r="R22" i="1"/>
  <c r="S21" i="1" a="1"/>
  <c r="S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E8" i="1"/>
  <c r="AD14" i="1" a="1"/>
  <c r="AD14" i="1" s="1"/>
  <c r="AD20" i="1" a="1"/>
  <c r="AD20" i="1" s="1"/>
  <c r="AD16" i="1" a="1"/>
  <c r="AD16" i="1" s="1"/>
  <c r="AD9" i="1" a="1"/>
  <c r="AD9" i="1" s="1"/>
  <c r="AD12" i="1" a="1"/>
  <c r="AD12" i="1" s="1"/>
  <c r="AD17" i="1" a="1"/>
  <c r="AD17" i="1" s="1"/>
  <c r="AD13" i="1" a="1"/>
  <c r="AD13" i="1" s="1"/>
  <c r="AD10" i="1" a="1"/>
  <c r="AD10" i="1" s="1"/>
  <c r="AD15" i="1" a="1"/>
  <c r="AD15" i="1" s="1"/>
  <c r="AD19" i="1" a="1"/>
  <c r="AD19" i="1" s="1"/>
  <c r="AD11" i="1" a="1"/>
  <c r="AD11" i="1" s="1"/>
  <c r="AD18" i="1" a="1"/>
  <c r="AD18" i="1" s="1"/>
  <c r="AD22" i="1" a="1"/>
  <c r="AD22" i="1" s="1"/>
  <c r="AD21" i="1" a="1"/>
  <c r="AD21" i="1" s="1"/>
  <c r="R23" i="1" l="1"/>
  <c r="S22" i="1" a="1"/>
  <c r="S22" i="1" s="1"/>
  <c r="U22" i="1" a="1"/>
  <c r="U22" i="1" s="1"/>
  <c r="T22" i="1" a="1"/>
  <c r="T22" i="1" s="1"/>
  <c r="BC22" i="1"/>
  <c r="BM21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E22" i="1" a="1"/>
  <c r="AE22" i="1" s="1"/>
  <c r="AE13" i="1" a="1"/>
  <c r="AE13" i="1" s="1"/>
  <c r="AE15" i="1" a="1"/>
  <c r="AE15" i="1" s="1"/>
  <c r="AE9" i="1" a="1"/>
  <c r="AE9" i="1" s="1"/>
  <c r="AE16" i="1" a="1"/>
  <c r="AE16" i="1" s="1"/>
  <c r="AE19" i="1" a="1"/>
  <c r="AE19" i="1" s="1"/>
  <c r="AE12" i="1" a="1"/>
  <c r="AE12" i="1" s="1"/>
  <c r="AE18" i="1" a="1"/>
  <c r="AE18" i="1" s="1"/>
  <c r="AE11" i="1" a="1"/>
  <c r="AE11" i="1" s="1"/>
  <c r="AE21" i="1" a="1"/>
  <c r="AE21" i="1" s="1"/>
  <c r="AE14" i="1" a="1"/>
  <c r="AE14" i="1" s="1"/>
  <c r="AE10" i="1" a="1"/>
  <c r="AE10" i="1" s="1"/>
  <c r="AE23" i="1" a="1"/>
  <c r="AE23" i="1" s="1"/>
  <c r="AE17" i="1" a="1"/>
  <c r="AE17" i="1" s="1"/>
  <c r="AE20" i="1" a="1"/>
  <c r="AE20" i="1" s="1"/>
  <c r="AF8" i="1"/>
  <c r="S23" i="1" l="1" a="1"/>
  <c r="S23" i="1" s="1"/>
  <c r="BC23" i="1"/>
  <c r="BM22" i="1" s="1"/>
  <c r="T23" i="1" a="1"/>
  <c r="T23" i="1" s="1"/>
  <c r="R24" i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F13" i="1" a="1"/>
  <c r="AF13" i="1" s="1"/>
  <c r="AF16" i="1" a="1"/>
  <c r="AF16" i="1" s="1"/>
  <c r="AF22" i="1" a="1"/>
  <c r="AF22" i="1" s="1"/>
  <c r="AF18" i="1" a="1"/>
  <c r="AF18" i="1" s="1"/>
  <c r="AF11" i="1" a="1"/>
  <c r="AF11" i="1" s="1"/>
  <c r="AF10" i="1" a="1"/>
  <c r="AF10" i="1" s="1"/>
  <c r="AF19" i="1" a="1"/>
  <c r="AF19" i="1" s="1"/>
  <c r="AF23" i="1" a="1"/>
  <c r="AF23" i="1" s="1"/>
  <c r="AG8" i="1"/>
  <c r="AF9" i="1" a="1"/>
  <c r="AF9" i="1" s="1"/>
  <c r="AF21" i="1" a="1"/>
  <c r="AF21" i="1" s="1"/>
  <c r="AF14" i="1" a="1"/>
  <c r="AF14" i="1" s="1"/>
  <c r="AF17" i="1" a="1"/>
  <c r="AF17" i="1" s="1"/>
  <c r="AF20" i="1" a="1"/>
  <c r="AF20" i="1" s="1"/>
  <c r="AF15" i="1" a="1"/>
  <c r="AF15" i="1" s="1"/>
  <c r="AF12" i="1" a="1"/>
  <c r="AF12" i="1" s="1"/>
  <c r="AF24" i="1" a="1"/>
  <c r="AF24" i="1" s="1"/>
  <c r="T24" i="1" l="1" a="1"/>
  <c r="T24" i="1" s="1"/>
  <c r="BC24" i="1"/>
  <c r="BM23" i="1" s="1"/>
  <c r="S24" i="1" a="1"/>
  <c r="S24" i="1" s="1"/>
  <c r="U24" i="1" a="1"/>
  <c r="U24" i="1" s="1"/>
  <c r="R25" i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G11" i="1" a="1"/>
  <c r="AG11" i="1" s="1"/>
  <c r="AG15" i="1" a="1"/>
  <c r="AG15" i="1" s="1"/>
  <c r="AG13" i="1" a="1"/>
  <c r="AG13" i="1" s="1"/>
  <c r="AG14" i="1" a="1"/>
  <c r="AG14" i="1" s="1"/>
  <c r="AG16" i="1" a="1"/>
  <c r="AG16" i="1" s="1"/>
  <c r="AG18" i="1" a="1"/>
  <c r="AG18" i="1" s="1"/>
  <c r="AG9" i="1" a="1"/>
  <c r="AG9" i="1" s="1"/>
  <c r="AW14" i="1"/>
  <c r="AW12" i="1"/>
  <c r="AW10" i="1"/>
  <c r="AW11" i="1"/>
  <c r="AG24" i="1" a="1"/>
  <c r="AG24" i="1" s="1"/>
  <c r="AG19" i="1" a="1"/>
  <c r="AG19" i="1" s="1"/>
  <c r="AG23" i="1" a="1"/>
  <c r="AG23" i="1" s="1"/>
  <c r="AW17" i="1"/>
  <c r="AW21" i="1"/>
  <c r="AH8" i="1"/>
  <c r="AG12" i="1" a="1"/>
  <c r="AG12" i="1" s="1"/>
  <c r="AG17" i="1" a="1"/>
  <c r="AG17" i="1" s="1"/>
  <c r="AG20" i="1" a="1"/>
  <c r="AG20" i="1" s="1"/>
  <c r="AG21" i="1" a="1"/>
  <c r="AG21" i="1" s="1"/>
  <c r="AG22" i="1" a="1"/>
  <c r="AG22" i="1" s="1"/>
  <c r="AG10" i="1" a="1"/>
  <c r="AG10" i="1" s="1"/>
  <c r="AW15" i="1"/>
  <c r="AW16" i="1"/>
  <c r="AW19" i="1"/>
  <c r="AW22" i="1"/>
  <c r="AW24" i="1"/>
  <c r="AW9" i="1"/>
  <c r="AW20" i="1"/>
  <c r="AW23" i="1"/>
  <c r="AW18" i="1"/>
  <c r="AW13" i="1"/>
  <c r="AG25" i="1" a="1"/>
  <c r="AG25" i="1" s="1"/>
  <c r="BC25" i="1" l="1"/>
  <c r="BM24" i="1" s="1"/>
  <c r="T25" i="1" a="1"/>
  <c r="T25" i="1" s="1"/>
  <c r="R26" i="1"/>
  <c r="S25" i="1" a="1"/>
  <c r="S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H15" i="1" a="1"/>
  <c r="AH15" i="1" s="1"/>
  <c r="AH13" i="1" a="1"/>
  <c r="AH13" i="1" s="1"/>
  <c r="AH19" i="1" a="1"/>
  <c r="AH19" i="1" s="1"/>
  <c r="AH22" i="1" a="1"/>
  <c r="AH22" i="1" s="1"/>
  <c r="AH25" i="1" a="1"/>
  <c r="AH25" i="1" s="1"/>
  <c r="AH18" i="1" a="1"/>
  <c r="AH18" i="1" s="1"/>
  <c r="AH21" i="1" a="1"/>
  <c r="AH21" i="1" s="1"/>
  <c r="AH23" i="1" a="1"/>
  <c r="AH23" i="1" s="1"/>
  <c r="AH14" i="1" a="1"/>
  <c r="AH14" i="1" s="1"/>
  <c r="AH17" i="1" a="1"/>
  <c r="AH17" i="1" s="1"/>
  <c r="AH10" i="1" a="1"/>
  <c r="AH10" i="1" s="1"/>
  <c r="AH16" i="1" a="1"/>
  <c r="AH16" i="1" s="1"/>
  <c r="AI8" i="1"/>
  <c r="AH20" i="1" a="1"/>
  <c r="AH20" i="1" s="1"/>
  <c r="AH11" i="1" a="1"/>
  <c r="AH11" i="1" s="1"/>
  <c r="AH12" i="1" a="1"/>
  <c r="AH12" i="1" s="1"/>
  <c r="AH24" i="1" a="1"/>
  <c r="AH24" i="1" s="1"/>
  <c r="AH9" i="1" a="1"/>
  <c r="AH9" i="1" s="1"/>
  <c r="AH26" i="1" a="1"/>
  <c r="AH26" i="1" s="1"/>
  <c r="AI16" i="1" l="1" a="1"/>
  <c r="AI16" i="1" s="1"/>
  <c r="AI12" i="1" a="1"/>
  <c r="AI12" i="1" s="1"/>
  <c r="AI10" i="1" a="1"/>
  <c r="AI10" i="1" s="1"/>
  <c r="AI21" i="1" a="1"/>
  <c r="AI21" i="1" s="1"/>
  <c r="AI15" i="1" a="1"/>
  <c r="AI15" i="1" s="1"/>
  <c r="AI23" i="1" a="1"/>
  <c r="AI23" i="1" s="1"/>
  <c r="AI24" i="1" a="1"/>
  <c r="AI24" i="1" s="1"/>
  <c r="AI22" i="1" a="1"/>
  <c r="AI22" i="1" s="1"/>
  <c r="AI9" i="1" a="1"/>
  <c r="AI9" i="1" s="1"/>
  <c r="AI14" i="1" a="1"/>
  <c r="AI14" i="1" s="1"/>
  <c r="AI17" i="1" a="1"/>
  <c r="AI17" i="1" s="1"/>
  <c r="AI19" i="1" a="1"/>
  <c r="AI19" i="1" s="1"/>
  <c r="AI11" i="1" a="1"/>
  <c r="AI11" i="1" s="1"/>
  <c r="AI18" i="1" a="1"/>
  <c r="AI18" i="1" s="1"/>
  <c r="AI20" i="1" a="1"/>
  <c r="AI20" i="1" s="1"/>
  <c r="AI13" i="1" a="1"/>
  <c r="AI13" i="1" s="1"/>
  <c r="AI25" i="1" a="1"/>
  <c r="AI25" i="1" s="1"/>
  <c r="AJ8" i="1"/>
  <c r="AI26" i="1" a="1"/>
  <c r="AI26" i="1" s="1"/>
  <c r="AW25" i="1"/>
  <c r="S26" i="1" a="1"/>
  <c r="S26" i="1" s="1"/>
  <c r="U26" i="1" a="1"/>
  <c r="U26" i="1" s="1"/>
  <c r="R27" i="1"/>
  <c r="BC26" i="1"/>
  <c r="BM25" i="1" s="1"/>
  <c r="T26" i="1" a="1"/>
  <c r="T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AD26" i="1" a="1"/>
  <c r="AD26" i="1" s="1"/>
  <c r="AE26" i="1" a="1"/>
  <c r="AE26" i="1" s="1"/>
  <c r="AF26" i="1" a="1"/>
  <c r="AF26" i="1" s="1"/>
  <c r="AG26" i="1" a="1"/>
  <c r="AG26" i="1" s="1"/>
  <c r="R28" i="1" l="1"/>
  <c r="T27" i="1" a="1"/>
  <c r="T27" i="1" s="1"/>
  <c r="BC27" i="1"/>
  <c r="BM26" i="1" s="1"/>
  <c r="U27" i="1" a="1"/>
  <c r="U27" i="1" s="1"/>
  <c r="S27" i="1" a="1"/>
  <c r="S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W26" i="1"/>
  <c r="AI27" i="1" a="1"/>
  <c r="AI27" i="1" s="1"/>
  <c r="AK8" i="1"/>
  <c r="AJ12" i="1" a="1"/>
  <c r="AJ12" i="1" s="1"/>
  <c r="AJ19" i="1" a="1"/>
  <c r="AJ19" i="1" s="1"/>
  <c r="AJ14" i="1" a="1"/>
  <c r="AJ14" i="1" s="1"/>
  <c r="AJ13" i="1" a="1"/>
  <c r="AJ13" i="1" s="1"/>
  <c r="AJ15" i="1" a="1"/>
  <c r="AJ15" i="1" s="1"/>
  <c r="AJ26" i="1" a="1"/>
  <c r="AJ26" i="1" s="1"/>
  <c r="AJ17" i="1" a="1"/>
  <c r="AJ17" i="1" s="1"/>
  <c r="AJ23" i="1" a="1"/>
  <c r="AJ23" i="1" s="1"/>
  <c r="AJ9" i="1" a="1"/>
  <c r="AJ9" i="1" s="1"/>
  <c r="AJ10" i="1" a="1"/>
  <c r="AJ10" i="1" s="1"/>
  <c r="AJ11" i="1" a="1"/>
  <c r="AJ11" i="1" s="1"/>
  <c r="AJ16" i="1" a="1"/>
  <c r="AJ16" i="1" s="1"/>
  <c r="AJ20" i="1" a="1"/>
  <c r="AJ20" i="1" s="1"/>
  <c r="AJ21" i="1" a="1"/>
  <c r="AJ21" i="1" s="1"/>
  <c r="AJ22" i="1" a="1"/>
  <c r="AJ22" i="1" s="1"/>
  <c r="AJ24" i="1" a="1"/>
  <c r="AJ24" i="1" s="1"/>
  <c r="AJ25" i="1" a="1"/>
  <c r="AJ25" i="1" s="1"/>
  <c r="AJ27" i="1" a="1"/>
  <c r="AJ27" i="1" s="1"/>
  <c r="AJ18" i="1" a="1"/>
  <c r="AJ18" i="1" s="1"/>
  <c r="AJ28" i="1" a="1"/>
  <c r="AJ28" i="1" s="1"/>
  <c r="S28" i="1" l="1" a="1"/>
  <c r="S28" i="1" s="1"/>
  <c r="U28" i="1" a="1"/>
  <c r="U28" i="1" s="1"/>
  <c r="BC28" i="1"/>
  <c r="BM27" i="1" s="1"/>
  <c r="T28" i="1" a="1"/>
  <c r="T28" i="1" s="1"/>
  <c r="R29" i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AC28" i="1" a="1"/>
  <c r="AC28" i="1" s="1"/>
  <c r="AD28" i="1" a="1"/>
  <c r="AD28" i="1" s="1"/>
  <c r="AE28" i="1" a="1"/>
  <c r="AE28" i="1" s="1"/>
  <c r="AF28" i="1" a="1"/>
  <c r="AF28" i="1" s="1"/>
  <c r="AG28" i="1" a="1"/>
  <c r="AG28" i="1" s="1"/>
  <c r="AH28" i="1" a="1"/>
  <c r="AH28" i="1" s="1"/>
  <c r="AI28" i="1" a="1"/>
  <c r="AI28" i="1" s="1"/>
  <c r="AW27" i="1"/>
  <c r="AK24" i="1" a="1"/>
  <c r="AK24" i="1" s="1"/>
  <c r="AK27" i="1" a="1"/>
  <c r="AK27" i="1" s="1"/>
  <c r="AK11" i="1" a="1"/>
  <c r="AK11" i="1" s="1"/>
  <c r="AK13" i="1" a="1"/>
  <c r="AK13" i="1" s="1"/>
  <c r="AK26" i="1" a="1"/>
  <c r="AK26" i="1" s="1"/>
  <c r="AK15" i="1" a="1"/>
  <c r="AK15" i="1" s="1"/>
  <c r="AK9" i="1" a="1"/>
  <c r="AK9" i="1" s="1"/>
  <c r="AK18" i="1" a="1"/>
  <c r="AK18" i="1" s="1"/>
  <c r="AK16" i="1" a="1"/>
  <c r="AK16" i="1" s="1"/>
  <c r="AK17" i="1" a="1"/>
  <c r="AK17" i="1" s="1"/>
  <c r="AK23" i="1" a="1"/>
  <c r="AK23" i="1" s="1"/>
  <c r="AK28" i="1" a="1"/>
  <c r="AK28" i="1" s="1"/>
  <c r="AK14" i="1" a="1"/>
  <c r="AK14" i="1" s="1"/>
  <c r="AK12" i="1" a="1"/>
  <c r="AK12" i="1" s="1"/>
  <c r="AK22" i="1" a="1"/>
  <c r="AK22" i="1" s="1"/>
  <c r="AK29" i="1" a="1"/>
  <c r="AK29" i="1" s="1"/>
  <c r="AK20" i="1" a="1"/>
  <c r="AK20" i="1" s="1"/>
  <c r="AK19" i="1" a="1"/>
  <c r="AK19" i="1" s="1"/>
  <c r="AK25" i="1" a="1"/>
  <c r="AK25" i="1" s="1"/>
  <c r="AK10" i="1" a="1"/>
  <c r="AK10" i="1" s="1"/>
  <c r="AK21" i="1" a="1"/>
  <c r="AK21" i="1" s="1"/>
  <c r="AL8" i="1"/>
  <c r="AW28" i="1" l="1"/>
  <c r="AM8" i="1"/>
  <c r="AL17" i="1" a="1"/>
  <c r="AL17" i="1" s="1"/>
  <c r="AL19" i="1" a="1"/>
  <c r="AL19" i="1" s="1"/>
  <c r="AL22" i="1" a="1"/>
  <c r="AL22" i="1" s="1"/>
  <c r="AL25" i="1" a="1"/>
  <c r="AL25" i="1" s="1"/>
  <c r="AL13" i="1" a="1"/>
  <c r="AL13" i="1" s="1"/>
  <c r="AL14" i="1" a="1"/>
  <c r="AL14" i="1" s="1"/>
  <c r="AL24" i="1" a="1"/>
  <c r="AL24" i="1" s="1"/>
  <c r="AL21" i="1" a="1"/>
  <c r="AL21" i="1" s="1"/>
  <c r="AL11" i="1" a="1"/>
  <c r="AL11" i="1" s="1"/>
  <c r="AL12" i="1" a="1"/>
  <c r="AL12" i="1" s="1"/>
  <c r="AL10" i="1" a="1"/>
  <c r="AL10" i="1" s="1"/>
  <c r="AL15" i="1" a="1"/>
  <c r="AL15" i="1" s="1"/>
  <c r="AL18" i="1" a="1"/>
  <c r="AL18" i="1" s="1"/>
  <c r="AL16" i="1" a="1"/>
  <c r="AL16" i="1" s="1"/>
  <c r="AL23" i="1" a="1"/>
  <c r="AL23" i="1" s="1"/>
  <c r="AL20" i="1" a="1"/>
  <c r="AL20" i="1" s="1"/>
  <c r="AL28" i="1" a="1"/>
  <c r="AL28" i="1" s="1"/>
  <c r="AL26" i="1" a="1"/>
  <c r="AL26" i="1" s="1"/>
  <c r="AL27" i="1" a="1"/>
  <c r="AL27" i="1" s="1"/>
  <c r="AL9" i="1" a="1"/>
  <c r="AL9" i="1" s="1"/>
  <c r="AL29" i="1" a="1"/>
  <c r="AL29" i="1" s="1"/>
  <c r="S29" i="1" a="1"/>
  <c r="S29" i="1" s="1"/>
  <c r="U29" i="1" a="1"/>
  <c r="U29" i="1" s="1"/>
  <c r="R30" i="1"/>
  <c r="AL30" i="1" s="1" a="1"/>
  <c r="AL30" i="1" s="1"/>
  <c r="BC29" i="1"/>
  <c r="BM28" i="1" s="1"/>
  <c r="T29" i="1" a="1"/>
  <c r="T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AD29" i="1" a="1"/>
  <c r="AD29" i="1" s="1"/>
  <c r="AE29" i="1" a="1"/>
  <c r="AE29" i="1" s="1"/>
  <c r="AW29" i="1" s="1"/>
  <c r="AF29" i="1" a="1"/>
  <c r="AF29" i="1" s="1"/>
  <c r="AG29" i="1" a="1"/>
  <c r="AG29" i="1" s="1"/>
  <c r="AH29" i="1" a="1"/>
  <c r="AH29" i="1" s="1"/>
  <c r="AI29" i="1" a="1"/>
  <c r="AI29" i="1" s="1"/>
  <c r="AJ29" i="1" a="1"/>
  <c r="AJ29" i="1" s="1"/>
  <c r="BC30" i="1" l="1"/>
  <c r="BM29" i="1" s="1"/>
  <c r="T30" i="1" a="1"/>
  <c r="T30" i="1" s="1"/>
  <c r="S30" i="1" a="1"/>
  <c r="S30" i="1" s="1"/>
  <c r="U30" i="1" a="1"/>
  <c r="U30" i="1" s="1"/>
  <c r="R31" i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AD30" i="1" a="1"/>
  <c r="AD30" i="1" s="1"/>
  <c r="AE30" i="1" a="1"/>
  <c r="AE30" i="1" s="1"/>
  <c r="AW30" i="1" s="1"/>
  <c r="AF30" i="1" a="1"/>
  <c r="AF30" i="1" s="1"/>
  <c r="AG30" i="1" a="1"/>
  <c r="AG30" i="1" s="1"/>
  <c r="AH30" i="1" a="1"/>
  <c r="AH30" i="1" s="1"/>
  <c r="AI30" i="1" a="1"/>
  <c r="AI30" i="1" s="1"/>
  <c r="AJ30" i="1" a="1"/>
  <c r="AJ30" i="1" s="1"/>
  <c r="AK30" i="1" a="1"/>
  <c r="AK30" i="1" s="1"/>
  <c r="AM17" i="1" a="1"/>
  <c r="AM17" i="1" s="1"/>
  <c r="AM15" i="1" a="1"/>
  <c r="AM15" i="1" s="1"/>
  <c r="AM18" i="1" a="1"/>
  <c r="AM18" i="1" s="1"/>
  <c r="AM16" i="1" a="1"/>
  <c r="AM16" i="1" s="1"/>
  <c r="AM27" i="1" a="1"/>
  <c r="AM27" i="1" s="1"/>
  <c r="AM25" i="1" a="1"/>
  <c r="AM25" i="1" s="1"/>
  <c r="AM26" i="1" a="1"/>
  <c r="AM26" i="1" s="1"/>
  <c r="AM24" i="1" a="1"/>
  <c r="AM24" i="1" s="1"/>
  <c r="AM29" i="1" a="1"/>
  <c r="AM29" i="1" s="1"/>
  <c r="AM9" i="1" a="1"/>
  <c r="AM9" i="1" s="1"/>
  <c r="AM12" i="1" a="1"/>
  <c r="AM12" i="1" s="1"/>
  <c r="AM13" i="1" a="1"/>
  <c r="AM13" i="1" s="1"/>
  <c r="AM11" i="1" a="1"/>
  <c r="AM11" i="1" s="1"/>
  <c r="AM14" i="1" a="1"/>
  <c r="AM14" i="1" s="1"/>
  <c r="AM20" i="1" a="1"/>
  <c r="AM20" i="1" s="1"/>
  <c r="AM23" i="1" a="1"/>
  <c r="AM23" i="1" s="1"/>
  <c r="AM21" i="1" a="1"/>
  <c r="AM21" i="1" s="1"/>
  <c r="AM22" i="1" a="1"/>
  <c r="AM22" i="1" s="1"/>
  <c r="AM28" i="1" a="1"/>
  <c r="AM28" i="1" s="1"/>
  <c r="AM19" i="1" a="1"/>
  <c r="AM19" i="1" s="1"/>
  <c r="AM10" i="1" a="1"/>
  <c r="AM10" i="1" s="1"/>
  <c r="AN8" i="1"/>
  <c r="AM30" i="1" a="1"/>
  <c r="AM30" i="1" s="1"/>
  <c r="AM31" i="1" a="1"/>
  <c r="AM31" i="1" s="1"/>
  <c r="AO8" i="1" l="1"/>
  <c r="AN10" i="1" a="1"/>
  <c r="AN10" i="1" s="1"/>
  <c r="AN12" i="1" a="1"/>
  <c r="AN12" i="1" s="1"/>
  <c r="AN17" i="1" a="1"/>
  <c r="AN17" i="1" s="1"/>
  <c r="AN21" i="1" a="1"/>
  <c r="AN21" i="1" s="1"/>
  <c r="AN13" i="1" a="1"/>
  <c r="AN13" i="1" s="1"/>
  <c r="AN24" i="1" a="1"/>
  <c r="AN24" i="1" s="1"/>
  <c r="AN20" i="1" a="1"/>
  <c r="AN20" i="1" s="1"/>
  <c r="AN18" i="1" a="1"/>
  <c r="AN18" i="1" s="1"/>
  <c r="AN30" i="1" a="1"/>
  <c r="AN30" i="1" s="1"/>
  <c r="AN25" i="1" a="1"/>
  <c r="AN25" i="1" s="1"/>
  <c r="AN9" i="1" a="1"/>
  <c r="AN9" i="1" s="1"/>
  <c r="AN19" i="1" a="1"/>
  <c r="AN19" i="1" s="1"/>
  <c r="AN14" i="1" a="1"/>
  <c r="AN14" i="1" s="1"/>
  <c r="AN15" i="1" a="1"/>
  <c r="AN15" i="1" s="1"/>
  <c r="AN11" i="1" a="1"/>
  <c r="AN11" i="1" s="1"/>
  <c r="AN22" i="1" a="1"/>
  <c r="AN22" i="1" s="1"/>
  <c r="AN28" i="1" a="1"/>
  <c r="AN28" i="1" s="1"/>
  <c r="AN26" i="1" a="1"/>
  <c r="AN26" i="1" s="1"/>
  <c r="AN29" i="1" a="1"/>
  <c r="AN29" i="1" s="1"/>
  <c r="AN16" i="1" a="1"/>
  <c r="AN16" i="1" s="1"/>
  <c r="AN31" i="1" a="1"/>
  <c r="AN31" i="1" s="1"/>
  <c r="AN27" i="1" a="1"/>
  <c r="AN27" i="1" s="1"/>
  <c r="AN32" i="1" a="1"/>
  <c r="AN32" i="1" s="1"/>
  <c r="AN23" i="1" a="1"/>
  <c r="AN23" i="1" s="1"/>
  <c r="R32" i="1"/>
  <c r="BC31" i="1"/>
  <c r="BM30" i="1" s="1"/>
  <c r="T31" i="1" a="1"/>
  <c r="T31" i="1" s="1"/>
  <c r="U31" i="1" a="1"/>
  <c r="U31" i="1" s="1"/>
  <c r="S31" i="1" a="1"/>
  <c r="S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W31" i="1" s="1"/>
  <c r="AF31" i="1" a="1"/>
  <c r="AF31" i="1" s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R33" i="1" l="1"/>
  <c r="S32" i="1" a="1"/>
  <c r="S32" i="1" s="1"/>
  <c r="U32" i="1" a="1"/>
  <c r="U32" i="1" s="1"/>
  <c r="BC32" i="1"/>
  <c r="BM31" i="1" s="1"/>
  <c r="T32" i="1" a="1"/>
  <c r="T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W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O18" i="1" a="1"/>
  <c r="AO18" i="1" s="1"/>
  <c r="AO12" i="1" a="1"/>
  <c r="AO12" i="1" s="1"/>
  <c r="AO17" i="1" a="1"/>
  <c r="AO17" i="1" s="1"/>
  <c r="AO26" i="1" a="1"/>
  <c r="AO26" i="1" s="1"/>
  <c r="AO24" i="1" a="1"/>
  <c r="AO24" i="1" s="1"/>
  <c r="AO29" i="1" a="1"/>
  <c r="AO29" i="1" s="1"/>
  <c r="AO25" i="1" a="1"/>
  <c r="AO25" i="1" s="1"/>
  <c r="AO10" i="1" a="1"/>
  <c r="AO10" i="1" s="1"/>
  <c r="AO14" i="1" a="1"/>
  <c r="AO14" i="1" s="1"/>
  <c r="AO23" i="1" a="1"/>
  <c r="AO23" i="1" s="1"/>
  <c r="AO13" i="1" a="1"/>
  <c r="AO13" i="1" s="1"/>
  <c r="AO9" i="1" a="1"/>
  <c r="AO9" i="1" s="1"/>
  <c r="AO11" i="1" a="1"/>
  <c r="AO11" i="1" s="1"/>
  <c r="AO16" i="1" a="1"/>
  <c r="AO16" i="1" s="1"/>
  <c r="AO19" i="1" a="1"/>
  <c r="AO19" i="1" s="1"/>
  <c r="AO22" i="1" a="1"/>
  <c r="AO22" i="1" s="1"/>
  <c r="AO15" i="1" a="1"/>
  <c r="AO15" i="1" s="1"/>
  <c r="AO20" i="1" a="1"/>
  <c r="AO20" i="1" s="1"/>
  <c r="AO32" i="1" a="1"/>
  <c r="AO32" i="1" s="1"/>
  <c r="AO31" i="1" a="1"/>
  <c r="AO31" i="1" s="1"/>
  <c r="AO30" i="1" a="1"/>
  <c r="AO30" i="1" s="1"/>
  <c r="AO21" i="1" a="1"/>
  <c r="AO21" i="1" s="1"/>
  <c r="AO27" i="1" a="1"/>
  <c r="AO27" i="1" s="1"/>
  <c r="AO28" i="1" a="1"/>
  <c r="AO28" i="1" s="1"/>
  <c r="AO33" i="1" a="1"/>
  <c r="AO33" i="1" s="1"/>
  <c r="AP8" i="1"/>
  <c r="AP13" i="1" l="1" a="1"/>
  <c r="AP13" i="1" s="1"/>
  <c r="AP16" i="1" a="1"/>
  <c r="AP16" i="1" s="1"/>
  <c r="AP15" i="1" a="1"/>
  <c r="AP15" i="1" s="1"/>
  <c r="AP17" i="1" a="1"/>
  <c r="AP17" i="1" s="1"/>
  <c r="AQ8" i="1"/>
  <c r="AP12" i="1" a="1"/>
  <c r="AP12" i="1" s="1"/>
  <c r="AP24" i="1" a="1"/>
  <c r="AP24" i="1" s="1"/>
  <c r="AP25" i="1" a="1"/>
  <c r="AP25" i="1" s="1"/>
  <c r="AP26" i="1" a="1"/>
  <c r="AP26" i="1" s="1"/>
  <c r="AP32" i="1" a="1"/>
  <c r="AP32" i="1" s="1"/>
  <c r="AP23" i="1" a="1"/>
  <c r="AP23" i="1" s="1"/>
  <c r="AP9" i="1" a="1"/>
  <c r="AP9" i="1" s="1"/>
  <c r="AP11" i="1" a="1"/>
  <c r="AP11" i="1" s="1"/>
  <c r="AP10" i="1" a="1"/>
  <c r="AP10" i="1" s="1"/>
  <c r="AP14" i="1" a="1"/>
  <c r="AP14" i="1" s="1"/>
  <c r="AP19" i="1" a="1"/>
  <c r="AP19" i="1" s="1"/>
  <c r="AP20" i="1" a="1"/>
  <c r="AP20" i="1" s="1"/>
  <c r="AP21" i="1" a="1"/>
  <c r="AP21" i="1" s="1"/>
  <c r="AP22" i="1" a="1"/>
  <c r="AP22" i="1" s="1"/>
  <c r="AP27" i="1" a="1"/>
  <c r="AP27" i="1" s="1"/>
  <c r="AP29" i="1" a="1"/>
  <c r="AP29" i="1" s="1"/>
  <c r="AP30" i="1" a="1"/>
  <c r="AP30" i="1" s="1"/>
  <c r="AP18" i="1" a="1"/>
  <c r="AP18" i="1" s="1"/>
  <c r="AP31" i="1" a="1"/>
  <c r="AP31" i="1" s="1"/>
  <c r="AP33" i="1" a="1"/>
  <c r="AP33" i="1" s="1"/>
  <c r="AP28" i="1" a="1"/>
  <c r="AP28" i="1" s="1"/>
  <c r="BC33" i="1"/>
  <c r="BM32" i="1" s="1"/>
  <c r="S33" i="1" a="1"/>
  <c r="S33" i="1" s="1"/>
  <c r="U33" i="1" a="1"/>
  <c r="U33" i="1" s="1"/>
  <c r="R34" i="1"/>
  <c r="T33" i="1" a="1"/>
  <c r="T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W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Q11" i="1" l="1" a="1"/>
  <c r="AQ11" i="1" s="1"/>
  <c r="AQ15" i="1" a="1"/>
  <c r="AQ15" i="1" s="1"/>
  <c r="AQ16" i="1" a="1"/>
  <c r="AQ16" i="1" s="1"/>
  <c r="AQ12" i="1" a="1"/>
  <c r="AQ12" i="1" s="1"/>
  <c r="AQ20" i="1" a="1"/>
  <c r="AQ20" i="1" s="1"/>
  <c r="AQ23" i="1" a="1"/>
  <c r="AQ23" i="1" s="1"/>
  <c r="AQ29" i="1" a="1"/>
  <c r="AQ29" i="1" s="1"/>
  <c r="AQ22" i="1" a="1"/>
  <c r="AQ22" i="1" s="1"/>
  <c r="AQ27" i="1" a="1"/>
  <c r="AQ27" i="1" s="1"/>
  <c r="AQ9" i="1" a="1"/>
  <c r="AQ9" i="1" s="1"/>
  <c r="AQ26" i="1" a="1"/>
  <c r="AQ26" i="1" s="1"/>
  <c r="AQ30" i="1" a="1"/>
  <c r="AQ30" i="1" s="1"/>
  <c r="AR8" i="1"/>
  <c r="AQ17" i="1" a="1"/>
  <c r="AQ17" i="1" s="1"/>
  <c r="AQ13" i="1" a="1"/>
  <c r="AQ13" i="1" s="1"/>
  <c r="AQ10" i="1" a="1"/>
  <c r="AQ10" i="1" s="1"/>
  <c r="AQ18" i="1" a="1"/>
  <c r="AQ18" i="1" s="1"/>
  <c r="AQ14" i="1" a="1"/>
  <c r="AQ14" i="1" s="1"/>
  <c r="AQ21" i="1" a="1"/>
  <c r="AQ21" i="1" s="1"/>
  <c r="AQ25" i="1" a="1"/>
  <c r="AQ25" i="1" s="1"/>
  <c r="AQ19" i="1" a="1"/>
  <c r="AQ19" i="1" s="1"/>
  <c r="AQ28" i="1" a="1"/>
  <c r="AQ28" i="1" s="1"/>
  <c r="AQ31" i="1" a="1"/>
  <c r="AQ31" i="1" s="1"/>
  <c r="AQ24" i="1" a="1"/>
  <c r="AQ24" i="1" s="1"/>
  <c r="AQ33" i="1" a="1"/>
  <c r="AQ33" i="1" s="1"/>
  <c r="AQ32" i="1" a="1"/>
  <c r="AQ32" i="1" s="1"/>
  <c r="AQ34" i="1" a="1"/>
  <c r="AQ34" i="1" s="1"/>
  <c r="R35" i="1"/>
  <c r="AQ35" i="1" s="1" a="1"/>
  <c r="AQ35" i="1" s="1"/>
  <c r="BC34" i="1"/>
  <c r="BM33" i="1" s="1"/>
  <c r="T34" i="1" a="1"/>
  <c r="T34" i="1" s="1"/>
  <c r="S34" i="1" a="1"/>
  <c r="S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W34" i="1" s="1"/>
  <c r="AF34" i="1" a="1"/>
  <c r="AF34" i="1" s="1"/>
  <c r="AG34" i="1" a="1"/>
  <c r="AG34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R19" i="1" l="1" a="1"/>
  <c r="AR19" i="1" s="1"/>
  <c r="AR12" i="1" a="1"/>
  <c r="AR12" i="1" s="1"/>
  <c r="AR22" i="1" a="1"/>
  <c r="AR22" i="1" s="1"/>
  <c r="AR27" i="1" a="1"/>
  <c r="AR27" i="1" s="1"/>
  <c r="AR17" i="1" a="1"/>
  <c r="AR17" i="1" s="1"/>
  <c r="AR21" i="1" a="1"/>
  <c r="AR21" i="1" s="1"/>
  <c r="AR15" i="1" a="1"/>
  <c r="AR15" i="1" s="1"/>
  <c r="AR16" i="1" a="1"/>
  <c r="AR16" i="1" s="1"/>
  <c r="AR29" i="1" a="1"/>
  <c r="AR29" i="1" s="1"/>
  <c r="AR26" i="1" a="1"/>
  <c r="AR26" i="1" s="1"/>
  <c r="AR20" i="1" a="1"/>
  <c r="AR20" i="1" s="1"/>
  <c r="AR9" i="1" a="1"/>
  <c r="AR9" i="1" s="1"/>
  <c r="AR33" i="1" a="1"/>
  <c r="AR33" i="1" s="1"/>
  <c r="AR35" i="1" a="1"/>
  <c r="AR35" i="1" s="1"/>
  <c r="AR13" i="1" a="1"/>
  <c r="AR13" i="1" s="1"/>
  <c r="AR10" i="1" a="1"/>
  <c r="AR10" i="1" s="1"/>
  <c r="AR11" i="1" a="1"/>
  <c r="AR11" i="1" s="1"/>
  <c r="AR28" i="1" a="1"/>
  <c r="AR28" i="1" s="1"/>
  <c r="AR18" i="1" a="1"/>
  <c r="AR18" i="1" s="1"/>
  <c r="AR25" i="1" a="1"/>
  <c r="AR25" i="1" s="1"/>
  <c r="AR23" i="1" a="1"/>
  <c r="AR23" i="1" s="1"/>
  <c r="AR30" i="1" a="1"/>
  <c r="AR30" i="1" s="1"/>
  <c r="AR24" i="1" a="1"/>
  <c r="AR24" i="1" s="1"/>
  <c r="AR34" i="1" a="1"/>
  <c r="AR34" i="1" s="1"/>
  <c r="AR31" i="1" a="1"/>
  <c r="AR31" i="1" s="1"/>
  <c r="AR14" i="1" a="1"/>
  <c r="AR14" i="1" s="1"/>
  <c r="AR32" i="1" a="1"/>
  <c r="AR32" i="1" s="1"/>
  <c r="AS8" i="1"/>
  <c r="AR36" i="1" a="1"/>
  <c r="AR36" i="1" s="1"/>
  <c r="BC35" i="1"/>
  <c r="BM34" i="1" s="1"/>
  <c r="T35" i="1" a="1"/>
  <c r="T35" i="1" s="1"/>
  <c r="R36" i="1"/>
  <c r="S35" i="1" a="1"/>
  <c r="S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W35" i="1" l="1"/>
  <c r="T36" i="1" a="1"/>
  <c r="T36" i="1" s="1"/>
  <c r="R37" i="1"/>
  <c r="S36" i="1" a="1"/>
  <c r="S36" i="1" s="1"/>
  <c r="U36" i="1" a="1"/>
  <c r="U36" i="1" s="1"/>
  <c r="BC36" i="1"/>
  <c r="BM35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W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S14" i="1" a="1"/>
  <c r="AS14" i="1" s="1"/>
  <c r="AS12" i="1" a="1"/>
  <c r="AS12" i="1" s="1"/>
  <c r="AS17" i="1" a="1"/>
  <c r="AS17" i="1" s="1"/>
  <c r="AS21" i="1" a="1"/>
  <c r="AS21" i="1" s="1"/>
  <c r="AS28" i="1" a="1"/>
  <c r="AS28" i="1" s="1"/>
  <c r="AS13" i="1" a="1"/>
  <c r="AS13" i="1" s="1"/>
  <c r="AS23" i="1" a="1"/>
  <c r="AS23" i="1" s="1"/>
  <c r="AS29" i="1" a="1"/>
  <c r="AS29" i="1" s="1"/>
  <c r="AS31" i="1" a="1"/>
  <c r="AS31" i="1" s="1"/>
  <c r="AS26" i="1" a="1"/>
  <c r="AS26" i="1" s="1"/>
  <c r="AS9" i="1" a="1"/>
  <c r="AS9" i="1" s="1"/>
  <c r="AS34" i="1" a="1"/>
  <c r="AS34" i="1" s="1"/>
  <c r="AS32" i="1" a="1"/>
  <c r="AS32" i="1" s="1"/>
  <c r="AS37" i="1" a="1"/>
  <c r="AS37" i="1" s="1"/>
  <c r="AS36" i="1" a="1"/>
  <c r="AS36" i="1" s="1"/>
  <c r="AS11" i="1" a="1"/>
  <c r="AS11" i="1" s="1"/>
  <c r="AS18" i="1" a="1"/>
  <c r="AS18" i="1" s="1"/>
  <c r="AT8" i="1"/>
  <c r="AS15" i="1" a="1"/>
  <c r="AS15" i="1" s="1"/>
  <c r="AS16" i="1" a="1"/>
  <c r="AS16" i="1" s="1"/>
  <c r="AS20" i="1" a="1"/>
  <c r="AS20" i="1" s="1"/>
  <c r="AS25" i="1" a="1"/>
  <c r="AS25" i="1" s="1"/>
  <c r="AS22" i="1" a="1"/>
  <c r="AS22" i="1" s="1"/>
  <c r="AS27" i="1" a="1"/>
  <c r="AS27" i="1" s="1"/>
  <c r="AS10" i="1" a="1"/>
  <c r="AS10" i="1" s="1"/>
  <c r="AS24" i="1" a="1"/>
  <c r="AS24" i="1" s="1"/>
  <c r="AS19" i="1" a="1"/>
  <c r="AS19" i="1" s="1"/>
  <c r="AS33" i="1" a="1"/>
  <c r="AS33" i="1" s="1"/>
  <c r="AS35" i="1" a="1"/>
  <c r="AS35" i="1" s="1"/>
  <c r="AS30" i="1" a="1"/>
  <c r="AS30" i="1" s="1"/>
  <c r="S37" i="1" l="1" a="1"/>
  <c r="S37" i="1" s="1"/>
  <c r="U37" i="1" a="1"/>
  <c r="U37" i="1" s="1"/>
  <c r="BC37" i="1"/>
  <c r="BM36" i="1" s="1"/>
  <c r="T37" i="1" a="1"/>
  <c r="T37" i="1" s="1"/>
  <c r="R38" i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T19" i="1" a="1"/>
  <c r="AT19" i="1" s="1"/>
  <c r="AT17" i="1" a="1"/>
  <c r="AT17" i="1" s="1"/>
  <c r="AT15" i="1" a="1"/>
  <c r="AT15" i="1" s="1"/>
  <c r="AT24" i="1" a="1"/>
  <c r="AT24" i="1" s="1"/>
  <c r="AT18" i="1" a="1"/>
  <c r="AT18" i="1" s="1"/>
  <c r="AT28" i="1" a="1"/>
  <c r="AT28" i="1" s="1"/>
  <c r="AT32" i="1" a="1"/>
  <c r="AT32" i="1" s="1"/>
  <c r="AT22" i="1" a="1"/>
  <c r="AT22" i="1" s="1"/>
  <c r="AT29" i="1" a="1"/>
  <c r="AT29" i="1" s="1"/>
  <c r="AT36" i="1" a="1"/>
  <c r="AT36" i="1" s="1"/>
  <c r="AT25" i="1" a="1"/>
  <c r="AT25" i="1" s="1"/>
  <c r="AT9" i="1" a="1"/>
  <c r="AT9" i="1" s="1"/>
  <c r="AT10" i="1" a="1"/>
  <c r="AT10" i="1" s="1"/>
  <c r="AT16" i="1" a="1"/>
  <c r="AT16" i="1" s="1"/>
  <c r="AU8" i="1"/>
  <c r="AT11" i="1" a="1"/>
  <c r="AT11" i="1" s="1"/>
  <c r="AT13" i="1" a="1"/>
  <c r="AT13" i="1" s="1"/>
  <c r="AT20" i="1" a="1"/>
  <c r="AT20" i="1" s="1"/>
  <c r="AT21" i="1" a="1"/>
  <c r="AT21" i="1" s="1"/>
  <c r="AT26" i="1" a="1"/>
  <c r="AT26" i="1" s="1"/>
  <c r="AT23" i="1" a="1"/>
  <c r="AT23" i="1" s="1"/>
  <c r="AT30" i="1" a="1"/>
  <c r="AT30" i="1" s="1"/>
  <c r="AT35" i="1" a="1"/>
  <c r="AT35" i="1" s="1"/>
  <c r="AT27" i="1" a="1"/>
  <c r="AT27" i="1" s="1"/>
  <c r="AT31" i="1" a="1"/>
  <c r="AT31" i="1" s="1"/>
  <c r="AT34" i="1" a="1"/>
  <c r="AT34" i="1" s="1"/>
  <c r="AT33" i="1" a="1"/>
  <c r="AT33" i="1" s="1"/>
  <c r="AT14" i="1" a="1"/>
  <c r="AT14" i="1" s="1"/>
  <c r="AT12" i="1" a="1"/>
  <c r="AT12" i="1" s="1"/>
  <c r="AT37" i="1" a="1"/>
  <c r="AT37" i="1" s="1"/>
  <c r="AT38" i="1" a="1"/>
  <c r="AT38" i="1" s="1"/>
  <c r="BC38" i="1" l="1"/>
  <c r="BM37" i="1" s="1"/>
  <c r="T38" i="1" a="1"/>
  <c r="T38" i="1" s="1"/>
  <c r="T6" i="1" s="1" a="1"/>
  <c r="T6" i="1" s="1"/>
  <c r="U38" i="1" a="1"/>
  <c r="U38" i="1" s="1"/>
  <c r="U6" i="1" s="1" a="1"/>
  <c r="U6" i="1" s="1"/>
  <c r="S38" i="1" a="1"/>
  <c r="S38" i="1" s="1"/>
  <c r="V38" i="1" a="1"/>
  <c r="V38" i="1" s="1"/>
  <c r="V6" i="1" s="1" a="1"/>
  <c r="V6" i="1" s="1"/>
  <c r="W38" i="1" a="1"/>
  <c r="W38" i="1" s="1"/>
  <c r="W6" i="1" s="1" a="1"/>
  <c r="W6" i="1" s="1"/>
  <c r="X38" i="1" a="1"/>
  <c r="X38" i="1" s="1"/>
  <c r="X6" i="1" s="1" a="1"/>
  <c r="X6" i="1" s="1"/>
  <c r="Y38" i="1" a="1"/>
  <c r="Y38" i="1" s="1"/>
  <c r="Y6" i="1" s="1" a="1"/>
  <c r="Y6" i="1" s="1"/>
  <c r="Z38" i="1" a="1"/>
  <c r="Z38" i="1" s="1"/>
  <c r="Z6" i="1" s="1" a="1"/>
  <c r="Z6" i="1" s="1"/>
  <c r="AA38" i="1" a="1"/>
  <c r="AA38" i="1" s="1"/>
  <c r="AA6" i="1" s="1" a="1"/>
  <c r="AA6" i="1" s="1"/>
  <c r="AB38" i="1" a="1"/>
  <c r="AB38" i="1" s="1"/>
  <c r="AB6" i="1" s="1" a="1"/>
  <c r="AB6" i="1" s="1"/>
  <c r="AC38" i="1" a="1"/>
  <c r="AC38" i="1" s="1"/>
  <c r="AC6" i="1" s="1" a="1"/>
  <c r="AC6" i="1" s="1"/>
  <c r="AD38" i="1" a="1"/>
  <c r="AD38" i="1" s="1"/>
  <c r="AD6" i="1" s="1" a="1"/>
  <c r="AD6" i="1" s="1"/>
  <c r="AE38" i="1" a="1"/>
  <c r="AE38" i="1" s="1"/>
  <c r="AF38" i="1" a="1"/>
  <c r="AF38" i="1" s="1"/>
  <c r="AF6" i="1" s="1" a="1"/>
  <c r="AF6" i="1" s="1"/>
  <c r="AG38" i="1" a="1"/>
  <c r="AG38" i="1" s="1"/>
  <c r="AG6" i="1" s="1" a="1"/>
  <c r="AG6" i="1" s="1"/>
  <c r="AH38" i="1" a="1"/>
  <c r="AH38" i="1" s="1"/>
  <c r="AH6" i="1" s="1" a="1"/>
  <c r="AH6" i="1" s="1"/>
  <c r="AI38" i="1" a="1"/>
  <c r="AI38" i="1" s="1"/>
  <c r="AI6" i="1" s="1" a="1"/>
  <c r="AI6" i="1" s="1"/>
  <c r="AJ38" i="1" a="1"/>
  <c r="AJ38" i="1" s="1"/>
  <c r="AJ6" i="1" s="1" a="1"/>
  <c r="AJ6" i="1" s="1"/>
  <c r="AK38" i="1" a="1"/>
  <c r="AK38" i="1" s="1"/>
  <c r="AK6" i="1" s="1" a="1"/>
  <c r="AK6" i="1" s="1"/>
  <c r="AL38" i="1" a="1"/>
  <c r="AL38" i="1" s="1"/>
  <c r="AL6" i="1" s="1" a="1"/>
  <c r="AL6" i="1" s="1"/>
  <c r="AM38" i="1" a="1"/>
  <c r="AM38" i="1" s="1"/>
  <c r="AM6" i="1" s="1" a="1"/>
  <c r="AM6" i="1" s="1"/>
  <c r="AN38" i="1" a="1"/>
  <c r="AN38" i="1" s="1"/>
  <c r="AN6" i="1" s="1" a="1"/>
  <c r="AN6" i="1" s="1"/>
  <c r="AO38" i="1" a="1"/>
  <c r="AO38" i="1" s="1"/>
  <c r="AO6" i="1" s="1" a="1"/>
  <c r="AO6" i="1" s="1"/>
  <c r="AP38" i="1" a="1"/>
  <c r="AP38" i="1" s="1"/>
  <c r="AP6" i="1" s="1" a="1"/>
  <c r="AP6" i="1" s="1"/>
  <c r="AQ38" i="1" a="1"/>
  <c r="AQ38" i="1" s="1"/>
  <c r="AQ6" i="1" s="1" a="1"/>
  <c r="AQ6" i="1" s="1"/>
  <c r="AR38" i="1" a="1"/>
  <c r="AR38" i="1" s="1"/>
  <c r="AS38" i="1" a="1"/>
  <c r="AS38" i="1" s="1"/>
  <c r="AS6" i="1" s="1" a="1"/>
  <c r="AS6" i="1" s="1"/>
  <c r="AT6" i="1" a="1"/>
  <c r="AT6" i="1" s="1"/>
  <c r="AR6" i="1" a="1"/>
  <c r="AR6" i="1" s="1"/>
  <c r="AU17" i="1" a="1"/>
  <c r="AU17" i="1" s="1"/>
  <c r="AU24" i="1" a="1"/>
  <c r="AU24" i="1" s="1"/>
  <c r="AU28" i="1" a="1"/>
  <c r="AU28" i="1" s="1"/>
  <c r="AU29" i="1" a="1"/>
  <c r="AU29" i="1" s="1"/>
  <c r="AU26" i="1" a="1"/>
  <c r="AU26" i="1" s="1"/>
  <c r="AU20" i="1" a="1"/>
  <c r="AU20" i="1" s="1"/>
  <c r="AU19" i="1" a="1"/>
  <c r="AU19" i="1" s="1"/>
  <c r="AU10" i="1" a="1"/>
  <c r="AU10" i="1" s="1"/>
  <c r="AU11" i="1" a="1"/>
  <c r="AU11" i="1" s="1"/>
  <c r="AU14" i="1" a="1"/>
  <c r="AU14" i="1" s="1"/>
  <c r="AU13" i="1" a="1"/>
  <c r="AU13" i="1" s="1"/>
  <c r="AU33" i="1" a="1"/>
  <c r="AU33" i="1" s="1"/>
  <c r="AU16" i="1" a="1"/>
  <c r="AU16" i="1" s="1"/>
  <c r="AU15" i="1" a="1"/>
  <c r="AU15" i="1" s="1"/>
  <c r="AU37" i="1" a="1"/>
  <c r="AU37" i="1" s="1"/>
  <c r="AU32" i="1" a="1"/>
  <c r="AU32" i="1" s="1"/>
  <c r="AU34" i="1" a="1"/>
  <c r="AU34" i="1" s="1"/>
  <c r="AU9" i="1" a="1"/>
  <c r="AU9" i="1" s="1"/>
  <c r="AU30" i="1" a="1"/>
  <c r="AU30" i="1" s="1"/>
  <c r="AU12" i="1" a="1"/>
  <c r="AU12" i="1" s="1"/>
  <c r="AU22" i="1" a="1"/>
  <c r="AU22" i="1" s="1"/>
  <c r="AU31" i="1" a="1"/>
  <c r="AU31" i="1" s="1"/>
  <c r="AU18" i="1" a="1"/>
  <c r="AU18" i="1" s="1"/>
  <c r="AV8" i="1"/>
  <c r="AU36" i="1" a="1"/>
  <c r="AU36" i="1" s="1"/>
  <c r="AU23" i="1" a="1"/>
  <c r="AU23" i="1" s="1"/>
  <c r="AU27" i="1" a="1"/>
  <c r="AU27" i="1" s="1"/>
  <c r="AU25" i="1" a="1"/>
  <c r="AU25" i="1" s="1"/>
  <c r="AU35" i="1" a="1"/>
  <c r="AU35" i="1" s="1"/>
  <c r="AU38" i="1" a="1"/>
  <c r="AU38" i="1" s="1"/>
  <c r="AU21" i="1" a="1"/>
  <c r="AU21" i="1" s="1"/>
  <c r="AW37" i="1"/>
  <c r="S6" i="1" l="1" a="1"/>
  <c r="S6" i="1" s="1"/>
  <c r="AV33" i="1" a="1"/>
  <c r="AV33" i="1" s="1"/>
  <c r="P33" i="1" s="1" a="1"/>
  <c r="P33" i="1" s="1"/>
  <c r="AV34" i="1" a="1"/>
  <c r="AV34" i="1" s="1"/>
  <c r="P34" i="1" s="1" a="1"/>
  <c r="P34" i="1" s="1"/>
  <c r="AV35" i="1" a="1"/>
  <c r="AV35" i="1" s="1"/>
  <c r="P35" i="1" s="1" a="1"/>
  <c r="P35" i="1" s="1"/>
  <c r="AV36" i="1" a="1"/>
  <c r="AV36" i="1" s="1"/>
  <c r="P36" i="1" s="1" a="1"/>
  <c r="P36" i="1" s="1"/>
  <c r="AV30" i="1" a="1"/>
  <c r="AV30" i="1" s="1"/>
  <c r="P30" i="1" s="1" a="1"/>
  <c r="P30" i="1" s="1"/>
  <c r="AV27" i="1" a="1"/>
  <c r="AV27" i="1" s="1"/>
  <c r="P27" i="1" s="1" a="1"/>
  <c r="P27" i="1" s="1"/>
  <c r="AV37" i="1" a="1"/>
  <c r="AV37" i="1" s="1"/>
  <c r="P37" i="1" s="1" a="1"/>
  <c r="P37" i="1" s="1"/>
  <c r="AV29" i="1" a="1"/>
  <c r="AV29" i="1" s="1"/>
  <c r="P29" i="1" s="1" a="1"/>
  <c r="P29" i="1" s="1"/>
  <c r="AV31" i="1" a="1"/>
  <c r="AV31" i="1" s="1"/>
  <c r="P31" i="1" s="1" a="1"/>
  <c r="P31" i="1" s="1"/>
  <c r="AV9" i="1" a="1"/>
  <c r="AV9" i="1" s="1"/>
  <c r="AV15" i="1" a="1"/>
  <c r="AV15" i="1" s="1"/>
  <c r="P15" i="1" s="1" a="1"/>
  <c r="P15" i="1" s="1"/>
  <c r="AV19" i="1" a="1"/>
  <c r="AV19" i="1" s="1"/>
  <c r="P19" i="1" s="1" a="1"/>
  <c r="P19" i="1" s="1"/>
  <c r="AV13" i="1" a="1"/>
  <c r="AV13" i="1" s="1"/>
  <c r="P13" i="1" s="1" a="1"/>
  <c r="P13" i="1" s="1"/>
  <c r="AV10" i="1" a="1"/>
  <c r="AV10" i="1" s="1"/>
  <c r="P10" i="1" s="1" a="1"/>
  <c r="P10" i="1" s="1"/>
  <c r="AV16" i="1" a="1"/>
  <c r="AV16" i="1" s="1"/>
  <c r="P16" i="1" s="1" a="1"/>
  <c r="P16" i="1" s="1"/>
  <c r="AV11" i="1" a="1"/>
  <c r="AV11" i="1" s="1"/>
  <c r="P11" i="1" s="1" a="1"/>
  <c r="P11" i="1" s="1"/>
  <c r="AV12" i="1" a="1"/>
  <c r="AV12" i="1" s="1"/>
  <c r="P12" i="1" s="1" a="1"/>
  <c r="P12" i="1" s="1"/>
  <c r="AV17" i="1" a="1"/>
  <c r="AV17" i="1" s="1"/>
  <c r="P17" i="1" s="1" a="1"/>
  <c r="P17" i="1" s="1"/>
  <c r="AV18" i="1" a="1"/>
  <c r="AV18" i="1" s="1"/>
  <c r="P18" i="1" s="1" a="1"/>
  <c r="P18" i="1" s="1"/>
  <c r="AV20" i="1" a="1"/>
  <c r="AV20" i="1" s="1"/>
  <c r="P20" i="1" s="1" a="1"/>
  <c r="P20" i="1" s="1"/>
  <c r="AV22" i="1" a="1"/>
  <c r="AV22" i="1" s="1"/>
  <c r="P22" i="1" s="1" a="1"/>
  <c r="P22" i="1" s="1"/>
  <c r="AV23" i="1" a="1"/>
  <c r="AV23" i="1" s="1"/>
  <c r="P23" i="1" s="1" a="1"/>
  <c r="P23" i="1" s="1"/>
  <c r="AV14" i="1" a="1"/>
  <c r="AV14" i="1" s="1"/>
  <c r="P14" i="1" s="1" a="1"/>
  <c r="P14" i="1" s="1"/>
  <c r="AV21" i="1" a="1"/>
  <c r="AV21" i="1" s="1"/>
  <c r="P21" i="1" s="1" a="1"/>
  <c r="P21" i="1" s="1"/>
  <c r="AV24" i="1" a="1"/>
  <c r="AV24" i="1" s="1"/>
  <c r="P24" i="1" s="1" a="1"/>
  <c r="P24" i="1" s="1"/>
  <c r="AV26" i="1" a="1"/>
  <c r="AV26" i="1" s="1"/>
  <c r="P26" i="1" s="1" a="1"/>
  <c r="P26" i="1" s="1"/>
  <c r="AV28" i="1" a="1"/>
  <c r="AV28" i="1" s="1"/>
  <c r="P28" i="1" s="1" a="1"/>
  <c r="P28" i="1" s="1"/>
  <c r="AV25" i="1" a="1"/>
  <c r="AV25" i="1" s="1"/>
  <c r="P25" i="1" s="1" a="1"/>
  <c r="P25" i="1" s="1"/>
  <c r="AV32" i="1" a="1"/>
  <c r="AV32" i="1" s="1"/>
  <c r="P32" i="1" s="1" a="1"/>
  <c r="P32" i="1" s="1"/>
  <c r="AV38" i="1" a="1"/>
  <c r="AV38" i="1" s="1"/>
  <c r="P38" i="1" s="1" a="1"/>
  <c r="P38" i="1" s="1"/>
  <c r="AZ9" i="1" a="1"/>
  <c r="AW38" i="1"/>
  <c r="AE6" i="1" a="1"/>
  <c r="AE6" i="1" s="1"/>
  <c r="AU6" i="1" a="1"/>
  <c r="AU6" i="1" s="1"/>
  <c r="AZ9" i="1" l="1"/>
  <c r="BF9" i="1" s="1"/>
  <c r="AZ20" i="1"/>
  <c r="BG19" i="1" s="1"/>
  <c r="AZ28" i="1"/>
  <c r="BG27" i="1" s="1"/>
  <c r="AZ19" i="1"/>
  <c r="BG18" i="1" s="1"/>
  <c r="AZ29" i="1"/>
  <c r="BG28" i="1" s="1"/>
  <c r="AZ14" i="1"/>
  <c r="BG13" i="1" s="1"/>
  <c r="AZ10" i="1"/>
  <c r="BG9" i="1" s="1"/>
  <c r="AZ21" i="1"/>
  <c r="BG20" i="1" s="1"/>
  <c r="AZ27" i="1"/>
  <c r="BG26" i="1" s="1"/>
  <c r="AZ16" i="1"/>
  <c r="BG15" i="1" s="1"/>
  <c r="AZ32" i="1"/>
  <c r="BG31" i="1" s="1"/>
  <c r="AZ15" i="1"/>
  <c r="BG14" i="1" s="1"/>
  <c r="AZ33" i="1"/>
  <c r="BG32" i="1" s="1"/>
  <c r="AZ26" i="1"/>
  <c r="BG25" i="1" s="1"/>
  <c r="AZ30" i="1"/>
  <c r="BG29" i="1" s="1"/>
  <c r="AZ17" i="1"/>
  <c r="BG16" i="1" s="1"/>
  <c r="AZ31" i="1"/>
  <c r="BG30" i="1" s="1"/>
  <c r="AZ12" i="1"/>
  <c r="BG11" i="1" s="1"/>
  <c r="AZ36" i="1"/>
  <c r="BG35" i="1" s="1"/>
  <c r="AZ11" i="1"/>
  <c r="BG10" i="1" s="1"/>
  <c r="AZ37" i="1"/>
  <c r="BG36" i="1" s="1"/>
  <c r="AZ34" i="1"/>
  <c r="BG33" i="1" s="1"/>
  <c r="AZ38" i="1"/>
  <c r="BG37" i="1" s="1"/>
  <c r="AZ13" i="1"/>
  <c r="BG12" i="1" s="1"/>
  <c r="AZ35" i="1"/>
  <c r="BG34" i="1" s="1"/>
  <c r="AZ24" i="1"/>
  <c r="BG23" i="1" s="1"/>
  <c r="AZ23" i="1"/>
  <c r="BG22" i="1" s="1"/>
  <c r="AZ25" i="1"/>
  <c r="BG24" i="1" s="1"/>
  <c r="AZ22" i="1"/>
  <c r="BG21" i="1" s="1"/>
  <c r="AZ18" i="1"/>
  <c r="BG17" i="1" s="1"/>
  <c r="AW7" i="1"/>
  <c r="AV6" i="1" a="1"/>
  <c r="AV6" i="1" s="1"/>
  <c r="Q6" i="1" s="1"/>
  <c r="P9" i="1" a="1"/>
  <c r="P9" i="1" s="1"/>
  <c r="AO5" i="1" l="1"/>
  <c r="Y5" i="1"/>
  <c r="AN5" i="1"/>
  <c r="X5" i="1"/>
  <c r="AI5" i="1"/>
  <c r="W5" i="1"/>
  <c r="AL5" i="1"/>
  <c r="V5" i="1"/>
  <c r="AQ5" i="1"/>
  <c r="AK5" i="1"/>
  <c r="AJ5" i="1"/>
  <c r="U5" i="1"/>
  <c r="T5" i="1"/>
  <c r="AH5" i="1"/>
  <c r="AD5" i="1"/>
  <c r="AG5" i="1"/>
  <c r="AF5" i="1"/>
  <c r="AT5" i="1"/>
  <c r="AS5" i="1"/>
  <c r="AC5" i="1"/>
  <c r="AR5" i="1"/>
  <c r="AB5" i="1"/>
  <c r="AM5" i="1"/>
  <c r="AA5" i="1"/>
  <c r="AP5" i="1"/>
  <c r="Z5" i="1"/>
  <c r="S5" i="1"/>
  <c r="AU5" i="1"/>
  <c r="AE5" i="1"/>
  <c r="AX23" i="1"/>
  <c r="BD23" i="1" s="1"/>
  <c r="BO22" i="1" s="1"/>
  <c r="AX16" i="1"/>
  <c r="BD16" i="1" s="1"/>
  <c r="BO15" i="1" s="1"/>
  <c r="AX12" i="1"/>
  <c r="BD12" i="1" s="1"/>
  <c r="BO11" i="1" s="1"/>
  <c r="AX24" i="1"/>
  <c r="BD24" i="1" s="1"/>
  <c r="BO23" i="1" s="1"/>
  <c r="AX18" i="1"/>
  <c r="BD18" i="1" s="1"/>
  <c r="BO17" i="1" s="1"/>
  <c r="AX15" i="1"/>
  <c r="BD15" i="1" s="1"/>
  <c r="BO14" i="1" s="1"/>
  <c r="AX19" i="1"/>
  <c r="BD19" i="1" s="1"/>
  <c r="BO18" i="1" s="1"/>
  <c r="AX21" i="1"/>
  <c r="BD21" i="1" s="1"/>
  <c r="BO20" i="1" s="1"/>
  <c r="AX22" i="1"/>
  <c r="BD22" i="1" s="1"/>
  <c r="BO21" i="1" s="1"/>
  <c r="AX10" i="1"/>
  <c r="BD10" i="1" s="1"/>
  <c r="BO9" i="1" s="1"/>
  <c r="AX17" i="1"/>
  <c r="BD17" i="1" s="1"/>
  <c r="BO16" i="1" s="1"/>
  <c r="AX20" i="1"/>
  <c r="BD20" i="1" s="1"/>
  <c r="BO19" i="1" s="1"/>
  <c r="AX11" i="1"/>
  <c r="BD11" i="1" s="1"/>
  <c r="BO10" i="1" s="1"/>
  <c r="AX9" i="1"/>
  <c r="BD9" i="1" s="1"/>
  <c r="BN9" i="1" s="1"/>
  <c r="AX13" i="1"/>
  <c r="BD13" i="1" s="1"/>
  <c r="BO12" i="1" s="1"/>
  <c r="AX14" i="1"/>
  <c r="BD14" i="1" s="1"/>
  <c r="BO13" i="1" s="1"/>
  <c r="AX25" i="1"/>
  <c r="BD25" i="1" s="1"/>
  <c r="BO24" i="1" s="1"/>
  <c r="AX26" i="1"/>
  <c r="BD26" i="1" s="1"/>
  <c r="BO25" i="1" s="1"/>
  <c r="AX27" i="1"/>
  <c r="BD27" i="1" s="1"/>
  <c r="BO26" i="1" s="1"/>
  <c r="AX29" i="1"/>
  <c r="BD29" i="1" s="1"/>
  <c r="BO28" i="1" s="1"/>
  <c r="AX28" i="1"/>
  <c r="BD28" i="1" s="1"/>
  <c r="BO27" i="1" s="1"/>
  <c r="AX30" i="1"/>
  <c r="BD30" i="1" s="1"/>
  <c r="BO29" i="1" s="1"/>
  <c r="AX31" i="1"/>
  <c r="BD31" i="1" s="1"/>
  <c r="BO30" i="1" s="1"/>
  <c r="AX32" i="1"/>
  <c r="BD32" i="1" s="1"/>
  <c r="BO31" i="1" s="1"/>
  <c r="AX33" i="1"/>
  <c r="BD33" i="1" s="1"/>
  <c r="BO32" i="1" s="1"/>
  <c r="AX34" i="1"/>
  <c r="BD34" i="1" s="1"/>
  <c r="BO33" i="1" s="1"/>
  <c r="AX36" i="1"/>
  <c r="BD36" i="1" s="1"/>
  <c r="BO35" i="1" s="1"/>
  <c r="AX35" i="1"/>
  <c r="BD35" i="1" s="1"/>
  <c r="BO34" i="1" s="1"/>
  <c r="AX37" i="1"/>
  <c r="BD37" i="1" s="1"/>
  <c r="BO36" i="1" s="1"/>
  <c r="AX38" i="1"/>
  <c r="BD38" i="1" s="1"/>
  <c r="BO37" i="1" s="1"/>
  <c r="P7" i="1"/>
  <c r="AV5" i="1"/>
  <c r="O37" i="1" l="1"/>
  <c r="O25" i="1"/>
  <c r="O19" i="1"/>
  <c r="O18" i="1"/>
  <c r="O26" i="1"/>
  <c r="O38" i="1"/>
  <c r="O21" i="1"/>
  <c r="O29" i="1"/>
  <c r="O16" i="1"/>
  <c r="O23" i="1"/>
  <c r="O36" i="1"/>
  <c r="O20" i="1"/>
  <c r="O28" i="1"/>
  <c r="O15" i="1"/>
  <c r="O17" i="1"/>
  <c r="O27" i="1"/>
  <c r="O12" i="1"/>
  <c r="O33" i="1"/>
  <c r="O32" i="1"/>
  <c r="O11" i="1"/>
  <c r="O14" i="1"/>
  <c r="O35" i="1"/>
  <c r="O10" i="1"/>
  <c r="O34" i="1"/>
  <c r="O13" i="1"/>
  <c r="O24" i="1"/>
  <c r="O31" i="1"/>
  <c r="O22" i="1"/>
  <c r="O30" i="1"/>
  <c r="BA9" i="1" a="1"/>
  <c r="O9" i="1"/>
  <c r="BA9" i="1" l="1"/>
  <c r="BH9" i="1" s="1"/>
  <c r="BA17" i="1"/>
  <c r="BI16" i="1" s="1"/>
  <c r="BA25" i="1"/>
  <c r="BI24" i="1" s="1"/>
  <c r="BA33" i="1"/>
  <c r="BI32" i="1" s="1"/>
  <c r="BA10" i="1"/>
  <c r="BI9" i="1" s="1"/>
  <c r="BA18" i="1"/>
  <c r="BI17" i="1" s="1"/>
  <c r="BA26" i="1"/>
  <c r="BI25" i="1" s="1"/>
  <c r="BA34" i="1"/>
  <c r="BI33" i="1" s="1"/>
  <c r="BA11" i="1"/>
  <c r="BI10" i="1" s="1"/>
  <c r="BA19" i="1"/>
  <c r="BI18" i="1" s="1"/>
  <c r="BA27" i="1"/>
  <c r="BI26" i="1" s="1"/>
  <c r="BA35" i="1"/>
  <c r="BI34" i="1" s="1"/>
  <c r="BA24" i="1"/>
  <c r="BI23" i="1" s="1"/>
  <c r="BA12" i="1"/>
  <c r="BI11" i="1" s="1"/>
  <c r="BA28" i="1"/>
  <c r="BI27" i="1" s="1"/>
  <c r="BA37" i="1"/>
  <c r="BI36" i="1" s="1"/>
  <c r="BA38" i="1"/>
  <c r="BI37" i="1" s="1"/>
  <c r="BA16" i="1"/>
  <c r="BI15" i="1" s="1"/>
  <c r="BA13" i="1"/>
  <c r="BI12" i="1" s="1"/>
  <c r="BA14" i="1"/>
  <c r="BI13" i="1" s="1"/>
  <c r="BA29" i="1"/>
  <c r="BI28" i="1" s="1"/>
  <c r="BA30" i="1"/>
  <c r="BI29" i="1" s="1"/>
  <c r="BA31" i="1"/>
  <c r="BI30" i="1" s="1"/>
  <c r="BA36" i="1"/>
  <c r="BI35" i="1" s="1"/>
  <c r="BA21" i="1"/>
  <c r="BI20" i="1" s="1"/>
  <c r="BA22" i="1"/>
  <c r="BI21" i="1" s="1"/>
  <c r="BA23" i="1"/>
  <c r="BI22" i="1" s="1"/>
  <c r="BA20" i="1"/>
  <c r="BI19" i="1" s="1"/>
  <c r="BA15" i="1"/>
  <c r="BI14" i="1" s="1"/>
  <c r="BA32" i="1"/>
  <c r="BI31" i="1" s="1"/>
</calcChain>
</file>

<file path=xl/sharedStrings.xml><?xml version="1.0" encoding="utf-8"?>
<sst xmlns="http://schemas.openxmlformats.org/spreadsheetml/2006/main" count="41" uniqueCount="22">
  <si>
    <t>Data</t>
  </si>
  <si>
    <t>Generate values</t>
  </si>
  <si>
    <t>Range settings</t>
  </si>
  <si>
    <t>Prior</t>
  </si>
  <si>
    <t>Weibull complete joint distribution</t>
  </si>
  <si>
    <r>
      <t xml:space="preserve">Technique: </t>
    </r>
    <r>
      <rPr>
        <sz val="10"/>
        <rFont val="Times New Roman"/>
        <family val="1"/>
      </rPr>
      <t>Bayesian inference.</t>
    </r>
    <r>
      <rPr>
        <b/>
        <sz val="10"/>
        <rFont val="Times New Roman"/>
        <family val="1"/>
      </rPr>
      <t xml:space="preserve"> Problem: </t>
    </r>
    <r>
      <rPr>
        <sz val="10"/>
        <rFont val="Times New Roman"/>
        <family val="1"/>
      </rPr>
      <t>Find joint uncertainty distribution for parameters of a Weibull distribution fitted to complete data</t>
    </r>
  </si>
  <si>
    <t>Empty</t>
  </si>
  <si>
    <t>Desity</t>
  </si>
  <si>
    <t>Shape start</t>
  </si>
  <si>
    <t>Shape increment</t>
  </si>
  <si>
    <t>Scale start</t>
  </si>
  <si>
    <t>Scale increment</t>
  </si>
  <si>
    <t>Shape</t>
  </si>
  <si>
    <t>Scale</t>
  </si>
  <si>
    <t>Scale conditional density</t>
  </si>
  <si>
    <t>Distribution Data</t>
  </si>
  <si>
    <t>Input for "Sloping ranges (General) distribution"</t>
  </si>
  <si>
    <t>Min</t>
  </si>
  <si>
    <t>Max</t>
  </si>
  <si>
    <t>Min Height</t>
  </si>
  <si>
    <t>Max Height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</si>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</sst>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20"/>
      <name val="Arial"/>
      <family val="2"/>
    </font>
    <font>
      <sz val="10"/>
      <color indexed="57"/>
      <name val="Arial"/>
      <family val="2"/>
    </font>
    <font>
      <sz val="10"/>
      <color indexed="20"/>
      <name val="Arial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  <charset val="204"/>
    </font>
    <font>
      <sz val="10"/>
      <name val="Times New Roman"/>
      <family val="1"/>
    </font>
    <font>
      <b/>
      <i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darkUp"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" fillId="0" borderId="7" xfId="0" applyFont="1" applyBorder="1"/>
    <xf numFmtId="0" fontId="1" fillId="0" borderId="5" xfId="0" applyFont="1" applyBorder="1"/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3" borderId="15" xfId="0" applyFont="1" applyFill="1" applyBorder="1" applyAlignment="1">
      <alignment horizontal="center" vertical="distributed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2" fillId="0" borderId="0" xfId="0" applyFont="1" applyFill="1"/>
    <xf numFmtId="0" fontId="3" fillId="5" borderId="14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0" fillId="6" borderId="16" xfId="0" applyFont="1" applyFill="1" applyBorder="1" applyAlignment="1">
      <alignment horizontal="left" vertical="distributed" wrapText="1"/>
    </xf>
    <xf numFmtId="0" fontId="10" fillId="6" borderId="17" xfId="0" applyFont="1" applyFill="1" applyBorder="1" applyAlignment="1">
      <alignment horizontal="left" vertical="distributed" wrapText="1"/>
    </xf>
    <xf numFmtId="0" fontId="10" fillId="6" borderId="18" xfId="0" applyFont="1" applyFill="1" applyBorder="1" applyAlignment="1">
      <alignment horizontal="left" vertical="distributed" wrapText="1"/>
    </xf>
    <xf numFmtId="0" fontId="10" fillId="6" borderId="21" xfId="0" applyFont="1" applyFill="1" applyBorder="1" applyAlignment="1">
      <alignment horizontal="left" vertical="distributed" wrapText="1"/>
    </xf>
    <xf numFmtId="0" fontId="10" fillId="6" borderId="23" xfId="0" applyFont="1" applyFill="1" applyBorder="1" applyAlignment="1">
      <alignment horizontal="left" vertical="distributed" wrapText="1"/>
    </xf>
    <xf numFmtId="0" fontId="10" fillId="6" borderId="22" xfId="0" applyFont="1" applyFill="1" applyBorder="1" applyAlignment="1">
      <alignment horizontal="left" vertical="distributed" wrapText="1"/>
    </xf>
    <xf numFmtId="0" fontId="4" fillId="0" borderId="4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Complete data</a:t>
            </a:r>
          </a:p>
        </c:rich>
      </c:tx>
      <c:layout>
        <c:manualLayout>
          <c:xMode val="edge"/>
          <c:yMode val="edge"/>
          <c:x val="0.38730899337801589"/>
          <c:y val="3.45911949685534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527445816215868E-2"/>
          <c:y val="0.11006323108057894"/>
          <c:w val="0.85776896899891553"/>
          <c:h val="0.76100862632857436"/>
        </c:manualLayout>
      </c:layout>
      <c:scatterChart>
        <c:scatterStyle val="smoothMarker"/>
        <c:varyColors val="0"/>
        <c:ser>
          <c:idx val="1"/>
          <c:order val="0"/>
          <c:tx>
            <c:v>Shape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Model!$S$8:$AV$8</c:f>
              <c:numCache>
                <c:formatCode>General</c:formatCode>
                <c:ptCount val="30"/>
                <c:pt idx="0">
                  <c:v>0.9</c:v>
                </c:pt>
                <c:pt idx="1">
                  <c:v>0.95000000000000007</c:v>
                </c:pt>
                <c:pt idx="2">
                  <c:v>1</c:v>
                </c:pt>
                <c:pt idx="3">
                  <c:v>1.05</c:v>
                </c:pt>
                <c:pt idx="4">
                  <c:v>1.1000000000000001</c:v>
                </c:pt>
                <c:pt idx="5">
                  <c:v>1.1500000000000001</c:v>
                </c:pt>
                <c:pt idx="6">
                  <c:v>1.2000000000000002</c:v>
                </c:pt>
                <c:pt idx="7">
                  <c:v>1.2500000000000002</c:v>
                </c:pt>
                <c:pt idx="8">
                  <c:v>1.3000000000000003</c:v>
                </c:pt>
                <c:pt idx="9">
                  <c:v>1.3500000000000003</c:v>
                </c:pt>
                <c:pt idx="10">
                  <c:v>1.4000000000000004</c:v>
                </c:pt>
                <c:pt idx="11">
                  <c:v>1.4500000000000004</c:v>
                </c:pt>
                <c:pt idx="12">
                  <c:v>1.5000000000000004</c:v>
                </c:pt>
                <c:pt idx="13">
                  <c:v>1.5500000000000005</c:v>
                </c:pt>
                <c:pt idx="14">
                  <c:v>1.6000000000000005</c:v>
                </c:pt>
                <c:pt idx="15">
                  <c:v>1.6500000000000006</c:v>
                </c:pt>
                <c:pt idx="16">
                  <c:v>1.7000000000000006</c:v>
                </c:pt>
                <c:pt idx="17">
                  <c:v>1.7500000000000007</c:v>
                </c:pt>
                <c:pt idx="18">
                  <c:v>1.8000000000000007</c:v>
                </c:pt>
                <c:pt idx="19">
                  <c:v>1.8500000000000008</c:v>
                </c:pt>
                <c:pt idx="20">
                  <c:v>1.9000000000000008</c:v>
                </c:pt>
                <c:pt idx="21">
                  <c:v>1.9500000000000008</c:v>
                </c:pt>
                <c:pt idx="22">
                  <c:v>2.0000000000000009</c:v>
                </c:pt>
                <c:pt idx="23">
                  <c:v>2.0500000000000007</c:v>
                </c:pt>
                <c:pt idx="24">
                  <c:v>2.1000000000000005</c:v>
                </c:pt>
                <c:pt idx="25">
                  <c:v>2.1500000000000004</c:v>
                </c:pt>
                <c:pt idx="26">
                  <c:v>2.2000000000000002</c:v>
                </c:pt>
                <c:pt idx="27">
                  <c:v>2.25</c:v>
                </c:pt>
                <c:pt idx="28">
                  <c:v>2.2999999999999998</c:v>
                </c:pt>
                <c:pt idx="29">
                  <c:v>2.3499999999999996</c:v>
                </c:pt>
              </c:numCache>
            </c:numRef>
          </c:xVal>
          <c:yVal>
            <c:numRef>
              <c:f>Model!$S$5:$AV$5</c:f>
              <c:numCache>
                <c:formatCode>General</c:formatCode>
                <c:ptCount val="30"/>
                <c:pt idx="0">
                  <c:v>8.6422877169545001E-5</c:v>
                </c:pt>
                <c:pt idx="1">
                  <c:v>4.2927700322369018E-4</c:v>
                </c:pt>
                <c:pt idx="2">
                  <c:v>1.7627188157501496E-3</c:v>
                </c:pt>
                <c:pt idx="3">
                  <c:v>6.0781740889259877E-3</c:v>
                </c:pt>
                <c:pt idx="4">
                  <c:v>1.7842064729446178E-2</c:v>
                </c:pt>
                <c:pt idx="5">
                  <c:v>4.5122757135041963E-2</c:v>
                </c:pt>
                <c:pt idx="6">
                  <c:v>9.9354471811032116E-2</c:v>
                </c:pt>
                <c:pt idx="7">
                  <c:v>0.19223879988157108</c:v>
                </c:pt>
                <c:pt idx="8">
                  <c:v>0.32954588504280813</c:v>
                </c:pt>
                <c:pt idx="9">
                  <c:v>0.50417490890273398</c:v>
                </c:pt>
                <c:pt idx="10">
                  <c:v>0.69291028259019194</c:v>
                </c:pt>
                <c:pt idx="11">
                  <c:v>0.86052656551039552</c:v>
                </c:pt>
                <c:pt idx="12">
                  <c:v>0.97088110208755918</c:v>
                </c:pt>
                <c:pt idx="13">
                  <c:v>1</c:v>
                </c:pt>
                <c:pt idx="14">
                  <c:v>0.94450661419916337</c:v>
                </c:pt>
                <c:pt idx="15">
                  <c:v>0.8214153406260678</c:v>
                </c:pt>
                <c:pt idx="16">
                  <c:v>0.66026185827270767</c:v>
                </c:pt>
                <c:pt idx="17">
                  <c:v>0.49224855258815142</c:v>
                </c:pt>
                <c:pt idx="18">
                  <c:v>0.34148877814265949</c:v>
                </c:pt>
                <c:pt idx="19">
                  <c:v>0.22110684331393596</c:v>
                </c:pt>
                <c:pt idx="20">
                  <c:v>0.13399318737477803</c:v>
                </c:pt>
                <c:pt idx="21">
                  <c:v>7.6200662081992582E-2</c:v>
                </c:pt>
                <c:pt idx="22">
                  <c:v>4.0766012920013431E-2</c:v>
                </c:pt>
                <c:pt idx="23">
                  <c:v>2.0563787507384444E-2</c:v>
                </c:pt>
                <c:pt idx="24">
                  <c:v>9.8020087915800976E-3</c:v>
                </c:pt>
                <c:pt idx="25">
                  <c:v>4.4240593669902352E-3</c:v>
                </c:pt>
                <c:pt idx="26">
                  <c:v>1.8943364353110179E-3</c:v>
                </c:pt>
                <c:pt idx="27">
                  <c:v>7.7092796532311986E-4</c:v>
                </c:pt>
                <c:pt idx="28">
                  <c:v>2.9870238347438205E-4</c:v>
                </c:pt>
                <c:pt idx="29">
                  <c:v>1.1036724984641037E-4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18-4D93-94BF-A83047ABDEE0}"/>
            </c:ext>
          </c:extLst>
        </c:ser>
        <c:ser>
          <c:idx val="0"/>
          <c:order val="1"/>
          <c:tx>
            <c:v>Scale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Model!$R$9:$R$38</c:f>
              <c:numCache>
                <c:formatCode>General</c:formatCode>
                <c:ptCount val="30"/>
                <c:pt idx="0">
                  <c:v>4</c:v>
                </c:pt>
                <c:pt idx="1">
                  <c:v>4.1500000000000004</c:v>
                </c:pt>
                <c:pt idx="2">
                  <c:v>4.3000000000000007</c:v>
                </c:pt>
                <c:pt idx="3">
                  <c:v>4.4500000000000011</c:v>
                </c:pt>
                <c:pt idx="4">
                  <c:v>4.6000000000000014</c:v>
                </c:pt>
                <c:pt idx="5">
                  <c:v>4.7500000000000018</c:v>
                </c:pt>
                <c:pt idx="6">
                  <c:v>4.9000000000000021</c:v>
                </c:pt>
                <c:pt idx="7">
                  <c:v>5.0500000000000025</c:v>
                </c:pt>
                <c:pt idx="8">
                  <c:v>5.2000000000000028</c:v>
                </c:pt>
                <c:pt idx="9">
                  <c:v>5.3500000000000032</c:v>
                </c:pt>
                <c:pt idx="10">
                  <c:v>5.5000000000000036</c:v>
                </c:pt>
                <c:pt idx="11">
                  <c:v>5.6500000000000039</c:v>
                </c:pt>
                <c:pt idx="12">
                  <c:v>5.8000000000000043</c:v>
                </c:pt>
                <c:pt idx="13">
                  <c:v>5.9500000000000046</c:v>
                </c:pt>
                <c:pt idx="14">
                  <c:v>6.100000000000005</c:v>
                </c:pt>
                <c:pt idx="15">
                  <c:v>6.2500000000000053</c:v>
                </c:pt>
                <c:pt idx="16">
                  <c:v>6.4000000000000057</c:v>
                </c:pt>
                <c:pt idx="17">
                  <c:v>6.550000000000006</c:v>
                </c:pt>
                <c:pt idx="18">
                  <c:v>6.7000000000000064</c:v>
                </c:pt>
                <c:pt idx="19">
                  <c:v>6.8500000000000068</c:v>
                </c:pt>
                <c:pt idx="20">
                  <c:v>7.0000000000000071</c:v>
                </c:pt>
                <c:pt idx="21">
                  <c:v>7.1500000000000075</c:v>
                </c:pt>
                <c:pt idx="22">
                  <c:v>7.3000000000000078</c:v>
                </c:pt>
                <c:pt idx="23">
                  <c:v>7.4500000000000082</c:v>
                </c:pt>
                <c:pt idx="24">
                  <c:v>7.6000000000000085</c:v>
                </c:pt>
                <c:pt idx="25">
                  <c:v>7.7500000000000089</c:v>
                </c:pt>
                <c:pt idx="26">
                  <c:v>7.9000000000000092</c:v>
                </c:pt>
                <c:pt idx="27">
                  <c:v>8.0500000000000096</c:v>
                </c:pt>
                <c:pt idx="28">
                  <c:v>8.2000000000000099</c:v>
                </c:pt>
                <c:pt idx="29">
                  <c:v>8.3500000000000103</c:v>
                </c:pt>
              </c:numCache>
            </c:numRef>
          </c:xVal>
          <c:yVal>
            <c:numRef>
              <c:f>Model!$O$9:$O$38</c:f>
              <c:numCache>
                <c:formatCode>General</c:formatCode>
                <c:ptCount val="30"/>
                <c:pt idx="0">
                  <c:v>9.4325720254830958E-4</c:v>
                </c:pt>
                <c:pt idx="1">
                  <c:v>2.8955384802126943E-3</c:v>
                </c:pt>
                <c:pt idx="2">
                  <c:v>8.0180549690221908E-3</c:v>
                </c:pt>
                <c:pt idx="3">
                  <c:v>2.0046213992933447E-2</c:v>
                </c:pt>
                <c:pt idx="4">
                  <c:v>4.5296491966579297E-2</c:v>
                </c:pt>
                <c:pt idx="5">
                  <c:v>9.2620106450107348E-2</c:v>
                </c:pt>
                <c:pt idx="6">
                  <c:v>0.17163732442525451</c:v>
                </c:pt>
                <c:pt idx="7">
                  <c:v>0.28878646997517771</c:v>
                </c:pt>
                <c:pt idx="8">
                  <c:v>0.44212318144666779</c:v>
                </c:pt>
                <c:pt idx="9">
                  <c:v>0.6174675280969707</c:v>
                </c:pt>
                <c:pt idx="10">
                  <c:v>0.78896820866344597</c:v>
                </c:pt>
                <c:pt idx="11">
                  <c:v>0.92537792959692955</c:v>
                </c:pt>
                <c:pt idx="12">
                  <c:v>1</c:v>
                </c:pt>
                <c:pt idx="13">
                  <c:v>0.9996981226311572</c:v>
                </c:pt>
                <c:pt idx="14">
                  <c:v>0.92862318648483277</c:v>
                </c:pt>
                <c:pt idx="15">
                  <c:v>0.80529405711849467</c:v>
                </c:pt>
                <c:pt idx="16">
                  <c:v>0.65518201546175281</c:v>
                </c:pt>
                <c:pt idx="17">
                  <c:v>0.50267609325989127</c:v>
                </c:pt>
                <c:pt idx="18">
                  <c:v>0.36560054257259816</c:v>
                </c:pt>
                <c:pt idx="19">
                  <c:v>0.25339950030410874</c:v>
                </c:pt>
                <c:pt idx="20">
                  <c:v>0.16824968245097296</c:v>
                </c:pt>
                <c:pt idx="21">
                  <c:v>0.10756501704189496</c:v>
                </c:pt>
                <c:pt idx="22">
                  <c:v>6.6541943589535732E-2</c:v>
                </c:pt>
                <c:pt idx="23">
                  <c:v>4.0018689300154564E-2</c:v>
                </c:pt>
                <c:pt idx="24">
                  <c:v>2.3500921054613596E-2</c:v>
                </c:pt>
                <c:pt idx="25">
                  <c:v>1.3531173296697875E-2</c:v>
                </c:pt>
                <c:pt idx="26">
                  <c:v>7.6672897451671648E-3</c:v>
                </c:pt>
                <c:pt idx="27">
                  <c:v>4.2902340202361422E-3</c:v>
                </c:pt>
                <c:pt idx="28">
                  <c:v>2.3778236597654773E-3</c:v>
                </c:pt>
                <c:pt idx="29">
                  <c:v>1.3089371490988821E-3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18-4D93-94BF-A83047ABDEE0}"/>
            </c:ext>
          </c:extLst>
        </c:ser>
        <c:ser>
          <c:idx val="3"/>
          <c:order val="2"/>
          <c:tx>
            <c:v>Sampled shape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Model!$E$14:$E$15</c:f>
              <c:numCache>
                <c:formatCode>General</c:formatCode>
                <c:ptCount val="2"/>
                <c:pt idx="1">
                  <c:v>1.5347501729426589</c:v>
                </c:pt>
              </c:numCache>
            </c:numRef>
          </c:xVal>
          <c:yVal>
            <c:numRef>
              <c:f>Model!$F$14:$F$15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18-4D93-94BF-A83047ABDEE0}"/>
            </c:ext>
          </c:extLst>
        </c:ser>
        <c:ser>
          <c:idx val="2"/>
          <c:order val="3"/>
          <c:tx>
            <c:v>Conditional Scale</c:v>
          </c:tx>
          <c:spPr>
            <a:ln w="25400"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Model!$R$9:$R$38</c:f>
              <c:numCache>
                <c:formatCode>General</c:formatCode>
                <c:ptCount val="30"/>
                <c:pt idx="0">
                  <c:v>4</c:v>
                </c:pt>
                <c:pt idx="1">
                  <c:v>4.1500000000000004</c:v>
                </c:pt>
                <c:pt idx="2">
                  <c:v>4.3000000000000007</c:v>
                </c:pt>
                <c:pt idx="3">
                  <c:v>4.4500000000000011</c:v>
                </c:pt>
                <c:pt idx="4">
                  <c:v>4.6000000000000014</c:v>
                </c:pt>
                <c:pt idx="5">
                  <c:v>4.7500000000000018</c:v>
                </c:pt>
                <c:pt idx="6">
                  <c:v>4.9000000000000021</c:v>
                </c:pt>
                <c:pt idx="7">
                  <c:v>5.0500000000000025</c:v>
                </c:pt>
                <c:pt idx="8">
                  <c:v>5.2000000000000028</c:v>
                </c:pt>
                <c:pt idx="9">
                  <c:v>5.3500000000000032</c:v>
                </c:pt>
                <c:pt idx="10">
                  <c:v>5.5000000000000036</c:v>
                </c:pt>
                <c:pt idx="11">
                  <c:v>5.6500000000000039</c:v>
                </c:pt>
                <c:pt idx="12">
                  <c:v>5.8000000000000043</c:v>
                </c:pt>
                <c:pt idx="13">
                  <c:v>5.9500000000000046</c:v>
                </c:pt>
                <c:pt idx="14">
                  <c:v>6.100000000000005</c:v>
                </c:pt>
                <c:pt idx="15">
                  <c:v>6.2500000000000053</c:v>
                </c:pt>
                <c:pt idx="16">
                  <c:v>6.4000000000000057</c:v>
                </c:pt>
                <c:pt idx="17">
                  <c:v>6.550000000000006</c:v>
                </c:pt>
                <c:pt idx="18">
                  <c:v>6.7000000000000064</c:v>
                </c:pt>
                <c:pt idx="19">
                  <c:v>6.8500000000000068</c:v>
                </c:pt>
                <c:pt idx="20">
                  <c:v>7.0000000000000071</c:v>
                </c:pt>
                <c:pt idx="21">
                  <c:v>7.1500000000000075</c:v>
                </c:pt>
                <c:pt idx="22">
                  <c:v>7.3000000000000078</c:v>
                </c:pt>
                <c:pt idx="23">
                  <c:v>7.4500000000000082</c:v>
                </c:pt>
                <c:pt idx="24">
                  <c:v>7.6000000000000085</c:v>
                </c:pt>
                <c:pt idx="25">
                  <c:v>7.7500000000000089</c:v>
                </c:pt>
                <c:pt idx="26">
                  <c:v>7.9000000000000092</c:v>
                </c:pt>
                <c:pt idx="27">
                  <c:v>8.0500000000000096</c:v>
                </c:pt>
                <c:pt idx="28">
                  <c:v>8.2000000000000099</c:v>
                </c:pt>
                <c:pt idx="29">
                  <c:v>8.3500000000000103</c:v>
                </c:pt>
              </c:numCache>
            </c:numRef>
          </c:xVal>
          <c:yVal>
            <c:numRef>
              <c:f>Model!$AX$9:$AX$38</c:f>
              <c:numCache>
                <c:formatCode>General</c:formatCode>
                <c:ptCount val="30"/>
                <c:pt idx="0">
                  <c:v>2.9038953144331845E-5</c:v>
                </c:pt>
                <c:pt idx="1">
                  <c:v>2.4502321966537625E-4</c:v>
                </c:pt>
                <c:pt idx="2">
                  <c:v>1.4711766125620844E-3</c:v>
                </c:pt>
                <c:pt idx="3">
                  <c:v>6.5773364600318412E-3</c:v>
                </c:pt>
                <c:pt idx="4">
                  <c:v>2.2752311266002953E-2</c:v>
                </c:pt>
                <c:pt idx="5">
                  <c:v>6.2915774602885735E-2</c:v>
                </c:pt>
                <c:pt idx="6">
                  <c:v>0.14300696788583075</c:v>
                </c:pt>
                <c:pt idx="7">
                  <c:v>0.27365713121322377</c:v>
                </c:pt>
                <c:pt idx="8">
                  <c:v>0.45004957705974585</c:v>
                </c:pt>
                <c:pt idx="9">
                  <c:v>0.64753379416118018</c:v>
                </c:pt>
                <c:pt idx="10">
                  <c:v>0.82782245922244069</c:v>
                </c:pt>
                <c:pt idx="11">
                  <c:v>0.95310984345180849</c:v>
                </c:pt>
                <c:pt idx="12">
                  <c:v>1</c:v>
                </c:pt>
                <c:pt idx="13">
                  <c:v>0.96604455158992197</c:v>
                </c:pt>
                <c:pt idx="14">
                  <c:v>0.86712322368148642</c:v>
                </c:pt>
                <c:pt idx="15">
                  <c:v>0.72900382563880606</c:v>
                </c:pt>
                <c:pt idx="16">
                  <c:v>0.57812069284665202</c:v>
                </c:pt>
                <c:pt idx="17">
                  <c:v>0.4351814660870264</c:v>
                </c:pt>
                <c:pt idx="18">
                  <c:v>0.31268239853759217</c:v>
                </c:pt>
                <c:pt idx="19">
                  <c:v>0.21551078353672024</c:v>
                </c:pt>
                <c:pt idx="20">
                  <c:v>0.14311497075409868</c:v>
                </c:pt>
                <c:pt idx="21">
                  <c:v>9.1931582476553364E-2</c:v>
                </c:pt>
                <c:pt idx="22">
                  <c:v>5.732458324302115E-2</c:v>
                </c:pt>
                <c:pt idx="23">
                  <c:v>3.4808676584155041E-2</c:v>
                </c:pt>
                <c:pt idx="24">
                  <c:v>2.06413442144677E-2</c:v>
                </c:pt>
                <c:pt idx="25">
                  <c:v>1.1983984553021345E-2</c:v>
                </c:pt>
                <c:pt idx="26">
                  <c:v>6.8277205432130438E-3</c:v>
                </c:pt>
                <c:pt idx="27">
                  <c:v>3.8252656195320329E-3</c:v>
                </c:pt>
                <c:pt idx="28">
                  <c:v>2.1114040101116926E-3</c:v>
                </c:pt>
                <c:pt idx="29">
                  <c:v>1.150109712282817E-3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18-4D93-94BF-A83047ABDEE0}"/>
            </c:ext>
          </c:extLst>
        </c:ser>
        <c:ser>
          <c:idx val="4"/>
          <c:order val="4"/>
          <c:tx>
            <c:v>Sampled Scale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Model!$E$16:$E$17</c:f>
              <c:numCache>
                <c:formatCode>General</c:formatCode>
                <c:ptCount val="2"/>
                <c:pt idx="0">
                  <c:v>4.9205592544009518</c:v>
                </c:pt>
              </c:numCache>
            </c:numRef>
          </c:xVal>
          <c:yVal>
            <c:numRef>
              <c:f>Model!$F$14:$F$15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618-4D93-94BF-A83047ABD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361176"/>
        <c:axId val="1"/>
      </c:scatterChart>
      <c:valAx>
        <c:axId val="582361176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36117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711465613374991"/>
          <c:y val="0.11914912184558134"/>
          <c:w val="0.27336187889983232"/>
          <c:h val="0.304255793284252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6</xdr:row>
      <xdr:rowOff>196850</xdr:rowOff>
    </xdr:from>
    <xdr:to>
      <xdr:col>12</xdr:col>
      <xdr:colOff>546100</xdr:colOff>
      <xdr:row>24</xdr:row>
      <xdr:rowOff>133350</xdr:rowOff>
    </xdr:to>
    <xdr:graphicFrame macro="">
      <xdr:nvGraphicFramePr>
        <xdr:cNvPr id="1062" name="Chart 3">
          <a:extLst>
            <a:ext uri="{FF2B5EF4-FFF2-40B4-BE49-F238E27FC236}">
              <a16:creationId xmlns:a16="http://schemas.microsoft.com/office/drawing/2014/main" id="{556BA277-2411-405A-A784-C31DF7030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196850</xdr:colOff>
      <xdr:row>20</xdr:row>
      <xdr:rowOff>133350</xdr:rowOff>
    </xdr:from>
    <xdr:ext cx="2327817" cy="318036"/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B42732F2-559C-49F5-8172-B53B2CEF4C98}"/>
            </a:ext>
          </a:extLst>
        </xdr:cNvPr>
        <xdr:cNvSpPr txBox="1">
          <a:spLocks noChangeArrowheads="1"/>
        </xdr:cNvSpPr>
      </xdr:nvSpPr>
      <xdr:spPr bwMode="auto">
        <a:xfrm>
          <a:off x="984250" y="4171950"/>
          <a:ext cx="2327817" cy="318036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Attention: Run this model with the 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Normal Speed instead of Extreme speed</a:t>
          </a:r>
        </a:p>
      </xdr:txBody>
    </xdr:sp>
    <xdr:clientData/>
  </xdr:oneCellAnchor>
  <xdr:twoCellAnchor editAs="oneCell">
    <xdr:from>
      <xdr:col>0</xdr:col>
      <xdr:colOff>127000</xdr:colOff>
      <xdr:row>0</xdr:row>
      <xdr:rowOff>38100</xdr:rowOff>
    </xdr:from>
    <xdr:to>
      <xdr:col>3</xdr:col>
      <xdr:colOff>895350</xdr:colOff>
      <xdr:row>2</xdr:row>
      <xdr:rowOff>114300</xdr:rowOff>
    </xdr:to>
    <xdr:pic>
      <xdr:nvPicPr>
        <xdr:cNvPr id="2" name="Picture 1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EC111F-6CED-4843-B725-6F287E4DE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38100"/>
          <a:ext cx="2203450" cy="105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5" x14ac:dyDescent="0.25"/>
  <sheetData/>
  <phoneticPr fontId="16" type="noConversion"/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P127"/>
  <sheetViews>
    <sheetView showGridLines="0" tabSelected="1" workbookViewId="0"/>
  </sheetViews>
  <sheetFormatPr defaultRowHeight="12.5" x14ac:dyDescent="0.25"/>
  <cols>
    <col min="1" max="1" width="2" customWidth="1"/>
    <col min="2" max="2" width="9.26953125" bestFit="1" customWidth="1"/>
    <col min="3" max="3" width="9.26953125" customWidth="1"/>
    <col min="4" max="4" width="14.26953125" bestFit="1" customWidth="1"/>
    <col min="5" max="5" width="7.26953125" customWidth="1"/>
    <col min="6" max="14" width="9.26953125" customWidth="1"/>
    <col min="15" max="15" width="9.26953125" style="2" bestFit="1" customWidth="1"/>
    <col min="16" max="16" width="9.26953125" style="2" customWidth="1"/>
    <col min="17" max="17" width="12.453125" bestFit="1" customWidth="1"/>
    <col min="18" max="18" width="9.26953125" bestFit="1" customWidth="1"/>
    <col min="19" max="48" width="6.7265625" customWidth="1"/>
    <col min="49" max="49" width="12.453125" bestFit="1" customWidth="1"/>
    <col min="54" max="54" width="10.26953125" customWidth="1"/>
  </cols>
  <sheetData>
    <row r="1" spans="1:68" ht="57" customHeight="1" x14ac:dyDescent="0.25">
      <c r="A1" s="37"/>
      <c r="B1" s="37"/>
      <c r="C1" s="37"/>
      <c r="D1" s="37"/>
      <c r="E1" s="37"/>
      <c r="F1" s="37"/>
      <c r="G1" s="37"/>
      <c r="H1" s="37"/>
    </row>
    <row r="2" spans="1:68" ht="20" x14ac:dyDescent="0.4">
      <c r="A2" s="37"/>
      <c r="B2" s="37"/>
      <c r="C2" s="37"/>
      <c r="D2" s="37"/>
      <c r="E2" s="37"/>
      <c r="F2" s="38" t="s">
        <v>4</v>
      </c>
      <c r="G2" s="37"/>
      <c r="H2" s="37"/>
    </row>
    <row r="3" spans="1:68" ht="13.5" customHeight="1" thickBot="1" x14ac:dyDescent="0.4">
      <c r="A3" s="37"/>
      <c r="B3" s="37"/>
      <c r="C3" s="37"/>
      <c r="D3" s="37"/>
      <c r="E3" s="39"/>
      <c r="F3" s="37"/>
      <c r="G3" s="37"/>
      <c r="H3" s="37"/>
    </row>
    <row r="4" spans="1:68" ht="12.4" customHeight="1" thickBot="1" x14ac:dyDescent="0.3">
      <c r="A4" s="37"/>
      <c r="B4" s="75" t="s">
        <v>5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7"/>
      <c r="R4" s="31" t="s">
        <v>3</v>
      </c>
      <c r="S4" s="33">
        <v>1</v>
      </c>
      <c r="T4" s="33">
        <v>1</v>
      </c>
      <c r="U4" s="33">
        <v>1</v>
      </c>
      <c r="V4" s="33">
        <v>1</v>
      </c>
      <c r="W4" s="33">
        <v>1</v>
      </c>
      <c r="X4" s="33">
        <v>1</v>
      </c>
      <c r="Y4" s="33">
        <v>1</v>
      </c>
      <c r="Z4" s="33">
        <v>1</v>
      </c>
      <c r="AA4" s="33">
        <v>1</v>
      </c>
      <c r="AB4" s="33">
        <v>1</v>
      </c>
      <c r="AC4" s="33">
        <v>1</v>
      </c>
      <c r="AD4" s="33">
        <v>1</v>
      </c>
      <c r="AE4" s="33">
        <v>1</v>
      </c>
      <c r="AF4" s="33">
        <v>1</v>
      </c>
      <c r="AG4" s="33">
        <v>1</v>
      </c>
      <c r="AH4" s="33">
        <v>1</v>
      </c>
      <c r="AI4" s="33">
        <v>1</v>
      </c>
      <c r="AJ4" s="33">
        <v>1</v>
      </c>
      <c r="AK4" s="33">
        <v>1</v>
      </c>
      <c r="AL4" s="33">
        <v>1</v>
      </c>
      <c r="AM4" s="33">
        <v>1</v>
      </c>
      <c r="AN4" s="33">
        <v>1</v>
      </c>
      <c r="AO4" s="33">
        <v>1</v>
      </c>
      <c r="AP4" s="33">
        <v>1</v>
      </c>
      <c r="AQ4" s="33">
        <v>1</v>
      </c>
      <c r="AR4" s="33">
        <v>1</v>
      </c>
      <c r="AS4" s="33">
        <v>1</v>
      </c>
      <c r="AT4" s="33">
        <v>1</v>
      </c>
      <c r="AU4" s="33">
        <v>1</v>
      </c>
      <c r="AV4" s="32">
        <v>1</v>
      </c>
    </row>
    <row r="5" spans="1:68" ht="13.15" customHeight="1" thickBot="1" x14ac:dyDescent="0.3">
      <c r="A5" s="37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  <c r="O5" s="10"/>
      <c r="P5" s="10"/>
      <c r="Q5" s="4"/>
      <c r="R5" s="5"/>
      <c r="S5" s="5">
        <f>S6/$Q$6</f>
        <v>8.6422877169545001E-5</v>
      </c>
      <c r="T5" s="5">
        <f t="shared" ref="T5:AV5" si="0">T6/$Q$6</f>
        <v>4.2927700322369018E-4</v>
      </c>
      <c r="U5" s="5">
        <f t="shared" si="0"/>
        <v>1.7627188157501496E-3</v>
      </c>
      <c r="V5" s="5">
        <f t="shared" si="0"/>
        <v>6.0781740889259877E-3</v>
      </c>
      <c r="W5" s="5">
        <f t="shared" si="0"/>
        <v>1.7842064729446178E-2</v>
      </c>
      <c r="X5" s="5">
        <f t="shared" si="0"/>
        <v>4.5122757135041963E-2</v>
      </c>
      <c r="Y5" s="5">
        <f t="shared" si="0"/>
        <v>9.9354471811032116E-2</v>
      </c>
      <c r="Z5" s="5">
        <f t="shared" si="0"/>
        <v>0.19223879988157108</v>
      </c>
      <c r="AA5" s="5">
        <f t="shared" si="0"/>
        <v>0.32954588504280813</v>
      </c>
      <c r="AB5" s="5">
        <f t="shared" si="0"/>
        <v>0.50417490890273398</v>
      </c>
      <c r="AC5" s="5">
        <f t="shared" si="0"/>
        <v>0.69291028259019194</v>
      </c>
      <c r="AD5" s="5">
        <f t="shared" si="0"/>
        <v>0.86052656551039552</v>
      </c>
      <c r="AE5" s="5">
        <f t="shared" si="0"/>
        <v>0.97088110208755918</v>
      </c>
      <c r="AF5" s="5">
        <f t="shared" si="0"/>
        <v>1</v>
      </c>
      <c r="AG5" s="5">
        <f t="shared" si="0"/>
        <v>0.94450661419916337</v>
      </c>
      <c r="AH5" s="5">
        <f t="shared" si="0"/>
        <v>0.8214153406260678</v>
      </c>
      <c r="AI5" s="5">
        <f t="shared" si="0"/>
        <v>0.66026185827270767</v>
      </c>
      <c r="AJ5" s="5">
        <f t="shared" si="0"/>
        <v>0.49224855258815142</v>
      </c>
      <c r="AK5" s="5">
        <f t="shared" si="0"/>
        <v>0.34148877814265949</v>
      </c>
      <c r="AL5" s="5">
        <f t="shared" si="0"/>
        <v>0.22110684331393596</v>
      </c>
      <c r="AM5" s="5">
        <f t="shared" si="0"/>
        <v>0.13399318737477803</v>
      </c>
      <c r="AN5" s="5">
        <f t="shared" si="0"/>
        <v>7.6200662081992582E-2</v>
      </c>
      <c r="AO5" s="5">
        <f t="shared" si="0"/>
        <v>4.0766012920013431E-2</v>
      </c>
      <c r="AP5" s="5">
        <f t="shared" si="0"/>
        <v>2.0563787507384444E-2</v>
      </c>
      <c r="AQ5" s="5">
        <f t="shared" si="0"/>
        <v>9.8020087915800976E-3</v>
      </c>
      <c r="AR5" s="5">
        <f t="shared" si="0"/>
        <v>4.4240593669902352E-3</v>
      </c>
      <c r="AS5" s="5">
        <f t="shared" si="0"/>
        <v>1.8943364353110179E-3</v>
      </c>
      <c r="AT5" s="5">
        <f t="shared" si="0"/>
        <v>7.7092796532311986E-4</v>
      </c>
      <c r="AU5" s="5">
        <f t="shared" si="0"/>
        <v>2.9870238347438205E-4</v>
      </c>
      <c r="AV5" s="6">
        <f t="shared" si="0"/>
        <v>1.1036724984641037E-4</v>
      </c>
      <c r="AZ5" s="87" t="s">
        <v>12</v>
      </c>
      <c r="BA5" s="89"/>
      <c r="BC5" s="87" t="s">
        <v>13</v>
      </c>
      <c r="BD5" s="89"/>
      <c r="BF5" s="87" t="s">
        <v>12</v>
      </c>
      <c r="BG5" s="88"/>
      <c r="BH5" s="88"/>
      <c r="BI5" s="88"/>
      <c r="BJ5" s="89"/>
      <c r="BL5" s="87" t="s">
        <v>13</v>
      </c>
      <c r="BM5" s="88"/>
      <c r="BN5" s="88"/>
      <c r="BO5" s="88"/>
      <c r="BP5" s="89"/>
    </row>
    <row r="6" spans="1:68" ht="12.75" customHeight="1" thickBot="1" x14ac:dyDescent="0.3">
      <c r="O6" s="10"/>
      <c r="P6" s="10"/>
      <c r="Q6" s="7">
        <f>MAX(S6:AV6)</f>
        <v>5.2699997671933527E-57</v>
      </c>
      <c r="R6" s="8"/>
      <c r="S6" s="8">
        <f t="array" ref="S6">SUM(EXP(S9:S38))*S4</f>
        <v>4.5544854256368188E-61</v>
      </c>
      <c r="T6" s="8">
        <f t="array" ref="T6">SUM(EXP(T9:T38))*T4</f>
        <v>2.2622897070503074E-60</v>
      </c>
      <c r="U6" s="8">
        <f t="array" ref="U6">SUM(EXP(U9:U38))*U4</f>
        <v>9.2895277486306308E-60</v>
      </c>
      <c r="V6" s="8">
        <f t="array" ref="V6">SUM(EXP(V9:V38))*V4</f>
        <v>3.2031976033600622E-59</v>
      </c>
      <c r="W6" s="8">
        <f t="array" ref="W6">SUM(EXP(W9:W38))*W4</f>
        <v>9.4027676970430096E-59</v>
      </c>
      <c r="X6" s="8">
        <f t="array" ref="X6">SUM(EXP(X9:X38))*X4</f>
        <v>2.3779691959679333E-58</v>
      </c>
      <c r="Y6" s="8">
        <f t="array" ref="Y6">SUM(EXP(Y9:Y38))*Y4</f>
        <v>5.2359804331375777E-58</v>
      </c>
      <c r="Z6" s="8">
        <f t="array" ref="Z6">SUM(EXP(Z9:Z38))*Z4</f>
        <v>1.0130984306214091E-57</v>
      </c>
      <c r="AA6" s="8">
        <f t="array" ref="AA6">SUM(EXP(AA9:AA38))*AA4</f>
        <v>1.7367067374551263E-57</v>
      </c>
      <c r="AB6" s="8">
        <f t="array" ref="AB6">SUM(EXP(AB9:AB38))*AB4</f>
        <v>2.6570016525421379E-57</v>
      </c>
      <c r="AC6" s="8">
        <f t="array" ref="AC6">SUM(EXP(AC9:AC38))*AC4</f>
        <v>3.6516370279361915E-57</v>
      </c>
      <c r="AD6" s="8">
        <f t="array" ref="AD6">SUM(EXP(AD9:AD38))*AD4</f>
        <v>4.5349747999034798E-57</v>
      </c>
      <c r="AE6" s="8">
        <f t="array" ref="AE6">SUM(EXP(AE9:AE38))*AE4</f>
        <v>5.1165431819738627E-57</v>
      </c>
      <c r="AF6" s="8">
        <f t="array" ref="AF6">SUM(EXP(AF9:AF38))*AF4</f>
        <v>5.2699997671933527E-57</v>
      </c>
      <c r="AG6" s="8">
        <f t="array" ref="AG6">SUM(EXP(AG9:AG38))*AG4</f>
        <v>4.977549636942173E-57</v>
      </c>
      <c r="AH6" s="8">
        <f t="array" ref="AH6">SUM(EXP(AH9:AH38))*AH4</f>
        <v>4.3288586538684257E-57</v>
      </c>
      <c r="AI6" s="8">
        <f t="array" ref="AI6">SUM(EXP(AI9:AI38))*AI4</f>
        <v>3.4795798393838198E-57</v>
      </c>
      <c r="AJ6" s="8">
        <f t="array" ref="AJ6">SUM(EXP(AJ9:AJ38))*AJ4</f>
        <v>2.5941497575408227E-57</v>
      </c>
      <c r="AK6" s="8">
        <f t="array" ref="AK6">SUM(EXP(AK9:AK38))*AK4</f>
        <v>1.7996457813109581E-57</v>
      </c>
      <c r="AL6" s="8">
        <f t="array" ref="AL6">SUM(EXP(AL9:AL38))*AL4</f>
        <v>1.1652330127892996E-57</v>
      </c>
      <c r="AM6" s="8">
        <f t="array" ref="AM6">SUM(EXP(AM9:AM38))*AM4</f>
        <v>7.0614406627057551E-58</v>
      </c>
      <c r="AN6" s="8">
        <f t="array" ref="AN6">SUM(EXP(AN9:AN38))*AN4</f>
        <v>4.0157747143208026E-58</v>
      </c>
      <c r="AO6" s="8">
        <f t="array" ref="AO6">SUM(EXP(AO9:AO38))*AO4</f>
        <v>2.1483687859787201E-58</v>
      </c>
      <c r="AP6" s="8">
        <f t="array" ref="AP6">SUM(EXP(AP9:AP38))*AP4</f>
        <v>1.0837115537652959E-58</v>
      </c>
      <c r="AQ6" s="8">
        <f t="array" ref="AQ6">SUM(EXP(AQ9:AQ38))*AQ4</f>
        <v>5.1656584049654311E-59</v>
      </c>
      <c r="AR6" s="8">
        <f t="array" ref="AR6">SUM(EXP(AR9:AR38))*AR4</f>
        <v>2.3314791834088112E-59</v>
      </c>
      <c r="AS6" s="8">
        <f t="array" ref="AS6">SUM(EXP(AS9:AS38))*AS4</f>
        <v>9.9831525730749498E-60</v>
      </c>
      <c r="AT6" s="8">
        <f t="array" ref="AT6">SUM(EXP(AT9:AT38))*AT4</f>
        <v>4.0627901977756865E-60</v>
      </c>
      <c r="AU6" s="8">
        <f t="array" ref="AU6">SUM(EXP(AU9:AU38))*AU4</f>
        <v>1.5741614913700929E-60</v>
      </c>
      <c r="AV6" s="8">
        <f t="array" ref="AV6">SUM(EXP(AV9:AV38))*AV4</f>
        <v>5.8163538099635329E-61</v>
      </c>
      <c r="AW6" s="71" t="s">
        <v>14</v>
      </c>
      <c r="AX6" s="72"/>
      <c r="AZ6" s="90"/>
      <c r="BA6" s="92"/>
      <c r="BC6" s="90"/>
      <c r="BD6" s="92"/>
      <c r="BF6" s="90"/>
      <c r="BG6" s="91"/>
      <c r="BH6" s="91"/>
      <c r="BI6" s="91"/>
      <c r="BJ6" s="92"/>
      <c r="BL6" s="90"/>
      <c r="BM6" s="91"/>
      <c r="BN6" s="91"/>
      <c r="BO6" s="91"/>
      <c r="BP6" s="92"/>
    </row>
    <row r="7" spans="1:68" ht="25.5" thickBot="1" x14ac:dyDescent="0.55000000000000004">
      <c r="B7" s="46" t="s">
        <v>0</v>
      </c>
      <c r="O7" s="4"/>
      <c r="P7" s="6">
        <f>MAX(P9:P38)</f>
        <v>4.7858772325942321E-57</v>
      </c>
      <c r="Q7" s="10"/>
      <c r="R7" s="10"/>
      <c r="S7" s="84" t="s">
        <v>12</v>
      </c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6"/>
      <c r="AW7" s="29">
        <f>MAX(AW9:AW38)</f>
        <v>5.8837811141954528E-58</v>
      </c>
      <c r="AX7" s="30"/>
      <c r="AZ7" s="73" t="s">
        <v>15</v>
      </c>
      <c r="BA7" s="74"/>
      <c r="BC7" s="73" t="s">
        <v>15</v>
      </c>
      <c r="BD7" s="74"/>
      <c r="BF7" s="93" t="s">
        <v>16</v>
      </c>
      <c r="BG7" s="94"/>
      <c r="BH7" s="94"/>
      <c r="BI7" s="94"/>
      <c r="BJ7" s="95"/>
      <c r="BL7" s="93" t="s">
        <v>16</v>
      </c>
      <c r="BM7" s="94"/>
      <c r="BN7" s="94"/>
      <c r="BO7" s="94"/>
      <c r="BP7" s="95"/>
    </row>
    <row r="8" spans="1:68" ht="13.5" thickBot="1" x14ac:dyDescent="0.35">
      <c r="B8" s="35">
        <v>5.4519392422954027</v>
      </c>
      <c r="C8" s="1"/>
      <c r="D8" s="69" t="s">
        <v>2</v>
      </c>
      <c r="E8" s="70"/>
      <c r="F8" s="1"/>
      <c r="G8" s="1"/>
      <c r="H8" s="1"/>
      <c r="I8" s="1"/>
      <c r="J8" s="1"/>
      <c r="N8" s="34" t="s">
        <v>3</v>
      </c>
      <c r="O8" s="11"/>
      <c r="P8" s="12"/>
      <c r="Q8" s="10"/>
      <c r="R8" s="10"/>
      <c r="S8" s="13">
        <f>shapestart</f>
        <v>0.9</v>
      </c>
      <c r="T8" s="14">
        <f t="shared" ref="T8:AV8" si="1">S8+shapeincr</f>
        <v>0.95000000000000007</v>
      </c>
      <c r="U8" s="14">
        <f t="shared" si="1"/>
        <v>1</v>
      </c>
      <c r="V8" s="14">
        <f t="shared" si="1"/>
        <v>1.05</v>
      </c>
      <c r="W8" s="14">
        <f t="shared" si="1"/>
        <v>1.1000000000000001</v>
      </c>
      <c r="X8" s="14">
        <f t="shared" si="1"/>
        <v>1.1500000000000001</v>
      </c>
      <c r="Y8" s="14">
        <f t="shared" si="1"/>
        <v>1.2000000000000002</v>
      </c>
      <c r="Z8" s="14">
        <f t="shared" si="1"/>
        <v>1.2500000000000002</v>
      </c>
      <c r="AA8" s="14">
        <f t="shared" si="1"/>
        <v>1.3000000000000003</v>
      </c>
      <c r="AB8" s="14">
        <f t="shared" si="1"/>
        <v>1.3500000000000003</v>
      </c>
      <c r="AC8" s="14">
        <f t="shared" si="1"/>
        <v>1.4000000000000004</v>
      </c>
      <c r="AD8" s="14">
        <f t="shared" si="1"/>
        <v>1.4500000000000004</v>
      </c>
      <c r="AE8" s="14">
        <f t="shared" si="1"/>
        <v>1.5000000000000004</v>
      </c>
      <c r="AF8" s="14">
        <f t="shared" si="1"/>
        <v>1.5500000000000005</v>
      </c>
      <c r="AG8" s="14">
        <f t="shared" si="1"/>
        <v>1.6000000000000005</v>
      </c>
      <c r="AH8" s="14">
        <f t="shared" si="1"/>
        <v>1.6500000000000006</v>
      </c>
      <c r="AI8" s="14">
        <f t="shared" si="1"/>
        <v>1.7000000000000006</v>
      </c>
      <c r="AJ8" s="14">
        <f t="shared" si="1"/>
        <v>1.7500000000000007</v>
      </c>
      <c r="AK8" s="14">
        <f t="shared" si="1"/>
        <v>1.8000000000000007</v>
      </c>
      <c r="AL8" s="14">
        <f t="shared" si="1"/>
        <v>1.8500000000000008</v>
      </c>
      <c r="AM8" s="14">
        <f t="shared" si="1"/>
        <v>1.9000000000000008</v>
      </c>
      <c r="AN8" s="14">
        <f t="shared" si="1"/>
        <v>1.9500000000000008</v>
      </c>
      <c r="AO8" s="14">
        <f t="shared" si="1"/>
        <v>2.0000000000000009</v>
      </c>
      <c r="AP8" s="14">
        <f t="shared" si="1"/>
        <v>2.0500000000000007</v>
      </c>
      <c r="AQ8" s="14">
        <f t="shared" si="1"/>
        <v>2.1000000000000005</v>
      </c>
      <c r="AR8" s="14">
        <f t="shared" si="1"/>
        <v>2.1500000000000004</v>
      </c>
      <c r="AS8" s="14">
        <f t="shared" si="1"/>
        <v>2.2000000000000002</v>
      </c>
      <c r="AT8" s="14">
        <f t="shared" si="1"/>
        <v>2.25</v>
      </c>
      <c r="AU8" s="14">
        <f t="shared" si="1"/>
        <v>2.2999999999999998</v>
      </c>
      <c r="AV8" s="15">
        <f t="shared" si="1"/>
        <v>2.3499999999999996</v>
      </c>
      <c r="AW8" s="29"/>
      <c r="AX8" s="30"/>
      <c r="AZ8" s="47" t="s">
        <v>12</v>
      </c>
      <c r="BA8" s="49" t="s">
        <v>7</v>
      </c>
      <c r="BC8" s="47" t="s">
        <v>13</v>
      </c>
      <c r="BD8" s="49" t="s">
        <v>7</v>
      </c>
      <c r="BF8" s="47" t="s">
        <v>17</v>
      </c>
      <c r="BG8" s="48" t="s">
        <v>18</v>
      </c>
      <c r="BH8" s="48" t="s">
        <v>19</v>
      </c>
      <c r="BI8" s="48" t="s">
        <v>20</v>
      </c>
      <c r="BJ8" s="49" t="s">
        <v>6</v>
      </c>
      <c r="BL8" s="47" t="s">
        <v>17</v>
      </c>
      <c r="BM8" s="48" t="s">
        <v>18</v>
      </c>
      <c r="BN8" s="48" t="s">
        <v>19</v>
      </c>
      <c r="BO8" s="48" t="s">
        <v>20</v>
      </c>
      <c r="BP8" s="49" t="s">
        <v>6</v>
      </c>
    </row>
    <row r="9" spans="1:68" x14ac:dyDescent="0.25">
      <c r="B9" s="35">
        <v>1.6487437626394223</v>
      </c>
      <c r="C9" s="1"/>
      <c r="D9" s="42" t="s">
        <v>8</v>
      </c>
      <c r="E9" s="43">
        <v>0.9</v>
      </c>
      <c r="F9" s="1"/>
      <c r="G9" s="1"/>
      <c r="H9" s="1"/>
      <c r="I9" s="1"/>
      <c r="J9" s="1"/>
      <c r="N9" s="35">
        <v>1</v>
      </c>
      <c r="O9" s="11">
        <f>P9/$P$7</f>
        <v>9.4325720254830958E-4</v>
      </c>
      <c r="P9" s="12">
        <f t="array" ref="P9">SUM(EXP(S9:AV9))*N9</f>
        <v>4.5143131701564812E-60</v>
      </c>
      <c r="Q9" s="81" t="s">
        <v>13</v>
      </c>
      <c r="R9" s="16">
        <f>scalestart</f>
        <v>4</v>
      </c>
      <c r="S9" s="17">
        <f t="array" ref="S9">SUM(LOG(WEIBULL(Data,S$8,$R9,0)))</f>
        <v>-142.9237553188631</v>
      </c>
      <c r="T9" s="18">
        <f t="array" ref="T9">SUM(LOG(WEIBULL(Data,T$8,$R9,0)))</f>
        <v>-141.59968682117787</v>
      </c>
      <c r="U9" s="18">
        <f t="array" ref="U9">SUM(LOG(WEIBULL(Data,U$8,$R9,0)))</f>
        <v>-140.51500428180711</v>
      </c>
      <c r="V9" s="18">
        <f t="array" ref="V9">SUM(LOG(WEIBULL(Data,V$8,$R9,0)))</f>
        <v>-139.65898976360742</v>
      </c>
      <c r="W9" s="18">
        <f t="array" ref="W9">SUM(LOG(WEIBULL(Data,W$8,$R9,0)))</f>
        <v>-139.02318335677037</v>
      </c>
      <c r="X9" s="18">
        <f t="array" ref="X9">SUM(LOG(WEIBULL(Data,X$8,$R9,0)))</f>
        <v>-138.6010400859775</v>
      </c>
      <c r="Y9" s="18">
        <f t="array" ref="Y9">SUM(LOG(WEIBULL(Data,Y$8,$R9,0)))</f>
        <v>-138.38766283521488</v>
      </c>
      <c r="Z9" s="18">
        <f t="array" ref="Z9">SUM(LOG(WEIBULL(Data,Z$8,$R9,0)))</f>
        <v>-138.37959296135438</v>
      </c>
      <c r="AA9" s="18">
        <f t="array" ref="AA9">SUM(LOG(WEIBULL(Data,AA$8,$R9,0)))</f>
        <v>-138.57464531096412</v>
      </c>
      <c r="AB9" s="18">
        <f t="array" ref="AB9">SUM(LOG(WEIBULL(Data,AB$8,$R9,0)))</f>
        <v>-138.97177787612097</v>
      </c>
      <c r="AC9" s="18">
        <f t="array" ref="AC9">SUM(LOG(WEIBULL(Data,AC$8,$R9,0)))</f>
        <v>-139.57098882292541</v>
      </c>
      <c r="AD9" s="18">
        <f t="array" ref="AD9">SUM(LOG(WEIBULL(Data,AD$8,$R9,0)))</f>
        <v>-140.37323542444861</v>
      </c>
      <c r="AE9" s="18">
        <f t="array" ref="AE9">SUM(LOG(WEIBULL(Data,AE$8,$R9,0)))</f>
        <v>-141.38037074168665</v>
      </c>
      <c r="AF9" s="18">
        <f t="array" ref="AF9">SUM(LOG(WEIBULL(Data,AF$8,$R9,0)))</f>
        <v>-142.59509486534915</v>
      </c>
      <c r="AG9" s="18">
        <f t="array" ref="AG9">SUM(LOG(WEIBULL(Data,AG$8,$R9,0)))</f>
        <v>-144.02091825593453</v>
      </c>
      <c r="AH9" s="18">
        <f t="array" ref="AH9">SUM(LOG(WEIBULL(Data,AH$8,$R9,0)))</f>
        <v>-145.6621352673653</v>
      </c>
      <c r="AI9" s="18">
        <f t="array" ref="AI9">SUM(LOG(WEIBULL(Data,AI$8,$R9,0)))</f>
        <v>-147.52380635803439</v>
      </c>
      <c r="AJ9" s="18">
        <f t="array" ref="AJ9">SUM(LOG(WEIBULL(Data,AJ$8,$R9,0)))</f>
        <v>-149.61174781623507</v>
      </c>
      <c r="AK9" s="18">
        <f t="array" ref="AK9">SUM(LOG(WEIBULL(Data,AK$8,$R9,0)))</f>
        <v>-151.93252807888095</v>
      </c>
      <c r="AL9" s="18">
        <f t="array" ref="AL9">SUM(LOG(WEIBULL(Data,AL$8,$R9,0)))</f>
        <v>-154.49346992080496</v>
      </c>
      <c r="AM9" s="18">
        <f t="array" ref="AM9">SUM(LOG(WEIBULL(Data,AM$8,$R9,0)))</f>
        <v>-157.30265794967679</v>
      </c>
      <c r="AN9" s="18">
        <f t="array" ref="AN9">SUM(LOG(WEIBULL(Data,AN$8,$R9,0)))</f>
        <v>-160.36895096830196</v>
      </c>
      <c r="AO9" s="18">
        <f t="array" ref="AO9">SUM(LOG(WEIBULL(Data,AO$8,$R9,0)))</f>
        <v>-163.7019988689153</v>
      </c>
      <c r="AP9" s="18">
        <f t="array" ref="AP9">SUM(LOG(WEIBULL(Data,AP$8,$R9,0)))</f>
        <v>-167.31226380846249</v>
      </c>
      <c r="AQ9" s="18">
        <f t="array" ref="AQ9">SUM(LOG(WEIBULL(Data,AQ$8,$R9,0)))</f>
        <v>-171.21104548390861</v>
      </c>
      <c r="AR9" s="18">
        <f t="array" ref="AR9">SUM(LOG(WEIBULL(Data,AR$8,$R9,0)))</f>
        <v>-175.41051038543833</v>
      </c>
      <c r="AS9" s="18">
        <f t="array" ref="AS9">SUM(LOG(WEIBULL(Data,AS$8,$R9,0)))</f>
        <v>-179.92372495551189</v>
      </c>
      <c r="AT9" s="18">
        <f t="array" ref="AT9">SUM(LOG(WEIBULL(Data,AT$8,$R9,0)))</f>
        <v>-184.76469262495695</v>
      </c>
      <c r="AU9" s="18">
        <f t="array" ref="AU9">SUM(LOG(WEIBULL(Data,AU$8,$R9,0)))</f>
        <v>-189.94839473515418</v>
      </c>
      <c r="AV9" s="19">
        <f t="array" ref="AV9">SUM(LOG(WEIBULL(Data,AV$8,$R9,0)))</f>
        <v>-195.4908353890568</v>
      </c>
      <c r="AW9" s="29">
        <f t="shared" ref="AW9:AW38" si="2">EXP(INDEX(S9:AV9,1,(HLOOKUP(Shape,S$8:AV$8,1)-shapestart)/shapeincr+1)+(Shape-HLOOKUP(Shape,S$8:AV$8,1))*((INDEX(S9:AV9,1,(HLOOKUP(Shape,S$8:AV$8,1)-shapestart)/shapeincr+2)-INDEX(S9:AV9,1,(HLOOKUP(Shape,S$8:AV$8,1)-shapestart)/shapeincr+1))/(HLOOKUP(Shape,S$8:AV$8,1)+shapeincr-HLOOKUP(Shape,S$8:AV$8,1))))</f>
        <v>1.7085884408662637E-62</v>
      </c>
      <c r="AX9" s="30">
        <f>AW9/$AW$7</f>
        <v>2.9038953144331845E-5</v>
      </c>
      <c r="AZ9" s="50">
        <f t="array" ref="AZ9:AZ38">TRANSPOSE($S$8:$AV$8)</f>
        <v>0.9</v>
      </c>
      <c r="BA9" s="51">
        <f t="array" ref="BA9:BA38">TRANSPOSE($S$5:$AV$5)</f>
        <v>8.6422877169545001E-5</v>
      </c>
      <c r="BC9" s="50">
        <f t="shared" ref="BC9:BC38" si="3">R9</f>
        <v>4</v>
      </c>
      <c r="BD9" s="51">
        <f t="shared" ref="BD9:BD38" si="4">AX9</f>
        <v>2.9038953144331845E-5</v>
      </c>
      <c r="BF9" s="55">
        <f>AZ9</f>
        <v>0.9</v>
      </c>
      <c r="BG9" s="56">
        <f>AZ10</f>
        <v>0.95000000000000007</v>
      </c>
      <c r="BH9" s="56">
        <f>BA9</f>
        <v>8.6422877169545001E-5</v>
      </c>
      <c r="BI9" s="56">
        <f>BA10</f>
        <v>4.2927700322369018E-4</v>
      </c>
      <c r="BJ9" s="57"/>
      <c r="BL9" s="55">
        <f>BC9</f>
        <v>4</v>
      </c>
      <c r="BM9" s="56">
        <f>BC10</f>
        <v>4.1500000000000004</v>
      </c>
      <c r="BN9" s="56">
        <f>BD9</f>
        <v>2.9038953144331845E-5</v>
      </c>
      <c r="BO9" s="56">
        <f>BD10</f>
        <v>2.4502321966537625E-4</v>
      </c>
      <c r="BP9" s="57"/>
    </row>
    <row r="10" spans="1:68" x14ac:dyDescent="0.25">
      <c r="B10" s="35">
        <v>1.6245419489633552</v>
      </c>
      <c r="C10" s="1"/>
      <c r="D10" s="40" t="s">
        <v>9</v>
      </c>
      <c r="E10" s="44">
        <v>0.05</v>
      </c>
      <c r="F10" s="1"/>
      <c r="G10" s="1"/>
      <c r="H10" s="1"/>
      <c r="I10" s="1"/>
      <c r="J10" s="1"/>
      <c r="N10" s="35">
        <v>1</v>
      </c>
      <c r="O10" s="11">
        <f t="shared" ref="O10:O38" si="5">P10/$P$7</f>
        <v>2.8955384802126943E-3</v>
      </c>
      <c r="P10" s="12">
        <f t="array" ref="P10">SUM(EXP(S10:AV10))*N10</f>
        <v>1.3857691688550437E-59</v>
      </c>
      <c r="Q10" s="82"/>
      <c r="R10" s="20">
        <f t="shared" ref="R10:R38" si="6">R9+scaleincr</f>
        <v>4.1500000000000004</v>
      </c>
      <c r="S10" s="21">
        <f t="array" ref="S10">SUM(LOG(WEIBULL(Data,S$8,$R10,0)))</f>
        <v>-142.52675804291147</v>
      </c>
      <c r="T10" s="22">
        <f t="array" ref="T10">SUM(LOG(WEIBULL(Data,T$8,$R10,0)))</f>
        <v>-141.13099669993105</v>
      </c>
      <c r="U10" s="22">
        <f t="array" ref="U10">SUM(LOG(WEIBULL(Data,U$8,$R10,0)))</f>
        <v>-139.96606589215142</v>
      </c>
      <c r="V10" s="22">
        <f t="array" ref="V10">SUM(LOG(WEIBULL(Data,V$8,$R10,0)))</f>
        <v>-139.02062908123165</v>
      </c>
      <c r="W10" s="22">
        <f t="array" ref="W10">SUM(LOG(WEIBULL(Data,W$8,$R10,0)))</f>
        <v>-138.2855741491251</v>
      </c>
      <c r="X10" s="22">
        <f t="array" ref="X10">SUM(LOG(WEIBULL(Data,X$8,$R10,0)))</f>
        <v>-137.75366755913819</v>
      </c>
      <c r="Y10" s="22">
        <f t="array" ref="Y10">SUM(LOG(WEIBULL(Data,Y$8,$R10,0)))</f>
        <v>-137.41928441059221</v>
      </c>
      <c r="Z10" s="22">
        <f t="array" ref="Z10">SUM(LOG(WEIBULL(Data,Z$8,$R10,0)))</f>
        <v>-137.27819604306688</v>
      </c>
      <c r="AA10" s="22">
        <f t="array" ref="AA10">SUM(LOG(WEIBULL(Data,AA$8,$R10,0)))</f>
        <v>-137.32740188941685</v>
      </c>
      <c r="AB10" s="22">
        <f t="array" ref="AB10">SUM(LOG(WEIBULL(Data,AB$8,$R10,0)))</f>
        <v>-137.56499579780572</v>
      </c>
      <c r="AC10" s="22">
        <f t="array" ref="AC10">SUM(LOG(WEIBULL(Data,AC$8,$R10,0)))</f>
        <v>-137.9900595405332</v>
      </c>
      <c r="AD10" s="22">
        <f t="array" ref="AD10">SUM(LOG(WEIBULL(Data,AD$8,$R10,0)))</f>
        <v>-138.60257802496116</v>
      </c>
      <c r="AE10" s="22">
        <f t="array" ref="AE10">SUM(LOG(WEIBULL(Data,AE$8,$R10,0)))</f>
        <v>-139.40337203306905</v>
      </c>
      <c r="AF10" s="22">
        <f t="array" ref="AF10">SUM(LOG(WEIBULL(Data,AF$8,$R10,0)))</f>
        <v>-140.3940452846974</v>
      </c>
      <c r="AG10" s="22">
        <f t="array" ref="AG10">SUM(LOG(WEIBULL(Data,AG$8,$R10,0)))</f>
        <v>-141.57694334333527</v>
      </c>
      <c r="AH10" s="22">
        <f t="array" ref="AH10">SUM(LOG(WEIBULL(Data,AH$8,$R10,0)))</f>
        <v>-142.95512243018902</v>
      </c>
      <c r="AI10" s="22">
        <f t="array" ref="AI10">SUM(LOG(WEIBULL(Data,AI$8,$R10,0)))</f>
        <v>-144.53232662980696</v>
      </c>
      <c r="AJ10" s="22">
        <f t="array" ref="AJ10">SUM(LOG(WEIBULL(Data,AJ$8,$R10,0)))</f>
        <v>-146.31297229250728</v>
      </c>
      <c r="AK10" s="22">
        <f t="array" ref="AK10">SUM(LOG(WEIBULL(Data,AK$8,$R10,0)))</f>
        <v>-148.30213868953459</v>
      </c>
      <c r="AL10" s="22">
        <f t="array" ref="AL10">SUM(LOG(WEIBULL(Data,AL$8,$R10,0)))</f>
        <v>-150.50556417387793</v>
      </c>
      <c r="AM10" s="22">
        <f t="array" ref="AM10">SUM(LOG(WEIBULL(Data,AM$8,$R10,0)))</f>
        <v>-152.92964725594985</v>
      </c>
      <c r="AN10" s="22">
        <f t="array" ref="AN10">SUM(LOG(WEIBULL(Data,AN$8,$R10,0)))</f>
        <v>-155.58145212844047</v>
      </c>
      <c r="AO10" s="22">
        <f t="array" ref="AO10">SUM(LOG(WEIBULL(Data,AO$8,$R10,0)))</f>
        <v>-158.46871827577348</v>
      </c>
      <c r="AP10" s="22">
        <f t="array" ref="AP10">SUM(LOG(WEIBULL(Data,AP$8,$R10,0)))</f>
        <v>-161.59987388610409</v>
      </c>
      <c r="AQ10" s="22">
        <f t="array" ref="AQ10">SUM(LOG(WEIBULL(Data,AQ$8,$R10,0)))</f>
        <v>-164.98405285183247</v>
      </c>
      <c r="AR10" s="22">
        <f t="array" ref="AR10">SUM(LOG(WEIBULL(Data,AR$8,$R10,0)))</f>
        <v>-168.63111520127961</v>
      </c>
      <c r="AS10" s="22">
        <f t="array" ref="AS10">SUM(LOG(WEIBULL(Data,AS$8,$R10,0)))</f>
        <v>-172.55167085194677</v>
      </c>
      <c r="AT10" s="22">
        <f t="array" ref="AT10">SUM(LOG(WEIBULL(Data,AT$8,$R10,0)))</f>
        <v>-176.7571066165261</v>
      </c>
      <c r="AU10" s="22">
        <f t="array" ref="AU10">SUM(LOG(WEIBULL(Data,AU$8,$R10,0)))</f>
        <v>-181.25961642803739</v>
      </c>
      <c r="AV10" s="23">
        <f t="array" ref="AV10">SUM(LOG(WEIBULL(Data,AV$8,$R10,0)))</f>
        <v>-186.07223478131371</v>
      </c>
      <c r="AW10" s="29">
        <f t="shared" si="2"/>
        <v>1.4416629924065046E-61</v>
      </c>
      <c r="AX10" s="30">
        <f t="shared" ref="AX10:AX38" si="7">AW10/$AW$7</f>
        <v>2.4502321966537625E-4</v>
      </c>
      <c r="AZ10" s="50">
        <v>0.95000000000000007</v>
      </c>
      <c r="BA10" s="51">
        <v>4.2927700322369018E-4</v>
      </c>
      <c r="BC10" s="50">
        <f t="shared" si="3"/>
        <v>4.1500000000000004</v>
      </c>
      <c r="BD10" s="51">
        <f t="shared" si="4"/>
        <v>2.4502321966537625E-4</v>
      </c>
      <c r="BF10" s="58"/>
      <c r="BG10" s="59">
        <f t="shared" ref="BG10:BG37" si="8">AZ11</f>
        <v>1</v>
      </c>
      <c r="BH10" s="59"/>
      <c r="BI10" s="59">
        <f t="shared" ref="BI10:BI37" si="9">BA11</f>
        <v>1.7627188157501496E-3</v>
      </c>
      <c r="BJ10" s="60"/>
      <c r="BL10" s="58"/>
      <c r="BM10" s="59">
        <f t="shared" ref="BM10:BM37" si="10">BC11</f>
        <v>4.3000000000000007</v>
      </c>
      <c r="BN10" s="59"/>
      <c r="BO10" s="59">
        <f t="shared" ref="BO10:BO37" si="11">BD11</f>
        <v>1.4711766125620844E-3</v>
      </c>
      <c r="BP10" s="60"/>
    </row>
    <row r="11" spans="1:68" x14ac:dyDescent="0.25">
      <c r="B11" s="35">
        <v>1.1335461884531999</v>
      </c>
      <c r="C11" s="1"/>
      <c r="D11" s="40" t="s">
        <v>10</v>
      </c>
      <c r="E11" s="44">
        <v>4</v>
      </c>
      <c r="F11" s="1"/>
      <c r="G11" s="1"/>
      <c r="H11" s="1"/>
      <c r="I11" s="1"/>
      <c r="J11" s="1"/>
      <c r="N11" s="35">
        <v>1</v>
      </c>
      <c r="O11" s="11">
        <f t="shared" si="5"/>
        <v>8.0180549690221908E-3</v>
      </c>
      <c r="P11" s="12">
        <f t="array" ref="P11">SUM(EXP(S11:AV11))*N11</f>
        <v>3.8373426725932353E-59</v>
      </c>
      <c r="Q11" s="82"/>
      <c r="R11" s="20">
        <f t="shared" si="6"/>
        <v>4.3000000000000007</v>
      </c>
      <c r="S11" s="21">
        <f t="array" ref="S11">SUM(LOG(WEIBULL(Data,S$8,$R11,0)))</f>
        <v>-142.20945208511188</v>
      </c>
      <c r="T11" s="22">
        <f t="array" ref="T11">SUM(LOG(WEIBULL(Data,T$8,$R11,0)))</f>
        <v>-140.75358595126426</v>
      </c>
      <c r="U11" s="22">
        <f t="array" ref="U11">SUM(LOG(WEIBULL(Data,U$8,$R11,0)))</f>
        <v>-139.52114985322626</v>
      </c>
      <c r="V11" s="22">
        <f t="array" ref="V11">SUM(LOG(WEIBULL(Data,V$8,$R11,0)))</f>
        <v>-138.50027447837343</v>
      </c>
      <c r="W11" s="22">
        <f t="array" ref="W11">SUM(LOG(WEIBULL(Data,W$8,$R11,0)))</f>
        <v>-137.68128778487346</v>
      </c>
      <c r="X11" s="22">
        <f t="array" ref="X11">SUM(LOG(WEIBULL(Data,X$8,$R11,0)))</f>
        <v>-137.0563668852794</v>
      </c>
      <c r="Y11" s="22">
        <f t="array" ref="Y11">SUM(LOG(WEIBULL(Data,Y$8,$R11,0)))</f>
        <v>-136.61926573525218</v>
      </c>
      <c r="Z11" s="22">
        <f t="array" ref="Z11">SUM(LOG(WEIBULL(Data,Z$8,$R11,0)))</f>
        <v>-136.36510027072012</v>
      </c>
      <c r="AA11" s="22">
        <f t="array" ref="AA11">SUM(LOG(WEIBULL(Data,AA$8,$R11,0)))</f>
        <v>-136.29017768007122</v>
      </c>
      <c r="AB11" s="22">
        <f t="array" ref="AB11">SUM(LOG(WEIBULL(Data,AB$8,$R11,0)))</f>
        <v>-136.39186001896692</v>
      </c>
      <c r="AC11" s="22">
        <f t="array" ref="AC11">SUM(LOG(WEIBULL(Data,AC$8,$R11,0)))</f>
        <v>-136.6684548727425</v>
      </c>
      <c r="AD11" s="22">
        <f t="array" ref="AD11">SUM(LOG(WEIBULL(Data,AD$8,$R11,0)))</f>
        <v>-137.11912756862066</v>
      </c>
      <c r="AE11" s="22">
        <f t="array" ref="AE11">SUM(LOG(WEIBULL(Data,AE$8,$R11,0)))</f>
        <v>-137.74383075082844</v>
      </c>
      <c r="AF11" s="22">
        <f t="array" ref="AF11">SUM(LOG(WEIBULL(Data,AF$8,$R11,0)))</f>
        <v>-138.54324809978911</v>
      </c>
      <c r="AG11" s="22">
        <f t="array" ref="AG11">SUM(LOG(WEIBULL(Data,AG$8,$R11,0)))</f>
        <v>-139.51874969981259</v>
      </c>
      <c r="AH11" s="22">
        <f t="array" ref="AH11">SUM(LOG(WEIBULL(Data,AH$8,$R11,0)))</f>
        <v>-140.67235710596776</v>
      </c>
      <c r="AI11" s="22">
        <f t="array" ref="AI11">SUM(LOG(WEIBULL(Data,AI$8,$R11,0)))</f>
        <v>-142.00671657765238</v>
      </c>
      <c r="AJ11" s="22">
        <f t="array" ref="AJ11">SUM(LOG(WEIBULL(Data,AJ$8,$R11,0)))</f>
        <v>-143.52507926755203</v>
      </c>
      <c r="AK11" s="22">
        <f t="array" ref="AK11">SUM(LOG(WEIBULL(Data,AK$8,$R11,0)))</f>
        <v>-145.23128740448442</v>
      </c>
      <c r="AL11" s="22">
        <f t="array" ref="AL11">SUM(LOG(WEIBULL(Data,AL$8,$R11,0)))</f>
        <v>-147.12976570467148</v>
      </c>
      <c r="AM11" s="22">
        <f t="array" ref="AM11">SUM(LOG(WEIBULL(Data,AM$8,$R11,0)))</f>
        <v>-149.22551740120423</v>
      </c>
      <c r="AN11" s="22">
        <f t="array" ref="AN11">SUM(LOG(WEIBULL(Data,AN$8,$R11,0)))</f>
        <v>-151.52412440543284</v>
      </c>
      <c r="AO11" s="22">
        <f t="array" ref="AO11">SUM(LOG(WEIBULL(Data,AO$8,$R11,0)))</f>
        <v>-154.03175121390728</v>
      </c>
      <c r="AP11" s="22">
        <f t="array" ref="AP11">SUM(LOG(WEIBULL(Data,AP$8,$R11,0)))</f>
        <v>-156.75515225567312</v>
      </c>
      <c r="AQ11" s="22">
        <f t="array" ref="AQ11">SUM(LOG(WEIBULL(Data,AQ$8,$R11,0)))</f>
        <v>-159.70168244132933</v>
      </c>
      <c r="AR11" s="22">
        <f t="array" ref="AR11">SUM(LOG(WEIBULL(Data,AR$8,$R11,0)))</f>
        <v>-162.87931073040286</v>
      </c>
      <c r="AS11" s="22">
        <f t="array" ref="AS11">SUM(LOG(WEIBULL(Data,AS$8,$R11,0)))</f>
        <v>-166.29663657971068</v>
      </c>
      <c r="AT11" s="22">
        <f t="array" ref="AT11">SUM(LOG(WEIBULL(Data,AT$8,$R11,0)))</f>
        <v>-169.96290917436858</v>
      </c>
      <c r="AU11" s="22">
        <f t="array" ref="AU11">SUM(LOG(WEIBULL(Data,AU$8,$R11,0)))</f>
        <v>-173.88804937642115</v>
      </c>
      <c r="AV11" s="23">
        <f t="array" ref="AV11">SUM(LOG(WEIBULL(Data,AV$8,$R11,0)))</f>
        <v>-178.08267435489145</v>
      </c>
      <c r="AW11" s="29">
        <f t="shared" si="2"/>
        <v>8.6560811686388329E-61</v>
      </c>
      <c r="AX11" s="30">
        <f t="shared" si="7"/>
        <v>1.4711766125620844E-3</v>
      </c>
      <c r="AZ11" s="50">
        <v>1</v>
      </c>
      <c r="BA11" s="51">
        <v>1.7627188157501496E-3</v>
      </c>
      <c r="BC11" s="50">
        <f t="shared" si="3"/>
        <v>4.3000000000000007</v>
      </c>
      <c r="BD11" s="51">
        <f t="shared" si="4"/>
        <v>1.4711766125620844E-3</v>
      </c>
      <c r="BF11" s="58"/>
      <c r="BG11" s="59">
        <f t="shared" si="8"/>
        <v>1.05</v>
      </c>
      <c r="BH11" s="59"/>
      <c r="BI11" s="59">
        <f t="shared" si="9"/>
        <v>6.0781740889259877E-3</v>
      </c>
      <c r="BJ11" s="60"/>
      <c r="BL11" s="58"/>
      <c r="BM11" s="59">
        <f t="shared" si="10"/>
        <v>4.4500000000000011</v>
      </c>
      <c r="BN11" s="59"/>
      <c r="BO11" s="59">
        <f t="shared" si="11"/>
        <v>6.5773364600318412E-3</v>
      </c>
      <c r="BP11" s="60"/>
    </row>
    <row r="12" spans="1:68" x14ac:dyDescent="0.25">
      <c r="B12" s="35">
        <v>9.497755682226968</v>
      </c>
      <c r="C12" s="1"/>
      <c r="D12" s="41" t="s">
        <v>11</v>
      </c>
      <c r="E12" s="45">
        <v>0.15</v>
      </c>
      <c r="F12" s="1"/>
      <c r="G12" s="1"/>
      <c r="H12" s="1"/>
      <c r="I12" s="1"/>
      <c r="J12" s="1"/>
      <c r="K12" s="1"/>
      <c r="L12" s="1"/>
      <c r="M12" s="1"/>
      <c r="N12" s="35">
        <v>1</v>
      </c>
      <c r="O12" s="11">
        <f t="shared" si="5"/>
        <v>2.0046213992933447E-2</v>
      </c>
      <c r="P12" s="12">
        <f t="array" ref="P12">SUM(EXP(S12:AV12))*N12</f>
        <v>9.5938719148492094E-59</v>
      </c>
      <c r="Q12" s="82"/>
      <c r="R12" s="20">
        <f t="shared" si="6"/>
        <v>4.4500000000000011</v>
      </c>
      <c r="S12" s="21">
        <f t="array" ref="S12">SUM(LOG(WEIBULL(Data,S$8,$R12,0)))</f>
        <v>-141.96223556350654</v>
      </c>
      <c r="T12" s="22">
        <f t="array" ref="T12">SUM(LOG(WEIBULL(Data,T$8,$R12,0)))</f>
        <v>-140.45636808743069</v>
      </c>
      <c r="U12" s="22">
        <f t="array" ref="U12">SUM(LOG(WEIBULL(Data,U$8,$R12,0)))</f>
        <v>-139.16752070867955</v>
      </c>
      <c r="V12" s="22">
        <f t="array" ref="V12">SUM(LOG(WEIBULL(Data,V$8,$R12,0)))</f>
        <v>-138.08336294431732</v>
      </c>
      <c r="W12" s="22">
        <f t="array" ref="W12">SUM(LOG(WEIBULL(Data,W$8,$R12,0)))</f>
        <v>-137.19373968853938</v>
      </c>
      <c r="X12" s="22">
        <f t="array" ref="X12">SUM(LOG(WEIBULL(Data,X$8,$R12,0)))</f>
        <v>-136.49032118877159</v>
      </c>
      <c r="Y12" s="22">
        <f t="array" ref="Y12">SUM(LOG(WEIBULL(Data,Y$8,$R12,0)))</f>
        <v>-135.96632876597843</v>
      </c>
      <c r="Z12" s="22">
        <f t="array" ref="Z12">SUM(LOG(WEIBULL(Data,Z$8,$R12,0)))</f>
        <v>-135.6163179116416</v>
      </c>
      <c r="AA12" s="22">
        <f t="array" ref="AA12">SUM(LOG(WEIBULL(Data,AA$8,$R12,0)))</f>
        <v>-135.43600543738617</v>
      </c>
      <c r="AB12" s="22">
        <f t="array" ref="AB12">SUM(LOG(WEIBULL(Data,AB$8,$R12,0)))</f>
        <v>-135.42213087433066</v>
      </c>
      <c r="AC12" s="22">
        <f t="array" ref="AC12">SUM(LOG(WEIBULL(Data,AC$8,$R12,0)))</f>
        <v>-135.57234481661621</v>
      </c>
      <c r="AD12" s="22">
        <f t="array" ref="AD12">SUM(LOG(WEIBULL(Data,AD$8,$R12,0)))</f>
        <v>-135.88511870074467</v>
      </c>
      <c r="AE12" s="22">
        <f t="array" ref="AE12">SUM(LOG(WEIBULL(Data,AE$8,$R12,0)))</f>
        <v>-136.35967182305066</v>
      </c>
      <c r="AF12" s="22">
        <f t="array" ref="AF12">SUM(LOG(WEIBULL(Data,AF$8,$R12,0)))</f>
        <v>-136.99591236545197</v>
      </c>
      <c r="AG12" s="22">
        <f t="array" ref="AG12">SUM(LOG(WEIBULL(Data,AG$8,$R12,0)))</f>
        <v>-137.79438992255771</v>
      </c>
      <c r="AH12" s="22">
        <f t="array" ref="AH12">SUM(LOG(WEIBULL(Data,AH$8,$R12,0)))</f>
        <v>-138.7562575690701</v>
      </c>
      <c r="AI12" s="22">
        <f t="array" ref="AI12">SUM(LOG(WEIBULL(Data,AI$8,$R12,0)))</f>
        <v>-139.88324192277838</v>
      </c>
      <c r="AJ12" s="22">
        <f t="array" ref="AJ12">SUM(LOG(WEIBULL(Data,AJ$8,$R12,0)))</f>
        <v>-141.17761997909139</v>
      </c>
      <c r="AK12" s="22">
        <f t="array" ref="AK12">SUM(LOG(WEIBULL(Data,AK$8,$R12,0)))</f>
        <v>-142.64220174225488</v>
      </c>
      <c r="AL12" s="22">
        <f t="array" ref="AL12">SUM(LOG(WEIBULL(Data,AL$8,$R12,0)))</f>
        <v>-144.28031787377989</v>
      </c>
      <c r="AM12" s="22">
        <f t="array" ref="AM12">SUM(LOG(WEIBULL(Data,AM$8,$R12,0)))</f>
        <v>-146.09581173309613</v>
      </c>
      <c r="AN12" s="22">
        <f t="array" ref="AN12">SUM(LOG(WEIBULL(Data,AN$8,$R12,0)))</f>
        <v>-148.09303530861675</v>
      </c>
      <c r="AO12" s="22">
        <f t="array" ref="AO12">SUM(LOG(WEIBULL(Data,AO$8,$R12,0)))</f>
        <v>-150.27684863641099</v>
      </c>
      <c r="AP12" s="22">
        <f t="array" ref="AP12">SUM(LOG(WEIBULL(Data,AP$8,$R12,0)))</f>
        <v>-152.65262238392992</v>
      </c>
      <c r="AQ12" s="22">
        <f t="array" ref="AQ12">SUM(LOG(WEIBULL(Data,AQ$8,$R12,0)))</f>
        <v>-155.22624334181083</v>
      </c>
      <c r="AR12" s="22">
        <f t="array" ref="AR12">SUM(LOG(WEIBULL(Data,AR$8,$R12,0)))</f>
        <v>-158.00412262083594</v>
      </c>
      <c r="AS12" s="22">
        <f t="array" ref="AS12">SUM(LOG(WEIBULL(Data,AS$8,$R12,0)))</f>
        <v>-160.99320639607186</v>
      </c>
      <c r="AT12" s="22">
        <f t="array" ref="AT12">SUM(LOG(WEIBULL(Data,AT$8,$R12,0)))</f>
        <v>-164.20098907793528</v>
      </c>
      <c r="AU12" s="22">
        <f t="array" ref="AU12">SUM(LOG(WEIBULL(Data,AU$8,$R12,0)))</f>
        <v>-167.63552882190584</v>
      </c>
      <c r="AV12" s="23">
        <f t="array" ref="AV12">SUM(LOG(WEIBULL(Data,AV$8,$R12,0)))</f>
        <v>-171.30546531598324</v>
      </c>
      <c r="AW12" s="29">
        <f t="shared" si="2"/>
        <v>3.869960804524452E-60</v>
      </c>
      <c r="AX12" s="30">
        <f t="shared" si="7"/>
        <v>6.5773364600318412E-3</v>
      </c>
      <c r="AZ12" s="50">
        <v>1.05</v>
      </c>
      <c r="BA12" s="51">
        <v>6.0781740889259877E-3</v>
      </c>
      <c r="BC12" s="50">
        <f t="shared" si="3"/>
        <v>4.4500000000000011</v>
      </c>
      <c r="BD12" s="51">
        <f t="shared" si="4"/>
        <v>6.5773364600318412E-3</v>
      </c>
      <c r="BF12" s="58"/>
      <c r="BG12" s="59">
        <f t="shared" si="8"/>
        <v>1.1000000000000001</v>
      </c>
      <c r="BH12" s="59"/>
      <c r="BI12" s="59">
        <f t="shared" si="9"/>
        <v>1.7842064729446178E-2</v>
      </c>
      <c r="BJ12" s="60"/>
      <c r="BL12" s="58"/>
      <c r="BM12" s="59">
        <f t="shared" si="10"/>
        <v>4.6000000000000014</v>
      </c>
      <c r="BN12" s="59"/>
      <c r="BO12" s="59">
        <f t="shared" si="11"/>
        <v>2.2752311266002953E-2</v>
      </c>
      <c r="BP12" s="60"/>
    </row>
    <row r="13" spans="1:68" x14ac:dyDescent="0.25">
      <c r="B13" s="35">
        <v>7.2211047745320123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35">
        <v>1</v>
      </c>
      <c r="O13" s="11">
        <f t="shared" si="5"/>
        <v>4.5296491966579297E-2</v>
      </c>
      <c r="P13" s="12">
        <f t="array" ref="P13">SUM(EXP(S13:AV13))*N13</f>
        <v>2.1678344961923939E-58</v>
      </c>
      <c r="Q13" s="82"/>
      <c r="R13" s="20">
        <f t="shared" si="6"/>
        <v>4.6000000000000014</v>
      </c>
      <c r="S13" s="21">
        <f t="array" ref="S13">SUM(LOG(WEIBULL(Data,S$8,$R13,0)))</f>
        <v>-141.77684710624089</v>
      </c>
      <c r="T13" s="22">
        <f t="array" ref="T13">SUM(LOG(WEIBULL(Data,T$8,$R13,0)))</f>
        <v>-140.22981644659851</v>
      </c>
      <c r="U13" s="22">
        <f t="array" ref="U13">SUM(LOG(WEIBULL(Data,U$8,$R13,0)))</f>
        <v>-138.89424877783384</v>
      </c>
      <c r="V13" s="22">
        <f t="array" ref="V13">SUM(LOG(WEIBULL(Data,V$8,$R13,0)))</f>
        <v>-137.75741244044312</v>
      </c>
      <c r="W13" s="22">
        <f t="array" ref="W13">SUM(LOG(WEIBULL(Data,W$8,$R13,0)))</f>
        <v>-136.80873355669516</v>
      </c>
      <c r="X13" s="22">
        <f t="array" ref="X13">SUM(LOG(WEIBULL(Data,X$8,$R13,0)))</f>
        <v>-136.03944439260513</v>
      </c>
      <c r="Y13" s="22">
        <f t="array" ref="Y13">SUM(LOG(WEIBULL(Data,Y$8,$R13,0)))</f>
        <v>-135.4423074246628</v>
      </c>
      <c r="Z13" s="22">
        <f t="array" ref="Z13">SUM(LOG(WEIBULL(Data,Z$8,$R13,0)))</f>
        <v>-135.01139673429151</v>
      </c>
      <c r="AA13" s="22">
        <f t="array" ref="AA13">SUM(LOG(WEIBULL(Data,AA$8,$R13,0)))</f>
        <v>-134.74192339686775</v>
      </c>
      <c r="AB13" s="22">
        <f t="array" ref="AB13">SUM(LOG(WEIBULL(Data,AB$8,$R13,0)))</f>
        <v>-134.63009505345516</v>
      </c>
      <c r="AC13" s="22">
        <f t="array" ref="AC13">SUM(LOG(WEIBULL(Data,AC$8,$R13,0)))</f>
        <v>-134.67300235091807</v>
      </c>
      <c r="AD13" s="22">
        <f t="array" ref="AD13">SUM(LOG(WEIBULL(Data,AD$8,$R13,0)))</f>
        <v>-134.8685267332956</v>
      </c>
      <c r="AE13" s="22">
        <f t="array" ref="AE13">SUM(LOG(WEIBULL(Data,AE$8,$R13,0)))</f>
        <v>-135.21526537797831</v>
      </c>
      <c r="AF13" s="22">
        <f t="array" ref="AF13">SUM(LOG(WEIBULL(Data,AF$8,$R13,0)))</f>
        <v>-135.71247003794579</v>
      </c>
      <c r="AG13" s="22">
        <f t="array" ref="AG13">SUM(LOG(WEIBULL(Data,AG$8,$R13,0)))</f>
        <v>-136.35999727408202</v>
      </c>
      <c r="AH13" s="22">
        <f t="array" ref="AH13">SUM(LOG(WEIBULL(Data,AH$8,$R13,0)))</f>
        <v>-137.15826810721228</v>
      </c>
      <c r="AI13" s="22">
        <f t="array" ref="AI13">SUM(LOG(WEIBULL(Data,AI$8,$R13,0)))</f>
        <v>-138.1082355355741</v>
      </c>
      <c r="AJ13" s="22">
        <f t="array" ref="AJ13">SUM(LOG(WEIBULL(Data,AJ$8,$R13,0)))</f>
        <v>-139.2113586837379</v>
      </c>
      <c r="AK13" s="22">
        <f t="array" ref="AK13">SUM(LOG(WEIBULL(Data,AK$8,$R13,0)))</f>
        <v>-140.46958259778569</v>
      </c>
      <c r="AL13" s="22">
        <f t="array" ref="AL13">SUM(LOG(WEIBULL(Data,AL$8,$R13,0)))</f>
        <v>-141.88532289649046</v>
      </c>
      <c r="AM13" s="22">
        <f t="array" ref="AM13">SUM(LOG(WEIBULL(Data,AM$8,$R13,0)))</f>
        <v>-143.46145464220859</v>
      </c>
      <c r="AN13" s="22">
        <f t="array" ref="AN13">SUM(LOG(WEIBULL(Data,AN$8,$R13,0)))</f>
        <v>-145.20130491782137</v>
      </c>
      <c r="AO13" s="22">
        <f t="array" ref="AO13">SUM(LOG(WEIBULL(Data,AO$8,$R13,0)))</f>
        <v>-147.10864869445106</v>
      </c>
      <c r="AP13" s="22">
        <f t="array" ref="AP13">SUM(LOG(WEIBULL(Data,AP$8,$R13,0)))</f>
        <v>-149.18770765426444</v>
      </c>
      <c r="AQ13" s="22">
        <f t="array" ref="AQ13">SUM(LOG(WEIBULL(Data,AQ$8,$R13,0)))</f>
        <v>-151.44315169752898</v>
      </c>
      <c r="AR13" s="22">
        <f t="array" ref="AR13">SUM(LOG(WEIBULL(Data,AR$8,$R13,0)))</f>
        <v>-153.8801029163665</v>
      </c>
      <c r="AS13" s="22">
        <f t="array" ref="AS13">SUM(LOG(WEIBULL(Data,AS$8,$R13,0)))</f>
        <v>-156.50414186175317</v>
      </c>
      <c r="AT13" s="22">
        <f t="array" ref="AT13">SUM(LOG(WEIBULL(Data,AT$8,$R13,0)))</f>
        <v>-159.32131596713944</v>
      </c>
      <c r="AU13" s="22">
        <f t="array" ref="AU13">SUM(LOG(WEIBULL(Data,AU$8,$R13,0)))</f>
        <v>-162.33815002307202</v>
      </c>
      <c r="AV13" s="23">
        <f t="array" ref="AV13">SUM(LOG(WEIBULL(Data,AV$8,$R13,0)))</f>
        <v>-165.56165862354689</v>
      </c>
      <c r="AW13" s="29">
        <f t="shared" si="2"/>
        <v>1.3386961933120461E-59</v>
      </c>
      <c r="AX13" s="30">
        <f t="shared" si="7"/>
        <v>2.2752311266002953E-2</v>
      </c>
      <c r="AZ13" s="50">
        <v>1.1000000000000001</v>
      </c>
      <c r="BA13" s="51">
        <v>1.7842064729446178E-2</v>
      </c>
      <c r="BC13" s="50">
        <f t="shared" si="3"/>
        <v>4.6000000000000014</v>
      </c>
      <c r="BD13" s="51">
        <f t="shared" si="4"/>
        <v>2.2752311266002953E-2</v>
      </c>
      <c r="BF13" s="58"/>
      <c r="BG13" s="59">
        <f t="shared" si="8"/>
        <v>1.1500000000000001</v>
      </c>
      <c r="BH13" s="59"/>
      <c r="BI13" s="59">
        <f t="shared" si="9"/>
        <v>4.5122757135041963E-2</v>
      </c>
      <c r="BJ13" s="60"/>
      <c r="BL13" s="58"/>
      <c r="BM13" s="59">
        <f t="shared" si="10"/>
        <v>4.7500000000000018</v>
      </c>
      <c r="BN13" s="59"/>
      <c r="BO13" s="59">
        <f t="shared" si="11"/>
        <v>6.2915774602885735E-2</v>
      </c>
      <c r="BP13" s="60"/>
    </row>
    <row r="14" spans="1:68" ht="13" x14ac:dyDescent="0.3">
      <c r="B14" s="35">
        <v>3.7654717502321819</v>
      </c>
      <c r="C14" s="1"/>
      <c r="D14" s="69" t="s">
        <v>1</v>
      </c>
      <c r="E14" s="70"/>
      <c r="F14" s="28">
        <v>0</v>
      </c>
      <c r="G14" s="1"/>
      <c r="H14" s="1"/>
      <c r="I14" s="1"/>
      <c r="J14" s="1"/>
      <c r="K14" s="1"/>
      <c r="L14" s="1"/>
      <c r="M14" s="1"/>
      <c r="N14" s="35">
        <v>1</v>
      </c>
      <c r="O14" s="11">
        <f t="shared" si="5"/>
        <v>9.2620106450107348E-2</v>
      </c>
      <c r="P14" s="12">
        <f t="array" ref="P14">SUM(EXP(S14:AV14))*N14</f>
        <v>4.4326845874002293E-58</v>
      </c>
      <c r="Q14" s="82"/>
      <c r="R14" s="20">
        <f t="shared" si="6"/>
        <v>4.7500000000000018</v>
      </c>
      <c r="S14" s="21">
        <f t="array" ref="S14">SUM(LOG(WEIBULL(Data,S$8,$R14,0)))</f>
        <v>-141.64614696084737</v>
      </c>
      <c r="T14" s="22">
        <f t="array" ref="T14">SUM(LOG(WEIBULL(Data,T$8,$R14,0)))</f>
        <v>-140.06570778282318</v>
      </c>
      <c r="U14" s="22">
        <f t="array" ref="U14">SUM(LOG(WEIBULL(Data,U$8,$R14,0)))</f>
        <v>-138.69191132125903</v>
      </c>
      <c r="V14" s="22">
        <f t="array" ref="V14">SUM(LOG(WEIBULL(Data,V$8,$R14,0)))</f>
        <v>-137.51167520599981</v>
      </c>
      <c r="W14" s="22">
        <f t="array" ref="W14">SUM(LOG(WEIBULL(Data,W$8,$R14,0)))</f>
        <v>-136.51406078423844</v>
      </c>
      <c r="X14" s="22">
        <f t="array" ref="X14">SUM(LOG(WEIBULL(Data,X$8,$R14,0)))</f>
        <v>-135.68992010190379</v>
      </c>
      <c r="Y14" s="22">
        <f t="array" ref="Y14">SUM(LOG(WEIBULL(Data,Y$8,$R14,0)))</f>
        <v>-135.03161856717512</v>
      </c>
      <c r="Z14" s="22">
        <f t="array" ref="Z14">SUM(LOG(WEIBULL(Data,Z$8,$R14,0)))</f>
        <v>-134.53281491062882</v>
      </c>
      <c r="AA14" s="22">
        <f t="array" ref="AA14">SUM(LOG(WEIBULL(Data,AA$8,$R14,0)))</f>
        <v>-134.18828510079285</v>
      </c>
      <c r="AB14" s="22">
        <f t="array" ref="AB14">SUM(LOG(WEIBULL(Data,AB$8,$R14,0)))</f>
        <v>-133.99378039553213</v>
      </c>
      <c r="AC14" s="22">
        <f t="array" ref="AC14">SUM(LOG(WEIBULL(Data,AC$8,$R14,0)))</f>
        <v>-133.94591220741884</v>
      </c>
      <c r="AD14" s="22">
        <f t="array" ref="AD14">SUM(LOG(WEIBULL(Data,AD$8,$R14,0)))</f>
        <v>-134.04205825860416</v>
      </c>
      <c r="AE14" s="22">
        <f t="array" ref="AE14">SUM(LOG(WEIBULL(Data,AE$8,$R14,0)))</f>
        <v>-134.2802858114334</v>
      </c>
      <c r="AF14" s="22">
        <f t="array" ref="AF14">SUM(LOG(WEIBULL(Data,AF$8,$R14,0)))</f>
        <v>-134.65928872876879</v>
      </c>
      <c r="AG14" s="22">
        <f t="array" ref="AG14">SUM(LOG(WEIBULL(Data,AG$8,$R14,0)))</f>
        <v>-135.17833584068381</v>
      </c>
      <c r="AH14" s="22">
        <f t="array" ref="AH14">SUM(LOG(WEIBULL(Data,AH$8,$R14,0)))</f>
        <v>-135.83722863970809</v>
      </c>
      <c r="AI14" s="22">
        <f t="array" ref="AI14">SUM(LOG(WEIBULL(Data,AI$8,$R14,0)))</f>
        <v>-136.63626674270853</v>
      </c>
      <c r="AJ14" s="22">
        <f t="array" ref="AJ14">SUM(LOG(WEIBULL(Data,AJ$8,$R14,0)))</f>
        <v>-137.57621987758296</v>
      </c>
      <c r="AK14" s="22">
        <f t="array" ref="AK14">SUM(LOG(WEIBULL(Data,AK$8,$R14,0)))</f>
        <v>-138.65830540148113</v>
      </c>
      <c r="AL14" s="22">
        <f t="array" ref="AL14">SUM(LOG(WEIBULL(Data,AL$8,$R14,0)))</f>
        <v>-139.88417055189859</v>
      </c>
      <c r="AM14" s="22">
        <f t="array" ref="AM14">SUM(LOG(WEIBULL(Data,AM$8,$R14,0)))</f>
        <v>-141.25587878562163</v>
      </c>
      <c r="AN14" s="22">
        <f t="array" ref="AN14">SUM(LOG(WEIBULL(Data,AN$8,$R14,0)))</f>
        <v>-142.77589968273321</v>
      </c>
      <c r="AO14" s="22">
        <f t="array" ref="AO14">SUM(LOG(WEIBULL(Data,AO$8,$R14,0)))</f>
        <v>-144.44710199086157</v>
      </c>
      <c r="AP14" s="22">
        <f t="array" ref="AP14">SUM(LOG(WEIBULL(Data,AP$8,$R14,0)))</f>
        <v>-146.27274946396329</v>
      </c>
      <c r="AQ14" s="22">
        <f t="array" ref="AQ14">SUM(LOG(WEIBULL(Data,AQ$8,$R14,0)))</f>
        <v>-148.25649921428703</v>
      </c>
      <c r="AR14" s="22">
        <f t="array" ref="AR14">SUM(LOG(WEIBULL(Data,AR$8,$R14,0)))</f>
        <v>-150.40240234887651</v>
      </c>
      <c r="AS14" s="22">
        <f t="array" ref="AS14">SUM(LOG(WEIBULL(Data,AS$8,$R14,0)))</f>
        <v>-152.71490670548997</v>
      </c>
      <c r="AT14" s="22">
        <f t="array" ref="AT14">SUM(LOG(WEIBULL(Data,AT$8,$R14,0)))</f>
        <v>-155.19886153899202</v>
      </c>
      <c r="AU14" s="22">
        <f t="array" ref="AU14">SUM(LOG(WEIBULL(Data,AU$8,$R14,0)))</f>
        <v>-157.85952403958973</v>
      </c>
      <c r="AV14" s="23">
        <f t="array" ref="AV14">SUM(LOG(WEIBULL(Data,AV$8,$R14,0)))</f>
        <v>-160.7025675898941</v>
      </c>
      <c r="AW14" s="29">
        <f t="shared" si="2"/>
        <v>3.7018264639343702E-59</v>
      </c>
      <c r="AX14" s="30">
        <f t="shared" si="7"/>
        <v>6.2915774602885735E-2</v>
      </c>
      <c r="AZ14" s="50">
        <v>1.1500000000000001</v>
      </c>
      <c r="BA14" s="51">
        <v>4.5122757135041963E-2</v>
      </c>
      <c r="BC14" s="50">
        <f t="shared" si="3"/>
        <v>4.7500000000000018</v>
      </c>
      <c r="BD14" s="51">
        <f t="shared" si="4"/>
        <v>6.2915774602885735E-2</v>
      </c>
      <c r="BF14" s="58"/>
      <c r="BG14" s="59">
        <f t="shared" si="8"/>
        <v>1.2000000000000002</v>
      </c>
      <c r="BH14" s="59"/>
      <c r="BI14" s="59">
        <f t="shared" si="9"/>
        <v>9.9354471811032116E-2</v>
      </c>
      <c r="BJ14" s="60"/>
      <c r="BL14" s="58"/>
      <c r="BM14" s="59">
        <f t="shared" si="10"/>
        <v>4.9000000000000021</v>
      </c>
      <c r="BN14" s="59"/>
      <c r="BO14" s="59">
        <f t="shared" si="11"/>
        <v>0.14300696788583075</v>
      </c>
      <c r="BP14" s="60"/>
    </row>
    <row r="15" spans="1:68" x14ac:dyDescent="0.25">
      <c r="B15" s="35">
        <v>12.106067005537881</v>
      </c>
      <c r="C15" s="1"/>
      <c r="D15" s="40" t="s">
        <v>12</v>
      </c>
      <c r="E15" s="64">
        <v>1.5347501729426589</v>
      </c>
      <c r="F15" s="28">
        <v>0</v>
      </c>
      <c r="H15" s="1"/>
      <c r="I15" s="1"/>
      <c r="J15" s="1"/>
      <c r="K15" s="1"/>
      <c r="L15" s="1"/>
      <c r="M15" s="1"/>
      <c r="N15" s="35">
        <v>1</v>
      </c>
      <c r="O15" s="11">
        <f t="shared" si="5"/>
        <v>0.17163732442525451</v>
      </c>
      <c r="P15" s="12">
        <f t="array" ref="P15">SUM(EXP(S15:AV15))*N15</f>
        <v>8.2143516323021549E-58</v>
      </c>
      <c r="Q15" s="82"/>
      <c r="R15" s="20">
        <f t="shared" si="6"/>
        <v>4.9000000000000021</v>
      </c>
      <c r="S15" s="21">
        <f t="array" ref="S15">SUM(LOG(WEIBULL(Data,S$8,$R15,0)))</f>
        <v>-141.56393906428406</v>
      </c>
      <c r="T15" s="22">
        <f t="array" ref="T15">SUM(LOG(WEIBULL(Data,T$8,$R15,0)))</f>
        <v>-139.95691411434925</v>
      </c>
      <c r="U15" s="22">
        <f t="array" ref="U15">SUM(LOG(WEIBULL(Data,U$8,$R15,0)))</f>
        <v>-138.55235027481075</v>
      </c>
      <c r="V15" s="22">
        <f t="array" ref="V15">SUM(LOG(WEIBULL(Data,V$8,$R15,0)))</f>
        <v>-137.33685707325867</v>
      </c>
      <c r="W15" s="22">
        <f t="array" ref="W15">SUM(LOG(WEIBULL(Data,W$8,$R15,0)))</f>
        <v>-136.29917660288498</v>
      </c>
      <c r="X15" s="22">
        <f t="array" ref="X15">SUM(LOG(WEIBULL(Data,X$8,$R15,0)))</f>
        <v>-135.42982930984147</v>
      </c>
      <c r="Y15" s="22">
        <f t="array" ref="Y15">SUM(LOG(WEIBULL(Data,Y$8,$R15,0)))</f>
        <v>-134.72083545337279</v>
      </c>
      <c r="Z15" s="22">
        <f t="array" ref="Z15">SUM(LOG(WEIBULL(Data,Z$8,$R15,0)))</f>
        <v>-134.16549384549936</v>
      </c>
      <c r="AA15" s="22">
        <f t="array" ref="AA15">SUM(LOG(WEIBULL(Data,AA$8,$R15,0)))</f>
        <v>-133.75820452179875</v>
      </c>
      <c r="AB15" s="22">
        <f t="array" ref="AB15">SUM(LOG(WEIBULL(Data,AB$8,$R15,0)))</f>
        <v>-133.49432551685877</v>
      </c>
      <c r="AC15" s="22">
        <f t="array" ref="AC15">SUM(LOG(WEIBULL(Data,AC$8,$R15,0)))</f>
        <v>-133.37005641601104</v>
      </c>
      <c r="AD15" s="22">
        <f t="array" ref="AD15">SUM(LOG(WEIBULL(Data,AD$8,$R15,0)))</f>
        <v>-133.38234315252689</v>
      </c>
      <c r="AE15" s="22">
        <f t="array" ref="AE15">SUM(LOG(WEIBULL(Data,AE$8,$R15,0)))</f>
        <v>-133.52879983033381</v>
      </c>
      <c r="AF15" s="22">
        <f t="array" ref="AF15">SUM(LOG(WEIBULL(Data,AF$8,$R15,0)))</f>
        <v>-133.80764432011389</v>
      </c>
      <c r="AG15" s="22">
        <f t="array" ref="AG15">SUM(LOG(WEIBULL(Data,AG$8,$R15,0)))</f>
        <v>-134.21764509937574</v>
      </c>
      <c r="AH15" s="22">
        <f t="array" ref="AH15">SUM(LOG(WEIBULL(Data,AH$8,$R15,0)))</f>
        <v>-134.75807735258238</v>
      </c>
      <c r="AI15" s="22">
        <f t="array" ref="AI15">SUM(LOG(WEIBULL(Data,AI$8,$R15,0)))</f>
        <v>-135.42868676325949</v>
      </c>
      <c r="AJ15" s="22">
        <f t="array" ref="AJ15">SUM(LOG(WEIBULL(Data,AJ$8,$R15,0)))</f>
        <v>-136.22965974998289</v>
      </c>
      <c r="AK15" s="22">
        <f t="array" ref="AK15">SUM(LOG(WEIBULL(Data,AK$8,$R15,0)))</f>
        <v>-137.16159914654088</v>
      </c>
      <c r="AL15" s="22">
        <f t="array" ref="AL15">SUM(LOG(WEIBULL(Data,AL$8,$R15,0)))</f>
        <v>-138.22550452100248</v>
      </c>
      <c r="AM15" s="22">
        <f t="array" ref="AM15">SUM(LOG(WEIBULL(Data,AM$8,$R15,0)))</f>
        <v>-139.42275648183977</v>
      </c>
      <c r="AN15" s="22">
        <f t="array" ref="AN15">SUM(LOG(WEIBULL(Data,AN$8,$R15,0)))</f>
        <v>-140.75510444122108</v>
      </c>
      <c r="AO15" s="22">
        <f t="array" ref="AO15">SUM(LOG(WEIBULL(Data,AO$8,$R15,0)))</f>
        <v>-142.22465740327766</v>
      </c>
      <c r="AP15" s="22">
        <f t="array" ref="AP15">SUM(LOG(WEIBULL(Data,AP$8,$R15,0)))</f>
        <v>-143.83387742393225</v>
      </c>
      <c r="AQ15" s="22">
        <f t="array" ref="AQ15">SUM(LOG(WEIBULL(Data,AQ$8,$R15,0)))</f>
        <v>-145.58557545287141</v>
      </c>
      <c r="AR15" s="22">
        <f t="array" ref="AR15">SUM(LOG(WEIBULL(Data,AR$8,$R15,0)))</f>
        <v>-147.48290932057444</v>
      </c>
      <c r="AS15" s="22">
        <f t="array" ref="AS15">SUM(LOG(WEIBULL(Data,AS$8,$R15,0)))</f>
        <v>-149.52938367639948</v>
      </c>
      <c r="AT15" s="22">
        <f t="array" ref="AT15">SUM(LOG(WEIBULL(Data,AT$8,$R15,0)))</f>
        <v>-151.72885171945194</v>
      </c>
      <c r="AU15" s="22">
        <f t="array" ref="AU15">SUM(LOG(WEIBULL(Data,AU$8,$R15,0)))</f>
        <v>-154.08551859378477</v>
      </c>
      <c r="AV15" s="23">
        <f t="array" ref="AV15">SUM(LOG(WEIBULL(Data,AV$8,$R15,0)))</f>
        <v>-156.60394634455932</v>
      </c>
      <c r="AW15" s="29">
        <f t="shared" si="2"/>
        <v>8.4142169684500664E-59</v>
      </c>
      <c r="AX15" s="30">
        <f t="shared" si="7"/>
        <v>0.14300696788583075</v>
      </c>
      <c r="AZ15" s="50">
        <v>1.2000000000000002</v>
      </c>
      <c r="BA15" s="51">
        <v>9.9354471811032116E-2</v>
      </c>
      <c r="BC15" s="50">
        <f t="shared" si="3"/>
        <v>4.9000000000000021</v>
      </c>
      <c r="BD15" s="51">
        <f t="shared" si="4"/>
        <v>0.14300696788583075</v>
      </c>
      <c r="BF15" s="58"/>
      <c r="BG15" s="59">
        <f t="shared" si="8"/>
        <v>1.2500000000000002</v>
      </c>
      <c r="BH15" s="59"/>
      <c r="BI15" s="59">
        <f t="shared" si="9"/>
        <v>0.19223879988157108</v>
      </c>
      <c r="BJ15" s="60"/>
      <c r="BL15" s="58"/>
      <c r="BM15" s="59">
        <f t="shared" si="10"/>
        <v>5.0500000000000025</v>
      </c>
      <c r="BN15" s="59"/>
      <c r="BO15" s="59">
        <f t="shared" si="11"/>
        <v>0.27365713121322377</v>
      </c>
      <c r="BP15" s="60"/>
    </row>
    <row r="16" spans="1:68" x14ac:dyDescent="0.25">
      <c r="B16" s="35">
        <v>7.1092669199151182</v>
      </c>
      <c r="C16" s="1"/>
      <c r="D16" s="41" t="s">
        <v>13</v>
      </c>
      <c r="E16" s="65">
        <v>4.9205592544009518</v>
      </c>
      <c r="F16" s="1"/>
      <c r="H16" s="1"/>
      <c r="I16" s="1"/>
      <c r="J16" s="1"/>
      <c r="K16" s="1"/>
      <c r="L16" s="1"/>
      <c r="M16" s="1"/>
      <c r="N16" s="35">
        <v>1</v>
      </c>
      <c r="O16" s="11">
        <f t="shared" si="5"/>
        <v>0.28878646997517771</v>
      </c>
      <c r="P16" s="12">
        <f t="array" ref="P16">SUM(EXP(S16:AV16))*N16</f>
        <v>1.3820965917354609E-57</v>
      </c>
      <c r="Q16" s="82"/>
      <c r="R16" s="20">
        <f t="shared" si="6"/>
        <v>5.0500000000000025</v>
      </c>
      <c r="S16" s="21">
        <f t="array" ref="S16">SUM(LOG(WEIBULL(Data,S$8,$R16,0)))</f>
        <v>-141.52482546307471</v>
      </c>
      <c r="T16" s="22">
        <f t="array" ref="T16">SUM(LOG(WEIBULL(Data,T$8,$R16,0)))</f>
        <v>-139.89723263461585</v>
      </c>
      <c r="U16" s="22">
        <f t="array" ref="U16">SUM(LOG(WEIBULL(Data,U$8,$R16,0)))</f>
        <v>-138.4684745405377</v>
      </c>
      <c r="V16" s="22">
        <f t="array" ref="V16">SUM(LOG(WEIBULL(Data,V$8,$R16,0)))</f>
        <v>-137.2248887047804</v>
      </c>
      <c r="W16" s="22">
        <f t="array" ref="W16">SUM(LOG(WEIBULL(Data,W$8,$R16,0)))</f>
        <v>-136.15493647720461</v>
      </c>
      <c r="X16" s="22">
        <f t="array" ref="X16">SUM(LOG(WEIBULL(Data,X$8,$R16,0)))</f>
        <v>-135.24884777640455</v>
      </c>
      <c r="Y16" s="22">
        <f t="array" ref="Y16">SUM(LOG(WEIBULL(Data,Y$8,$R16,0)))</f>
        <v>-134.4983415064678</v>
      </c>
      <c r="Z16" s="22">
        <f t="array" ref="Z16">SUM(LOG(WEIBULL(Data,Z$8,$R16,0)))</f>
        <v>-133.89640324729132</v>
      </c>
      <c r="AA16" s="22">
        <f t="array" ref="AA16">SUM(LOG(WEIBULL(Data,AA$8,$R16,0)))</f>
        <v>-133.43710686337374</v>
      </c>
      <c r="AB16" s="22">
        <f t="array" ref="AB16">SUM(LOG(WEIBULL(Data,AB$8,$R16,0)))</f>
        <v>-133.11547019847802</v>
      </c>
      <c r="AC16" s="22">
        <f t="array" ref="AC16">SUM(LOG(WEIBULL(Data,AC$8,$R16,0)))</f>
        <v>-132.92733752194465</v>
      </c>
      <c r="AD16" s="22">
        <f t="array" ref="AD16">SUM(LOG(WEIBULL(Data,AD$8,$R16,0)))</f>
        <v>-132.86928319027953</v>
      </c>
      <c r="AE16" s="22">
        <f t="array" ref="AE16">SUM(LOG(WEIBULL(Data,AE$8,$R16,0)))</f>
        <v>-132.93853229872718</v>
      </c>
      <c r="AF16" s="22">
        <f t="array" ref="AF16">SUM(LOG(WEIBULL(Data,AF$8,$R16,0)))</f>
        <v>-133.13289506548543</v>
      </c>
      <c r="AG16" s="22">
        <f t="array" ref="AG16">SUM(LOG(WEIBULL(Data,AG$8,$R16,0)))</f>
        <v>-133.45071241404003</v>
      </c>
      <c r="AH16" s="22">
        <f t="array" ref="AH16">SUM(LOG(WEIBULL(Data,AH$8,$R16,0)))</f>
        <v>-133.89081076463685</v>
      </c>
      <c r="AI16" s="22">
        <f t="array" ref="AI16">SUM(LOG(WEIBULL(Data,AI$8,$R16,0)))</f>
        <v>-134.4524644617492</v>
      </c>
      <c r="AJ16" s="22">
        <f t="array" ref="AJ16">SUM(LOG(WEIBULL(Data,AJ$8,$R16,0)))</f>
        <v>-135.13536458434154</v>
      </c>
      <c r="AK16" s="22">
        <f t="array" ref="AK16">SUM(LOG(WEIBULL(Data,AK$8,$R16,0)))</f>
        <v>-135.93959313405273</v>
      </c>
      <c r="AL16" s="22">
        <f t="array" ref="AL16">SUM(LOG(WEIBULL(Data,AL$8,$R16,0)))</f>
        <v>-136.86560179075593</v>
      </c>
      <c r="AM16" s="22">
        <f t="array" ref="AM16">SUM(LOG(WEIBULL(Data,AM$8,$R16,0)))</f>
        <v>-137.91419457823142</v>
      </c>
      <c r="AN16" s="22">
        <f t="array" ref="AN16">SUM(LOG(WEIBULL(Data,AN$8,$R16,0)))</f>
        <v>-139.08651390450058</v>
      </c>
      <c r="AO16" s="22">
        <f t="array" ref="AO16">SUM(LOG(WEIBULL(Data,AO$8,$R16,0)))</f>
        <v>-140.38402953885497</v>
      </c>
      <c r="AP16" s="22">
        <f t="array" ref="AP16">SUM(LOG(WEIBULL(Data,AP$8,$R16,0)))</f>
        <v>-141.80853016618875</v>
      </c>
      <c r="AQ16" s="22">
        <f t="array" ref="AQ16">SUM(LOG(WEIBULL(Data,AQ$8,$R16,0)))</f>
        <v>-143.36211722298879</v>
      </c>
      <c r="AR16" s="22">
        <f t="array" ref="AR16">SUM(LOG(WEIBULL(Data,AR$8,$R16,0)))</f>
        <v>-145.04720077139575</v>
      </c>
      <c r="AS16" s="22">
        <f t="array" ref="AS16">SUM(LOG(WEIBULL(Data,AS$8,$R16,0)))</f>
        <v>-146.86649721054224</v>
      </c>
      <c r="AT16" s="22">
        <f t="array" ref="AT16">SUM(LOG(WEIBULL(Data,AT$8,$R16,0)))</f>
        <v>-148.82302865977496</v>
      </c>
      <c r="AU16" s="22">
        <f t="array" ref="AU16">SUM(LOG(WEIBULL(Data,AU$8,$R16,0)))</f>
        <v>-150.92012387783905</v>
      </c>
      <c r="AV16" s="23">
        <f t="array" ref="AV16">SUM(LOG(WEIBULL(Data,AV$8,$R16,0)))</f>
        <v>-153.16142060681221</v>
      </c>
      <c r="AW16" s="29">
        <f t="shared" si="2"/>
        <v>1.6101386603972728E-58</v>
      </c>
      <c r="AX16" s="30">
        <f t="shared" si="7"/>
        <v>0.27365713121322377</v>
      </c>
      <c r="AZ16" s="50">
        <v>1.2500000000000002</v>
      </c>
      <c r="BA16" s="51">
        <v>0.19223879988157108</v>
      </c>
      <c r="BC16" s="50">
        <f t="shared" si="3"/>
        <v>5.0500000000000025</v>
      </c>
      <c r="BD16" s="51">
        <f t="shared" si="4"/>
        <v>0.27365713121322377</v>
      </c>
      <c r="BF16" s="58"/>
      <c r="BG16" s="59">
        <f t="shared" si="8"/>
        <v>1.3000000000000003</v>
      </c>
      <c r="BH16" s="59"/>
      <c r="BI16" s="59">
        <f t="shared" si="9"/>
        <v>0.32954588504280813</v>
      </c>
      <c r="BJ16" s="60"/>
      <c r="BL16" s="58"/>
      <c r="BM16" s="59">
        <f t="shared" si="10"/>
        <v>5.2000000000000028</v>
      </c>
      <c r="BN16" s="59"/>
      <c r="BO16" s="59">
        <f t="shared" si="11"/>
        <v>0.45004957705974585</v>
      </c>
      <c r="BP16" s="60"/>
    </row>
    <row r="17" spans="2:68" x14ac:dyDescent="0.25">
      <c r="B17" s="35">
        <v>9.3040454667061141</v>
      </c>
      <c r="C17" s="1"/>
      <c r="D17" s="54"/>
      <c r="H17" s="1"/>
      <c r="I17" s="1"/>
      <c r="L17" s="1"/>
      <c r="M17" s="1"/>
      <c r="N17" s="35">
        <v>1</v>
      </c>
      <c r="O17" s="11">
        <f t="shared" si="5"/>
        <v>0.44212318144666779</v>
      </c>
      <c r="P17" s="12">
        <f t="array" ref="P17">SUM(EXP(S17:AV17))*N17</f>
        <v>2.115947268087736E-57</v>
      </c>
      <c r="Q17" s="82"/>
      <c r="R17" s="20">
        <f t="shared" si="6"/>
        <v>5.2000000000000028</v>
      </c>
      <c r="S17" s="21">
        <f t="array" ref="S17">SUM(LOG(WEIBULL(Data,S$8,$R17,0)))</f>
        <v>-141.5240864732236</v>
      </c>
      <c r="T17" s="22">
        <f t="array" ref="T17">SUM(LOG(WEIBULL(Data,T$8,$R17,0)))</f>
        <v>-139.88124586933955</v>
      </c>
      <c r="U17" s="22">
        <f t="array" ref="U17">SUM(LOG(WEIBULL(Data,U$8,$R17,0)))</f>
        <v>-138.43409763806184</v>
      </c>
      <c r="V17" s="22">
        <f t="array" ref="V17">SUM(LOG(WEIBULL(Data,V$8,$R17,0)))</f>
        <v>-137.16873798197466</v>
      </c>
      <c r="W17" s="22">
        <f t="array" ref="W17">SUM(LOG(WEIBULL(Data,W$8,$R17,0)))</f>
        <v>-136.07338019471743</v>
      </c>
      <c r="X17" s="22">
        <f t="array" ref="X17">SUM(LOG(WEIBULL(Data,X$8,$R17,0)))</f>
        <v>-135.13799847934021</v>
      </c>
      <c r="Y17" s="22">
        <f t="array" ref="Y17">SUM(LOG(WEIBULL(Data,Y$8,$R17,0)))</f>
        <v>-134.35404745018312</v>
      </c>
      <c r="Z17" s="22">
        <f t="array" ref="Z17">SUM(LOG(WEIBULL(Data,Z$8,$R17,0)))</f>
        <v>-133.71423891112454</v>
      </c>
      <c r="AA17" s="22">
        <f t="array" ref="AA17">SUM(LOG(WEIBULL(Data,AA$8,$R17,0)))</f>
        <v>-133.21236254894612</v>
      </c>
      <c r="AB17" s="22">
        <f t="array" ref="AB17">SUM(LOG(WEIBULL(Data,AB$8,$R17,0)))</f>
        <v>-132.84314070352337</v>
      </c>
      <c r="AC17" s="22">
        <f t="array" ref="AC17">SUM(LOG(WEIBULL(Data,AC$8,$R17,0)))</f>
        <v>-132.60210987532994</v>
      </c>
      <c r="AD17" s="22">
        <f t="array" ref="AD17">SUM(LOG(WEIBULL(Data,AD$8,$R17,0)))</f>
        <v>-132.48552342891014</v>
      </c>
      <c r="AE17" s="22">
        <f t="array" ref="AE17">SUM(LOG(WEIBULL(Data,AE$8,$R17,0)))</f>
        <v>-132.49027126230831</v>
      </c>
      <c r="AF17" s="22">
        <f t="array" ref="AF17">SUM(LOG(WEIBULL(Data,AF$8,$R17,0)))</f>
        <v>-132.61381318057991</v>
      </c>
      <c r="AG17" s="22">
        <f t="array" ref="AG17">SUM(LOG(WEIBULL(Data,AG$8,$R17,0)))</f>
        <v>-132.85412343447908</v>
      </c>
      <c r="AH17" s="22">
        <f t="array" ref="AH17">SUM(LOG(WEIBULL(Data,AH$8,$R17,0)))</f>
        <v>-133.20964443104489</v>
      </c>
      <c r="AI17" s="22">
        <f t="array" ref="AI17">SUM(LOG(WEIBULL(Data,AI$8,$R17,0)))</f>
        <v>-133.67924803870858</v>
      </c>
      <c r="AJ17" s="22">
        <f t="array" ref="AJ17">SUM(LOG(WEIBULL(Data,AJ$8,$R17,0)))</f>
        <v>-134.26220322950746</v>
      </c>
      <c r="AK17" s="22">
        <f t="array" ref="AK17">SUM(LOG(WEIBULL(Data,AK$8,$R17,0)))</f>
        <v>-134.95814904929827</v>
      </c>
      <c r="AL17" s="22">
        <f t="array" ref="AL17">SUM(LOG(WEIBULL(Data,AL$8,$R17,0)))</f>
        <v>-135.76707210115458</v>
      </c>
      <c r="AM17" s="22">
        <f t="array" ref="AM17">SUM(LOG(WEIBULL(Data,AM$8,$R17,0)))</f>
        <v>-136.68928788034913</v>
      </c>
      <c r="AN17" s="22">
        <f t="array" ref="AN17">SUM(LOG(WEIBULL(Data,AN$8,$R17,0)))</f>
        <v>-137.72542542102769</v>
      </c>
      <c r="AO17" s="22">
        <f t="array" ref="AO17">SUM(LOG(WEIBULL(Data,AO$8,$R17,0)))</f>
        <v>-138.87641481205958</v>
      </c>
      <c r="AP17" s="22">
        <f t="array" ref="AP17">SUM(LOG(WEIBULL(Data,AP$8,$R17,0)))</f>
        <v>-140.14347721797594</v>
      </c>
      <c r="AQ17" s="22">
        <f t="array" ref="AQ17">SUM(LOG(WEIBULL(Data,AQ$8,$R17,0)))</f>
        <v>-141.52811710449308</v>
      </c>
      <c r="AR17" s="22">
        <f t="array" ref="AR17">SUM(LOG(WEIBULL(Data,AR$8,$R17,0)))</f>
        <v>-143.0321164199926</v>
      </c>
      <c r="AS17" s="22">
        <f t="array" ref="AS17">SUM(LOG(WEIBULL(Data,AS$8,$R17,0)))</f>
        <v>-144.6575305269163</v>
      </c>
      <c r="AT17" s="22">
        <f t="array" ref="AT17">SUM(LOG(WEIBULL(Data,AT$8,$R17,0)))</f>
        <v>-146.40668571220914</v>
      </c>
      <c r="AU17" s="22">
        <f t="array" ref="AU17">SUM(LOG(WEIBULL(Data,AU$8,$R17,0)))</f>
        <v>-148.2821781351719</v>
      </c>
      <c r="AV17" s="23">
        <f t="array" ref="AV17">SUM(LOG(WEIBULL(Data,AV$8,$R17,0)))</f>
        <v>-150.28687409551867</v>
      </c>
      <c r="AW17" s="29">
        <f t="shared" si="2"/>
        <v>2.6479932019557837E-58</v>
      </c>
      <c r="AX17" s="30">
        <f t="shared" si="7"/>
        <v>0.45004957705974585</v>
      </c>
      <c r="AZ17" s="50">
        <v>1.3000000000000003</v>
      </c>
      <c r="BA17" s="51">
        <v>0.32954588504280813</v>
      </c>
      <c r="BC17" s="50">
        <f t="shared" si="3"/>
        <v>5.2000000000000028</v>
      </c>
      <c r="BD17" s="51">
        <f t="shared" si="4"/>
        <v>0.45004957705974585</v>
      </c>
      <c r="BF17" s="58"/>
      <c r="BG17" s="59">
        <f t="shared" si="8"/>
        <v>1.3500000000000003</v>
      </c>
      <c r="BH17" s="59"/>
      <c r="BI17" s="59">
        <f t="shared" si="9"/>
        <v>0.50417490890273398</v>
      </c>
      <c r="BJ17" s="60"/>
      <c r="BL17" s="58"/>
      <c r="BM17" s="59">
        <f t="shared" si="10"/>
        <v>5.3500000000000032</v>
      </c>
      <c r="BN17" s="59"/>
      <c r="BO17" s="59">
        <f t="shared" si="11"/>
        <v>0.64753379416118018</v>
      </c>
      <c r="BP17" s="60"/>
    </row>
    <row r="18" spans="2:68" ht="13" x14ac:dyDescent="0.3">
      <c r="B18" s="35">
        <v>4.8955086023727956</v>
      </c>
      <c r="C18" s="1"/>
      <c r="D18" s="69" t="s">
        <v>21</v>
      </c>
      <c r="E18" s="70"/>
      <c r="I18" s="1"/>
      <c r="L18" s="1"/>
      <c r="M18" s="1"/>
      <c r="N18" s="35">
        <v>1</v>
      </c>
      <c r="O18" s="11">
        <f t="shared" si="5"/>
        <v>0.6174675280969707</v>
      </c>
      <c r="P18" s="12">
        <f t="array" ref="P18">SUM(EXP(S18:AV18))*N18</f>
        <v>2.9551237845855316E-57</v>
      </c>
      <c r="Q18" s="82"/>
      <c r="R18" s="20">
        <f t="shared" si="6"/>
        <v>5.3500000000000032</v>
      </c>
      <c r="S18" s="21">
        <f t="array" ref="S18">SUM(LOG(WEIBULL(Data,S$8,$R18,0)))</f>
        <v>-141.55758146312294</v>
      </c>
      <c r="T18" s="22">
        <f t="array" ref="T18">SUM(LOG(WEIBULL(Data,T$8,$R18,0)))</f>
        <v>-139.90420603695452</v>
      </c>
      <c r="U18" s="22">
        <f t="array" ref="U18">SUM(LOG(WEIBULL(Data,U$8,$R18,0)))</f>
        <v>-138.44380361634305</v>
      </c>
      <c r="V18" s="22">
        <f t="array" ref="V18">SUM(LOG(WEIBULL(Data,V$8,$R18,0)))</f>
        <v>-137.16225524031245</v>
      </c>
      <c r="W18" s="22">
        <f t="array" ref="W18">SUM(LOG(WEIBULL(Data,W$8,$R18,0)))</f>
        <v>-136.04755397613283</v>
      </c>
      <c r="X18" s="22">
        <f t="array" ref="X18">SUM(LOG(WEIBULL(Data,X$8,$R18,0)))</f>
        <v>-135.08944790990796</v>
      </c>
      <c r="Y18" s="22">
        <f t="array" ref="Y18">SUM(LOG(WEIBULL(Data,Y$8,$R18,0)))</f>
        <v>-134.27915883700521</v>
      </c>
      <c r="Z18" s="22">
        <f t="array" ref="Z18">SUM(LOG(WEIBULL(Data,Z$8,$R18,0)))</f>
        <v>-133.60915823870911</v>
      </c>
      <c r="AA18" s="22">
        <f t="array" ref="AA18">SUM(LOG(WEIBULL(Data,AA$8,$R18,0)))</f>
        <v>-133.07298717800745</v>
      </c>
      <c r="AB18" s="22">
        <f t="array" ref="AB18">SUM(LOG(WEIBULL(Data,AB$8,$R18,0)))</f>
        <v>-132.66511027090013</v>
      </c>
      <c r="AC18" s="22">
        <f t="array" ref="AC18">SUM(LOG(WEIBULL(Data,AC$8,$R18,0)))</f>
        <v>-132.3807963888321</v>
      </c>
      <c r="AD18" s="22">
        <f t="array" ref="AD18">SUM(LOG(WEIBULL(Data,AD$8,$R18,0)))</f>
        <v>-132.21602054637111</v>
      </c>
      <c r="AE18" s="22">
        <f t="array" ref="AE18">SUM(LOG(WEIBULL(Data,AE$8,$R18,0)))</f>
        <v>-132.16738273986834</v>
      </c>
      <c r="AF18" s="22">
        <f t="array" ref="AF18">SUM(LOG(WEIBULL(Data,AF$8,$R18,0)))</f>
        <v>-132.232040471212</v>
      </c>
      <c r="AG18" s="22">
        <f t="array" ref="AG18">SUM(LOG(WEIBULL(Data,AG$8,$R18,0)))</f>
        <v>-132.40765241392174</v>
      </c>
      <c r="AH18" s="22">
        <f t="array" ref="AH18">SUM(LOG(WEIBULL(Data,AH$8,$R18,0)))</f>
        <v>-132.69233122460287</v>
      </c>
      <c r="AI18" s="22">
        <f t="array" ref="AI18">SUM(LOG(WEIBULL(Data,AI$8,$R18,0)))</f>
        <v>-133.08460391876974</v>
      </c>
      <c r="AJ18" s="22">
        <f t="array" ref="AJ18">SUM(LOG(WEIBULL(Data,AJ$8,$R18,0)))</f>
        <v>-133.58337855007571</v>
      </c>
      <c r="AK18" s="22">
        <f t="array" ref="AK18">SUM(LOG(WEIBULL(Data,AK$8,$R18,0)))</f>
        <v>-134.18791618032051</v>
      </c>
      <c r="AL18" s="22">
        <f t="array" ref="AL18">SUM(LOG(WEIBULL(Data,AL$8,$R18,0)))</f>
        <v>-134.89780732191184</v>
      </c>
      <c r="AM18" s="22">
        <f t="array" ref="AM18">SUM(LOG(WEIBULL(Data,AM$8,$R18,0)))</f>
        <v>-135.7129521876393</v>
      </c>
      <c r="AN18" s="22">
        <f t="array" ref="AN18">SUM(LOG(WEIBULL(Data,AN$8,$R18,0)))</f>
        <v>-136.63354420429428</v>
      </c>
      <c r="AO18" s="22">
        <f t="array" ref="AO18">SUM(LOG(WEIBULL(Data,AO$8,$R18,0)))</f>
        <v>-137.66005634397433</v>
      </c>
      <c r="AP18" s="22">
        <f t="array" ref="AP18">SUM(LOG(WEIBULL(Data,AP$8,$R18,0)))</f>
        <v>-138.79322990525731</v>
      </c>
      <c r="AQ18" s="22">
        <f t="array" ref="AQ18">SUM(LOG(WEIBULL(Data,AQ$8,$R18,0)))</f>
        <v>-140.03406543991048</v>
      </c>
      <c r="AR18" s="22">
        <f t="array" ref="AR18">SUM(LOG(WEIBULL(Data,AR$8,$R18,0)))</f>
        <v>-141.38381557255659</v>
      </c>
      <c r="AS18" s="22">
        <f t="array" ref="AS18">SUM(LOG(WEIBULL(Data,AS$8,$R18,0)))</f>
        <v>-142.84397950316537</v>
      </c>
      <c r="AT18" s="22">
        <f t="array" ref="AT18">SUM(LOG(WEIBULL(Data,AT$8,$R18,0)))</f>
        <v>-144.41629901725983</v>
      </c>
      <c r="AU18" s="22">
        <f t="array" ref="AU18">SUM(LOG(WEIBULL(Data,AU$8,$R18,0)))</f>
        <v>-146.10275585778578</v>
      </c>
      <c r="AV18" s="23">
        <f t="array" ref="AV18">SUM(LOG(WEIBULL(Data,AV$8,$R18,0)))</f>
        <v>-147.90557033683658</v>
      </c>
      <c r="AW18" s="29">
        <f t="shared" si="2"/>
        <v>3.8099471088888777E-58</v>
      </c>
      <c r="AX18" s="30">
        <f t="shared" si="7"/>
        <v>0.64753379416118018</v>
      </c>
      <c r="AZ18" s="50">
        <v>1.3500000000000003</v>
      </c>
      <c r="BA18" s="51">
        <v>0.50417490890273398</v>
      </c>
      <c r="BC18" s="50">
        <f t="shared" si="3"/>
        <v>5.3500000000000032</v>
      </c>
      <c r="BD18" s="51">
        <f t="shared" si="4"/>
        <v>0.64753379416118018</v>
      </c>
      <c r="BF18" s="58"/>
      <c r="BG18" s="59">
        <f t="shared" si="8"/>
        <v>1.4000000000000004</v>
      </c>
      <c r="BH18" s="59"/>
      <c r="BI18" s="59">
        <f t="shared" si="9"/>
        <v>0.69291028259019194</v>
      </c>
      <c r="BJ18" s="60"/>
      <c r="BL18" s="58"/>
      <c r="BM18" s="59">
        <f t="shared" si="10"/>
        <v>5.5000000000000036</v>
      </c>
      <c r="BN18" s="59"/>
      <c r="BO18" s="59">
        <f t="shared" si="11"/>
        <v>0.82782245922244069</v>
      </c>
      <c r="BP18" s="60"/>
    </row>
    <row r="19" spans="2:68" x14ac:dyDescent="0.25">
      <c r="B19" s="35">
        <v>3.5484577340308165</v>
      </c>
      <c r="C19" s="1"/>
      <c r="D19" s="40" t="s">
        <v>12</v>
      </c>
      <c r="E19" s="66">
        <f>Shape</f>
        <v>1.5347501729426589</v>
      </c>
      <c r="F19" s="1"/>
      <c r="G19" s="1"/>
      <c r="I19" s="1"/>
      <c r="J19" s="1"/>
      <c r="K19" s="1"/>
      <c r="L19" s="1"/>
      <c r="M19" s="1"/>
      <c r="N19" s="35">
        <v>1</v>
      </c>
      <c r="O19" s="11">
        <f t="shared" si="5"/>
        <v>0.78896820866344597</v>
      </c>
      <c r="P19" s="12">
        <f t="array" ref="P19">SUM(EXP(S19:AV19))*N19</f>
        <v>3.7759049870830415E-57</v>
      </c>
      <c r="Q19" s="82"/>
      <c r="R19" s="20">
        <f t="shared" si="6"/>
        <v>5.5000000000000036</v>
      </c>
      <c r="S19" s="21">
        <f t="array" ref="S19">SUM(LOG(WEIBULL(Data,S$8,$R19,0)))</f>
        <v>-141.62166626795997</v>
      </c>
      <c r="T19" s="22">
        <f t="array" ref="T19">SUM(LOG(WEIBULL(Data,T$8,$R19,0)))</f>
        <v>-139.96193890448953</v>
      </c>
      <c r="U19" s="22">
        <f t="array" ref="U19">SUM(LOG(WEIBULL(Data,U$8,$R19,0)))</f>
        <v>-138.49283570109225</v>
      </c>
      <c r="V19" s="22">
        <f t="array" ref="V19">SUM(LOG(WEIBULL(Data,V$8,$R19,0)))</f>
        <v>-137.20004489740069</v>
      </c>
      <c r="W19" s="22">
        <f t="array" ref="W19">SUM(LOG(WEIBULL(Data,W$8,$R19,0)))</f>
        <v>-136.0713630975298</v>
      </c>
      <c r="X19" s="22">
        <f t="array" ref="X19">SUM(LOG(WEIBULL(Data,X$8,$R19,0)))</f>
        <v>-135.09633751087753</v>
      </c>
      <c r="Y19" s="22">
        <f t="array" ref="Y19">SUM(LOG(WEIBULL(Data,Y$8,$R19,0)))</f>
        <v>-134.26598391453453</v>
      </c>
      <c r="Z19" s="22">
        <f t="array" ref="Z19">SUM(LOG(WEIBULL(Data,Z$8,$R19,0)))</f>
        <v>-133.57256191743403</v>
      </c>
      <c r="AA19" s="22">
        <f t="array" ref="AA19">SUM(LOG(WEIBULL(Data,AA$8,$R19,0)))</f>
        <v>-133.00939415355217</v>
      </c>
      <c r="AB19" s="22">
        <f t="array" ref="AB19">SUM(LOG(WEIBULL(Data,AB$8,$R19,0)))</f>
        <v>-132.57071955550578</v>
      </c>
      <c r="AC19" s="22">
        <f t="array" ref="AC19">SUM(LOG(WEIBULL(Data,AC$8,$R19,0)))</f>
        <v>-132.25157335956106</v>
      </c>
      <c r="AD19" s="22">
        <f t="array" ref="AD19">SUM(LOG(WEIBULL(Data,AD$8,$R19,0)))</f>
        <v>-132.0476882919653</v>
      </c>
      <c r="AE19" s="22">
        <f t="array" ref="AE19">SUM(LOG(WEIBULL(Data,AE$8,$R19,0)))</f>
        <v>-131.95541269845111</v>
      </c>
      <c r="AF19" s="22">
        <f t="array" ref="AF19">SUM(LOG(WEIBULL(Data,AF$8,$R19,0)))</f>
        <v>-131.97164234738403</v>
      </c>
      <c r="AG19" s="22">
        <f t="array" ref="AG19">SUM(LOG(WEIBULL(Data,AG$8,$R19,0)))</f>
        <v>-132.09376336037519</v>
      </c>
      <c r="AH19" s="22">
        <f t="array" ref="AH19">SUM(LOG(WEIBULL(Data,AH$8,$R19,0)))</f>
        <v>-132.31960427011225</v>
      </c>
      <c r="AI19" s="22">
        <f t="array" ref="AI19">SUM(LOG(WEIBULL(Data,AI$8,$R19,0)))</f>
        <v>-132.64739562127929</v>
      </c>
      <c r="AJ19" s="22">
        <f t="array" ref="AJ19">SUM(LOG(WEIBULL(Data,AJ$8,$R19,0)))</f>
        <v>-133.07573585055752</v>
      </c>
      <c r="AK19" s="22">
        <f t="array" ref="AK19">SUM(LOG(WEIBULL(Data,AK$8,$R19,0)))</f>
        <v>-133.6035624301006</v>
      </c>
      <c r="AL19" s="22">
        <f t="array" ref="AL19">SUM(LOG(WEIBULL(Data,AL$8,$R19,0)))</f>
        <v>-134.23012745321248</v>
      </c>
      <c r="AM19" s="22">
        <f t="array" ref="AM19">SUM(LOG(WEIBULL(Data,AM$8,$R19,0)))</f>
        <v>-134.95497699416674</v>
      </c>
      <c r="AN19" s="22">
        <f t="array" ref="AN19">SUM(LOG(WEIBULL(Data,AN$8,$R19,0)))</f>
        <v>-135.77793369576293</v>
      </c>
      <c r="AO19" s="22">
        <f t="array" ref="AO19">SUM(LOG(WEIBULL(Data,AO$8,$R19,0)))</f>
        <v>-136.69908213550477</v>
      </c>
      <c r="AP19" s="22">
        <f t="array" ref="AP19">SUM(LOG(WEIBULL(Data,AP$8,$R19,0)))</f>
        <v>-137.71875659958647</v>
      </c>
      <c r="AQ19" s="22">
        <f t="array" ref="AQ19">SUM(LOG(WEIBULL(Data,AQ$8,$R19,0)))</f>
        <v>-138.83753095729375</v>
      </c>
      <c r="AR19" s="22">
        <f t="array" ref="AR19">SUM(LOG(WEIBULL(Data,AR$8,$R19,0)))</f>
        <v>-140.05621038011222</v>
      </c>
      <c r="AS19" s="22">
        <f t="array" ref="AS19">SUM(LOG(WEIBULL(Data,AS$8,$R19,0)))</f>
        <v>-141.37582469219151</v>
      </c>
      <c r="AT19" s="22">
        <f t="array" ref="AT19">SUM(LOG(WEIBULL(Data,AT$8,$R19,0)))</f>
        <v>-142.79762317373516</v>
      </c>
      <c r="AU19" s="22">
        <f t="array" ref="AU19">SUM(LOG(WEIBULL(Data,AU$8,$R19,0)))</f>
        <v>-144.32307066782511</v>
      </c>
      <c r="AV19" s="23">
        <f t="array" ref="AV19">SUM(LOG(WEIBULL(Data,AV$8,$R19,0)))</f>
        <v>-145.95384486530895</v>
      </c>
      <c r="AW19" s="29">
        <f t="shared" si="2"/>
        <v>4.8707261514798321E-58</v>
      </c>
      <c r="AX19" s="30">
        <f t="shared" si="7"/>
        <v>0.82782245922244069</v>
      </c>
      <c r="AZ19" s="50">
        <v>1.4000000000000004</v>
      </c>
      <c r="BA19" s="51">
        <v>0.69291028259019194</v>
      </c>
      <c r="BC19" s="50">
        <f t="shared" si="3"/>
        <v>5.5000000000000036</v>
      </c>
      <c r="BD19" s="51">
        <f t="shared" si="4"/>
        <v>0.82782245922244069</v>
      </c>
      <c r="BF19" s="58"/>
      <c r="BG19" s="59">
        <f t="shared" si="8"/>
        <v>1.4500000000000004</v>
      </c>
      <c r="BH19" s="59"/>
      <c r="BI19" s="59">
        <f t="shared" si="9"/>
        <v>0.86052656551039552</v>
      </c>
      <c r="BJ19" s="60"/>
      <c r="BL19" s="58"/>
      <c r="BM19" s="59">
        <f t="shared" si="10"/>
        <v>5.6500000000000039</v>
      </c>
      <c r="BN19" s="59"/>
      <c r="BO19" s="59">
        <f t="shared" si="11"/>
        <v>0.95310984345180849</v>
      </c>
      <c r="BP19" s="60"/>
    </row>
    <row r="20" spans="2:68" x14ac:dyDescent="0.25">
      <c r="B20" s="35">
        <v>4.265540569322062</v>
      </c>
      <c r="C20" s="1"/>
      <c r="D20" s="41" t="s">
        <v>13</v>
      </c>
      <c r="E20" s="68">
        <f>Scale</f>
        <v>4.9205592544009518</v>
      </c>
      <c r="H20" s="1"/>
      <c r="I20" s="28"/>
      <c r="K20" s="1"/>
      <c r="L20" s="1"/>
      <c r="M20" s="1"/>
      <c r="N20" s="35">
        <v>1</v>
      </c>
      <c r="O20" s="11">
        <f t="shared" si="5"/>
        <v>0.92537792959692955</v>
      </c>
      <c r="P20" s="12">
        <f t="array" ref="P20">SUM(EXP(S20:AV20))*N20</f>
        <v>4.4287451648031333E-57</v>
      </c>
      <c r="Q20" s="82"/>
      <c r="R20" s="20">
        <f t="shared" si="6"/>
        <v>5.6500000000000039</v>
      </c>
      <c r="S20" s="21">
        <f t="array" ref="S20">SUM(LOG(WEIBULL(Data,S$8,$R20,0)))</f>
        <v>-141.71312409920677</v>
      </c>
      <c r="T20" s="22">
        <f t="array" ref="T20">SUM(LOG(WEIBULL(Data,T$8,$R20,0)))</f>
        <v>-140.05076344397676</v>
      </c>
      <c r="U20" s="22">
        <f t="array" ref="U20">SUM(LOG(WEIBULL(Data,U$8,$R20,0)))</f>
        <v>-138.57700334714798</v>
      </c>
      <c r="V20" s="22">
        <f t="array" ref="V20">SUM(LOG(WEIBULL(Data,V$8,$R20,0)))</f>
        <v>-137.27735842122192</v>
      </c>
      <c r="W20" s="22">
        <f t="array" ref="W20">SUM(LOG(WEIBULL(Data,W$8,$R20,0)))</f>
        <v>-136.13944915359761</v>
      </c>
      <c r="X20" s="22">
        <f t="array" ref="X20">SUM(LOG(WEIBULL(Data,X$8,$R20,0)))</f>
        <v>-135.15264346055932</v>
      </c>
      <c r="Y20" s="22">
        <f t="array" ref="Y20">SUM(LOG(WEIBULL(Data,Y$8,$R20,0)))</f>
        <v>-134.30777398907159</v>
      </c>
      <c r="Z20" s="22">
        <f t="array" ref="Z20">SUM(LOG(WEIBULL(Data,Z$8,$R20,0)))</f>
        <v>-133.59691274040509</v>
      </c>
      <c r="AA20" s="22">
        <f t="array" ref="AA20">SUM(LOG(WEIBULL(Data,AA$8,$R20,0)))</f>
        <v>-133.01318963748773</v>
      </c>
      <c r="AB20" s="22">
        <f t="array" ref="AB20">SUM(LOG(WEIBULL(Data,AB$8,$R20,0)))</f>
        <v>-132.55064518247733</v>
      </c>
      <c r="AC20" s="22">
        <f t="array" ref="AC20">SUM(LOG(WEIBULL(Data,AC$8,$R20,0)))</f>
        <v>-132.20410985120364</v>
      </c>
      <c r="AD20" s="22">
        <f t="array" ref="AD20">SUM(LOG(WEIBULL(Data,AD$8,$R20,0)))</f>
        <v>-131.96910467043355</v>
      </c>
      <c r="AE20" s="22">
        <f t="array" ref="AE20">SUM(LOG(WEIBULL(Data,AE$8,$R20,0)))</f>
        <v>-131.84175873618014</v>
      </c>
      <c r="AF20" s="22">
        <f t="array" ref="AF20">SUM(LOG(WEIBULL(Data,AF$8,$R20,0)))</f>
        <v>-131.81874040018019</v>
      </c>
      <c r="AG20" s="22">
        <f t="array" ref="AG20">SUM(LOG(WEIBULL(Data,AG$8,$R20,0)))</f>
        <v>-131.89719957524716</v>
      </c>
      <c r="AH20" s="22">
        <f t="array" ref="AH20">SUM(LOG(WEIBULL(Data,AH$8,$R20,0)))</f>
        <v>-132.07471915631874</v>
      </c>
      <c r="AI20" s="22">
        <f t="array" ref="AI20">SUM(LOG(WEIBULL(Data,AI$8,$R20,0)))</f>
        <v>-132.34927397029384</v>
      </c>
      <c r="AJ20" s="22">
        <f t="array" ref="AJ20">SUM(LOG(WEIBULL(Data,AJ$8,$R20,0)))</f>
        <v>-132.7191959879849</v>
      </c>
      <c r="AK20" s="22">
        <f t="array" ref="AK20">SUM(LOG(WEIBULL(Data,AK$8,$R20,0)))</f>
        <v>-133.18314478000556</v>
      </c>
      <c r="AL20" s="22">
        <f t="array" ref="AL20">SUM(LOG(WEIBULL(Data,AL$8,$R20,0)))</f>
        <v>-133.74008239281849</v>
      </c>
      <c r="AM20" s="22">
        <f t="array" ref="AM20">SUM(LOG(WEIBULL(Data,AM$8,$R20,0)))</f>
        <v>-134.38925197440889</v>
      </c>
      <c r="AN20" s="22">
        <f t="array" ref="AN20">SUM(LOG(WEIBULL(Data,AN$8,$R20,0)))</f>
        <v>-135.13015960074321</v>
      </c>
      <c r="AO20" s="22">
        <f t="array" ref="AO20">SUM(LOG(WEIBULL(Data,AO$8,$R20,0)))</f>
        <v>-135.96255885145698</v>
      </c>
      <c r="AP20" s="22">
        <f t="array" ref="AP20">SUM(LOG(WEIBULL(Data,AP$8,$R20,0)))</f>
        <v>-136.88643776151079</v>
      </c>
      <c r="AQ20" s="22">
        <f t="array" ref="AQ20">SUM(LOG(WEIBULL(Data,AQ$8,$R20,0)))</f>
        <v>-137.90200783894991</v>
      </c>
      <c r="AR20" s="22">
        <f t="array" ref="AR20">SUM(LOG(WEIBULL(Data,AR$8,$R20,0)))</f>
        <v>-139.0096948905443</v>
      </c>
      <c r="AS20" s="22">
        <f t="array" ref="AS20">SUM(LOG(WEIBULL(Data,AS$8,$R20,0)))</f>
        <v>-140.21013143939916</v>
      </c>
      <c r="AT20" s="22">
        <f t="array" ref="AT20">SUM(LOG(WEIBULL(Data,AT$8,$R20,0)))</f>
        <v>-141.50415055347403</v>
      </c>
      <c r="AU20" s="22">
        <f t="array" ref="AU20">SUM(LOG(WEIBULL(Data,AU$8,$R20,0)))</f>
        <v>-142.89278093282039</v>
      </c>
      <c r="AV20" s="23">
        <f t="array" ref="AV20">SUM(LOG(WEIBULL(Data,AV$8,$R20,0)))</f>
        <v>-144.37724312737822</v>
      </c>
      <c r="AW20" s="29">
        <f t="shared" si="2"/>
        <v>5.6078896966555351E-58</v>
      </c>
      <c r="AX20" s="30">
        <f t="shared" si="7"/>
        <v>0.95310984345180849</v>
      </c>
      <c r="AZ20" s="50">
        <v>1.4500000000000004</v>
      </c>
      <c r="BA20" s="51">
        <v>0.86052656551039552</v>
      </c>
      <c r="BC20" s="50">
        <f t="shared" si="3"/>
        <v>5.6500000000000039</v>
      </c>
      <c r="BD20" s="51">
        <f t="shared" si="4"/>
        <v>0.95310984345180849</v>
      </c>
      <c r="BF20" s="58"/>
      <c r="BG20" s="59">
        <f t="shared" si="8"/>
        <v>1.5000000000000004</v>
      </c>
      <c r="BH20" s="59"/>
      <c r="BI20" s="59">
        <f t="shared" si="9"/>
        <v>0.97088110208755918</v>
      </c>
      <c r="BJ20" s="60"/>
      <c r="BL20" s="58"/>
      <c r="BM20" s="59">
        <f t="shared" si="10"/>
        <v>5.8000000000000043</v>
      </c>
      <c r="BN20" s="59"/>
      <c r="BO20" s="59">
        <f t="shared" si="11"/>
        <v>1</v>
      </c>
      <c r="BP20" s="60"/>
    </row>
    <row r="21" spans="2:68" x14ac:dyDescent="0.25">
      <c r="B21" s="35">
        <v>6.8910008029272092</v>
      </c>
      <c r="C21" s="1"/>
      <c r="H21" s="1"/>
      <c r="I21" s="28"/>
      <c r="K21" s="1"/>
      <c r="L21" s="1"/>
      <c r="M21" s="1"/>
      <c r="N21" s="35">
        <v>1</v>
      </c>
      <c r="O21" s="11">
        <f t="shared" si="5"/>
        <v>1</v>
      </c>
      <c r="P21" s="12">
        <f t="array" ref="P21">SUM(EXP(S21:AV21))*N21</f>
        <v>4.7858772325942321E-57</v>
      </c>
      <c r="Q21" s="82"/>
      <c r="R21" s="20">
        <f t="shared" si="6"/>
        <v>5.8000000000000043</v>
      </c>
      <c r="S21" s="21">
        <f t="array" ref="S21">SUM(LOG(WEIBULL(Data,S$8,$R21,0)))</f>
        <v>-141.82910746773152</v>
      </c>
      <c r="T21" s="22">
        <f t="array" ref="T21">SUM(LOG(WEIBULL(Data,T$8,$R21,0)))</f>
        <v>-140.16742436947692</v>
      </c>
      <c r="U21" s="22">
        <f t="array" ref="U21">SUM(LOG(WEIBULL(Data,U$8,$R21,0)))</f>
        <v>-138.69260427751917</v>
      </c>
      <c r="V21" s="22">
        <f t="array" ref="V21">SUM(LOG(WEIBULL(Data,V$8,$R21,0)))</f>
        <v>-137.3900046550944</v>
      </c>
      <c r="W21" s="22">
        <f t="array" ref="W21">SUM(LOG(WEIBULL(Data,W$8,$R21,0)))</f>
        <v>-136.24708733903748</v>
      </c>
      <c r="X21" s="22">
        <f t="array" ref="X21">SUM(LOG(WEIBULL(Data,X$8,$R21,0)))</f>
        <v>-135.25305945785439</v>
      </c>
      <c r="Y21" s="22">
        <f t="array" ref="Y21">SUM(LOG(WEIBULL(Data,Y$8,$R21,0)))</f>
        <v>-134.39859012742272</v>
      </c>
      <c r="Z21" s="22">
        <f t="array" ref="Z21">SUM(LOG(WEIBULL(Data,Z$8,$R21,0)))</f>
        <v>-133.67558449234241</v>
      </c>
      <c r="AA21" s="22">
        <f t="array" ref="AA21">SUM(LOG(WEIBULL(Data,AA$8,$R21,0)))</f>
        <v>-133.07700172952931</v>
      </c>
      <c r="AB21" s="22">
        <f t="array" ref="AB21">SUM(LOG(WEIBULL(Data,AB$8,$R21,0)))</f>
        <v>-132.59670715584744</v>
      </c>
      <c r="AC21" s="22">
        <f t="array" ref="AC21">SUM(LOG(WEIBULL(Data,AC$8,$R21,0)))</f>
        <v>-132.2293510822237</v>
      </c>
      <c r="AD21" s="22">
        <f t="array" ref="AD21">SUM(LOG(WEIBULL(Data,AD$8,$R21,0)))</f>
        <v>-131.9702688564162</v>
      </c>
      <c r="AE21" s="22">
        <f t="array" ref="AE21">SUM(LOG(WEIBULL(Data,AE$8,$R21,0)))</f>
        <v>-131.81539784923322</v>
      </c>
      <c r="AF21" s="22">
        <f t="array" ref="AF21">SUM(LOG(WEIBULL(Data,AF$8,$R21,0)))</f>
        <v>-131.7612081081962</v>
      </c>
      <c r="AG21" s="22">
        <f t="array" ref="AG21">SUM(LOG(WEIBULL(Data,AG$8,$R21,0)))</f>
        <v>-131.80464412647189</v>
      </c>
      <c r="AH21" s="22">
        <f t="array" ref="AH21">SUM(LOG(WEIBULL(Data,AH$8,$R21,0)))</f>
        <v>-131.94307572121653</v>
      </c>
      <c r="AI21" s="22">
        <f t="array" ref="AI21">SUM(LOG(WEIBULL(Data,AI$8,$R21,0)))</f>
        <v>-132.17425643191618</v>
      </c>
      <c r="AJ21" s="22">
        <f t="array" ref="AJ21">SUM(LOG(WEIBULL(Data,AJ$8,$R21,0)))</f>
        <v>-132.49628816967677</v>
      </c>
      <c r="AK21" s="22">
        <f t="array" ref="AK21">SUM(LOG(WEIBULL(Data,AK$8,$R21,0)))</f>
        <v>-132.90759109702216</v>
      </c>
      <c r="AL21" s="22">
        <f t="array" ref="AL21">SUM(LOG(WEIBULL(Data,AL$8,$R21,0)))</f>
        <v>-133.40687791224255</v>
      </c>
      <c r="AM21" s="22">
        <f t="array" ref="AM21">SUM(LOG(WEIBULL(Data,AM$8,$R21,0)))</f>
        <v>-133.99313186564473</v>
      </c>
      <c r="AN21" s="22">
        <f t="array" ref="AN21">SUM(LOG(WEIBULL(Data,AN$8,$R21,0)))</f>
        <v>-134.66558795679285</v>
      </c>
      <c r="AO21" s="22">
        <f t="array" ref="AO21">SUM(LOG(WEIBULL(Data,AO$8,$R21,0)))</f>
        <v>-135.42371685913938</v>
      </c>
      <c r="AP21" s="22">
        <f t="array" ref="AP21">SUM(LOG(WEIBULL(Data,AP$8,$R21,0)))</f>
        <v>-136.26721119675537</v>
      </c>
      <c r="AQ21" s="22">
        <f t="array" ref="AQ21">SUM(LOG(WEIBULL(Data,AQ$8,$R21,0)))</f>
        <v>-137.19597386126512</v>
      </c>
      <c r="AR21" s="22">
        <f t="array" ref="AR21">SUM(LOG(WEIBULL(Data,AR$8,$R21,0)))</f>
        <v>-138.21010810871908</v>
      </c>
      <c r="AS21" s="22">
        <f t="array" ref="AS21">SUM(LOG(WEIBULL(Data,AS$8,$R21,0)))</f>
        <v>-139.30990921842459</v>
      </c>
      <c r="AT21" s="22">
        <f t="array" ref="AT21">SUM(LOG(WEIBULL(Data,AT$8,$R21,0)))</f>
        <v>-140.49585753057255</v>
      </c>
      <c r="AU21" s="22">
        <f t="array" ref="AU21">SUM(LOG(WEIBULL(Data,AU$8,$R21,0)))</f>
        <v>-141.76861270832157</v>
      </c>
      <c r="AV21" s="23">
        <f t="array" ref="AV21">SUM(LOG(WEIBULL(Data,AV$8,$R21,0)))</f>
        <v>-143.12900909397885</v>
      </c>
      <c r="AW21" s="29">
        <f t="shared" si="2"/>
        <v>5.8837811141954528E-58</v>
      </c>
      <c r="AX21" s="30">
        <f t="shared" si="7"/>
        <v>1</v>
      </c>
      <c r="AZ21" s="50">
        <v>1.5000000000000004</v>
      </c>
      <c r="BA21" s="51">
        <v>0.97088110208755918</v>
      </c>
      <c r="BC21" s="50">
        <f t="shared" si="3"/>
        <v>5.8000000000000043</v>
      </c>
      <c r="BD21" s="51">
        <f t="shared" si="4"/>
        <v>1</v>
      </c>
      <c r="BF21" s="58"/>
      <c r="BG21" s="59">
        <f t="shared" si="8"/>
        <v>1.5500000000000005</v>
      </c>
      <c r="BH21" s="59"/>
      <c r="BI21" s="59">
        <f t="shared" si="9"/>
        <v>1</v>
      </c>
      <c r="BJ21" s="60"/>
      <c r="BL21" s="58"/>
      <c r="BM21" s="59">
        <f t="shared" si="10"/>
        <v>5.9500000000000046</v>
      </c>
      <c r="BN21" s="59"/>
      <c r="BO21" s="59">
        <f t="shared" si="11"/>
        <v>0.96604455158992197</v>
      </c>
      <c r="BP21" s="60"/>
    </row>
    <row r="22" spans="2:68" x14ac:dyDescent="0.25">
      <c r="B22" s="35">
        <v>3.1035693286070525</v>
      </c>
      <c r="C22" s="1"/>
      <c r="H22" s="28"/>
      <c r="I22" s="1"/>
      <c r="J22" s="1"/>
      <c r="K22" s="1"/>
      <c r="L22" s="1"/>
      <c r="M22" s="1"/>
      <c r="N22" s="35">
        <v>1</v>
      </c>
      <c r="O22" s="11">
        <f t="shared" si="5"/>
        <v>0.9996981226311572</v>
      </c>
      <c r="P22" s="12">
        <f t="array" ref="P22">SUM(EXP(S22:AV22))*N22</f>
        <v>4.7844324845676517E-57</v>
      </c>
      <c r="Q22" s="82"/>
      <c r="R22" s="20">
        <f t="shared" si="6"/>
        <v>5.9500000000000046</v>
      </c>
      <c r="S22" s="21">
        <f t="array" ref="S22">SUM(LOG(WEIBULL(Data,S$8,$R22,0)))</f>
        <v>-141.96708914452921</v>
      </c>
      <c r="T22" s="22">
        <f t="array" ref="T22">SUM(LOG(WEIBULL(Data,T$8,$R22,0)))</f>
        <v>-140.30903523220911</v>
      </c>
      <c r="U22" s="22">
        <f t="array" ref="U22">SUM(LOG(WEIBULL(Data,U$8,$R22,0)))</f>
        <v>-138.83635879327582</v>
      </c>
      <c r="V22" s="22">
        <f t="array" ref="V22">SUM(LOG(WEIBULL(Data,V$8,$R22,0)))</f>
        <v>-137.53427433819061</v>
      </c>
      <c r="W22" s="22">
        <f t="array" ref="W22">SUM(LOG(WEIBULL(Data,W$8,$R22,0)))</f>
        <v>-136.39010008379151</v>
      </c>
      <c r="X22" s="22">
        <f t="array" ref="X22">SUM(LOG(WEIBULL(Data,X$8,$R22,0)))</f>
        <v>-135.39289827659914</v>
      </c>
      <c r="Y22" s="22">
        <f t="array" ref="Y22">SUM(LOG(WEIBULL(Data,Y$8,$R22,0)))</f>
        <v>-134.53319132655585</v>
      </c>
      <c r="Z22" s="22">
        <f t="array" ref="Z22">SUM(LOG(WEIBULL(Data,Z$8,$R22,0)))</f>
        <v>-133.80273531328399</v>
      </c>
      <c r="AA22" s="22">
        <f t="array" ref="AA22">SUM(LOG(WEIBULL(Data,AA$8,$R22,0)))</f>
        <v>-133.19433747624058</v>
      </c>
      <c r="AB22" s="22">
        <f t="array" ref="AB22">SUM(LOG(WEIBULL(Data,AB$8,$R22,0)))</f>
        <v>-132.70170782595847</v>
      </c>
      <c r="AC22" s="22">
        <f t="array" ref="AC22">SUM(LOG(WEIBULL(Data,AC$8,$R22,0)))</f>
        <v>-132.31933751473449</v>
      </c>
      <c r="AD22" s="22">
        <f t="array" ref="AD22">SUM(LOG(WEIBULL(Data,AD$8,$R22,0)))</f>
        <v>-132.04239840528589</v>
      </c>
      <c r="AE22" s="22">
        <f t="array" ref="AE22">SUM(LOG(WEIBULL(Data,AE$8,$R22,0)))</f>
        <v>-131.86665958889267</v>
      </c>
      <c r="AF22" s="22">
        <f t="array" ref="AF22">SUM(LOG(WEIBULL(Data,AF$8,$R22,0)))</f>
        <v>-131.7884175740551</v>
      </c>
      <c r="AG22" s="22">
        <f t="array" ref="AG22">SUM(LOG(WEIBULL(Data,AG$8,$R22,0)))</f>
        <v>-131.80443759078153</v>
      </c>
      <c r="AH22" s="22">
        <f t="array" ref="AH22">SUM(LOG(WEIBULL(Data,AH$8,$R22,0)))</f>
        <v>-131.91190400216649</v>
      </c>
      <c r="AI22" s="22">
        <f t="array" ref="AI22">SUM(LOG(WEIBULL(Data,AI$8,$R22,0)))</f>
        <v>-132.1083782315379</v>
      </c>
      <c r="AJ22" s="22">
        <f t="array" ref="AJ22">SUM(LOG(WEIBULL(Data,AJ$8,$R22,0)))</f>
        <v>-132.39176293397372</v>
      </c>
      <c r="AK22" s="22">
        <f t="array" ref="AK22">SUM(LOG(WEIBULL(Data,AK$8,$R22,0)))</f>
        <v>-132.76027138971904</v>
      </c>
      <c r="AL22" s="22">
        <f t="array" ref="AL22">SUM(LOG(WEIBULL(Data,AL$8,$R22,0)))</f>
        <v>-133.21240129161416</v>
      </c>
      <c r="AM22" s="22">
        <f t="array" ref="AM22">SUM(LOG(WEIBULL(Data,AM$8,$R22,0)))</f>
        <v>-133.74691225203853</v>
      </c>
      <c r="AN22" s="22">
        <f t="array" ref="AN22">SUM(LOG(WEIBULL(Data,AN$8,$R22,0)))</f>
        <v>-134.3628064766678</v>
      </c>
      <c r="AO22" s="22">
        <f t="array" ref="AO22">SUM(LOG(WEIBULL(Data,AO$8,$R22,0)))</f>
        <v>-135.05931214970113</v>
      </c>
      <c r="AP22" s="22">
        <f t="array" ref="AP22">SUM(LOG(WEIBULL(Data,AP$8,$R22,0)))</f>
        <v>-135.83586915355534</v>
      </c>
      <c r="AQ22" s="22">
        <f t="array" ref="AQ22">SUM(LOG(WEIBULL(Data,AQ$8,$R22,0)))</f>
        <v>-136.69211680943465</v>
      </c>
      <c r="AR22" s="22">
        <f t="array" ref="AR22">SUM(LOG(WEIBULL(Data,AR$8,$R22,0)))</f>
        <v>-137.62788337682278</v>
      </c>
      <c r="AS22" s="22">
        <f t="array" ref="AS22">SUM(LOG(WEIBULL(Data,AS$8,$R22,0)))</f>
        <v>-138.64317709222394</v>
      </c>
      <c r="AT22" s="22">
        <f t="array" ref="AT22">SUM(LOG(WEIBULL(Data,AT$8,$R22,0)))</f>
        <v>-139.73817856228595</v>
      </c>
      <c r="AU22" s="22">
        <f t="array" ref="AU22">SUM(LOG(WEIBULL(Data,AU$8,$R22,0)))</f>
        <v>-140.91323435523779</v>
      </c>
      <c r="AV22" s="23">
        <f t="array" ref="AV22">SUM(LOG(WEIBULL(Data,AV$8,$R22,0)))</f>
        <v>-142.16885165852318</v>
      </c>
      <c r="AW22" s="29">
        <f t="shared" si="2"/>
        <v>5.683994688116198E-58</v>
      </c>
      <c r="AX22" s="30">
        <f t="shared" si="7"/>
        <v>0.96604455158992197</v>
      </c>
      <c r="AZ22" s="50">
        <v>1.5500000000000005</v>
      </c>
      <c r="BA22" s="51">
        <v>1</v>
      </c>
      <c r="BC22" s="50">
        <f t="shared" si="3"/>
        <v>5.9500000000000046</v>
      </c>
      <c r="BD22" s="51">
        <f t="shared" si="4"/>
        <v>0.96604455158992197</v>
      </c>
      <c r="BF22" s="58"/>
      <c r="BG22" s="59">
        <f t="shared" si="8"/>
        <v>1.6000000000000005</v>
      </c>
      <c r="BH22" s="59"/>
      <c r="BI22" s="59">
        <f t="shared" si="9"/>
        <v>0.94450661419916337</v>
      </c>
      <c r="BJ22" s="60"/>
      <c r="BL22" s="58"/>
      <c r="BM22" s="59">
        <f t="shared" si="10"/>
        <v>6.100000000000005</v>
      </c>
      <c r="BN22" s="59"/>
      <c r="BO22" s="59">
        <f t="shared" si="11"/>
        <v>0.86712322368148642</v>
      </c>
      <c r="BP22" s="60"/>
    </row>
    <row r="23" spans="2:68" x14ac:dyDescent="0.25">
      <c r="B23" s="35">
        <v>7.446961241941219</v>
      </c>
      <c r="C23" s="1"/>
      <c r="H23" s="28"/>
      <c r="I23" s="1"/>
      <c r="N23" s="35">
        <v>1</v>
      </c>
      <c r="O23" s="11">
        <f t="shared" si="5"/>
        <v>0.92862318648483277</v>
      </c>
      <c r="P23" s="12">
        <f t="array" ref="P23">SUM(EXP(S23:AV23))*N23</f>
        <v>4.4442765658568691E-57</v>
      </c>
      <c r="Q23" s="82"/>
      <c r="R23" s="20">
        <f t="shared" si="6"/>
        <v>6.100000000000005</v>
      </c>
      <c r="S23" s="21">
        <f t="array" ref="S23">SUM(LOG(WEIBULL(Data,S$8,$R23,0)))</f>
        <v>-142.1248205759446</v>
      </c>
      <c r="T23" s="22">
        <f t="array" ref="T23">SUM(LOG(WEIBULL(Data,T$8,$R23,0)))</f>
        <v>-140.47303021507693</v>
      </c>
      <c r="U23" s="22">
        <f t="array" ref="U23">SUM(LOG(WEIBULL(Data,U$8,$R23,0)))</f>
        <v>-139.00535418322758</v>
      </c>
      <c r="V23" s="22">
        <f t="array" ref="V23">SUM(LOG(WEIBULL(Data,V$8,$R23,0)))</f>
        <v>-137.70687629737444</v>
      </c>
      <c r="W23" s="22">
        <f t="array" ref="W23">SUM(LOG(WEIBULL(Data,W$8,$R23,0)))</f>
        <v>-136.56478411938369</v>
      </c>
      <c r="X23" s="22">
        <f t="array" ref="X23">SUM(LOG(WEIBULL(Data,X$8,$R23,0)))</f>
        <v>-135.56800871780109</v>
      </c>
      <c r="Y23" s="22">
        <f t="array" ref="Y23">SUM(LOG(WEIBULL(Data,Y$8,$R23,0)))</f>
        <v>-134.70694027536445</v>
      </c>
      <c r="Z23" s="22">
        <f t="array" ref="Z23">SUM(LOG(WEIBULL(Data,Z$8,$R23,0)))</f>
        <v>-133.97320109841704</v>
      </c>
      <c r="AA23" s="22">
        <f t="array" ref="AA23">SUM(LOG(WEIBULL(Data,AA$8,$R23,0)))</f>
        <v>-133.35946263443782</v>
      </c>
      <c r="AB23" s="22">
        <f t="array" ref="AB23">SUM(LOG(WEIBULL(Data,AB$8,$R23,0)))</f>
        <v>-132.85929663034207</v>
      </c>
      <c r="AC23" s="22">
        <f t="array" ref="AC23">SUM(LOG(WEIBULL(Data,AC$8,$R23,0)))</f>
        <v>-132.46705306590925</v>
      </c>
      <c r="AD23" s="22">
        <f t="array" ref="AD23">SUM(LOG(WEIBULL(Data,AD$8,$R23,0)))</f>
        <v>-132.1777592973076</v>
      </c>
      <c r="AE23" s="22">
        <f t="array" ref="AE23">SUM(LOG(WEIBULL(Data,AE$8,$R23,0)))</f>
        <v>-131.98703615906132</v>
      </c>
      <c r="AF23" s="22">
        <f t="array" ref="AF23">SUM(LOG(WEIBULL(Data,AF$8,$R23,0)))</f>
        <v>-131.89102774264339</v>
      </c>
      <c r="AG23" s="22">
        <f t="array" ref="AG23">SUM(LOG(WEIBULL(Data,AG$8,$R23,0)))</f>
        <v>-131.88634229423485</v>
      </c>
      <c r="AH23" s="22">
        <f t="array" ref="AH23">SUM(LOG(WEIBULL(Data,AH$8,$R23,0)))</f>
        <v>-131.97000222096827</v>
      </c>
      <c r="AI23" s="22">
        <f t="array" ref="AI23">SUM(LOG(WEIBULL(Data,AI$8,$R23,0)))</f>
        <v>-132.13940161178536</v>
      </c>
      <c r="AJ23" s="22">
        <f t="array" ref="AJ23">SUM(LOG(WEIBULL(Data,AJ$8,$R23,0)))</f>
        <v>-132.39226999972183</v>
      </c>
      <c r="AK23" s="22">
        <f t="array" ref="AK23">SUM(LOG(WEIBULL(Data,AK$8,$R23,0)))</f>
        <v>-132.7266413413019</v>
      </c>
      <c r="AL23" s="22">
        <f t="array" ref="AL23">SUM(LOG(WEIBULL(Data,AL$8,$R23,0)))</f>
        <v>-133.14082738341099</v>
      </c>
      <c r="AM23" s="22">
        <f t="array" ref="AM23">SUM(LOG(WEIBULL(Data,AM$8,$R23,0)))</f>
        <v>-133.6333947415074</v>
      </c>
      <c r="AN23" s="22">
        <f t="array" ref="AN23">SUM(LOG(WEIBULL(Data,AN$8,$R23,0)))</f>
        <v>-134.20314513489296</v>
      </c>
      <c r="AO23" s="22">
        <f t="array" ref="AO23">SUM(LOG(WEIBULL(Data,AO$8,$R23,0)))</f>
        <v>-134.84909832218707</v>
      </c>
      <c r="AP23" s="22">
        <f t="array" ref="AP23">SUM(LOG(WEIBULL(Data,AP$8,$R23,0)))</f>
        <v>-135.57047735852748</v>
      </c>
      <c r="AQ23" s="22">
        <f t="array" ref="AQ23">SUM(LOG(WEIBULL(Data,AQ$8,$R23,0)))</f>
        <v>-136.36669585946714</v>
      </c>
      <c r="AR23" s="22">
        <f t="array" ref="AR23">SUM(LOG(WEIBULL(Data,AR$8,$R23,0)))</f>
        <v>-137.23734700819566</v>
      </c>
      <c r="AS23" s="22">
        <f t="array" ref="AS23">SUM(LOG(WEIBULL(Data,AS$8,$R23,0)))</f>
        <v>-138.18219408500588</v>
      </c>
      <c r="AT23" s="22">
        <f t="array" ref="AT23">SUM(LOG(WEIBULL(Data,AT$8,$R23,0)))</f>
        <v>-139.20116233273367</v>
      </c>
      <c r="AU23" s="22">
        <f t="array" ref="AU23">SUM(LOG(WEIBULL(Data,AU$8,$R23,0)))</f>
        <v>-140.29433200069246</v>
      </c>
      <c r="AV23" s="23">
        <f t="array" ref="AV23">SUM(LOG(WEIBULL(Data,AV$8,$R23,0)))</f>
        <v>-141.46193243356436</v>
      </c>
      <c r="AW23" s="29">
        <f t="shared" si="2"/>
        <v>5.1019632471774092E-58</v>
      </c>
      <c r="AX23" s="30">
        <f t="shared" si="7"/>
        <v>0.86712322368148642</v>
      </c>
      <c r="AZ23" s="50">
        <v>1.6000000000000005</v>
      </c>
      <c r="BA23" s="51">
        <v>0.94450661419916337</v>
      </c>
      <c r="BC23" s="50">
        <f t="shared" si="3"/>
        <v>6.100000000000005</v>
      </c>
      <c r="BD23" s="51">
        <f t="shared" si="4"/>
        <v>0.86712322368148642</v>
      </c>
      <c r="BF23" s="58"/>
      <c r="BG23" s="59">
        <f t="shared" si="8"/>
        <v>1.6500000000000006</v>
      </c>
      <c r="BH23" s="59"/>
      <c r="BI23" s="59">
        <f t="shared" si="9"/>
        <v>0.8214153406260678</v>
      </c>
      <c r="BJ23" s="60"/>
      <c r="BL23" s="58"/>
      <c r="BM23" s="59">
        <f t="shared" si="10"/>
        <v>6.2500000000000053</v>
      </c>
      <c r="BN23" s="59"/>
      <c r="BO23" s="59">
        <f t="shared" si="11"/>
        <v>0.72900382563880606</v>
      </c>
      <c r="BP23" s="60"/>
    </row>
    <row r="24" spans="2:68" x14ac:dyDescent="0.25">
      <c r="B24" s="35">
        <v>3.5658556364649892</v>
      </c>
      <c r="C24" s="1"/>
      <c r="H24" s="1"/>
      <c r="I24" s="1"/>
      <c r="N24" s="35">
        <v>1</v>
      </c>
      <c r="O24" s="11">
        <f t="shared" si="5"/>
        <v>0.80529405711849467</v>
      </c>
      <c r="P24" s="12">
        <f t="array" ref="P24">SUM(EXP(S24:AV24))*N24</f>
        <v>3.8540384935068426E-57</v>
      </c>
      <c r="Q24" s="82"/>
      <c r="R24" s="20">
        <f t="shared" si="6"/>
        <v>6.2500000000000053</v>
      </c>
      <c r="S24" s="21">
        <f t="array" ref="S24">SUM(LOG(WEIBULL(Data,S$8,$R24,0)))</f>
        <v>-142.30029647767188</v>
      </c>
      <c r="T24" s="22">
        <f t="array" ref="T24">SUM(LOG(WEIBULL(Data,T$8,$R24,0)))</f>
        <v>-140.65712313041098</v>
      </c>
      <c r="U24" s="22">
        <f t="array" ref="U24">SUM(LOG(WEIBULL(Data,U$8,$R24,0)))</f>
        <v>-139.19699748765808</v>
      </c>
      <c r="V24" s="22">
        <f t="array" ref="V24">SUM(LOG(WEIBULL(Data,V$8,$R24,0)))</f>
        <v>-137.90488328284363</v>
      </c>
      <c r="W24" s="22">
        <f t="array" ref="W24">SUM(LOG(WEIBULL(Data,W$8,$R24,0)))</f>
        <v>-136.76784863137496</v>
      </c>
      <c r="X24" s="22">
        <f t="array" ref="X24">SUM(LOG(WEIBULL(Data,X$8,$R24,0)))</f>
        <v>-135.77470525776275</v>
      </c>
      <c r="Y24" s="22">
        <f t="array" ref="Y24">SUM(LOG(WEIBULL(Data,Y$8,$R24,0)))</f>
        <v>-134.91572360582862</v>
      </c>
      <c r="Z24" s="22">
        <f t="array" ref="Z24">SUM(LOG(WEIBULL(Data,Z$8,$R24,0)))</f>
        <v>-134.18240538228474</v>
      </c>
      <c r="AA24" s="22">
        <f t="array" ref="AA24">SUM(LOG(WEIBULL(Data,AA$8,$R24,0)))</f>
        <v>-133.56730013476755</v>
      </c>
      <c r="AB24" s="22">
        <f t="array" ref="AB24">SUM(LOG(WEIBULL(Data,AB$8,$R24,0)))</f>
        <v>-133.06385599248526</v>
      </c>
      <c r="AC24" s="22">
        <f t="array" ref="AC24">SUM(LOG(WEIBULL(Data,AC$8,$R24,0)))</f>
        <v>-132.66629719988924</v>
      </c>
      <c r="AD24" s="22">
        <f t="array" ref="AD24">SUM(LOG(WEIBULL(Data,AD$8,$R24,0)))</f>
        <v>-132.36952287485215</v>
      </c>
      <c r="AE24" s="22">
        <f t="array" ref="AE24">SUM(LOG(WEIBULL(Data,AE$8,$R24,0)))</f>
        <v>-132.16902273660682</v>
      </c>
      <c r="AF24" s="22">
        <f t="array" ref="AF24">SUM(LOG(WEIBULL(Data,AF$8,$R24,0)))</f>
        <v>-132.06080651886973</v>
      </c>
      <c r="AG24" s="22">
        <f t="array" ref="AG24">SUM(LOG(WEIBULL(Data,AG$8,$R24,0)))</f>
        <v>-132.04134450821425</v>
      </c>
      <c r="AH24" s="22">
        <f t="array" ref="AH24">SUM(LOG(WEIBULL(Data,AH$8,$R24,0)))</f>
        <v>-132.10751719477548</v>
      </c>
      <c r="AI24" s="22">
        <f t="array" ref="AI24">SUM(LOG(WEIBULL(Data,AI$8,$R24,0)))</f>
        <v>-132.2565724393846</v>
      </c>
      <c r="AJ24" s="22">
        <f t="array" ref="AJ24">SUM(LOG(WEIBULL(Data,AJ$8,$R24,0)))</f>
        <v>-132.4860888820867</v>
      </c>
      <c r="AK24" s="22">
        <f t="array" ref="AK24">SUM(LOG(WEIBULL(Data,AK$8,$R24,0)))</f>
        <v>-132.79394456600568</v>
      </c>
      <c r="AL24" s="22">
        <f t="array" ref="AL24">SUM(LOG(WEIBULL(Data,AL$8,$R24,0)))</f>
        <v>-133.17828994533426</v>
      </c>
      <c r="AM24" s="22">
        <f t="array" ref="AM24">SUM(LOG(WEIBULL(Data,AM$8,$R24,0)))</f>
        <v>-133.63752459981328</v>
      </c>
      <c r="AN24" s="22">
        <f t="array" ref="AN24">SUM(LOG(WEIBULL(Data,AN$8,$R24,0)))</f>
        <v>-134.17027710001139</v>
      </c>
      <c r="AO24" s="22">
        <f t="array" ref="AO24">SUM(LOG(WEIBULL(Data,AO$8,$R24,0)))</f>
        <v>-134.77538756520738</v>
      </c>
      <c r="AP24" s="22">
        <f t="array" ref="AP24">SUM(LOG(WEIBULL(Data,AP$8,$R24,0)))</f>
        <v>-135.45189253411073</v>
      </c>
      <c r="AQ24" s="22">
        <f t="array" ref="AQ24">SUM(LOG(WEIBULL(Data,AQ$8,$R24,0)))</f>
        <v>-136.19901183214387</v>
      </c>
      <c r="AR24" s="22">
        <f t="array" ref="AR24">SUM(LOG(WEIBULL(Data,AR$8,$R24,0)))</f>
        <v>-137.01613717070515</v>
      </c>
      <c r="AS24" s="22">
        <f t="array" ref="AS24">SUM(LOG(WEIBULL(Data,AS$8,$R24,0)))</f>
        <v>-137.90282225613885</v>
      </c>
      <c r="AT24" s="22">
        <f t="array" ref="AT24">SUM(LOG(WEIBULL(Data,AT$8,$R24,0)))</f>
        <v>-138.85877422096826</v>
      </c>
      <c r="AU24" s="22">
        <f t="array" ref="AU24">SUM(LOG(WEIBULL(Data,AU$8,$R24,0)))</f>
        <v>-139.88384621874658</v>
      </c>
      <c r="AV24" s="23">
        <f t="array" ref="AV24">SUM(LOG(WEIBULL(Data,AV$8,$R24,0)))</f>
        <v>-140.978031047814</v>
      </c>
      <c r="AW24" s="29">
        <f t="shared" si="2"/>
        <v>4.289298941469842E-58</v>
      </c>
      <c r="AX24" s="30">
        <f t="shared" si="7"/>
        <v>0.72900382563880606</v>
      </c>
      <c r="AZ24" s="50">
        <v>1.6500000000000006</v>
      </c>
      <c r="BA24" s="51">
        <v>0.8214153406260678</v>
      </c>
      <c r="BC24" s="50">
        <f t="shared" si="3"/>
        <v>6.2500000000000053</v>
      </c>
      <c r="BD24" s="51">
        <f t="shared" si="4"/>
        <v>0.72900382563880606</v>
      </c>
      <c r="BF24" s="58"/>
      <c r="BG24" s="59">
        <f t="shared" si="8"/>
        <v>1.7000000000000006</v>
      </c>
      <c r="BH24" s="59"/>
      <c r="BI24" s="59">
        <f t="shared" si="9"/>
        <v>0.66026185827270767</v>
      </c>
      <c r="BJ24" s="60"/>
      <c r="BL24" s="58"/>
      <c r="BM24" s="59">
        <f t="shared" si="10"/>
        <v>6.4000000000000057</v>
      </c>
      <c r="BN24" s="59"/>
      <c r="BO24" s="59">
        <f t="shared" si="11"/>
        <v>0.57812069284665202</v>
      </c>
      <c r="BP24" s="60"/>
    </row>
    <row r="25" spans="2:68" x14ac:dyDescent="0.25">
      <c r="B25" s="35">
        <v>8.4621763218146118</v>
      </c>
      <c r="C25" s="1"/>
      <c r="H25" s="1"/>
      <c r="I25" s="1"/>
      <c r="N25" s="35">
        <v>1</v>
      </c>
      <c r="O25" s="11">
        <f t="shared" si="5"/>
        <v>0.65518201546175281</v>
      </c>
      <c r="P25" s="12">
        <f t="array" ref="P25">SUM(EXP(S25:AV25))*N25</f>
        <v>3.1356206910036052E-57</v>
      </c>
      <c r="Q25" s="82"/>
      <c r="R25" s="20">
        <f t="shared" si="6"/>
        <v>6.4000000000000057</v>
      </c>
      <c r="S25" s="21">
        <f t="array" ref="S25">SUM(LOG(WEIBULL(Data,S$8,$R25,0)))</f>
        <v>-142.49172457390378</v>
      </c>
      <c r="T25" s="22">
        <f t="array" ref="T25">SUM(LOG(WEIBULL(Data,T$8,$R25,0)))</f>
        <v>-140.85927240991623</v>
      </c>
      <c r="U25" s="22">
        <f t="array" ref="U25">SUM(LOG(WEIBULL(Data,U$8,$R25,0)))</f>
        <v>-139.40897520459882</v>
      </c>
      <c r="V25" s="22">
        <f t="array" ref="V25">SUM(LOG(WEIBULL(Data,V$8,$R25,0)))</f>
        <v>-138.12568580995577</v>
      </c>
      <c r="W25" s="22">
        <f t="array" ref="W25">SUM(LOG(WEIBULL(Data,W$8,$R25,0)))</f>
        <v>-136.99636260590546</v>
      </c>
      <c r="X25" s="22">
        <f t="array" ref="X25">SUM(LOG(WEIBULL(Data,X$8,$R25,0)))</f>
        <v>-136.00970821437883</v>
      </c>
      <c r="Y25" s="22">
        <f t="array" ref="Y25">SUM(LOG(WEIBULL(Data,Y$8,$R25,0)))</f>
        <v>-135.15588413561218</v>
      </c>
      <c r="Z25" s="22">
        <f t="array" ref="Z25">SUM(LOG(WEIBULL(Data,Z$8,$R25,0)))</f>
        <v>-134.42628285102816</v>
      </c>
      <c r="AA25" s="22">
        <f t="array" ref="AA25">SUM(LOG(WEIBULL(Data,AA$8,$R25,0)))</f>
        <v>-133.81334398866633</v>
      </c>
      <c r="AB25" s="22">
        <f t="array" ref="AB25">SUM(LOG(WEIBULL(Data,AB$8,$R25,0)))</f>
        <v>-133.31040467485283</v>
      </c>
      <c r="AC25" s="22">
        <f t="array" ref="AC25">SUM(LOG(WEIBULL(Data,AC$8,$R25,0)))</f>
        <v>-132.91157669860655</v>
      </c>
      <c r="AD25" s="22">
        <f t="array" ref="AD25">SUM(LOG(WEIBULL(Data,AD$8,$R25,0)))</f>
        <v>-132.61164491682572</v>
      </c>
      <c r="AE25" s="22">
        <f t="array" ref="AE25">SUM(LOG(WEIBULL(Data,AE$8,$R25,0)))</f>
        <v>-132.40598264246984</v>
      </c>
      <c r="AF25" s="22">
        <f t="array" ref="AF25">SUM(LOG(WEIBULL(Data,AF$8,$R25,0)))</f>
        <v>-132.2904807284653</v>
      </c>
      <c r="AG25" s="22">
        <f t="array" ref="AG25">SUM(LOG(WEIBULL(Data,AG$8,$R25,0)))</f>
        <v>-132.26148778499626</v>
      </c>
      <c r="AH25" s="22">
        <f t="array" ref="AH25">SUM(LOG(WEIBULL(Data,AH$8,$R25,0)))</f>
        <v>-132.31575951510766</v>
      </c>
      <c r="AI25" s="22">
        <f t="array" ref="AI25">SUM(LOG(WEIBULL(Data,AI$8,$R25,0)))</f>
        <v>-132.45041557077042</v>
      </c>
      <c r="AJ25" s="22">
        <f t="array" ref="AJ25">SUM(LOG(WEIBULL(Data,AJ$8,$R25,0)))</f>
        <v>-132.66290265260088</v>
      </c>
      <c r="AK25" s="22">
        <f t="array" ref="AK25">SUM(LOG(WEIBULL(Data,AK$8,$R25,0)))</f>
        <v>-132.95096282558148</v>
      </c>
      <c r="AL25" s="22">
        <f t="array" ref="AL25">SUM(LOG(WEIBULL(Data,AL$8,$R25,0)))</f>
        <v>-133.31260621807746</v>
      </c>
      <c r="AM25" s="22">
        <f t="array" ref="AM25">SUM(LOG(WEIBULL(Data,AM$8,$R25,0)))</f>
        <v>-133.74608742513587</v>
      </c>
      <c r="AN25" s="22">
        <f t="array" ref="AN25">SUM(LOG(WEIBULL(Data,AN$8,$R25,0)))</f>
        <v>-134.24988505909417</v>
      </c>
      <c r="AO25" s="22">
        <f t="array" ref="AO25">SUM(LOG(WEIBULL(Data,AO$8,$R25,0)))</f>
        <v>-134.82268398808941</v>
      </c>
      <c r="AP25" s="22">
        <f t="array" ref="AP25">SUM(LOG(WEIBULL(Data,AP$8,$R25,0)))</f>
        <v>-135.46335988155599</v>
      </c>
      <c r="AQ25" s="22">
        <f t="array" ref="AQ25">SUM(LOG(WEIBULL(Data,AQ$8,$R25,0)))</f>
        <v>-136.17096574534102</v>
      </c>
      <c r="AR25" s="22">
        <f t="array" ref="AR25">SUM(LOG(WEIBULL(Data,AR$8,$R25,0)))</f>
        <v>-136.94472018079711</v>
      </c>
      <c r="AS25" s="22">
        <f t="array" ref="AS25">SUM(LOG(WEIBULL(Data,AS$8,$R25,0)))</f>
        <v>-137.78399714455875</v>
      </c>
      <c r="AT25" s="22">
        <f t="array" ref="AT25">SUM(LOG(WEIBULL(Data,AT$8,$R25,0)))</f>
        <v>-138.68831702055556</v>
      </c>
      <c r="AU25" s="22">
        <f t="array" ref="AU25">SUM(LOG(WEIBULL(Data,AU$8,$R25,0)))</f>
        <v>-139.65733884463222</v>
      </c>
      <c r="AV25" s="23">
        <f t="array" ref="AV25">SUM(LOG(WEIBULL(Data,AV$8,$R25,0)))</f>
        <v>-140.69085354609393</v>
      </c>
      <c r="AW25" s="29">
        <f t="shared" si="2"/>
        <v>3.401535614296721E-58</v>
      </c>
      <c r="AX25" s="30">
        <f t="shared" si="7"/>
        <v>0.57812069284665202</v>
      </c>
      <c r="AZ25" s="50">
        <v>1.7000000000000006</v>
      </c>
      <c r="BA25" s="51">
        <v>0.66026185827270767</v>
      </c>
      <c r="BC25" s="50">
        <f t="shared" si="3"/>
        <v>6.4000000000000057</v>
      </c>
      <c r="BD25" s="51">
        <f t="shared" si="4"/>
        <v>0.57812069284665202</v>
      </c>
      <c r="BF25" s="58"/>
      <c r="BG25" s="59">
        <f t="shared" si="8"/>
        <v>1.7500000000000007</v>
      </c>
      <c r="BH25" s="59"/>
      <c r="BI25" s="59">
        <f t="shared" si="9"/>
        <v>0.49224855258815142</v>
      </c>
      <c r="BJ25" s="60"/>
      <c r="BL25" s="58"/>
      <c r="BM25" s="59">
        <f t="shared" si="10"/>
        <v>6.550000000000006</v>
      </c>
      <c r="BN25" s="59"/>
      <c r="BO25" s="59">
        <f t="shared" si="11"/>
        <v>0.4351814660870264</v>
      </c>
      <c r="BP25" s="60"/>
    </row>
    <row r="26" spans="2:68" x14ac:dyDescent="0.25">
      <c r="B26" s="35">
        <v>4.3655839374152077</v>
      </c>
      <c r="C26" s="1"/>
      <c r="D26" s="1"/>
      <c r="E26" s="1"/>
      <c r="F26" s="1"/>
      <c r="G26" s="1"/>
      <c r="H26" s="1"/>
      <c r="I26" s="1"/>
      <c r="N26" s="35">
        <v>1</v>
      </c>
      <c r="O26" s="11">
        <f t="shared" si="5"/>
        <v>0.50267609325989127</v>
      </c>
      <c r="P26" s="12">
        <f t="array" ref="P26">SUM(EXP(S26:AV26))*N26</f>
        <v>2.4057460701019284E-57</v>
      </c>
      <c r="Q26" s="82"/>
      <c r="R26" s="20">
        <f t="shared" si="6"/>
        <v>6.550000000000006</v>
      </c>
      <c r="S26" s="21">
        <f t="array" ref="S26">SUM(LOG(WEIBULL(Data,S$8,$R26,0)))</f>
        <v>-142.69749963978285</v>
      </c>
      <c r="T26" s="22">
        <f t="array" ref="T26">SUM(LOG(WEIBULL(Data,T$8,$R26,0)))</f>
        <v>-141.07765110150712</v>
      </c>
      <c r="U26" s="22">
        <f t="array" ref="U26">SUM(LOG(WEIBULL(Data,U$8,$R26,0)))</f>
        <v>-139.63921879135086</v>
      </c>
      <c r="V26" s="22">
        <f t="array" ref="V26">SUM(LOG(WEIBULL(Data,V$8,$R26,0)))</f>
        <v>-138.36695267753984</v>
      </c>
      <c r="W26" s="22">
        <f t="array" ref="W26">SUM(LOG(WEIBULL(Data,W$8,$R26,0)))</f>
        <v>-137.24770983564352</v>
      </c>
      <c r="X26" s="22">
        <f t="array" ref="X26">SUM(LOG(WEIBULL(Data,X$8,$R26,0)))</f>
        <v>-136.2700926670426</v>
      </c>
      <c r="Y26" s="22">
        <f t="array" ref="Y26">SUM(LOG(WEIBULL(Data,Y$8,$R26,0)))</f>
        <v>-135.42416308018844</v>
      </c>
      <c r="Z26" s="22">
        <f t="array" ref="Z26">SUM(LOG(WEIBULL(Data,Z$8,$R26,0)))</f>
        <v>-134.70121417314206</v>
      </c>
      <c r="AA26" s="22">
        <f t="array" ref="AA26">SUM(LOG(WEIBULL(Data,AA$8,$R26,0)))</f>
        <v>-134.09358600822645</v>
      </c>
      <c r="AB26" s="22">
        <f t="array" ref="AB26">SUM(LOG(WEIBULL(Data,AB$8,$R26,0)))</f>
        <v>-133.59451559802463</v>
      </c>
      <c r="AC26" s="22">
        <f t="array" ref="AC26">SUM(LOG(WEIBULL(Data,AC$8,$R26,0)))</f>
        <v>-133.19801372532558</v>
      </c>
      <c r="AD26" s="22">
        <f t="array" ref="AD26">SUM(LOG(WEIBULL(Data,AD$8,$R26,0)))</f>
        <v>-132.89876302165067</v>
      </c>
      <c r="AE26" s="22">
        <f t="array" ref="AE26">SUM(LOG(WEIBULL(Data,AE$8,$R26,0)))</f>
        <v>-132.69203304357563</v>
      </c>
      <c r="AF26" s="22">
        <f t="array" ref="AF26">SUM(LOG(WEIBULL(Data,AF$8,$R26,0)))</f>
        <v>-132.57360905692406</v>
      </c>
      <c r="AG26" s="22">
        <f t="array" ref="AG26">SUM(LOG(WEIBULL(Data,AG$8,$R26,0)))</f>
        <v>-132.53973196414373</v>
      </c>
      <c r="AH26" s="22">
        <f t="array" ref="AH26">SUM(LOG(WEIBULL(Data,AH$8,$R26,0)))</f>
        <v>-132.58704735769152</v>
      </c>
      <c r="AI26" s="22">
        <f t="array" ref="AI26">SUM(LOG(WEIBULL(Data,AI$8,$R26,0)))</f>
        <v>-132.71256209970144</v>
      </c>
      <c r="AJ26" s="22">
        <f t="array" ref="AJ26">SUM(LOG(WEIBULL(Data,AJ$8,$R26,0)))</f>
        <v>-132.91360714942772</v>
      </c>
      <c r="AK26" s="22">
        <f t="array" ref="AK26">SUM(LOG(WEIBULL(Data,AK$8,$R26,0)))</f>
        <v>-133.18780560927738</v>
      </c>
      <c r="AL26" s="22">
        <f t="array" ref="AL26">SUM(LOG(WEIBULL(Data,AL$8,$R26,0)))</f>
        <v>-133.53304515532267</v>
      </c>
      <c r="AM26" s="22">
        <f t="array" ref="AM26">SUM(LOG(WEIBULL(Data,AM$8,$R26,0)))</f>
        <v>-133.94745417199323</v>
      </c>
      <c r="AN26" s="22">
        <f t="array" ref="AN26">SUM(LOG(WEIBULL(Data,AN$8,$R26,0)))</f>
        <v>-134.42938103278271</v>
      </c>
      <c r="AO26" s="22">
        <f t="array" ref="AO26">SUM(LOG(WEIBULL(Data,AO$8,$R26,0)))</f>
        <v>-134.97737606645342</v>
      </c>
      <c r="AP26" s="22">
        <f t="array" ref="AP26">SUM(LOG(WEIBULL(Data,AP$8,$R26,0)))</f>
        <v>-135.59017582678482</v>
      </c>
      <c r="AQ26" s="22">
        <f t="array" ref="AQ26">SUM(LOG(WEIBULL(Data,AQ$8,$R26,0)))</f>
        <v>-136.26668934751447</v>
      </c>
      <c r="AR26" s="22">
        <f t="array" ref="AR26">SUM(LOG(WEIBULL(Data,AR$8,$R26,0)))</f>
        <v>-137.00598611589115</v>
      </c>
      <c r="AS26" s="22">
        <f t="array" ref="AS26">SUM(LOG(WEIBULL(Data,AS$8,$R26,0)))</f>
        <v>-137.80728554065246</v>
      </c>
      <c r="AT26" s="22">
        <f t="array" ref="AT26">SUM(LOG(WEIBULL(Data,AT$8,$R26,0)))</f>
        <v>-138.66994772511001</v>
      </c>
      <c r="AU26" s="22">
        <f t="array" ref="AU26">SUM(LOG(WEIBULL(Data,AU$8,$R26,0)))</f>
        <v>-139.59346538487151</v>
      </c>
      <c r="AV26" s="23">
        <f t="array" ref="AV26">SUM(LOG(WEIBULL(Data,AV$8,$R26,0)))</f>
        <v>-140.57745677369016</v>
      </c>
      <c r="AW26" s="29">
        <f t="shared" si="2"/>
        <v>2.5605124914107349E-58</v>
      </c>
      <c r="AX26" s="30">
        <f t="shared" si="7"/>
        <v>0.4351814660870264</v>
      </c>
      <c r="AZ26" s="50">
        <v>1.7500000000000007</v>
      </c>
      <c r="BA26" s="51">
        <v>0.49224855258815142</v>
      </c>
      <c r="BC26" s="50">
        <f t="shared" si="3"/>
        <v>6.550000000000006</v>
      </c>
      <c r="BD26" s="51">
        <f t="shared" si="4"/>
        <v>0.4351814660870264</v>
      </c>
      <c r="BF26" s="58"/>
      <c r="BG26" s="59">
        <f t="shared" si="8"/>
        <v>1.8000000000000007</v>
      </c>
      <c r="BH26" s="59"/>
      <c r="BI26" s="59">
        <f t="shared" si="9"/>
        <v>0.34148877814265949</v>
      </c>
      <c r="BJ26" s="60"/>
      <c r="BL26" s="58"/>
      <c r="BM26" s="59">
        <f t="shared" si="10"/>
        <v>6.7000000000000064</v>
      </c>
      <c r="BN26" s="59"/>
      <c r="BO26" s="59">
        <f t="shared" si="11"/>
        <v>0.31268239853759217</v>
      </c>
      <c r="BP26" s="60"/>
    </row>
    <row r="27" spans="2:68" x14ac:dyDescent="0.25">
      <c r="B27" s="35">
        <v>0.64020096235738755</v>
      </c>
      <c r="C27" s="1"/>
      <c r="D27" s="1"/>
      <c r="E27" s="1"/>
      <c r="F27" s="1"/>
      <c r="G27" s="67"/>
      <c r="H27" s="1"/>
      <c r="I27" s="1"/>
      <c r="N27" s="35">
        <v>1</v>
      </c>
      <c r="O27" s="11">
        <f t="shared" si="5"/>
        <v>0.36560054257259816</v>
      </c>
      <c r="P27" s="12">
        <f t="array" ref="P27">SUM(EXP(S27:AV27))*N27</f>
        <v>1.749719312922296E-57</v>
      </c>
      <c r="Q27" s="82"/>
      <c r="R27" s="20">
        <f t="shared" si="6"/>
        <v>6.7000000000000064</v>
      </c>
      <c r="S27" s="21">
        <f t="array" ref="S27">SUM(LOG(WEIBULL(Data,S$8,$R27,0)))</f>
        <v>-142.91618115812776</v>
      </c>
      <c r="T27" s="22">
        <f t="array" ref="T27">SUM(LOG(WEIBULL(Data,T$8,$R27,0)))</f>
        <v>-141.31062106735536</v>
      </c>
      <c r="U27" s="22">
        <f t="array" ref="U27">SUM(LOG(WEIBULL(Data,U$8,$R27,0)))</f>
        <v>-139.88587502407032</v>
      </c>
      <c r="V27" s="22">
        <f t="array" ref="V27">SUM(LOG(WEIBULL(Data,V$8,$R27,0)))</f>
        <v>-138.62659707758451</v>
      </c>
      <c r="W27" s="22">
        <f t="array" ref="W27">SUM(LOG(WEIBULL(Data,W$8,$R27,0)))</f>
        <v>-137.51955033402658</v>
      </c>
      <c r="X27" s="22">
        <f t="array" ref="X27">SUM(LOG(WEIBULL(Data,X$8,$R27,0)))</f>
        <v>-136.55324469310628</v>
      </c>
      <c r="Y27" s="22">
        <f t="array" ref="Y27">SUM(LOG(WEIBULL(Data,Y$8,$R27,0)))</f>
        <v>-135.71765058954935</v>
      </c>
      <c r="Z27" s="22">
        <f t="array" ref="Z27">SUM(LOG(WEIBULL(Data,Z$8,$R27,0)))</f>
        <v>-135.00397027175353</v>
      </c>
      <c r="AA27" s="22">
        <f t="array" ref="AA27">SUM(LOG(WEIBULL(Data,AA$8,$R27,0)))</f>
        <v>-134.40445320336278</v>
      </c>
      <c r="AB27" s="22">
        <f t="array" ref="AB27">SUM(LOG(WEIBULL(Data,AB$8,$R27,0)))</f>
        <v>-133.91224570252902</v>
      </c>
      <c r="AC27" s="22">
        <f t="array" ref="AC27">SUM(LOG(WEIBULL(Data,AC$8,$R27,0)))</f>
        <v>-133.52126743757952</v>
      </c>
      <c r="AD27" s="22">
        <f t="array" ref="AD27">SUM(LOG(WEIBULL(Data,AD$8,$R27,0)))</f>
        <v>-133.2261092003248</v>
      </c>
      <c r="AE27" s="22">
        <f t="array" ref="AE27">SUM(LOG(WEIBULL(Data,AE$8,$R27,0)))</f>
        <v>-133.02194769324552</v>
      </c>
      <c r="AF27" s="22">
        <f t="array" ref="AF27">SUM(LOG(WEIBULL(Data,AF$8,$R27,0)))</f>
        <v>-132.90447403801431</v>
      </c>
      <c r="AG27" s="22">
        <f t="array" ref="AG27">SUM(LOG(WEIBULL(Data,AG$8,$R27,0)))</f>
        <v>-132.86983343834484</v>
      </c>
      <c r="AH27" s="22">
        <f t="array" ref="AH27">SUM(LOG(WEIBULL(Data,AH$8,$R27,0)))</f>
        <v>-132.9145739779413</v>
      </c>
      <c r="AI27" s="22">
        <f t="array" ref="AI27">SUM(LOG(WEIBULL(Data,AI$8,$R27,0)))</f>
        <v>-133.03560295198736</v>
      </c>
      <c r="AJ27" s="22">
        <f t="array" ref="AJ27">SUM(LOG(WEIBULL(Data,AJ$8,$R27,0)))</f>
        <v>-133.23014945202584</v>
      </c>
      <c r="AK27" s="22">
        <f t="array" ref="AK27">SUM(LOG(WEIBULL(Data,AK$8,$R27,0)))</f>
        <v>-133.49573217356343</v>
      </c>
      <c r="AL27" s="22">
        <f t="array" ref="AL27">SUM(LOG(WEIBULL(Data,AL$8,$R27,0)))</f>
        <v>-133.8301316109505</v>
      </c>
      <c r="AM27" s="22">
        <f t="array" ref="AM27">SUM(LOG(WEIBULL(Data,AM$8,$R27,0)))</f>
        <v>-134.23136595801634</v>
      </c>
      <c r="AN27" s="22">
        <f t="array" ref="AN27">SUM(LOG(WEIBULL(Data,AN$8,$R27,0)))</f>
        <v>-134.69767015517448</v>
      </c>
      <c r="AO27" s="22">
        <f t="array" ref="AO27">SUM(LOG(WEIBULL(Data,AO$8,$R27,0)))</f>
        <v>-135.22747762144965</v>
      </c>
      <c r="AP27" s="22">
        <f t="array" ref="AP27">SUM(LOG(WEIBULL(Data,AP$8,$R27,0)))</f>
        <v>-135.81940428851374</v>
      </c>
      <c r="AQ27" s="22">
        <f t="array" ref="AQ27">SUM(LOG(WEIBULL(Data,AQ$8,$R27,0)))</f>
        <v>-136.47223461747981</v>
      </c>
      <c r="AR27" s="22">
        <f t="array" ref="AR27">SUM(LOG(WEIBULL(Data,AR$8,$R27,0)))</f>
        <v>-137.18490933103405</v>
      </c>
      <c r="AS27" s="22">
        <f t="array" ref="AS27">SUM(LOG(WEIBULL(Data,AS$8,$R27,0)))</f>
        <v>-137.95651463591162</v>
      </c>
      <c r="AT27" s="22">
        <f t="array" ref="AT27">SUM(LOG(WEIBULL(Data,AT$8,$R27,0)))</f>
        <v>-138.78627274563758</v>
      </c>
      <c r="AU27" s="22">
        <f t="array" ref="AU27">SUM(LOG(WEIBULL(Data,AU$8,$R27,0)))</f>
        <v>-139.67353354232432</v>
      </c>
      <c r="AV27" s="23">
        <f t="array" ref="AV27">SUM(LOG(WEIBULL(Data,AV$8,$R27,0)))</f>
        <v>-140.61776724030389</v>
      </c>
      <c r="AW27" s="29">
        <f t="shared" si="2"/>
        <v>1.8397547912568205E-58</v>
      </c>
      <c r="AX27" s="30">
        <f t="shared" si="7"/>
        <v>0.31268239853759217</v>
      </c>
      <c r="AZ27" s="50">
        <v>1.8000000000000007</v>
      </c>
      <c r="BA27" s="51">
        <v>0.34148877814265949</v>
      </c>
      <c r="BC27" s="50">
        <f t="shared" si="3"/>
        <v>6.7000000000000064</v>
      </c>
      <c r="BD27" s="51">
        <f t="shared" si="4"/>
        <v>0.31268239853759217</v>
      </c>
      <c r="BF27" s="58"/>
      <c r="BG27" s="59">
        <f t="shared" si="8"/>
        <v>1.8500000000000008</v>
      </c>
      <c r="BH27" s="59"/>
      <c r="BI27" s="59">
        <f t="shared" si="9"/>
        <v>0.22110684331393596</v>
      </c>
      <c r="BJ27" s="60"/>
      <c r="BL27" s="58"/>
      <c r="BM27" s="59">
        <f t="shared" si="10"/>
        <v>6.8500000000000068</v>
      </c>
      <c r="BN27" s="59"/>
      <c r="BO27" s="59">
        <f t="shared" si="11"/>
        <v>0.21551078353672024</v>
      </c>
      <c r="BP27" s="60"/>
    </row>
    <row r="28" spans="2:68" x14ac:dyDescent="0.25">
      <c r="B28" s="35">
        <v>2.8950211072512073</v>
      </c>
      <c r="C28" s="1"/>
      <c r="I28" s="1"/>
      <c r="N28" s="35">
        <v>1</v>
      </c>
      <c r="O28" s="11">
        <f t="shared" si="5"/>
        <v>0.25339950030410874</v>
      </c>
      <c r="P28" s="12">
        <f t="array" ref="P28">SUM(EXP(S28:AV28))*N28</f>
        <v>1.2127388992561891E-57</v>
      </c>
      <c r="Q28" s="82"/>
      <c r="R28" s="20">
        <f t="shared" si="6"/>
        <v>6.8500000000000068</v>
      </c>
      <c r="S28" s="21">
        <f t="array" ref="S28">SUM(LOG(WEIBULL(Data,S$8,$R28,0)))</f>
        <v>-143.14647402382212</v>
      </c>
      <c r="T28" s="22">
        <f t="array" ref="T28">SUM(LOG(WEIBULL(Data,T$8,$R28,0)))</f>
        <v>-141.55671072125821</v>
      </c>
      <c r="U28" s="22">
        <f t="array" ref="U28">SUM(LOG(WEIBULL(Data,U$8,$R28,0)))</f>
        <v>-140.14728044621612</v>
      </c>
      <c r="V28" s="22">
        <f t="array" ref="V28">SUM(LOG(WEIBULL(Data,V$8,$R28,0)))</f>
        <v>-138.9027474065669</v>
      </c>
      <c r="W28" s="22">
        <f t="array" ref="W28">SUM(LOG(WEIBULL(Data,W$8,$R28,0)))</f>
        <v>-137.80978713294311</v>
      </c>
      <c r="X28" s="22">
        <f t="array" ref="X28">SUM(LOG(WEIBULL(Data,X$8,$R28,0)))</f>
        <v>-136.85682374489855</v>
      </c>
      <c r="Y28" s="22">
        <f t="array" ref="Y28">SUM(LOG(WEIBULL(Data,Y$8,$R28,0)))</f>
        <v>-136.03374326472476</v>
      </c>
      <c r="Z28" s="22">
        <f t="array" ref="Z28">SUM(LOG(WEIBULL(Data,Z$8,$R28,0)))</f>
        <v>-135.33166450550286</v>
      </c>
      <c r="AA28" s="22">
        <f t="array" ref="AA28">SUM(LOG(WEIBULL(Data,AA$8,$R28,0)))</f>
        <v>-134.74275411393162</v>
      </c>
      <c r="AB28" s="22">
        <f t="array" ref="AB28">SUM(LOG(WEIBULL(Data,AB$8,$R28,0)))</f>
        <v>-134.26007587822934</v>
      </c>
      <c r="AC28" s="22">
        <f t="array" ref="AC28">SUM(LOG(WEIBULL(Data,AC$8,$R28,0)))</f>
        <v>-133.87746691593614</v>
      </c>
      <c r="AD28" s="22">
        <f t="array" ref="AD28">SUM(LOG(WEIBULL(Data,AD$8,$R28,0)))</f>
        <v>-133.58943515946692</v>
      </c>
      <c r="AE28" s="22">
        <f t="array" ref="AE28">SUM(LOG(WEIBULL(Data,AE$8,$R28,0)))</f>
        <v>-133.3910738726845</v>
      </c>
      <c r="AF28" s="22">
        <f t="array" ref="AF28">SUM(LOG(WEIBULL(Data,AF$8,$R28,0)))</f>
        <v>-133.2779899033481</v>
      </c>
      <c r="AG28" s="22">
        <f t="array" ref="AG28">SUM(LOG(WEIBULL(Data,AG$8,$R28,0)))</f>
        <v>-133.24624310213852</v>
      </c>
      <c r="AH28" s="22">
        <f t="array" ref="AH28">SUM(LOG(WEIBULL(Data,AH$8,$R28,0)))</f>
        <v>-133.292294887005</v>
      </c>
      <c r="AI28" s="22">
        <f t="array" ref="AI28">SUM(LOG(WEIBULL(Data,AI$8,$R28,0)))</f>
        <v>-133.41296434947395</v>
      </c>
      <c r="AJ28" s="22">
        <f t="array" ref="AJ28">SUM(LOG(WEIBULL(Data,AJ$8,$R28,0)))</f>
        <v>-133.60539062116845</v>
      </c>
      <c r="AK28" s="22">
        <f t="array" ref="AK28">SUM(LOG(WEIBULL(Data,AK$8,$R28,0)))</f>
        <v>-133.86700046843436</v>
      </c>
      <c r="AL28" s="22">
        <f t="array" ref="AL28">SUM(LOG(WEIBULL(Data,AL$8,$R28,0)))</f>
        <v>-134.19548027832971</v>
      </c>
      <c r="AM28" s="22">
        <f t="array" ref="AM28">SUM(LOG(WEIBULL(Data,AM$8,$R28,0)))</f>
        <v>-134.58875175328896</v>
      </c>
      <c r="AN28" s="22">
        <f t="array" ref="AN28">SUM(LOG(WEIBULL(Data,AN$8,$R28,0)))</f>
        <v>-135.04495075410969</v>
      </c>
      <c r="AO28" s="22">
        <f t="array" ref="AO28">SUM(LOG(WEIBULL(Data,AO$8,$R28,0)))</f>
        <v>-135.56240882874172</v>
      </c>
      <c r="AP28" s="22">
        <f t="array" ref="AP28">SUM(LOG(WEIBULL(Data,AP$8,$R28,0)))</f>
        <v>-136.1396370430657</v>
      </c>
      <c r="AQ28" s="22">
        <f t="array" ref="AQ28">SUM(LOG(WEIBULL(Data,AQ$8,$R28,0)))</f>
        <v>-136.7753117935828</v>
      </c>
      <c r="AR28" s="22">
        <f t="array" ref="AR28">SUM(LOG(WEIBULL(Data,AR$8,$R28,0)))</f>
        <v>-137.46826233381645</v>
      </c>
      <c r="AS28" s="22">
        <f t="array" ref="AS28">SUM(LOG(WEIBULL(Data,AS$8,$R28,0)))</f>
        <v>-138.217459788708</v>
      </c>
      <c r="AT28" s="22">
        <f t="array" ref="AT28">SUM(LOG(WEIBULL(Data,AT$8,$R28,0)))</f>
        <v>-139.02200746623748</v>
      </c>
      <c r="AU28" s="22">
        <f t="array" ref="AU28">SUM(LOG(WEIBULL(Data,AU$8,$R28,0)))</f>
        <v>-139.88113230440831</v>
      </c>
      <c r="AV28" s="23">
        <f t="array" ref="AV28">SUM(LOG(WEIBULL(Data,AV$8,$R28,0)))</f>
        <v>-140.79417731574594</v>
      </c>
      <c r="AW28" s="29">
        <f t="shared" si="2"/>
        <v>1.2680182780788188E-58</v>
      </c>
      <c r="AX28" s="30">
        <f t="shared" si="7"/>
        <v>0.21551078353672024</v>
      </c>
      <c r="AZ28" s="50">
        <v>1.8500000000000008</v>
      </c>
      <c r="BA28" s="51">
        <v>0.22110684331393596</v>
      </c>
      <c r="BC28" s="50">
        <f t="shared" si="3"/>
        <v>6.8500000000000068</v>
      </c>
      <c r="BD28" s="51">
        <f t="shared" si="4"/>
        <v>0.21551078353672024</v>
      </c>
      <c r="BF28" s="58"/>
      <c r="BG28" s="59">
        <f t="shared" si="8"/>
        <v>1.9000000000000008</v>
      </c>
      <c r="BH28" s="59"/>
      <c r="BI28" s="59">
        <f t="shared" si="9"/>
        <v>0.13399318737477803</v>
      </c>
      <c r="BJ28" s="60"/>
      <c r="BL28" s="58"/>
      <c r="BM28" s="59">
        <f t="shared" si="10"/>
        <v>7.0000000000000071</v>
      </c>
      <c r="BN28" s="59"/>
      <c r="BO28" s="59">
        <f t="shared" si="11"/>
        <v>0.14311497075409868</v>
      </c>
      <c r="BP28" s="60"/>
    </row>
    <row r="29" spans="2:68" x14ac:dyDescent="0.25">
      <c r="B29" s="35">
        <v>3.9705046776640245</v>
      </c>
      <c r="C29" s="1"/>
      <c r="I29" s="1"/>
      <c r="N29" s="35">
        <v>1</v>
      </c>
      <c r="O29" s="11">
        <f t="shared" si="5"/>
        <v>0.16824968245097296</v>
      </c>
      <c r="P29" s="12">
        <f t="array" ref="P29">SUM(EXP(S29:AV29))*N29</f>
        <v>8.0522232463332084E-58</v>
      </c>
      <c r="Q29" s="82"/>
      <c r="R29" s="20">
        <f t="shared" si="6"/>
        <v>7.0000000000000071</v>
      </c>
      <c r="S29" s="21">
        <f t="array" ref="S29">SUM(LOG(WEIBULL(Data,S$8,$R29,0)))</f>
        <v>-143.38721182784232</v>
      </c>
      <c r="T29" s="22">
        <f t="array" ref="T29">SUM(LOG(WEIBULL(Data,T$8,$R29,0)))</f>
        <v>-141.81459575909798</v>
      </c>
      <c r="U29" s="22">
        <f t="array" ref="U29">SUM(LOG(WEIBULL(Data,U$8,$R29,0)))</f>
        <v>-140.42193927168321</v>
      </c>
      <c r="V29" s="22">
        <f t="array" ref="V29">SUM(LOG(WEIBULL(Data,V$8,$R29,0)))</f>
        <v>-139.19372204555506</v>
      </c>
      <c r="W29" s="22">
        <f t="array" ref="W29">SUM(LOG(WEIBULL(Data,W$8,$R29,0)))</f>
        <v>-138.11653762050676</v>
      </c>
      <c r="X29" s="22">
        <f t="array" ref="X29">SUM(LOG(WEIBULL(Data,X$8,$R29,0)))</f>
        <v>-137.17873020050706</v>
      </c>
      <c r="Y29" s="22">
        <f t="array" ref="Y29">SUM(LOG(WEIBULL(Data,Y$8,$R29,0)))</f>
        <v>-136.37010754964649</v>
      </c>
      <c r="Z29" s="22">
        <f t="array" ref="Z29">SUM(LOG(WEIBULL(Data,Z$8,$R29,0)))</f>
        <v>-135.68171150026564</v>
      </c>
      <c r="AA29" s="22">
        <f t="array" ref="AA29">SUM(LOG(WEIBULL(Data,AA$8,$R29,0)))</f>
        <v>-135.10563264862023</v>
      </c>
      <c r="AB29" s="22">
        <f t="array" ref="AB29">SUM(LOG(WEIBULL(Data,AB$8,$R29,0)))</f>
        <v>-134.6348593438872</v>
      </c>
      <c r="AC29" s="22">
        <f t="array" ref="AC29">SUM(LOG(WEIBULL(Data,AC$8,$R29,0)))</f>
        <v>-134.26315358144859</v>
      </c>
      <c r="AD29" s="22">
        <f t="array" ref="AD29">SUM(LOG(WEIBULL(Data,AD$8,$R29,0)))</f>
        <v>-133.98494821490573</v>
      </c>
      <c r="AE29" s="22">
        <f t="array" ref="AE29">SUM(LOG(WEIBULL(Data,AE$8,$R29,0)))</f>
        <v>-133.79526121713684</v>
      </c>
      <c r="AF29" s="22">
        <f t="array" ref="AF29">SUM(LOG(WEIBULL(Data,AF$8,$R29,0)))</f>
        <v>-133.68962369266009</v>
      </c>
      <c r="AG29" s="22">
        <f t="array" ref="AG29">SUM(LOG(WEIBULL(Data,AG$8,$R29,0)))</f>
        <v>-133.66401906972538</v>
      </c>
      <c r="AH29" s="22">
        <f t="array" ref="AH29">SUM(LOG(WEIBULL(Data,AH$8,$R29,0)))</f>
        <v>-133.71483144887543</v>
      </c>
      <c r="AI29" s="22">
        <f t="array" ref="AI29">SUM(LOG(WEIBULL(Data,AI$8,$R29,0)))</f>
        <v>-133.83880150283815</v>
      </c>
      <c r="AJ29" s="22">
        <f t="array" ref="AJ29">SUM(LOG(WEIBULL(Data,AJ$8,$R29,0)))</f>
        <v>-134.0329886444251</v>
      </c>
      <c r="AK29" s="22">
        <f t="array" ref="AK29">SUM(LOG(WEIBULL(Data,AK$8,$R29,0)))</f>
        <v>-134.29473842892401</v>
      </c>
      <c r="AL29" s="22">
        <f t="array" ref="AL29">SUM(LOG(WEIBULL(Data,AL$8,$R29,0)))</f>
        <v>-134.62165435298451</v>
      </c>
      <c r="AM29" s="22">
        <f t="array" ref="AM29">SUM(LOG(WEIBULL(Data,AM$8,$R29,0)))</f>
        <v>-135.01157336617516</v>
      </c>
      <c r="AN29" s="22">
        <f t="array" ref="AN29">SUM(LOG(WEIBULL(Data,AN$8,$R29,0)))</f>
        <v>-135.46254453383619</v>
      </c>
      <c r="AO29" s="22">
        <f t="array" ref="AO29">SUM(LOG(WEIBULL(Data,AO$8,$R29,0)))</f>
        <v>-135.97281038777601</v>
      </c>
      <c r="AP29" s="22">
        <f t="array" ref="AP29">SUM(LOG(WEIBULL(Data,AP$8,$R29,0)))</f>
        <v>-136.54079058015017</v>
      </c>
      <c r="AQ29" s="22">
        <f t="array" ref="AQ29">SUM(LOG(WEIBULL(Data,AQ$8,$R29,0)))</f>
        <v>-137.16506751966236</v>
      </c>
      <c r="AR29" s="22">
        <f t="array" ref="AR29">SUM(LOG(WEIBULL(Data,AR$8,$R29,0)))</f>
        <v>-137.84437372116625</v>
      </c>
      <c r="AS29" s="22">
        <f t="array" ref="AS29">SUM(LOG(WEIBULL(Data,AS$8,$R29,0)))</f>
        <v>-138.57758064227926</v>
      </c>
      <c r="AT29" s="22">
        <f t="array" ref="AT29">SUM(LOG(WEIBULL(Data,AT$8,$R29,0)))</f>
        <v>-139.36368881561148</v>
      </c>
      <c r="AU29" s="22">
        <f t="array" ref="AU29">SUM(LOG(WEIBULL(Data,AU$8,$R29,0)))</f>
        <v>-140.20181911415531</v>
      </c>
      <c r="AV29" s="23">
        <f t="array" ref="AV29">SUM(LOG(WEIBULL(Data,AV$8,$R29,0)))</f>
        <v>-141.09120501142741</v>
      </c>
      <c r="AW29" s="29">
        <f t="shared" si="2"/>
        <v>8.4205716208160039E-59</v>
      </c>
      <c r="AX29" s="30">
        <f t="shared" si="7"/>
        <v>0.14311497075409868</v>
      </c>
      <c r="AZ29" s="50">
        <v>1.9000000000000008</v>
      </c>
      <c r="BA29" s="51">
        <v>0.13399318737477803</v>
      </c>
      <c r="BC29" s="50">
        <f t="shared" si="3"/>
        <v>7.0000000000000071</v>
      </c>
      <c r="BD29" s="51">
        <f t="shared" si="4"/>
        <v>0.14311497075409868</v>
      </c>
      <c r="BF29" s="58"/>
      <c r="BG29" s="59">
        <f t="shared" si="8"/>
        <v>1.9500000000000008</v>
      </c>
      <c r="BH29" s="59"/>
      <c r="BI29" s="59">
        <f t="shared" si="9"/>
        <v>7.6200662081992582E-2</v>
      </c>
      <c r="BJ29" s="60"/>
      <c r="BL29" s="58"/>
      <c r="BM29" s="59">
        <f t="shared" si="10"/>
        <v>7.1500000000000075</v>
      </c>
      <c r="BN29" s="59"/>
      <c r="BO29" s="59">
        <f t="shared" si="11"/>
        <v>9.1931582476553364E-2</v>
      </c>
      <c r="BP29" s="60"/>
    </row>
    <row r="30" spans="2:68" x14ac:dyDescent="0.25">
      <c r="B30" s="35">
        <v>6.2287239905390042</v>
      </c>
      <c r="C30" s="1"/>
      <c r="I30" s="1"/>
      <c r="N30" s="35">
        <v>1</v>
      </c>
      <c r="O30" s="11">
        <f t="shared" si="5"/>
        <v>0.10756501704189496</v>
      </c>
      <c r="P30" s="12">
        <f t="array" ref="P30">SUM(EXP(S30:AV30))*N30</f>
        <v>5.1479296608441564E-58</v>
      </c>
      <c r="Q30" s="82"/>
      <c r="R30" s="20">
        <f t="shared" si="6"/>
        <v>7.1500000000000075</v>
      </c>
      <c r="S30" s="21">
        <f t="array" ref="S30">SUM(LOG(WEIBULL(Data,S$8,$R30,0)))</f>
        <v>-143.63734233268147</v>
      </c>
      <c r="T30" s="22">
        <f t="array" ref="T30">SUM(LOG(WEIBULL(Data,T$8,$R30,0)))</f>
        <v>-142.08308242969332</v>
      </c>
      <c r="U30" s="22">
        <f t="array" ref="U30">SUM(LOG(WEIBULL(Data,U$8,$R30,0)))</f>
        <v>-140.70850421750117</v>
      </c>
      <c r="V30" s="22">
        <f t="array" ref="V30">SUM(LOG(WEIBULL(Data,V$8,$R30,0)))</f>
        <v>-139.49800750281256</v>
      </c>
      <c r="W30" s="22">
        <f t="array" ref="W30">SUM(LOG(WEIBULL(Data,W$8,$R30,0)))</f>
        <v>-138.43810872190545</v>
      </c>
      <c r="X30" s="22">
        <f t="array" ref="X30">SUM(LOG(WEIBULL(Data,X$8,$R30,0)))</f>
        <v>-137.5170772900351</v>
      </c>
      <c r="Y30" s="22">
        <f t="array" ref="Y30">SUM(LOG(WEIBULL(Data,Y$8,$R30,0)))</f>
        <v>-136.72464808725101</v>
      </c>
      <c r="Z30" s="22">
        <f t="array" ref="Z30">SUM(LOG(WEIBULL(Data,Z$8,$R30,0)))</f>
        <v>-136.05179159515419</v>
      </c>
      <c r="AA30" s="22">
        <f t="array" ref="AA30">SUM(LOG(WEIBULL(Data,AA$8,$R30,0)))</f>
        <v>-135.49052825472936</v>
      </c>
      <c r="AB30" s="22">
        <f t="array" ref="AB30">SUM(LOG(WEIBULL(Data,AB$8,$R30,0)))</f>
        <v>-135.03377714654798</v>
      </c>
      <c r="AC30" s="22">
        <f t="array" ref="AC30">SUM(LOG(WEIBULL(Data,AC$8,$R30,0)))</f>
        <v>-134.67523160036532</v>
      </c>
      <c r="AD30" s="22">
        <f t="array" ref="AD30">SUM(LOG(WEIBULL(Data,AD$8,$R30,0)))</f>
        <v>-134.40925614516738</v>
      </c>
      <c r="AE30" s="22">
        <f t="array" ref="AE30">SUM(LOG(WEIBULL(Data,AE$8,$R30,0)))</f>
        <v>-134.23080052701695</v>
      </c>
      <c r="AF30" s="22">
        <f t="array" ref="AF30">SUM(LOG(WEIBULL(Data,AF$8,$R30,0)))</f>
        <v>-134.13532749437428</v>
      </c>
      <c r="AG30" s="22">
        <f t="array" ref="AG30">SUM(LOG(WEIBULL(Data,AG$8,$R30,0)))</f>
        <v>-134.11875177704579</v>
      </c>
      <c r="AH30" s="22">
        <f t="array" ref="AH30">SUM(LOG(WEIBULL(Data,AH$8,$R30,0)))</f>
        <v>-134.17738823350564</v>
      </c>
      <c r="AI30" s="22">
        <f t="array" ref="AI30">SUM(LOG(WEIBULL(Data,AI$8,$R30,0)))</f>
        <v>-134.30790755969491</v>
      </c>
      <c r="AJ30" s="22">
        <f t="array" ref="AJ30">SUM(LOG(WEIBULL(Data,AJ$8,$R30,0)))</f>
        <v>-134.50729827441327</v>
      </c>
      <c r="AK30" s="22">
        <f t="array" ref="AK30">SUM(LOG(WEIBULL(Data,AK$8,$R30,0)))</f>
        <v>-134.77283394640861</v>
      </c>
      <c r="AL30" s="22">
        <f t="array" ref="AL30">SUM(LOG(WEIBULL(Data,AL$8,$R30,0)))</f>
        <v>-135.10204482392965</v>
      </c>
      <c r="AM30" s="22">
        <f t="array" ref="AM30">SUM(LOG(WEIBULL(Data,AM$8,$R30,0)))</f>
        <v>-135.4926931818147</v>
      </c>
      <c r="AN30" s="22">
        <f t="array" ref="AN30">SUM(LOG(WEIBULL(Data,AN$8,$R30,0)))</f>
        <v>-135.94275182374739</v>
      </c>
      <c r="AO30" s="22">
        <f t="array" ref="AO30">SUM(LOG(WEIBULL(Data,AO$8,$R30,0)))</f>
        <v>-136.4503852753293</v>
      </c>
      <c r="AP30" s="22">
        <f t="array" ref="AP30">SUM(LOG(WEIBULL(Data,AP$8,$R30,0)))</f>
        <v>-137.01393328249608</v>
      </c>
      <c r="AQ30" s="22">
        <f t="array" ref="AQ30">SUM(LOG(WEIBULL(Data,AQ$8,$R30,0)))</f>
        <v>-137.63189629366852</v>
      </c>
      <c r="AR30" s="22">
        <f t="array" ref="AR30">SUM(LOG(WEIBULL(Data,AR$8,$R30,0)))</f>
        <v>-138.30292265604172</v>
      </c>
      <c r="AS30" s="22">
        <f t="array" ref="AS30">SUM(LOG(WEIBULL(Data,AS$8,$R30,0)))</f>
        <v>-139.02579729899011</v>
      </c>
      <c r="AT30" s="22">
        <f t="array" ref="AT30">SUM(LOG(WEIBULL(Data,AT$8,$R30,0)))</f>
        <v>-139.79943171261084</v>
      </c>
      <c r="AU30" s="22">
        <f t="array" ref="AU30">SUM(LOG(WEIBULL(Data,AU$8,$R30,0)))</f>
        <v>-140.62285505840745</v>
      </c>
      <c r="AV30" s="23">
        <f t="array" ref="AV30">SUM(LOG(WEIBULL(Data,AV$8,$R30,0)))</f>
        <v>-141.49520627319373</v>
      </c>
      <c r="AW30" s="29">
        <f t="shared" si="2"/>
        <v>5.4090530877364632E-59</v>
      </c>
      <c r="AX30" s="30">
        <f t="shared" si="7"/>
        <v>9.1931582476553364E-2</v>
      </c>
      <c r="AZ30" s="50">
        <v>1.9500000000000008</v>
      </c>
      <c r="BA30" s="51">
        <v>7.6200662081992582E-2</v>
      </c>
      <c r="BC30" s="50">
        <f t="shared" si="3"/>
        <v>7.1500000000000075</v>
      </c>
      <c r="BD30" s="51">
        <f t="shared" si="4"/>
        <v>9.1931582476553364E-2</v>
      </c>
      <c r="BF30" s="58"/>
      <c r="BG30" s="59">
        <f t="shared" si="8"/>
        <v>2.0000000000000009</v>
      </c>
      <c r="BH30" s="59"/>
      <c r="BI30" s="59">
        <f t="shared" si="9"/>
        <v>4.0766012920013431E-2</v>
      </c>
      <c r="BJ30" s="60"/>
      <c r="BL30" s="58"/>
      <c r="BM30" s="59">
        <f t="shared" si="10"/>
        <v>7.3000000000000078</v>
      </c>
      <c r="BN30" s="59"/>
      <c r="BO30" s="59">
        <f t="shared" si="11"/>
        <v>5.732458324302115E-2</v>
      </c>
      <c r="BP30" s="60"/>
    </row>
    <row r="31" spans="2:68" x14ac:dyDescent="0.25">
      <c r="B31" s="35">
        <v>5.3715842654493882</v>
      </c>
      <c r="C31" s="1"/>
      <c r="I31" s="1"/>
      <c r="N31" s="35">
        <v>1</v>
      </c>
      <c r="O31" s="11">
        <f t="shared" si="5"/>
        <v>6.6541943589535732E-2</v>
      </c>
      <c r="P31" s="12">
        <f t="array" ref="P31">SUM(EXP(S31:AV31))*N31</f>
        <v>3.1846157283772875E-58</v>
      </c>
      <c r="Q31" s="82"/>
      <c r="R31" s="20">
        <f t="shared" si="6"/>
        <v>7.3000000000000078</v>
      </c>
      <c r="S31" s="21">
        <f t="array" ref="S31">SUM(LOG(WEIBULL(Data,S$8,$R31,0)))</f>
        <v>-143.89591481579455</v>
      </c>
      <c r="T31" s="22">
        <f t="array" ref="T31">SUM(LOG(WEIBULL(Data,T$8,$R31,0)))</f>
        <v>-142.36109296930962</v>
      </c>
      <c r="U31" s="22">
        <f t="array" ref="U31">SUM(LOG(WEIBULL(Data,U$8,$R31,0)))</f>
        <v>-141.00575982949678</v>
      </c>
      <c r="V31" s="22">
        <f t="array" ref="V31">SUM(LOG(WEIBULL(Data,V$8,$R31,0)))</f>
        <v>-139.81423941528229</v>
      </c>
      <c r="W31" s="22">
        <f t="array" ref="W31">SUM(LOG(WEIBULL(Data,W$8,$R31,0)))</f>
        <v>-138.77297534484222</v>
      </c>
      <c r="X31" s="22">
        <f t="array" ref="X31">SUM(LOG(WEIBULL(Data,X$8,$R31,0)))</f>
        <v>-137.87016673540973</v>
      </c>
      <c r="Y31" s="22">
        <f t="array" ref="Y31">SUM(LOG(WEIBULL(Data,Y$8,$R31,0)))</f>
        <v>-137.09548028505887</v>
      </c>
      <c r="Z31" s="22">
        <f t="array" ref="Z31">SUM(LOG(WEIBULL(Data,Z$8,$R31,0)))</f>
        <v>-136.43982004490024</v>
      </c>
      <c r="AA31" s="22">
        <f t="array" ref="AA31">SUM(LOG(WEIBULL(Data,AA$8,$R31,0)))</f>
        <v>-135.89514144657167</v>
      </c>
      <c r="AB31" s="22">
        <f t="array" ref="AB31">SUM(LOG(WEIBULL(Data,AB$8,$R31,0)))</f>
        <v>-135.45429968178243</v>
      </c>
      <c r="AC31" s="22">
        <f t="array" ref="AC31">SUM(LOG(WEIBULL(Data,AC$8,$R31,0)))</f>
        <v>-135.11092503700439</v>
      </c>
      <c r="AD31" s="22">
        <f t="array" ref="AD31">SUM(LOG(WEIBULL(Data,AD$8,$R31,0)))</f>
        <v>-134.85931959095663</v>
      </c>
      <c r="AE31" s="22">
        <f t="array" ref="AE31">SUM(LOG(WEIBULL(Data,AE$8,$R31,0)))</f>
        <v>-134.69437099926489</v>
      </c>
      <c r="AF31" s="22">
        <f t="array" ref="AF31">SUM(LOG(WEIBULL(Data,AF$8,$R31,0)))</f>
        <v>-134.61148006337882</v>
      </c>
      <c r="AG31" s="22">
        <f t="array" ref="AG31">SUM(LOG(WEIBULL(Data,AG$8,$R31,0)))</f>
        <v>-134.60649950763664</v>
      </c>
      <c r="AH31" s="22">
        <f t="array" ref="AH31">SUM(LOG(WEIBULL(Data,AH$8,$R31,0)))</f>
        <v>-134.67568193723295</v>
      </c>
      <c r="AI31" s="22">
        <f t="array" ref="AI31">SUM(LOG(WEIBULL(Data,AI$8,$R31,0)))</f>
        <v>-134.81563536844357</v>
      </c>
      <c r="AJ31" s="22">
        <f t="array" ref="AJ31">SUM(LOG(WEIBULL(Data,AJ$8,$R31,0)))</f>
        <v>-135.02328504467826</v>
      </c>
      <c r="AK31" s="22">
        <f t="array" ref="AK31">SUM(LOG(WEIBULL(Data,AK$8,$R31,0)))</f>
        <v>-135.29584050209775</v>
      </c>
      <c r="AL31" s="22">
        <f t="array" ref="AL31">SUM(LOG(WEIBULL(Data,AL$8,$R31,0)))</f>
        <v>-135.63076704434525</v>
      </c>
      <c r="AM31" s="22">
        <f t="array" ref="AM31">SUM(LOG(WEIBULL(Data,AM$8,$R31,0)))</f>
        <v>-136.02576094037792</v>
      </c>
      <c r="AN31" s="22">
        <f t="array" ref="AN31">SUM(LOG(WEIBULL(Data,AN$8,$R31,0)))</f>
        <v>-136.47872778206266</v>
      </c>
      <c r="AO31" s="22">
        <f t="array" ref="AO31">SUM(LOG(WEIBULL(Data,AO$8,$R31,0)))</f>
        <v>-136.98776353630814</v>
      </c>
      <c r="AP31" s="22">
        <f t="array" ref="AP31">SUM(LOG(WEIBULL(Data,AP$8,$R31,0)))</f>
        <v>-137.55113790547514</v>
      </c>
      <c r="AQ31" s="22">
        <f t="array" ref="AQ31">SUM(LOG(WEIBULL(Data,AQ$8,$R31,0)))</f>
        <v>-138.16727967374081</v>
      </c>
      <c r="AR31" s="22">
        <f t="array" ref="AR31">SUM(LOG(WEIBULL(Data,AR$8,$R31,0)))</f>
        <v>-138.83476376916852</v>
      </c>
      <c r="AS31" s="22">
        <f t="array" ref="AS31">SUM(LOG(WEIBULL(Data,AS$8,$R31,0)))</f>
        <v>-139.55229981386557</v>
      </c>
      <c r="AT31" s="22">
        <f t="array" ref="AT31">SUM(LOG(WEIBULL(Data,AT$8,$R31,0)))</f>
        <v>-140.3187219697036</v>
      </c>
      <c r="AU31" s="22">
        <f t="array" ref="AU31">SUM(LOG(WEIBULL(Data,AU$8,$R31,0)))</f>
        <v>-141.13297991609386</v>
      </c>
      <c r="AV31" s="23">
        <f t="array" ref="AV31">SUM(LOG(WEIBULL(Data,AV$8,$R31,0)))</f>
        <v>-141.99413082042801</v>
      </c>
      <c r="AW31" s="29">
        <f t="shared" si="2"/>
        <v>3.3728530026441296E-59</v>
      </c>
      <c r="AX31" s="30">
        <f t="shared" si="7"/>
        <v>5.732458324302115E-2</v>
      </c>
      <c r="AZ31" s="50">
        <v>2.0000000000000009</v>
      </c>
      <c r="BA31" s="51">
        <v>4.0766012920013431E-2</v>
      </c>
      <c r="BC31" s="50">
        <f t="shared" si="3"/>
        <v>7.3000000000000078</v>
      </c>
      <c r="BD31" s="51">
        <f t="shared" si="4"/>
        <v>5.732458324302115E-2</v>
      </c>
      <c r="BF31" s="58"/>
      <c r="BG31" s="59">
        <f t="shared" si="8"/>
        <v>2.0500000000000007</v>
      </c>
      <c r="BH31" s="59"/>
      <c r="BI31" s="59">
        <f t="shared" si="9"/>
        <v>2.0563787507384444E-2</v>
      </c>
      <c r="BJ31" s="60"/>
      <c r="BL31" s="58"/>
      <c r="BM31" s="59">
        <f t="shared" si="10"/>
        <v>7.4500000000000082</v>
      </c>
      <c r="BN31" s="59"/>
      <c r="BO31" s="59">
        <f t="shared" si="11"/>
        <v>3.4808676584155041E-2</v>
      </c>
      <c r="BP31" s="60"/>
    </row>
    <row r="32" spans="2:68" x14ac:dyDescent="0.25">
      <c r="B32" s="35">
        <v>13.483217459769598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5">
        <v>1</v>
      </c>
      <c r="O32" s="11">
        <f t="shared" si="5"/>
        <v>4.0018689300154564E-2</v>
      </c>
      <c r="P32" s="12">
        <f t="array" ref="P32">SUM(EXP(S32:AV32))*N32</f>
        <v>1.9152453399987213E-58</v>
      </c>
      <c r="Q32" s="82"/>
      <c r="R32" s="20">
        <f t="shared" si="6"/>
        <v>7.4500000000000082</v>
      </c>
      <c r="S32" s="21">
        <f t="array" ref="S32">SUM(LOG(WEIBULL(Data,S$8,$R32,0)))</f>
        <v>-144.16206901067284</v>
      </c>
      <c r="T32" s="22">
        <f t="array" ref="T32">SUM(LOG(WEIBULL(Data,T$8,$R32,0)))</f>
        <v>-142.6476528850948</v>
      </c>
      <c r="U32" s="22">
        <f t="array" ref="U32">SUM(LOG(WEIBULL(Data,U$8,$R32,0)))</f>
        <v>-141.31260793648059</v>
      </c>
      <c r="V32" s="22">
        <f t="array" ref="V32">SUM(LOG(WEIBULL(Data,V$8,$R32,0)))</f>
        <v>-140.14118598893808</v>
      </c>
      <c r="W32" s="22">
        <f t="array" ref="W32">SUM(LOG(WEIBULL(Data,W$8,$R32,0)))</f>
        <v>-139.11976160756038</v>
      </c>
      <c r="X32" s="22">
        <f t="array" ref="X32">SUM(LOG(WEIBULL(Data,X$8,$R32,0)))</f>
        <v>-138.23646755269922</v>
      </c>
      <c r="Y32" s="22">
        <f t="array" ref="Y32">SUM(LOG(WEIBULL(Data,Y$8,$R32,0)))</f>
        <v>-137.48090646246186</v>
      </c>
      <c r="Z32" s="22">
        <f t="array" ref="Z32">SUM(LOG(WEIBULL(Data,Z$8,$R32,0)))</f>
        <v>-136.84392026572894</v>
      </c>
      <c r="AA32" s="22">
        <f t="array" ref="AA32">SUM(LOG(WEIBULL(Data,AA$8,$R32,0)))</f>
        <v>-136.31740388528468</v>
      </c>
      <c r="AB32" s="22">
        <f t="array" ref="AB32">SUM(LOG(WEIBULL(Data,AB$8,$R32,0)))</f>
        <v>-135.89415332325336</v>
      </c>
      <c r="AC32" s="22">
        <f t="array" ref="AC32">SUM(LOG(WEIBULL(Data,AC$8,$R32,0)))</f>
        <v>-135.56774072798746</v>
      </c>
      <c r="AD32" s="22">
        <f t="array" ref="AD32">SUM(LOG(WEIBULL(Data,AD$8,$R32,0)))</f>
        <v>-135.33241084662231</v>
      </c>
      <c r="AE32" s="22">
        <f t="array" ref="AE32">SUM(LOG(WEIBULL(Data,AE$8,$R32,0)))</f>
        <v>-135.18299458470696</v>
      </c>
      <c r="AF32" s="22">
        <f t="array" ref="AF32">SUM(LOG(WEIBULL(Data,AF$8,$R32,0)))</f>
        <v>-135.11483636739484</v>
      </c>
      <c r="AG32" s="22">
        <f t="array" ref="AG32">SUM(LOG(WEIBULL(Data,AG$8,$R32,0)))</f>
        <v>-135.12373272381785</v>
      </c>
      <c r="AH32" s="22">
        <f t="array" ref="AH32">SUM(LOG(WEIBULL(Data,AH$8,$R32,0)))</f>
        <v>-135.20588006541092</v>
      </c>
      <c r="AI32" s="22">
        <f t="array" ref="AI32">SUM(LOG(WEIBULL(Data,AI$8,$R32,0)))</f>
        <v>-135.3578300477991</v>
      </c>
      <c r="AJ32" s="22">
        <f t="array" ref="AJ32">SUM(LOG(WEIBULL(Data,AJ$8,$R32,0)))</f>
        <v>-135.57645122827725</v>
      </c>
      <c r="AK32" s="22">
        <f t="array" ref="AK32">SUM(LOG(WEIBULL(Data,AK$8,$R32,0)))</f>
        <v>-135.85889598126261</v>
      </c>
      <c r="AL32" s="22">
        <f t="array" ref="AL32">SUM(LOG(WEIBULL(Data,AL$8,$R32,0)))</f>
        <v>-136.20257183006589</v>
      </c>
      <c r="AM32" s="22">
        <f t="array" ref="AM32">SUM(LOG(WEIBULL(Data,AM$8,$R32,0)))</f>
        <v>-136.60511650789581</v>
      </c>
      <c r="AN32" s="22">
        <f t="array" ref="AN32">SUM(LOG(WEIBULL(Data,AN$8,$R32,0)))</f>
        <v>-137.0643761838065</v>
      </c>
      <c r="AO32" s="22">
        <f t="array" ref="AO32">SUM(LOG(WEIBULL(Data,AO$8,$R32,0)))</f>
        <v>-137.5783863875063</v>
      </c>
      <c r="AP32" s="22">
        <f t="array" ref="AP32">SUM(LOG(WEIBULL(Data,AP$8,$R32,0)))</f>
        <v>-138.14535524599771</v>
      </c>
      <c r="AQ32" s="22">
        <f t="array" ref="AQ32">SUM(LOG(WEIBULL(Data,AQ$8,$R32,0)))</f>
        <v>-138.76364870903623</v>
      </c>
      <c r="AR32" s="22">
        <f t="array" ref="AR32">SUM(LOG(WEIBULL(Data,AR$8,$R32,0)))</f>
        <v>-139.43177749252723</v>
      </c>
      <c r="AS32" s="22">
        <f t="array" ref="AS32">SUM(LOG(WEIBULL(Data,AS$8,$R32,0)))</f>
        <v>-140.14838551167426</v>
      </c>
      <c r="AT32" s="22">
        <f t="array" ref="AT32">SUM(LOG(WEIBULL(Data,AT$8,$R32,0)))</f>
        <v>-140.91223961083026</v>
      </c>
      <c r="AU32" s="22">
        <f t="array" ref="AU32">SUM(LOG(WEIBULL(Data,AU$8,$R32,0)))</f>
        <v>-141.72222042606552</v>
      </c>
      <c r="AV32" s="23">
        <f t="array" ref="AV32">SUM(LOG(WEIBULL(Data,AV$8,$R32,0)))</f>
        <v>-142.57731424061669</v>
      </c>
      <c r="AW32" s="29">
        <f t="shared" si="2"/>
        <v>2.048066338959889E-59</v>
      </c>
      <c r="AX32" s="30">
        <f t="shared" si="7"/>
        <v>3.4808676584155041E-2</v>
      </c>
      <c r="AZ32" s="50">
        <v>2.0500000000000007</v>
      </c>
      <c r="BA32" s="51">
        <v>2.0563787507384444E-2</v>
      </c>
      <c r="BC32" s="50">
        <f t="shared" si="3"/>
        <v>7.4500000000000082</v>
      </c>
      <c r="BD32" s="51">
        <f t="shared" si="4"/>
        <v>3.4808676584155041E-2</v>
      </c>
      <c r="BF32" s="58"/>
      <c r="BG32" s="59">
        <f t="shared" si="8"/>
        <v>2.1000000000000005</v>
      </c>
      <c r="BH32" s="59"/>
      <c r="BI32" s="59">
        <f t="shared" si="9"/>
        <v>9.8020087915800976E-3</v>
      </c>
      <c r="BJ32" s="60"/>
      <c r="BL32" s="58"/>
      <c r="BM32" s="59">
        <f t="shared" si="10"/>
        <v>7.6000000000000085</v>
      </c>
      <c r="BN32" s="59"/>
      <c r="BO32" s="59">
        <f t="shared" si="11"/>
        <v>2.06413442144677E-2</v>
      </c>
      <c r="BP32" s="60"/>
    </row>
    <row r="33" spans="2:68" x14ac:dyDescent="0.25">
      <c r="B33" s="35">
        <v>11.746404730147564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5">
        <v>1</v>
      </c>
      <c r="O33" s="11">
        <f t="shared" si="5"/>
        <v>2.3500921054613596E-2</v>
      </c>
      <c r="P33" s="12">
        <f t="array" ref="P33">SUM(EXP(S33:AV33))*N33</f>
        <v>1.1247252302026965E-58</v>
      </c>
      <c r="Q33" s="82"/>
      <c r="R33" s="20">
        <f t="shared" si="6"/>
        <v>7.6000000000000085</v>
      </c>
      <c r="S33" s="21">
        <f t="array" ref="S33">SUM(LOG(WEIBULL(Data,S$8,$R33,0)))</f>
        <v>-144.43502541861437</v>
      </c>
      <c r="T33" s="22">
        <f t="array" ref="T33">SUM(LOG(WEIBULL(Data,T$8,$R33,0)))</f>
        <v>-142.94187982351391</v>
      </c>
      <c r="U33" s="22">
        <f t="array" ref="U33">SUM(LOG(WEIBULL(Data,U$8,$R33,0)))</f>
        <v>-141.62805492761694</v>
      </c>
      <c r="V33" s="22">
        <f t="array" ref="V33">SUM(LOG(WEIBULL(Data,V$8,$R33,0)))</f>
        <v>-140.4777335263997</v>
      </c>
      <c r="W33" s="22">
        <f t="array" ref="W33">SUM(LOG(WEIBULL(Data,W$8,$R33,0)))</f>
        <v>-139.47722444629315</v>
      </c>
      <c r="X33" s="22">
        <f t="array" ref="X33">SUM(LOG(WEIBULL(Data,X$8,$R33,0)))</f>
        <v>-138.61459755644518</v>
      </c>
      <c r="Y33" s="22">
        <f t="array" ref="Y33">SUM(LOG(WEIBULL(Data,Y$8,$R33,0)))</f>
        <v>-137.87939505557551</v>
      </c>
      <c r="Z33" s="22">
        <f t="array" ref="Z33">SUM(LOG(WEIBULL(Data,Z$8,$R33,0)))</f>
        <v>-137.26240053002996</v>
      </c>
      <c r="AA33" s="22">
        <f t="array" ref="AA33">SUM(LOG(WEIBULL(Data,AA$8,$R33,0)))</f>
        <v>-136.75545233729491</v>
      </c>
      <c r="AB33" s="22">
        <f t="array" ref="AB33">SUM(LOG(WEIBULL(Data,AB$8,$R33,0)))</f>
        <v>-136.3512914025743</v>
      </c>
      <c r="AC33" s="22">
        <f t="array" ref="AC33">SUM(LOG(WEIBULL(Data,AC$8,$R33,0)))</f>
        <v>-136.04343602359575</v>
      </c>
      <c r="AD33" s="22">
        <f t="array" ref="AD33">SUM(LOG(WEIBULL(Data,AD$8,$R33,0)))</f>
        <v>-135.82607808442287</v>
      </c>
      <c r="AE33" s="22">
        <f t="array" ref="AE33">SUM(LOG(WEIBULL(Data,AE$8,$R33,0)))</f>
        <v>-135.69399639668634</v>
      </c>
      <c r="AF33" s="22">
        <f t="array" ref="AF33">SUM(LOG(WEIBULL(Data,AF$8,$R33,0)))</f>
        <v>-135.6424838601188</v>
      </c>
      <c r="AG33" s="22">
        <f t="array" ref="AG33">SUM(LOG(WEIBULL(Data,AG$8,$R33,0)))</f>
        <v>-135.66728586174116</v>
      </c>
      <c r="AH33" s="22">
        <f t="array" ref="AH33">SUM(LOG(WEIBULL(Data,AH$8,$R33,0)))</f>
        <v>-135.76454788248259</v>
      </c>
      <c r="AI33" s="22">
        <f t="array" ref="AI33">SUM(LOG(WEIBULL(Data,AI$8,$R33,0)))</f>
        <v>-135.93077069909864</v>
      </c>
      <c r="AJ33" s="22">
        <f t="array" ref="AJ33">SUM(LOG(WEIBULL(Data,AJ$8,$R33,0)))</f>
        <v>-136.16277189188688</v>
      </c>
      <c r="AK33" s="22">
        <f t="array" ref="AK33">SUM(LOG(WEIBULL(Data,AK$8,$R33,0)))</f>
        <v>-136.45765261922739</v>
      </c>
      <c r="AL33" s="22">
        <f t="array" ref="AL33">SUM(LOG(WEIBULL(Data,AL$8,$R33,0)))</f>
        <v>-136.81276881609625</v>
      </c>
      <c r="AM33" s="22">
        <f t="array" ref="AM33">SUM(LOG(WEIBULL(Data,AM$8,$R33,0)))</f>
        <v>-137.22570612840926</v>
      </c>
      <c r="AN33" s="22">
        <f t="array" ref="AN33">SUM(LOG(WEIBULL(Data,AN$8,$R33,0)))</f>
        <v>-137.69425801795873</v>
      </c>
      <c r="AO33" s="22">
        <f t="array" ref="AO33">SUM(LOG(WEIBULL(Data,AO$8,$R33,0)))</f>
        <v>-138.21640657102202</v>
      </c>
      <c r="AP33" s="22">
        <f t="array" ref="AP33">SUM(LOG(WEIBULL(Data,AP$8,$R33,0)))</f>
        <v>-138.79030562285763</v>
      </c>
      <c r="AQ33" s="22">
        <f t="array" ref="AQ33">SUM(LOG(WEIBULL(Data,AQ$8,$R33,0)))</f>
        <v>-139.41426587439804</v>
      </c>
      <c r="AR33" s="22">
        <f t="array" ref="AR33">SUM(LOG(WEIBULL(Data,AR$8,$R33,0)))</f>
        <v>-140.08674172964805</v>
      </c>
      <c r="AS33" s="22">
        <f t="array" ref="AS33">SUM(LOG(WEIBULL(Data,AS$8,$R33,0)))</f>
        <v>-140.80631962505126</v>
      </c>
      <c r="AT33" s="22">
        <f t="array" ref="AT33">SUM(LOG(WEIBULL(Data,AT$8,$R33,0)))</f>
        <v>-141.57170765726963</v>
      </c>
      <c r="AU33" s="22">
        <f t="array" ref="AU33">SUM(LOG(WEIBULL(Data,AU$8,$R33,0)))</f>
        <v>-142.38172634493452</v>
      </c>
      <c r="AV33" s="23">
        <f t="array" ref="AV33">SUM(LOG(WEIBULL(Data,AV$8,$R33,0)))</f>
        <v>-143.23530038411232</v>
      </c>
      <c r="AW33" s="29">
        <f t="shared" si="2"/>
        <v>1.2144915126069263E-59</v>
      </c>
      <c r="AX33" s="30">
        <f t="shared" si="7"/>
        <v>2.06413442144677E-2</v>
      </c>
      <c r="AZ33" s="50">
        <v>2.1000000000000005</v>
      </c>
      <c r="BA33" s="51">
        <v>9.8020087915800976E-3</v>
      </c>
      <c r="BC33" s="50">
        <f t="shared" si="3"/>
        <v>7.6000000000000085</v>
      </c>
      <c r="BD33" s="51">
        <f t="shared" si="4"/>
        <v>2.06413442144677E-2</v>
      </c>
      <c r="BF33" s="58"/>
      <c r="BG33" s="59">
        <f t="shared" si="8"/>
        <v>2.1500000000000004</v>
      </c>
      <c r="BH33" s="59"/>
      <c r="BI33" s="59">
        <f t="shared" si="9"/>
        <v>4.4240593669902352E-3</v>
      </c>
      <c r="BJ33" s="60"/>
      <c r="BL33" s="58"/>
      <c r="BM33" s="59">
        <f t="shared" si="10"/>
        <v>7.7500000000000089</v>
      </c>
      <c r="BN33" s="59"/>
      <c r="BO33" s="59">
        <f t="shared" si="11"/>
        <v>1.1983984553021345E-2</v>
      </c>
      <c r="BP33" s="60"/>
    </row>
    <row r="34" spans="2:68" x14ac:dyDescent="0.25">
      <c r="B34" s="35">
        <v>4.0765903023761698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5">
        <v>1</v>
      </c>
      <c r="O34" s="11">
        <f t="shared" si="5"/>
        <v>1.3531173296697875E-2</v>
      </c>
      <c r="P34" s="12">
        <f t="array" ref="P34">SUM(EXP(S34:AV34))*N34</f>
        <v>6.4758534210953397E-59</v>
      </c>
      <c r="Q34" s="82"/>
      <c r="R34" s="20">
        <f t="shared" si="6"/>
        <v>7.7500000000000089</v>
      </c>
      <c r="S34" s="21">
        <f t="array" ref="S34">SUM(LOG(WEIBULL(Data,S$8,$R34,0)))</f>
        <v>-144.71407680005507</v>
      </c>
      <c r="T34" s="22">
        <f t="array" ref="T34">SUM(LOG(WEIBULL(Data,T$8,$R34,0)))</f>
        <v>-143.2429738016688</v>
      </c>
      <c r="U34" s="22">
        <f t="array" ref="U34">SUM(LOG(WEIBULL(Data,U$8,$R34,0)))</f>
        <v>-141.95120059621615</v>
      </c>
      <c r="V34" s="22">
        <f t="array" ref="V34">SUM(LOG(WEIBULL(Data,V$8,$R34,0)))</f>
        <v>-140.82287374640575</v>
      </c>
      <c r="W34" s="22">
        <f t="array" ref="W34">SUM(LOG(WEIBULL(Data,W$8,$R34,0)))</f>
        <v>-139.84423926370678</v>
      </c>
      <c r="X34" s="22">
        <f t="array" ref="X34">SUM(LOG(WEIBULL(Data,X$8,$R34,0)))</f>
        <v>-139.00330717977579</v>
      </c>
      <c r="Y34" s="22">
        <f t="array" ref="Y34">SUM(LOG(WEIBULL(Data,Y$8,$R34,0)))</f>
        <v>-138.28956244041038</v>
      </c>
      <c r="Z34" s="22">
        <f t="array" ref="Z34">SUM(LOG(WEIBULL(Data,Z$8,$R34,0)))</f>
        <v>-137.69373361189506</v>
      </c>
      <c r="AA34" s="22">
        <f t="array" ref="AA34">SUM(LOG(WEIBULL(Data,AA$8,$R34,0)))</f>
        <v>-137.20760594863492</v>
      </c>
      <c r="AB34" s="22">
        <f t="array" ref="AB34">SUM(LOG(WEIBULL(Data,AB$8,$R34,0)))</f>
        <v>-136.8238689050491</v>
      </c>
      <c r="AC34" s="22">
        <f t="array" ref="AC34">SUM(LOG(WEIBULL(Data,AC$8,$R34,0)))</f>
        <v>-136.53599068289219</v>
      </c>
      <c r="AD34" s="22">
        <f t="array" ref="AD34">SUM(LOG(WEIBULL(Data,AD$8,$R34,0)))</f>
        <v>-136.33811421131833</v>
      </c>
      <c r="AE34" s="22">
        <f t="array" ref="AE34">SUM(LOG(WEIBULL(Data,AE$8,$R34,0)))</f>
        <v>-136.22497027509547</v>
      </c>
      <c r="AF34" s="22">
        <f t="array" ref="AF34">SUM(LOG(WEIBULL(Data,AF$8,$R34,0)))</f>
        <v>-136.19180448023681</v>
      </c>
      <c r="AG34" s="22">
        <f t="array" ref="AG34">SUM(LOG(WEIBULL(Data,AG$8,$R34,0)))</f>
        <v>-136.23431547412412</v>
      </c>
      <c r="AH34" s="22">
        <f t="array" ref="AH34">SUM(LOG(WEIBULL(Data,AH$8,$R34,0)))</f>
        <v>-136.34860238690587</v>
      </c>
      <c r="AI34" s="22">
        <f t="array" ref="AI34">SUM(LOG(WEIBULL(Data,AI$8,$R34,0)))</f>
        <v>-136.53111988029454</v>
      </c>
      <c r="AJ34" s="22">
        <f t="array" ref="AJ34">SUM(LOG(WEIBULL(Data,AJ$8,$R34,0)))</f>
        <v>-136.77863951272772</v>
      </c>
      <c r="AK34" s="22">
        <f t="array" ref="AK34">SUM(LOG(WEIBULL(Data,AK$8,$R34,0)))</f>
        <v>-137.08821638056989</v>
      </c>
      <c r="AL34" s="22">
        <f t="array" ref="AL34">SUM(LOG(WEIBULL(Data,AL$8,$R34,0)))</f>
        <v>-137.4571601913141</v>
      </c>
      <c r="AM34" s="22">
        <f t="array" ref="AM34">SUM(LOG(WEIBULL(Data,AM$8,$R34,0)))</f>
        <v>-137.88301007958546</v>
      </c>
      <c r="AN34" s="22">
        <f t="array" ref="AN34">SUM(LOG(WEIBULL(Data,AN$8,$R34,0)))</f>
        <v>-138.36351259977235</v>
      </c>
      <c r="AO34" s="22">
        <f t="array" ref="AO34">SUM(LOG(WEIBULL(Data,AO$8,$R34,0)))</f>
        <v>-138.89660242753362</v>
      </c>
      <c r="AP34" s="22">
        <f t="array" ref="AP34">SUM(LOG(WEIBULL(Data,AP$8,$R34,0)))</f>
        <v>-139.48038538165255</v>
      </c>
      <c r="AQ34" s="22">
        <f t="array" ref="AQ34">SUM(LOG(WEIBULL(Data,AQ$8,$R34,0)))</f>
        <v>-140.11312344188138</v>
      </c>
      <c r="AR34" s="22">
        <f t="array" ref="AR34">SUM(LOG(WEIBULL(Data,AR$8,$R34,0)))</f>
        <v>-140.79322149068742</v>
      </c>
      <c r="AS34" s="22">
        <f t="array" ref="AS34">SUM(LOG(WEIBULL(Data,AS$8,$R34,0)))</f>
        <v>-141.51921554962399</v>
      </c>
      <c r="AT34" s="22">
        <f t="array" ref="AT34">SUM(LOG(WEIBULL(Data,AT$8,$R34,0)))</f>
        <v>-142.28976231628346</v>
      </c>
      <c r="AU34" s="22">
        <f t="array" ref="AU34">SUM(LOG(WEIBULL(Data,AU$8,$R34,0)))</f>
        <v>-143.10362983694878</v>
      </c>
      <c r="AV34" s="23">
        <f t="array" ref="AV34">SUM(LOG(WEIBULL(Data,AV$8,$R34,0)))</f>
        <v>-143.95968917428198</v>
      </c>
      <c r="AW34" s="29">
        <f t="shared" si="2"/>
        <v>7.0511141985877031E-60</v>
      </c>
      <c r="AX34" s="30">
        <f t="shared" si="7"/>
        <v>1.1983984553021345E-2</v>
      </c>
      <c r="AZ34" s="50">
        <v>2.1500000000000004</v>
      </c>
      <c r="BA34" s="51">
        <v>4.4240593669902352E-3</v>
      </c>
      <c r="BC34" s="50">
        <f t="shared" si="3"/>
        <v>7.7500000000000089</v>
      </c>
      <c r="BD34" s="51">
        <f t="shared" si="4"/>
        <v>1.1983984553021345E-2</v>
      </c>
      <c r="BF34" s="58"/>
      <c r="BG34" s="59">
        <f t="shared" si="8"/>
        <v>2.2000000000000002</v>
      </c>
      <c r="BH34" s="59"/>
      <c r="BI34" s="59">
        <f t="shared" si="9"/>
        <v>1.8943364353110179E-3</v>
      </c>
      <c r="BJ34" s="60"/>
      <c r="BL34" s="58"/>
      <c r="BM34" s="59">
        <f t="shared" si="10"/>
        <v>7.9000000000000092</v>
      </c>
      <c r="BN34" s="59"/>
      <c r="BO34" s="59">
        <f t="shared" si="11"/>
        <v>6.8277205432130438E-3</v>
      </c>
      <c r="BP34" s="60"/>
    </row>
    <row r="35" spans="2:68" x14ac:dyDescent="0.25">
      <c r="B35" s="35">
        <v>3.8483050905112455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5">
        <v>1</v>
      </c>
      <c r="O35" s="11">
        <f t="shared" si="5"/>
        <v>7.6672897451671648E-3</v>
      </c>
      <c r="P35" s="12">
        <f t="array" ref="P35">SUM(EXP(S35:AV35))*N35</f>
        <v>3.6694707427098764E-59</v>
      </c>
      <c r="Q35" s="82"/>
      <c r="R35" s="20">
        <f t="shared" si="6"/>
        <v>7.9000000000000092</v>
      </c>
      <c r="S35" s="21">
        <f t="array" ref="S35">SUM(LOG(WEIBULL(Data,S$8,$R35,0)))</f>
        <v>-144.99858068391825</v>
      </c>
      <c r="T35" s="22">
        <f t="array" ref="T35">SUM(LOG(WEIBULL(Data,T$8,$R35,0)))</f>
        <v>-143.55020861393925</v>
      </c>
      <c r="U35" s="22">
        <f t="array" ref="U35">SUM(LOG(WEIBULL(Data,U$8,$R35,0)))</f>
        <v>-142.2812283333096</v>
      </c>
      <c r="V35" s="22">
        <f t="array" ref="V35">SUM(LOG(WEIBULL(Data,V$8,$R35,0)))</f>
        <v>-141.17569264608963</v>
      </c>
      <c r="W35" s="22">
        <f t="array" ref="W35">SUM(LOG(WEIBULL(Data,W$8,$R35,0)))</f>
        <v>-140.21978733324383</v>
      </c>
      <c r="X35" s="22">
        <f t="array" ref="X35">SUM(LOG(WEIBULL(Data,X$8,$R35,0)))</f>
        <v>-139.4014652852135</v>
      </c>
      <c r="Y35" s="22">
        <f t="array" ref="Y35">SUM(LOG(WEIBULL(Data,Y$8,$R35,0)))</f>
        <v>-138.71015700497114</v>
      </c>
      <c r="Z35" s="22">
        <f t="array" ref="Z35">SUM(LOG(WEIBULL(Data,Z$8,$R35,0)))</f>
        <v>-138.13653896513242</v>
      </c>
      <c r="AA35" s="22">
        <f t="array" ref="AA35">SUM(LOG(WEIBULL(Data,AA$8,$R35,0)))</f>
        <v>-137.67234636261324</v>
      </c>
      <c r="AB35" s="22">
        <f t="array" ref="AB35">SUM(LOG(WEIBULL(Data,AB$8,$R35,0)))</f>
        <v>-137.31022034913968</v>
      </c>
      <c r="AC35" s="22">
        <f t="array" ref="AC35">SUM(LOG(WEIBULL(Data,AC$8,$R35,0)))</f>
        <v>-137.04358232475883</v>
      </c>
      <c r="AD35" s="22">
        <f t="array" ref="AD35">SUM(LOG(WEIBULL(Data,AD$8,$R35,0)))</f>
        <v>-136.86652968817532</v>
      </c>
      <c r="AE35" s="22">
        <f t="array" ref="AE35">SUM(LOG(WEIBULL(Data,AE$8,$R35,0)))</f>
        <v>-136.77374875630488</v>
      </c>
      <c r="AF35" s="22">
        <f t="array" ref="AF35">SUM(LOG(WEIBULL(Data,AF$8,$R35,0)))</f>
        <v>-136.76044153968257</v>
      </c>
      <c r="AG35" s="22">
        <f t="array" ref="AG35">SUM(LOG(WEIBULL(Data,AG$8,$R35,0)))</f>
        <v>-136.82226378851064</v>
      </c>
      <c r="AH35" s="22">
        <f t="array" ref="AH35">SUM(LOG(WEIBULL(Data,AH$8,$R35,0)))</f>
        <v>-136.95527227413501</v>
      </c>
      <c r="AI35" s="22">
        <f t="array" ref="AI35">SUM(LOG(WEIBULL(Data,AI$8,$R35,0)))</f>
        <v>-137.15587969032106</v>
      </c>
      <c r="AJ35" s="22">
        <f t="array" ref="AJ35">SUM(LOG(WEIBULL(Data,AJ$8,$R35,0)))</f>
        <v>-137.42081588176217</v>
      </c>
      <c r="AK35" s="22">
        <f t="array" ref="AK35">SUM(LOG(WEIBULL(Data,AK$8,$R35,0)))</f>
        <v>-137.7470943581487</v>
      </c>
      <c r="AL35" s="22">
        <f t="array" ref="AL35">SUM(LOG(WEIBULL(Data,AL$8,$R35,0)))</f>
        <v>-138.1319832485668</v>
      </c>
      <c r="AM35" s="22">
        <f t="array" ref="AM35">SUM(LOG(WEIBULL(Data,AM$8,$R35,0)))</f>
        <v>-138.57298000597734</v>
      </c>
      <c r="AN35" s="22">
        <f t="array" ref="AN35">SUM(LOG(WEIBULL(Data,AN$8,$R35,0)))</f>
        <v>-139.06778929467384</v>
      </c>
      <c r="AO35" s="22">
        <f t="array" ref="AO35">SUM(LOG(WEIBULL(Data,AO$8,$R35,0)))</f>
        <v>-139.61430359213676</v>
      </c>
      <c r="AP35" s="22">
        <f t="array" ref="AP35">SUM(LOG(WEIBULL(Data,AP$8,$R35,0)))</f>
        <v>-140.21058611602075</v>
      </c>
      <c r="AQ35" s="22">
        <f t="array" ref="AQ35">SUM(LOG(WEIBULL(Data,AQ$8,$R35,0)))</f>
        <v>-140.85485575126273</v>
      </c>
      <c r="AR35" s="22">
        <f t="array" ref="AR35">SUM(LOG(WEIBULL(Data,AR$8,$R35,0)))</f>
        <v>-141.54547370462987</v>
      </c>
      <c r="AS35" s="22">
        <f t="array" ref="AS35">SUM(LOG(WEIBULL(Data,AS$8,$R35,0)))</f>
        <v>-142.2809316569045</v>
      </c>
      <c r="AT35" s="22">
        <f t="array" ref="AT35">SUM(LOG(WEIBULL(Data,AT$8,$R35,0)))</f>
        <v>-143.05984121818634</v>
      </c>
      <c r="AU35" s="22">
        <f t="array" ref="AU35">SUM(LOG(WEIBULL(Data,AU$8,$R35,0)))</f>
        <v>-143.88092452099531</v>
      </c>
      <c r="AV35" s="23">
        <f t="array" ref="AV35">SUM(LOG(WEIBULL(Data,AV$8,$R35,0)))</f>
        <v>-144.74300581012483</v>
      </c>
      <c r="AW35" s="29">
        <f t="shared" si="2"/>
        <v>4.0172813185161227E-60</v>
      </c>
      <c r="AX35" s="30">
        <f t="shared" si="7"/>
        <v>6.8277205432130438E-3</v>
      </c>
      <c r="AZ35" s="50">
        <v>2.2000000000000002</v>
      </c>
      <c r="BA35" s="51">
        <v>1.8943364353110179E-3</v>
      </c>
      <c r="BC35" s="50">
        <f t="shared" si="3"/>
        <v>7.9000000000000092</v>
      </c>
      <c r="BD35" s="51">
        <f t="shared" si="4"/>
        <v>6.8277205432130438E-3</v>
      </c>
      <c r="BF35" s="58"/>
      <c r="BG35" s="59">
        <f t="shared" si="8"/>
        <v>2.25</v>
      </c>
      <c r="BH35" s="59"/>
      <c r="BI35" s="59">
        <f t="shared" si="9"/>
        <v>7.7092796532311986E-4</v>
      </c>
      <c r="BJ35" s="60"/>
      <c r="BL35" s="58"/>
      <c r="BM35" s="59">
        <f t="shared" si="10"/>
        <v>8.0500000000000096</v>
      </c>
      <c r="BN35" s="59"/>
      <c r="BO35" s="59">
        <f t="shared" si="11"/>
        <v>3.8252656195320329E-3</v>
      </c>
      <c r="BP35" s="60"/>
    </row>
    <row r="36" spans="2:68" x14ac:dyDescent="0.25">
      <c r="B36" s="35">
        <v>2.8791073217197782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5">
        <v>1</v>
      </c>
      <c r="O36" s="11">
        <f t="shared" si="5"/>
        <v>4.2902340202361422E-3</v>
      </c>
      <c r="P36" s="12">
        <f t="array" ref="P36">SUM(EXP(S36:AV36))*N36</f>
        <v>2.0532533319949376E-59</v>
      </c>
      <c r="Q36" s="82"/>
      <c r="R36" s="20">
        <f t="shared" si="6"/>
        <v>8.0500000000000096</v>
      </c>
      <c r="S36" s="21">
        <f t="array" ref="S36">SUM(LOG(WEIBULL(Data,S$8,$R36,0)))</f>
        <v>-145.2879527580173</v>
      </c>
      <c r="T36" s="22">
        <f t="array" ref="T36">SUM(LOG(WEIBULL(Data,T$8,$R36,0)))</f>
        <v>-143.8629242550299</v>
      </c>
      <c r="U36" s="22">
        <f t="array" ref="U36">SUM(LOG(WEIBULL(Data,U$8,$R36,0)))</f>
        <v>-142.6173964875984</v>
      </c>
      <c r="V36" s="22">
        <f t="array" ref="V36">SUM(LOG(WEIBULL(Data,V$8,$R36,0)))</f>
        <v>-141.53536069538981</v>
      </c>
      <c r="W36" s="22">
        <f t="array" ref="W36">SUM(LOG(WEIBULL(Data,W$8,$R36,0)))</f>
        <v>-140.60294471840899</v>
      </c>
      <c r="X36" s="22">
        <f t="array" ref="X36">SUM(LOG(WEIBULL(Data,X$8,$R36,0)))</f>
        <v>-139.80804669163629</v>
      </c>
      <c r="Y36" s="22">
        <f t="array" ref="Y36">SUM(LOG(WEIBULL(Data,Y$8,$R36,0)))</f>
        <v>-139.14004515858306</v>
      </c>
      <c r="Z36" s="22">
        <f t="array" ref="Z36">SUM(LOG(WEIBULL(Data,Z$8,$R36,0)))</f>
        <v>-138.58956708100382</v>
      </c>
      <c r="AA36" s="22">
        <f t="array" ref="AA36">SUM(LOG(WEIBULL(Data,AA$8,$R36,0)))</f>
        <v>-138.14830028280167</v>
      </c>
      <c r="AB36" s="22">
        <f t="array" ref="AB36">SUM(LOG(WEIBULL(Data,AB$8,$R36,0)))</f>
        <v>-137.8088404017405</v>
      </c>
      <c r="AC36" s="22">
        <f t="array" ref="AC36">SUM(LOG(WEIBULL(Data,AC$8,$R36,0)))</f>
        <v>-137.56456493205863</v>
      </c>
      <c r="AD36" s="22">
        <f t="array" ref="AD36">SUM(LOG(WEIBULL(Data,AD$8,$R36,0)))</f>
        <v>-137.40952874830498</v>
      </c>
      <c r="AE36" s="22">
        <f t="array" ref="AE36">SUM(LOG(WEIBULL(Data,AE$8,$R36,0)))</f>
        <v>-137.3383768197474</v>
      </c>
      <c r="AF36" s="22">
        <f t="array" ref="AF36">SUM(LOG(WEIBULL(Data,AF$8,$R36,0)))</f>
        <v>-137.3462707993537</v>
      </c>
      <c r="AG36" s="22">
        <f t="array" ref="AG36">SUM(LOG(WEIBULL(Data,AG$8,$R36,0)))</f>
        <v>-137.4288268998292</v>
      </c>
      <c r="AH36" s="22">
        <f t="array" ref="AH36">SUM(LOG(WEIBULL(Data,AH$8,$R36,0)))</f>
        <v>-137.58206301949485</v>
      </c>
      <c r="AI36" s="22">
        <f t="array" ref="AI36">SUM(LOG(WEIBULL(Data,AI$8,$R36,0)))</f>
        <v>-137.80235350062441</v>
      </c>
      <c r="AJ36" s="22">
        <f t="array" ref="AJ36">SUM(LOG(WEIBULL(Data,AJ$8,$R36,0)))</f>
        <v>-138.08639022613332</v>
      </c>
      <c r="AK36" s="22">
        <f t="array" ref="AK36">SUM(LOG(WEIBULL(Data,AK$8,$R36,0)))</f>
        <v>-138.43114901159979</v>
      </c>
      <c r="AL36" s="22">
        <f t="array" ref="AL36">SUM(LOG(WEIBULL(Data,AL$8,$R36,0)))</f>
        <v>-138.83386044619661</v>
      </c>
      <c r="AM36" s="22">
        <f t="array" ref="AM36">SUM(LOG(WEIBULL(Data,AM$8,$R36,0)))</f>
        <v>-139.29198449123717</v>
      </c>
      <c r="AN36" s="22">
        <f t="array" ref="AN36">SUM(LOG(WEIBULL(Data,AN$8,$R36,0)))</f>
        <v>-139.80318826830378</v>
      </c>
      <c r="AO36" s="22">
        <f t="array" ref="AO36">SUM(LOG(WEIBULL(Data,AO$8,$R36,0)))</f>
        <v>-140.36532656755531</v>
      </c>
      <c r="AP36" s="22">
        <f t="array" ref="AP36">SUM(LOG(WEIBULL(Data,AP$8,$R36,0)))</f>
        <v>-140.97642468621865</v>
      </c>
      <c r="AQ36" s="22">
        <f t="array" ref="AQ36">SUM(LOG(WEIBULL(Data,AQ$8,$R36,0)))</f>
        <v>-141.63466327160009</v>
      </c>
      <c r="AR36" s="22">
        <f t="array" ref="AR36">SUM(LOG(WEIBULL(Data,AR$8,$R36,0)))</f>
        <v>-142.33836489535369</v>
      </c>
      <c r="AS36" s="22">
        <f t="array" ref="AS36">SUM(LOG(WEIBULL(Data,AS$8,$R36,0)))</f>
        <v>-143.0859821286835</v>
      </c>
      <c r="AT36" s="22">
        <f t="array" ref="AT36">SUM(LOG(WEIBULL(Data,AT$8,$R36,0)))</f>
        <v>-143.87608692348812</v>
      </c>
      <c r="AU36" s="22">
        <f t="array" ref="AU36">SUM(LOG(WEIBULL(Data,AU$8,$R36,0)))</f>
        <v>-144.70736113371387</v>
      </c>
      <c r="AV36" s="23">
        <f t="array" ref="AV36">SUM(LOG(WEIBULL(Data,AV$8,$R36,0)))</f>
        <v>-145.5785880354812</v>
      </c>
      <c r="AW36" s="29">
        <f t="shared" si="2"/>
        <v>2.2507025608983743E-60</v>
      </c>
      <c r="AX36" s="30">
        <f t="shared" si="7"/>
        <v>3.8252656195320329E-3</v>
      </c>
      <c r="AZ36" s="50">
        <v>2.25</v>
      </c>
      <c r="BA36" s="51">
        <v>7.7092796532311986E-4</v>
      </c>
      <c r="BC36" s="50">
        <f t="shared" si="3"/>
        <v>8.0500000000000096</v>
      </c>
      <c r="BD36" s="51">
        <f t="shared" si="4"/>
        <v>3.8252656195320329E-3</v>
      </c>
      <c r="BF36" s="58"/>
      <c r="BG36" s="59">
        <f t="shared" si="8"/>
        <v>2.2999999999999998</v>
      </c>
      <c r="BH36" s="59"/>
      <c r="BI36" s="59">
        <f t="shared" si="9"/>
        <v>2.9870238347438205E-4</v>
      </c>
      <c r="BJ36" s="60"/>
      <c r="BL36" s="58"/>
      <c r="BM36" s="59">
        <f t="shared" si="10"/>
        <v>8.2000000000000099</v>
      </c>
      <c r="BN36" s="59"/>
      <c r="BO36" s="59">
        <f t="shared" si="11"/>
        <v>2.1114040101116926E-3</v>
      </c>
      <c r="BP36" s="60"/>
    </row>
    <row r="37" spans="2:68" ht="13" thickBot="1" x14ac:dyDescent="0.3">
      <c r="B37" s="35">
        <v>3.9789953318054847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5">
        <v>1</v>
      </c>
      <c r="O37" s="11">
        <f t="shared" si="5"/>
        <v>2.3778236597654773E-3</v>
      </c>
      <c r="P37" s="12">
        <f t="array" ref="P37">SUM(EXP(S37:AV37))*N37</f>
        <v>1.1379972116395493E-59</v>
      </c>
      <c r="Q37" s="82"/>
      <c r="R37" s="20">
        <f t="shared" si="6"/>
        <v>8.2000000000000099</v>
      </c>
      <c r="S37" s="21">
        <f t="array" ref="S37">SUM(LOG(WEIBULL(Data,S$8,$R37,0)))</f>
        <v>-145.58166102400415</v>
      </c>
      <c r="T37" s="22">
        <f t="array" ref="T37">SUM(LOG(WEIBULL(Data,T$8,$R37,0)))</f>
        <v>-144.18052022436004</v>
      </c>
      <c r="U37" s="22">
        <f t="array" ref="U37">SUM(LOG(WEIBULL(Data,U$8,$R37,0)))</f>
        <v>-142.95903073602241</v>
      </c>
      <c r="V37" s="22">
        <f t="array" ref="V37">SUM(LOG(WEIBULL(Data,V$8,$R37,0)))</f>
        <v>-141.90112418481883</v>
      </c>
      <c r="W37" s="22">
        <f t="array" ref="W37">SUM(LOG(WEIBULL(Data,W$8,$R37,0)))</f>
        <v>-140.99287250267753</v>
      </c>
      <c r="X37" s="22">
        <f t="array" ref="X37">SUM(LOG(WEIBULL(Data,X$8,$R37,0)))</f>
        <v>-140.22212118478819</v>
      </c>
      <c r="Y37" s="22">
        <f t="array" ref="Y37">SUM(LOG(WEIBULL(Data,Y$8,$R37,0)))</f>
        <v>-139.57819901457009</v>
      </c>
      <c r="Z37" s="22">
        <f t="array" ref="Z37">SUM(LOG(WEIBULL(Data,Z$8,$R37,0)))</f>
        <v>-139.0516857272973</v>
      </c>
      <c r="AA37" s="22">
        <f t="array" ref="AA37">SUM(LOG(WEIBULL(Data,AA$8,$R37,0)))</f>
        <v>-138.63422414492416</v>
      </c>
      <c r="AB37" s="22">
        <f t="array" ref="AB37">SUM(LOG(WEIBULL(Data,AB$8,$R37,0)))</f>
        <v>-138.31836685099836</v>
      </c>
      <c r="AC37" s="22">
        <f t="array" ref="AC37">SUM(LOG(WEIBULL(Data,AC$8,$R37,0)))</f>
        <v>-138.09744998467332</v>
      </c>
      <c r="AD37" s="22">
        <f t="array" ref="AD37">SUM(LOG(WEIBULL(Data,AD$8,$R37,0)))</f>
        <v>-137.96548854061538</v>
      </c>
      <c r="AE37" s="22">
        <f t="array" ref="AE37">SUM(LOG(WEIBULL(Data,AE$8,$R37,0)))</f>
        <v>-137.91708888109807</v>
      </c>
      <c r="AF37" s="22">
        <f t="array" ref="AF37">SUM(LOG(WEIBULL(Data,AF$8,$R37,0)))</f>
        <v>-137.94737514162773</v>
      </c>
      <c r="AG37" s="22">
        <f t="array" ref="AG37">SUM(LOG(WEIBULL(Data,AG$8,$R37,0)))</f>
        <v>-138.05192694027707</v>
      </c>
      <c r="AH37" s="22">
        <f t="array" ref="AH37">SUM(LOG(WEIBULL(Data,AH$8,$R37,0)))</f>
        <v>-138.22672635149502</v>
      </c>
      <c r="AI37" s="22">
        <f t="array" ref="AI37">SUM(LOG(WEIBULL(Data,AI$8,$R37,0)))</f>
        <v>-138.46811252524887</v>
      </c>
      <c r="AJ37" s="22">
        <f t="array" ref="AJ37">SUM(LOG(WEIBULL(Data,AJ$8,$R37,0)))</f>
        <v>-138.77274265585496</v>
      </c>
      <c r="AK37" s="22">
        <f t="array" ref="AK37">SUM(LOG(WEIBULL(Data,AK$8,$R37,0)))</f>
        <v>-139.13755825612026</v>
      </c>
      <c r="AL37" s="22">
        <f t="array" ref="AL37">SUM(LOG(WEIBULL(Data,AL$8,$R37,0)))</f>
        <v>-139.55975588918633</v>
      </c>
      <c r="AM37" s="22">
        <f t="array" ref="AM37">SUM(LOG(WEIBULL(Data,AM$8,$R37,0)))</f>
        <v>-140.03676166572814</v>
      </c>
      <c r="AN37" s="22">
        <f t="array" ref="AN37">SUM(LOG(WEIBULL(Data,AN$8,$R37,0)))</f>
        <v>-140.56620893755093</v>
      </c>
      <c r="AO37" s="22">
        <f t="array" ref="AO37">SUM(LOG(WEIBULL(Data,AO$8,$R37,0)))</f>
        <v>-141.14591871735999</v>
      </c>
      <c r="AP37" s="22">
        <f t="array" ref="AP37">SUM(LOG(WEIBULL(Data,AP$8,$R37,0)))</f>
        <v>-141.77388243398181</v>
      </c>
      <c r="AQ37" s="22">
        <f t="array" ref="AQ37">SUM(LOG(WEIBULL(Data,AQ$8,$R37,0)))</f>
        <v>-142.44824669672053</v>
      </c>
      <c r="AR37" s="22">
        <f t="array" ref="AR37">SUM(LOG(WEIBULL(Data,AR$8,$R37,0)))</f>
        <v>-143.1672997950169</v>
      </c>
      <c r="AS37" s="22">
        <f t="array" ref="AS37">SUM(LOG(WEIBULL(Data,AS$8,$R37,0)))</f>
        <v>-143.92945970256062</v>
      </c>
      <c r="AT37" s="22">
        <f t="array" ref="AT37">SUM(LOG(WEIBULL(Data,AT$8,$R37,0)))</f>
        <v>-144.73326339041196</v>
      </c>
      <c r="AU37" s="22">
        <f t="array" ref="AU37">SUM(LOG(WEIBULL(Data,AU$8,$R37,0)))</f>
        <v>-145.57735728297536</v>
      </c>
      <c r="AV37" s="23">
        <f t="array" ref="AV37">SUM(LOG(WEIBULL(Data,AV$8,$R37,0)))</f>
        <v>-146.46048871502089</v>
      </c>
      <c r="AW37" s="29">
        <f t="shared" si="2"/>
        <v>1.2423039039131722E-60</v>
      </c>
      <c r="AX37" s="30">
        <f t="shared" si="7"/>
        <v>2.1114040101116926E-3</v>
      </c>
      <c r="AZ37" s="50">
        <v>2.2999999999999998</v>
      </c>
      <c r="BA37" s="51">
        <v>2.9870238347438205E-4</v>
      </c>
      <c r="BC37" s="50">
        <f t="shared" si="3"/>
        <v>8.2000000000000099</v>
      </c>
      <c r="BD37" s="51">
        <f t="shared" si="4"/>
        <v>2.1114040101116926E-3</v>
      </c>
      <c r="BF37" s="61"/>
      <c r="BG37" s="62">
        <f t="shared" si="8"/>
        <v>2.3499999999999996</v>
      </c>
      <c r="BH37" s="62"/>
      <c r="BI37" s="62">
        <f t="shared" si="9"/>
        <v>1.1036724984641037E-4</v>
      </c>
      <c r="BJ37" s="63"/>
      <c r="BL37" s="61"/>
      <c r="BM37" s="62">
        <f t="shared" si="10"/>
        <v>8.3500000000000103</v>
      </c>
      <c r="BN37" s="62"/>
      <c r="BO37" s="62">
        <f t="shared" si="11"/>
        <v>1.150109712282817E-3</v>
      </c>
      <c r="BP37" s="63"/>
    </row>
    <row r="38" spans="2:68" ht="13" thickBot="1" x14ac:dyDescent="0.3">
      <c r="B38" s="35">
        <v>4.6631266149020805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6">
        <v>1</v>
      </c>
      <c r="O38" s="7">
        <f t="shared" si="5"/>
        <v>1.3089371490988821E-3</v>
      </c>
      <c r="P38" s="9">
        <f t="array" ref="P38">SUM(EXP(S38:AV38))*N38</f>
        <v>6.2644125007691419E-60</v>
      </c>
      <c r="Q38" s="83"/>
      <c r="R38" s="24">
        <f t="shared" si="6"/>
        <v>8.3500000000000103</v>
      </c>
      <c r="S38" s="25">
        <f t="array" ref="S38">SUM(LOG(WEIBULL(Data,S$8,$R38,0)))</f>
        <v>-145.87922061747156</v>
      </c>
      <c r="T38" s="26">
        <f t="array" ref="T38">SUM(LOG(WEIBULL(Data,T$8,$R38,0)))</f>
        <v>-144.50244959665298</v>
      </c>
      <c r="U38" s="26">
        <f t="array" ref="U38">SUM(LOG(WEIBULL(Data,U$8,$R38,0)))</f>
        <v>-143.30551733226068</v>
      </c>
      <c r="V38" s="26">
        <f t="array" ref="V38">SUM(LOG(WEIBULL(Data,V$8,$R38,0)))</f>
        <v>-142.27229757441884</v>
      </c>
      <c r="W38" s="26">
        <f t="array" ref="W38">SUM(LOG(WEIBULL(Data,W$8,$R38,0)))</f>
        <v>-141.38880815625203</v>
      </c>
      <c r="X38" s="26">
        <f t="array" ref="X38">SUM(LOG(WEIBULL(Data,X$8,$R38,0)))</f>
        <v>-140.64284381365741</v>
      </c>
      <c r="Y38" s="26">
        <f t="array" ref="Y38">SUM(LOG(WEIBULL(Data,Y$8,$R38,0)))</f>
        <v>-140.02368552220159</v>
      </c>
      <c r="Z38" s="26">
        <f t="array" ref="Z38">SUM(LOG(WEIBULL(Data,Z$8,$R38,0)))</f>
        <v>-139.5218678155465</v>
      </c>
      <c r="AA38" s="26">
        <f t="array" ref="AA38">SUM(LOG(WEIBULL(Data,AA$8,$R38,0)))</f>
        <v>-139.12899061241592</v>
      </c>
      <c r="AB38" s="26">
        <f t="array" ref="AB38">SUM(LOG(WEIBULL(Data,AB$8,$R38,0)))</f>
        <v>-138.83756561622903</v>
      </c>
      <c r="AC38" s="26">
        <f t="array" ref="AC38">SUM(LOG(WEIBULL(Data,AC$8,$R38,0)))</f>
        <v>-138.64088986230132</v>
      </c>
      <c r="AD38" s="26">
        <f t="array" ref="AD38">SUM(LOG(WEIBULL(Data,AD$8,$R38,0)))</f>
        <v>-138.5329407958626</v>
      </c>
      <c r="AE38" s="26">
        <f t="array" ref="AE38">SUM(LOG(WEIBULL(Data,AE$8,$R38,0)))</f>
        <v>-138.50828858410244</v>
      </c>
      <c r="AF38" s="26">
        <f t="array" ref="AF38">SUM(LOG(WEIBULL(Data,AF$8,$R38,0)))</f>
        <v>-138.56202234092387</v>
      </c>
      <c r="AG38" s="26">
        <f t="array" ref="AG38">SUM(LOG(WEIBULL(Data,AG$8,$R38,0)))</f>
        <v>-138.68968767225709</v>
      </c>
      <c r="AH38" s="26">
        <f t="array" ref="AH38">SUM(LOG(WEIBULL(Data,AH$8,$R38,0)))</f>
        <v>-138.88723350067622</v>
      </c>
      <c r="AI38" s="26">
        <f t="array" ref="AI38">SUM(LOG(WEIBULL(Data,AI$8,$R38,0)))</f>
        <v>-139.15096654841315</v>
      </c>
      <c r="AJ38" s="26">
        <f t="array" ref="AJ38">SUM(LOG(WEIBULL(Data,AJ$8,$R38,0)))</f>
        <v>-139.47751218157089</v>
      </c>
      <c r="AK38" s="26">
        <f t="array" ref="AK38">SUM(LOG(WEIBULL(Data,AK$8,$R38,0)))</f>
        <v>-139.86378056980706</v>
      </c>
      <c r="AL38" s="26">
        <f t="array" ref="AL38">SUM(LOG(WEIBULL(Data,AL$8,$R38,0)))</f>
        <v>-140.30693731268366</v>
      </c>
      <c r="AM38" s="26">
        <f t="array" ref="AM38">SUM(LOG(WEIBULL(Data,AM$8,$R38,0)))</f>
        <v>-140.80437783928767</v>
      </c>
      <c r="AN38" s="26">
        <f t="array" ref="AN38">SUM(LOG(WEIBULL(Data,AN$8,$R38,0)))</f>
        <v>-141.35370501123668</v>
      </c>
      <c r="AO38" s="26">
        <f t="array" ref="AO38">SUM(LOG(WEIBULL(Data,AO$8,$R38,0)))</f>
        <v>-141.95270945802591</v>
      </c>
      <c r="AP38" s="26">
        <f t="array" ref="AP38">SUM(LOG(WEIBULL(Data,AP$8,$R38,0)))</f>
        <v>-142.5993522532672</v>
      </c>
      <c r="AQ38" s="26">
        <f t="array" ref="AQ38">SUM(LOG(WEIBULL(Data,AQ$8,$R38,0)))</f>
        <v>-143.29174960486199</v>
      </c>
      <c r="AR38" s="26">
        <f t="array" ref="AR38">SUM(LOG(WEIBULL(Data,AR$8,$R38,0)))</f>
        <v>-144.02815928469548</v>
      </c>
      <c r="AS38" s="26">
        <f t="array" ref="AS38">SUM(LOG(WEIBULL(Data,AS$8,$R38,0)))</f>
        <v>-144.80696856649598</v>
      </c>
      <c r="AT38" s="26">
        <f t="array" ref="AT38">SUM(LOG(WEIBULL(Data,AT$8,$R38,0)))</f>
        <v>-145.62668347595272</v>
      </c>
      <c r="AU38" s="26">
        <f t="array" ref="AU38">SUM(LOG(WEIBULL(Data,AU$8,$R38,0)))</f>
        <v>-146.48591918652701</v>
      </c>
      <c r="AV38" s="27">
        <f t="array" ref="AV38">SUM(LOG(WEIBULL(Data,AV$8,$R38,0)))</f>
        <v>-147.38339141878151</v>
      </c>
      <c r="AW38" s="29">
        <f t="shared" si="2"/>
        <v>6.7669938043824052E-61</v>
      </c>
      <c r="AX38" s="3">
        <f t="shared" si="7"/>
        <v>1.150109712282817E-3</v>
      </c>
      <c r="AZ38" s="52">
        <v>2.3499999999999996</v>
      </c>
      <c r="BA38" s="53">
        <v>1.1036724984641037E-4</v>
      </c>
      <c r="BC38" s="52">
        <f t="shared" si="3"/>
        <v>8.3500000000000103</v>
      </c>
      <c r="BD38" s="53">
        <f t="shared" si="4"/>
        <v>1.150109712282817E-3</v>
      </c>
    </row>
    <row r="39" spans="2:68" x14ac:dyDescent="0.25">
      <c r="B39" s="35">
        <v>2.0314341504472386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68" x14ac:dyDescent="0.25">
      <c r="B40" s="35">
        <v>2.847320527713098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68" x14ac:dyDescent="0.25">
      <c r="B41" s="35">
        <v>0.40345105262600278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68" x14ac:dyDescent="0.25">
      <c r="B42" s="35">
        <v>4.8379432134701634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68" x14ac:dyDescent="0.25">
      <c r="B43" s="35">
        <v>7.8239595406319085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68" x14ac:dyDescent="0.25">
      <c r="B44" s="35">
        <v>4.0799144862228944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68" x14ac:dyDescent="0.25">
      <c r="B45" s="35">
        <v>2.9217375620816268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68" x14ac:dyDescent="0.25">
      <c r="B46" s="35">
        <v>2.4978329617502077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68" x14ac:dyDescent="0.25">
      <c r="B47" s="35">
        <v>7.0430147448596294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68" x14ac:dyDescent="0.25">
      <c r="B48" s="35">
        <v>2.6472560218606782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35">
        <v>8.0102501175168275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35">
        <v>0.72295190285574851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35">
        <v>10.442162259778943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35">
        <v>4.151853117365496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35">
        <v>8.8756066230624526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35">
        <v>13.562286047526579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35">
        <v>15.607319013116266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35">
        <v>2.0610854804298007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35">
        <v>13.951068345647107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35">
        <v>2.6207185669237663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35">
        <v>3.2864292375147928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35">
        <v>2.5775525754614708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35">
        <v>2.0419540852019349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35">
        <v>2.2506007995210382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35">
        <v>5.8302923300618623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35">
        <v>9.3108196545859965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35">
        <v>1.4692937556756107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35">
        <v>5.2959258911368501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35">
        <v>1.2345360449580696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35">
        <v>3.0478128724694562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35">
        <v>1.3726969068584283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35">
        <v>6.8854947512032876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35">
        <v>0.17567068483770207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35">
        <v>5.6702832084657313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35">
        <v>7.253127282537907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35">
        <v>3.2151381686592941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35">
        <v>5.178979971884246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35">
        <v>2.778493553954811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35">
        <v>4.4858027277944554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35">
        <v>7.9518829032861076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35">
        <v>3.6898810602969752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35">
        <v>5.9804290654867831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35">
        <v>4.620574913496089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35">
        <v>7.9674659138097859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35">
        <v>12.553078984800266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35">
        <v>1.964720706955446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35">
        <v>4.455712730877571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35">
        <v>3.553792816680839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35">
        <v>3.4164243615391898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35">
        <v>1.1459451943347725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35">
        <v>3.1360764314577891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35">
        <v>8.9460537340516737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35">
        <v>2.1552471144004968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35">
        <v>1.4638952648277552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35">
        <v>3.7703256897250466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35">
        <v>4.4435061063935528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35">
        <v>2.8070797066138056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35">
        <v>3.9708797454919136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35">
        <v>7.9103149847388252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35">
        <v>4.2575362709097178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35">
        <v>9.8423916477998574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35">
        <v>0.41132191236118554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35">
        <v>7.5974548994427797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35">
        <v>11.824681576115768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35">
        <v>9.685971343344157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35">
        <v>1.8371107374178792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35">
        <v>5.1614579646613814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35">
        <v>1.4847243670650683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35">
        <v>4.5749379027620325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35">
        <v>6.3537323829427361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35">
        <v>4.6442542098341715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35">
        <v>5.8574002576653665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35">
        <v>8.8463850218801383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35">
        <v>10.201546451372145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35">
        <v>11.776363496528765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35">
        <v>4.6560310165268728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35">
        <v>0.84759782576070508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35">
        <v>1.0079283265216998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35">
        <v>8.4665223032108798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35">
        <v>1.7435639133540279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35">
        <v>5.4720226726570598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35">
        <v>6.7630227112873387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35">
        <v>7.970482168559883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35">
        <v>6.077071644811066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35">
        <v>4.0533893841184732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35">
        <v>1.2029950115351744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35">
        <v>12.362669051241333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35">
        <v>1.0218270988849398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36">
        <v>7.1750534581896721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mergeCells count="15">
    <mergeCell ref="BF5:BJ6"/>
    <mergeCell ref="BL5:BP6"/>
    <mergeCell ref="BF7:BJ7"/>
    <mergeCell ref="BL7:BP7"/>
    <mergeCell ref="BC7:BD7"/>
    <mergeCell ref="BC5:BD6"/>
    <mergeCell ref="D8:E8"/>
    <mergeCell ref="AW6:AX6"/>
    <mergeCell ref="AZ7:BA7"/>
    <mergeCell ref="B4:M5"/>
    <mergeCell ref="Q9:Q38"/>
    <mergeCell ref="S7:AV7"/>
    <mergeCell ref="D14:E14"/>
    <mergeCell ref="D18:E18"/>
    <mergeCell ref="AZ5:BA6"/>
  </mergeCells>
  <phoneticPr fontId="0" type="noConversion"/>
  <dataValidations count="1">
    <dataValidation type="textLength" allowBlank="1" showInputMessage="1" showErrorMessage="1" errorTitle="Sorry" error="This cell is neede for the graph plotting" promptTitle="Sorry" prompt="This cell is used for the graph plotting" sqref="E14 F14:F15 H22:H23 I20:I21 E18">
      <formula1>123</formula1>
      <formula2>123</formula2>
    </dataValidation>
  </dataValidations>
  <pageMargins left="0.75" right="0.75" top="1" bottom="1" header="0.5" footer="0.5"/>
  <pageSetup paperSize="9" orientation="portrait" horizontalDpi="4294967293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CB_DATA_</vt:lpstr>
      <vt:lpstr>Model</vt:lpstr>
      <vt:lpstr>Data</vt:lpstr>
      <vt:lpstr>Likelihood</vt:lpstr>
      <vt:lpstr>Scale</vt:lpstr>
      <vt:lpstr>scaleincr</vt:lpstr>
      <vt:lpstr>scalestart</vt:lpstr>
      <vt:lpstr>Shape</vt:lpstr>
      <vt:lpstr>shapeincr</vt:lpstr>
      <vt:lpstr>shapestart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2017-09-22T16:23:33Z</dcterms:modified>
  <cp:category/>
</cp:coreProperties>
</file>