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codeName="ThisWorkbook" defaultThemeVersion="124226"/>
  <mc:AlternateContent xmlns:mc="http://schemas.openxmlformats.org/markup-compatibility/2006">
    <mc:Choice Requires="x15">
      <x15ac:absPath xmlns:x15ac="http://schemas.microsoft.com/office/spreadsheetml/2010/11/ac" url="C:\Users\Lnaz\Downloads\CBM\CB-Changed Name Models\"/>
    </mc:Choice>
  </mc:AlternateContent>
  <bookViews>
    <workbookView xWindow="9830" yWindow="0" windowWidth="11160" windowHeight="11640" firstSheet="1" activeTab="1"/>
  </bookViews>
  <sheets>
    <sheet name="CB_DATA_" sheetId="2" state="hidden" r:id="rId1"/>
    <sheet name="Model" sheetId="1" r:id="rId2"/>
  </sheet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0</definedName>
    <definedName name="_AtRisk_SimSetting_ReportOptionCustomItemSummaryGraphType02" hidden="1">0</definedName>
    <definedName name="_AtRisk_SimSetting_ReportOptionCustomItemSummaryGraphType03" hidden="1">0</definedName>
    <definedName name="_AtRisk_SimSetting_ReportOptionCustomItemSummaryGraphType04" hidden="1">0</definedName>
    <definedName name="_AtRisk_SimSetting_ReportOptionCustomItemSummaryGraphType05" hidden="1">0</definedName>
    <definedName name="_AtRisk_SimSetting_ReportOptionCustomItemSummaryGraphType06" hidden="1">0</definedName>
    <definedName name="_AtRisk_SimSetting_ReportOptionDataMode" hidden="1">1</definedName>
    <definedName name="_AtRisk_SimSetting_ReportOptionReportMultiSimType" hidden="1">0</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2</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CB_871a6602cb2840f7a27dad7b55371f51" localSheetId="1" hidden="1">Model!$E$21</definedName>
    <definedName name="CB_9c517b8b81f640cb9890cefcdd985664" localSheetId="1" hidden="1">Model!$E$16</definedName>
    <definedName name="CB_bbfc377338774a66806091c8e7b7ed7d" localSheetId="1" hidden="1">Model!$E$20</definedName>
    <definedName name="CB_Block_00000000000000000000000000000000" localSheetId="1" hidden="1">"'7.0.0.0"</definedName>
    <definedName name="CB_Block_00000000000000000000000000000001" localSheetId="0" hidden="1">"'636365970491398803"</definedName>
    <definedName name="CB_Block_00000000000000000000000000000001" localSheetId="1" hidden="1">"'636365970490197647"</definedName>
    <definedName name="CB_Block_00000000000000000000000000000003" localSheetId="1" hidden="1">"'11.1.4716.0"</definedName>
    <definedName name="CB_BlockExt_00000000000000000000000000000003" localSheetId="1" hidden="1">"'11.1.2.4.850"</definedName>
    <definedName name="CB_cad4f189021b44d98c40e78b20693925" localSheetId="1" hidden="1">Model!$E$17</definedName>
    <definedName name="CBCR_14bbe25ac35c4ba1889ce078dd0f2a8e" localSheetId="1" hidden="1">Model!$BF$10:$BJ$38</definedName>
    <definedName name="CBCR_2b27651155c1440f98b8baf8a2468ee9" localSheetId="1" hidden="1">Model!$BL$10:$BP$38</definedName>
    <definedName name="CBWorkbookPriority" localSheetId="0" hidden="1">-870029320346571</definedName>
    <definedName name="CBWorkbookPriority" hidden="1">-718647831</definedName>
    <definedName name="CBx_8e4fbf9c3de34290a06fade885905ae6" localSheetId="0" hidden="1">"'CB_DATA_'!$A$1"</definedName>
    <definedName name="CBx_cef2d30ba6894fe68a391bcb5388340c" localSheetId="0" hidden="1">"'Model'!$A$1"</definedName>
    <definedName name="CBx_Sheet_Guid" localSheetId="0" hidden="1">"'8e4fbf9c-3de3-4290-a06f-ade885905ae6"</definedName>
    <definedName name="CBx_Sheet_Guid" localSheetId="1" hidden="1">"'cef2d30b-a689-4fe6-8a39-1bcb5388340c"</definedName>
    <definedName name="CBx_SheetRef" localSheetId="0" hidden="1">CB_DATA_!$A$14</definedName>
    <definedName name="CBx_SheetRef" localSheetId="1" hidden="1">CB_DATA_!$B$14</definedName>
    <definedName name="CBx_StorageType" localSheetId="0" hidden="1">2</definedName>
    <definedName name="CBx_StorageType" localSheetId="1" hidden="1">2</definedName>
    <definedName name="Data">Model!$B$8:$B$103</definedName>
    <definedName name="Likelihood">Model!$S$10</definedName>
    <definedName name="nT">Model!$D$7</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TRUE</definedName>
    <definedName name="RiskUseMultipleCPUs" hidden="1">TRUE</definedName>
    <definedName name="Scale">Model!$E$17</definedName>
    <definedName name="scaleincr">Model!$E$13</definedName>
    <definedName name="scalestart">Model!$E$12</definedName>
    <definedName name="Shape">Model!$E$16</definedName>
    <definedName name="shapeincr">Model!$E$11</definedName>
    <definedName name="shapestart">Model!$E$10</definedName>
    <definedName name="solver_adj" localSheetId="1" hidden="1">Model!$O$9:$O$10</definedName>
    <definedName name="solver_cvg" localSheetId="1" hidden="1">0.0001</definedName>
    <definedName name="solver_drv" localSheetId="1" hidden="1">1</definedName>
    <definedName name="solver_est" localSheetId="1" hidden="1">1</definedName>
    <definedName name="solver_itr" localSheetId="1" hidden="1">100</definedName>
    <definedName name="solver_lhs1" localSheetId="1" hidden="1">Model!$O$9</definedName>
    <definedName name="solver_lhs2" localSheetId="1" hidden="1">Model!$O$10</definedName>
    <definedName name="solver_lin" localSheetId="1" hidden="1">2</definedName>
    <definedName name="solver_neg" localSheetId="1" hidden="1">2</definedName>
    <definedName name="solver_num" localSheetId="1" hidden="1">2</definedName>
    <definedName name="solver_nwt" localSheetId="1" hidden="1">1</definedName>
    <definedName name="solver_opt" localSheetId="1" hidden="1">Model!$S$10</definedName>
    <definedName name="solver_pre" localSheetId="1" hidden="1">0.000001</definedName>
    <definedName name="solver_rel1" localSheetId="1" hidden="1">3</definedName>
    <definedName name="solver_rel2" localSheetId="1" hidden="1">3</definedName>
    <definedName name="solver_rhs1" localSheetId="1" hidden="1">0.0000000001</definedName>
    <definedName name="solver_rhs2" localSheetId="1" hidden="1">0.0000001</definedName>
    <definedName name="solver_scl" localSheetId="1" hidden="1">2</definedName>
    <definedName name="solver_sho" localSheetId="1" hidden="1">2</definedName>
    <definedName name="solver_tim" localSheetId="1" hidden="1">100</definedName>
    <definedName name="solver_tol" localSheetId="1" hidden="1">0.05</definedName>
    <definedName name="solver_typ" localSheetId="1" hidden="1">1</definedName>
    <definedName name="solver_val" localSheetId="1" hidden="1">0</definedName>
    <definedName name="T">Model!$G$7</definedName>
  </definedNames>
  <calcPr calcId="171027" calcMode="manual"/>
</workbook>
</file>

<file path=xl/calcChain.xml><?xml version="1.0" encoding="utf-8"?>
<calcChain xmlns="http://schemas.openxmlformats.org/spreadsheetml/2006/main">
  <c r="A11" i="2" l="1"/>
  <c r="B11" i="2"/>
  <c r="E21" i="1" l="1"/>
  <c r="E20" i="1"/>
  <c r="S9" i="1"/>
  <c r="R10" i="1"/>
  <c r="R11" i="1"/>
  <c r="BC10" i="1"/>
  <c r="BL10" i="1"/>
  <c r="S11" i="1" a="1"/>
  <c r="S11" i="1" s="1"/>
  <c r="S10" i="1" a="1"/>
  <c r="S10" i="1" s="1"/>
  <c r="R12" i="1"/>
  <c r="BC12" i="1" s="1"/>
  <c r="BM11" i="1" s="1"/>
  <c r="BC11" i="1"/>
  <c r="BM10" i="1"/>
  <c r="T9" i="1"/>
  <c r="R13" i="1"/>
  <c r="R14" i="1" s="1"/>
  <c r="U9" i="1"/>
  <c r="T11" i="1" a="1"/>
  <c r="T11" i="1" s="1"/>
  <c r="T13" i="1" a="1"/>
  <c r="T13" i="1" s="1"/>
  <c r="T10" i="1" a="1"/>
  <c r="T10" i="1" s="1"/>
  <c r="U13" i="1" a="1"/>
  <c r="U13" i="1" s="1"/>
  <c r="U11" i="1" a="1"/>
  <c r="U11" i="1" s="1"/>
  <c r="V9" i="1"/>
  <c r="U10" i="1" a="1"/>
  <c r="U10" i="1"/>
  <c r="S13" i="1" a="1"/>
  <c r="S13" i="1" s="1"/>
  <c r="R15" i="1"/>
  <c r="R16" i="1" s="1"/>
  <c r="V13" i="1" a="1"/>
  <c r="V13" i="1" s="1"/>
  <c r="V12" i="1" a="1"/>
  <c r="V12" i="1" s="1"/>
  <c r="BC15" i="1"/>
  <c r="BM14" i="1" s="1"/>
  <c r="S15" i="1" a="1"/>
  <c r="S15" i="1" s="1"/>
  <c r="T15" i="1" a="1"/>
  <c r="T15" i="1" s="1"/>
  <c r="U15" i="1" a="1"/>
  <c r="U15" i="1" s="1"/>
  <c r="S16" i="1" a="1"/>
  <c r="S16" i="1" s="1"/>
  <c r="T16" i="1" a="1"/>
  <c r="T16" i="1" s="1"/>
  <c r="U16" i="1" a="1"/>
  <c r="U16" i="1" s="1"/>
  <c r="V16" i="1" a="1"/>
  <c r="V16" i="1" s="1"/>
  <c r="R17" i="1" l="1"/>
  <c r="BC16" i="1"/>
  <c r="BM15" i="1" s="1"/>
  <c r="BC14" i="1"/>
  <c r="BM13" i="1" s="1"/>
  <c r="T14" i="1" a="1"/>
  <c r="T14" i="1" s="1"/>
  <c r="S14" i="1" a="1"/>
  <c r="S14" i="1" s="1"/>
  <c r="U14" i="1" a="1"/>
  <c r="U14" i="1" s="1"/>
  <c r="V11" i="1" a="1"/>
  <c r="V11" i="1" s="1"/>
  <c r="V15" i="1" a="1"/>
  <c r="V15" i="1" s="1"/>
  <c r="W9" i="1"/>
  <c r="V10" i="1" a="1"/>
  <c r="V10" i="1" s="1"/>
  <c r="V14" i="1" a="1"/>
  <c r="V14" i="1" s="1"/>
  <c r="V17" i="1" a="1"/>
  <c r="V17" i="1" s="1"/>
  <c r="BC13" i="1"/>
  <c r="BM12" i="1" s="1"/>
  <c r="U12" i="1" a="1"/>
  <c r="U12" i="1" s="1"/>
  <c r="S12" i="1" a="1"/>
  <c r="S12" i="1" s="1"/>
  <c r="T12" i="1" a="1"/>
  <c r="T12" i="1" s="1"/>
  <c r="W17" i="1" l="1" a="1"/>
  <c r="W17" i="1" s="1"/>
  <c r="W11" i="1" a="1"/>
  <c r="W11" i="1" s="1"/>
  <c r="W16" i="1" a="1"/>
  <c r="W16" i="1" s="1"/>
  <c r="W13" i="1" a="1"/>
  <c r="W13" i="1" s="1"/>
  <c r="W14" i="1" a="1"/>
  <c r="W14" i="1" s="1"/>
  <c r="W12" i="1" a="1"/>
  <c r="W12" i="1" s="1"/>
  <c r="W15" i="1" a="1"/>
  <c r="W15" i="1" s="1"/>
  <c r="W10" i="1" a="1"/>
  <c r="W10" i="1" s="1"/>
  <c r="X9" i="1"/>
  <c r="S17" i="1" a="1"/>
  <c r="S17" i="1" s="1"/>
  <c r="U17" i="1" a="1"/>
  <c r="U17" i="1" s="1"/>
  <c r="T17" i="1" a="1"/>
  <c r="T17" i="1" s="1"/>
  <c r="R18" i="1"/>
  <c r="W18" i="1" s="1" a="1"/>
  <c r="W18" i="1" s="1"/>
  <c r="BC17" i="1"/>
  <c r="BM16" i="1" s="1"/>
  <c r="S18" i="1" l="1" a="1"/>
  <c r="S18" i="1" s="1"/>
  <c r="U18" i="1" a="1"/>
  <c r="U18" i="1" s="1"/>
  <c r="BC18" i="1"/>
  <c r="BM17" i="1" s="1"/>
  <c r="V18" i="1" a="1"/>
  <c r="V18" i="1" s="1"/>
  <c r="R19" i="1"/>
  <c r="T18" i="1" a="1"/>
  <c r="T18" i="1" s="1"/>
  <c r="X11" i="1" a="1"/>
  <c r="X11" i="1" s="1"/>
  <c r="X15" i="1" a="1"/>
  <c r="X15" i="1" s="1"/>
  <c r="X10" i="1" a="1"/>
  <c r="X10" i="1" s="1"/>
  <c r="X13" i="1" a="1"/>
  <c r="X13" i="1" s="1"/>
  <c r="X12" i="1" a="1"/>
  <c r="X12" i="1" s="1"/>
  <c r="X14" i="1" a="1"/>
  <c r="X14" i="1" s="1"/>
  <c r="X16" i="1" a="1"/>
  <c r="X16" i="1" s="1"/>
  <c r="X17" i="1" a="1"/>
  <c r="X17" i="1" s="1"/>
  <c r="X19" i="1" a="1"/>
  <c r="X19" i="1" s="1"/>
  <c r="Y9" i="1"/>
  <c r="X18" i="1" a="1"/>
  <c r="X18" i="1" s="1"/>
  <c r="R20" i="1" l="1"/>
  <c r="U19" i="1" a="1"/>
  <c r="U19" i="1" s="1"/>
  <c r="S19" i="1" a="1"/>
  <c r="S19" i="1" s="1"/>
  <c r="V19" i="1" a="1"/>
  <c r="V19" i="1" s="1"/>
  <c r="T19" i="1" a="1"/>
  <c r="T19" i="1" s="1"/>
  <c r="BC19" i="1"/>
  <c r="BM18" i="1" s="1"/>
  <c r="W19" i="1" a="1"/>
  <c r="W19" i="1" s="1"/>
  <c r="Z9" i="1"/>
  <c r="Y10" i="1" a="1"/>
  <c r="Y10" i="1" s="1"/>
  <c r="Y15" i="1" a="1"/>
  <c r="Y15" i="1" s="1"/>
  <c r="Y20" i="1" a="1"/>
  <c r="Y20" i="1" s="1"/>
  <c r="Y11" i="1" a="1"/>
  <c r="Y11" i="1" s="1"/>
  <c r="Y12" i="1" a="1"/>
  <c r="Y12" i="1" s="1"/>
  <c r="Y13" i="1" a="1"/>
  <c r="Y13" i="1" s="1"/>
  <c r="Y16" i="1" a="1"/>
  <c r="Y16" i="1" s="1"/>
  <c r="Y17" i="1" a="1"/>
  <c r="Y17" i="1" s="1"/>
  <c r="Y19" i="1" a="1"/>
  <c r="Y19" i="1" s="1"/>
  <c r="Y14" i="1" a="1"/>
  <c r="Y14" i="1" s="1"/>
  <c r="Y18" i="1" a="1"/>
  <c r="Y18" i="1" s="1"/>
  <c r="Z11" i="1" l="1" a="1"/>
  <c r="Z11" i="1" s="1"/>
  <c r="Z15" i="1" a="1"/>
  <c r="Z15" i="1" s="1"/>
  <c r="Z17" i="1" a="1"/>
  <c r="Z17" i="1" s="1"/>
  <c r="Z12" i="1" a="1"/>
  <c r="Z12" i="1" s="1"/>
  <c r="Z14" i="1" a="1"/>
  <c r="Z14" i="1" s="1"/>
  <c r="Z18" i="1" a="1"/>
  <c r="Z18" i="1" s="1"/>
  <c r="Z16" i="1" a="1"/>
  <c r="Z16" i="1" s="1"/>
  <c r="Z20" i="1" a="1"/>
  <c r="Z20" i="1" s="1"/>
  <c r="Z19" i="1" a="1"/>
  <c r="Z19" i="1" s="1"/>
  <c r="Z10" i="1" a="1"/>
  <c r="Z10" i="1" s="1"/>
  <c r="AA9" i="1"/>
  <c r="Z13" i="1" a="1"/>
  <c r="Z13" i="1" s="1"/>
  <c r="R21" i="1"/>
  <c r="Z21" i="1" s="1" a="1"/>
  <c r="Z21" i="1" s="1"/>
  <c r="T20" i="1" a="1"/>
  <c r="T20" i="1" s="1"/>
  <c r="BC20" i="1"/>
  <c r="BM19" i="1" s="1"/>
  <c r="U20" i="1" a="1"/>
  <c r="U20" i="1" s="1"/>
  <c r="V20" i="1" a="1"/>
  <c r="V20" i="1" s="1"/>
  <c r="S20" i="1" a="1"/>
  <c r="S20" i="1" s="1"/>
  <c r="W20" i="1" a="1"/>
  <c r="W20" i="1" s="1"/>
  <c r="X20" i="1" a="1"/>
  <c r="X20" i="1" s="1"/>
  <c r="AA10" i="1" l="1" a="1"/>
  <c r="AA10" i="1" s="1"/>
  <c r="AA14" i="1" a="1"/>
  <c r="AA14" i="1" s="1"/>
  <c r="AA16" i="1" a="1"/>
  <c r="AA16" i="1" s="1"/>
  <c r="AA11" i="1" a="1"/>
  <c r="AA11" i="1" s="1"/>
  <c r="AA12" i="1" a="1"/>
  <c r="AA12" i="1" s="1"/>
  <c r="AA17" i="1" a="1"/>
  <c r="AA17" i="1" s="1"/>
  <c r="AA19" i="1" a="1"/>
  <c r="AA19" i="1" s="1"/>
  <c r="AA21" i="1" a="1"/>
  <c r="AA21" i="1" s="1"/>
  <c r="AB9" i="1"/>
  <c r="AA18" i="1" a="1"/>
  <c r="AA18" i="1" s="1"/>
  <c r="AA13" i="1" a="1"/>
  <c r="AA13" i="1" s="1"/>
  <c r="AA15" i="1" a="1"/>
  <c r="AA15" i="1" s="1"/>
  <c r="AA20" i="1" a="1"/>
  <c r="AA20" i="1" s="1"/>
  <c r="R22" i="1"/>
  <c r="U21" i="1" a="1"/>
  <c r="U21" i="1" s="1"/>
  <c r="S21" i="1" a="1"/>
  <c r="S21" i="1" s="1"/>
  <c r="V21" i="1" a="1"/>
  <c r="V21" i="1" s="1"/>
  <c r="T21" i="1" a="1"/>
  <c r="T21" i="1" s="1"/>
  <c r="BC21" i="1"/>
  <c r="BM20" i="1" s="1"/>
  <c r="W21" i="1" a="1"/>
  <c r="W21" i="1" s="1"/>
  <c r="X21" i="1" a="1"/>
  <c r="X21" i="1" s="1"/>
  <c r="Y21" i="1" a="1"/>
  <c r="Y21" i="1" s="1"/>
  <c r="AB11" i="1" l="1" a="1"/>
  <c r="AB11" i="1" s="1"/>
  <c r="AB14" i="1" a="1"/>
  <c r="AB14" i="1" s="1"/>
  <c r="AB16" i="1" a="1"/>
  <c r="AB16" i="1" s="1"/>
  <c r="AB18" i="1" a="1"/>
  <c r="AB18" i="1" s="1"/>
  <c r="AB20" i="1" a="1"/>
  <c r="AB20" i="1" s="1"/>
  <c r="AB13" i="1" a="1"/>
  <c r="AB13" i="1" s="1"/>
  <c r="AB22" i="1" a="1"/>
  <c r="AB22" i="1" s="1"/>
  <c r="AC9" i="1"/>
  <c r="AB17" i="1" a="1"/>
  <c r="AB17" i="1" s="1"/>
  <c r="AB15" i="1" a="1"/>
  <c r="AB15" i="1" s="1"/>
  <c r="AB12" i="1" a="1"/>
  <c r="AB12" i="1" s="1"/>
  <c r="AB19" i="1" a="1"/>
  <c r="AB19" i="1" s="1"/>
  <c r="AB10" i="1" a="1"/>
  <c r="AB10" i="1" s="1"/>
  <c r="AB21" i="1" a="1"/>
  <c r="AB21" i="1" s="1"/>
  <c r="S22" i="1" a="1"/>
  <c r="S22" i="1" s="1"/>
  <c r="U22" i="1" a="1"/>
  <c r="U22" i="1" s="1"/>
  <c r="R23" i="1"/>
  <c r="AB23" i="1" s="1" a="1"/>
  <c r="AB23" i="1" s="1"/>
  <c r="T22" i="1" a="1"/>
  <c r="T22" i="1" s="1"/>
  <c r="BC22" i="1"/>
  <c r="BM21" i="1" s="1"/>
  <c r="V22" i="1" a="1"/>
  <c r="V22" i="1" s="1"/>
  <c r="W22" i="1" a="1"/>
  <c r="W22" i="1" s="1"/>
  <c r="X22" i="1" a="1"/>
  <c r="X22" i="1" s="1"/>
  <c r="Y22" i="1" a="1"/>
  <c r="Y22" i="1" s="1"/>
  <c r="Z22" i="1" a="1"/>
  <c r="Z22" i="1" s="1"/>
  <c r="AA22" i="1" a="1"/>
  <c r="AA22" i="1" s="1"/>
  <c r="AC15" i="1" l="1" a="1"/>
  <c r="AC15" i="1" s="1"/>
  <c r="AC22" i="1" a="1"/>
  <c r="AC22" i="1" s="1"/>
  <c r="AC13" i="1" a="1"/>
  <c r="AC13" i="1" s="1"/>
  <c r="AC20" i="1" a="1"/>
  <c r="AC20" i="1" s="1"/>
  <c r="AC14" i="1" a="1"/>
  <c r="AC14" i="1" s="1"/>
  <c r="AC18" i="1" a="1"/>
  <c r="AC18" i="1" s="1"/>
  <c r="AC19" i="1" a="1"/>
  <c r="AC19" i="1" s="1"/>
  <c r="AC21" i="1" a="1"/>
  <c r="AC21" i="1" s="1"/>
  <c r="AC11" i="1" a="1"/>
  <c r="AC11" i="1" s="1"/>
  <c r="AC17" i="1" a="1"/>
  <c r="AC17" i="1" s="1"/>
  <c r="AC16" i="1" a="1"/>
  <c r="AC16" i="1" s="1"/>
  <c r="AC10" i="1" a="1"/>
  <c r="AC10" i="1" s="1"/>
  <c r="AD9" i="1"/>
  <c r="AC12" i="1" a="1"/>
  <c r="AC12" i="1" s="1"/>
  <c r="AC23" i="1" a="1"/>
  <c r="AC23" i="1" s="1"/>
  <c r="S23" i="1" a="1"/>
  <c r="S23" i="1" s="1"/>
  <c r="U23" i="1" a="1"/>
  <c r="U23" i="1" s="1"/>
  <c r="R24" i="1"/>
  <c r="AC24" i="1" s="1" a="1"/>
  <c r="AC24" i="1" s="1"/>
  <c r="BC23" i="1"/>
  <c r="BM22" i="1" s="1"/>
  <c r="T23" i="1" a="1"/>
  <c r="T23" i="1" s="1"/>
  <c r="V23" i="1" a="1"/>
  <c r="V23" i="1" s="1"/>
  <c r="W23" i="1" a="1"/>
  <c r="W23" i="1" s="1"/>
  <c r="X23" i="1" a="1"/>
  <c r="X23" i="1" s="1"/>
  <c r="Y23" i="1" a="1"/>
  <c r="Y23" i="1" s="1"/>
  <c r="Z23" i="1" a="1"/>
  <c r="Z23" i="1" s="1"/>
  <c r="AA23" i="1" a="1"/>
  <c r="AA23" i="1" s="1"/>
  <c r="AD10" i="1" l="1" a="1"/>
  <c r="AD10" i="1" s="1"/>
  <c r="AE9" i="1"/>
  <c r="AD21" i="1" a="1"/>
  <c r="AD21" i="1" s="1"/>
  <c r="AD17" i="1" a="1"/>
  <c r="AD17" i="1" s="1"/>
  <c r="AD14" i="1" a="1"/>
  <c r="AD14" i="1" s="1"/>
  <c r="AD22" i="1" a="1"/>
  <c r="AD22" i="1" s="1"/>
  <c r="AD19" i="1" a="1"/>
  <c r="AD19" i="1" s="1"/>
  <c r="AD24" i="1" a="1"/>
  <c r="AD24" i="1" s="1"/>
  <c r="AD15" i="1" a="1"/>
  <c r="AD15" i="1" s="1"/>
  <c r="AD12" i="1" a="1"/>
  <c r="AD12" i="1" s="1"/>
  <c r="AD13" i="1" a="1"/>
  <c r="AD13" i="1" s="1"/>
  <c r="AD20" i="1" a="1"/>
  <c r="AD20" i="1" s="1"/>
  <c r="AD16" i="1" a="1"/>
  <c r="AD16" i="1" s="1"/>
  <c r="AD11" i="1" a="1"/>
  <c r="AD11" i="1" s="1"/>
  <c r="AD23" i="1" a="1"/>
  <c r="AD23" i="1" s="1"/>
  <c r="AD18" i="1" a="1"/>
  <c r="AD18" i="1" s="1"/>
  <c r="S24" i="1" a="1"/>
  <c r="S24" i="1" s="1"/>
  <c r="T24" i="1" a="1"/>
  <c r="T24" i="1" s="1"/>
  <c r="V24" i="1" a="1"/>
  <c r="V24" i="1" s="1"/>
  <c r="BC24" i="1"/>
  <c r="BM23" i="1" s="1"/>
  <c r="R25" i="1"/>
  <c r="AD25" i="1" s="1" a="1"/>
  <c r="AD25" i="1" s="1"/>
  <c r="U24" i="1" a="1"/>
  <c r="U24" i="1" s="1"/>
  <c r="W24" i="1" a="1"/>
  <c r="W24" i="1" s="1"/>
  <c r="X24" i="1" a="1"/>
  <c r="X24" i="1" s="1"/>
  <c r="Y24" i="1" a="1"/>
  <c r="Y24" i="1" s="1"/>
  <c r="Z24" i="1" a="1"/>
  <c r="Z24" i="1" s="1"/>
  <c r="AA24" i="1" a="1"/>
  <c r="AA24" i="1" s="1"/>
  <c r="AB24" i="1" a="1"/>
  <c r="AB24" i="1" s="1"/>
  <c r="R26" i="1" l="1"/>
  <c r="T25" i="1" a="1"/>
  <c r="T25" i="1" s="1"/>
  <c r="V25" i="1" a="1"/>
  <c r="V25" i="1" s="1"/>
  <c r="BC25" i="1"/>
  <c r="BM24" i="1" s="1"/>
  <c r="S25" i="1" a="1"/>
  <c r="S25" i="1" s="1"/>
  <c r="U25" i="1" a="1"/>
  <c r="U25" i="1" s="1"/>
  <c r="W25" i="1" a="1"/>
  <c r="W25" i="1" s="1"/>
  <c r="X25" i="1" a="1"/>
  <c r="X25" i="1" s="1"/>
  <c r="Y25" i="1" a="1"/>
  <c r="Y25" i="1" s="1"/>
  <c r="Z25" i="1" a="1"/>
  <c r="Z25" i="1" s="1"/>
  <c r="AA25" i="1" a="1"/>
  <c r="AA25" i="1" s="1"/>
  <c r="AB25" i="1" a="1"/>
  <c r="AB25" i="1" s="1"/>
  <c r="AC25" i="1" a="1"/>
  <c r="AC25" i="1" s="1"/>
  <c r="AE12" i="1" a="1"/>
  <c r="AE12" i="1" s="1"/>
  <c r="AE17" i="1" a="1"/>
  <c r="AE17" i="1" s="1"/>
  <c r="AE15" i="1" a="1"/>
  <c r="AE15" i="1" s="1"/>
  <c r="AF9" i="1"/>
  <c r="AE11" i="1" a="1"/>
  <c r="AE11" i="1" s="1"/>
  <c r="AE23" i="1" a="1"/>
  <c r="AE23" i="1" s="1"/>
  <c r="AE19" i="1" a="1"/>
  <c r="AE19" i="1" s="1"/>
  <c r="AE21" i="1" a="1"/>
  <c r="AE21" i="1" s="1"/>
  <c r="AE13" i="1" a="1"/>
  <c r="AE13" i="1" s="1"/>
  <c r="AE10" i="1" a="1"/>
  <c r="AE10" i="1" s="1"/>
  <c r="AE14" i="1" a="1"/>
  <c r="AE14" i="1" s="1"/>
  <c r="AE16" i="1" a="1"/>
  <c r="AE16" i="1" s="1"/>
  <c r="AE20" i="1" a="1"/>
  <c r="AE20" i="1" s="1"/>
  <c r="AE22" i="1" a="1"/>
  <c r="AE22" i="1" s="1"/>
  <c r="AE24" i="1" a="1"/>
  <c r="AE24" i="1" s="1"/>
  <c r="AE18" i="1" a="1"/>
  <c r="AE18" i="1" s="1"/>
  <c r="AE25" i="1" a="1"/>
  <c r="AE25" i="1" s="1"/>
  <c r="AE26" i="1" a="1"/>
  <c r="AE26" i="1" s="1"/>
  <c r="R27" i="1" l="1"/>
  <c r="BC26" i="1"/>
  <c r="BM25" i="1" s="1"/>
  <c r="T26" i="1" a="1"/>
  <c r="T26" i="1" s="1"/>
  <c r="V26" i="1" a="1"/>
  <c r="V26" i="1" s="1"/>
  <c r="S26" i="1" a="1"/>
  <c r="S26" i="1" s="1"/>
  <c r="U26" i="1" a="1"/>
  <c r="U26" i="1" s="1"/>
  <c r="W26" i="1" a="1"/>
  <c r="W26" i="1" s="1"/>
  <c r="X26" i="1" a="1"/>
  <c r="X26" i="1" s="1"/>
  <c r="Y26" i="1" a="1"/>
  <c r="Y26" i="1" s="1"/>
  <c r="Z26" i="1" a="1"/>
  <c r="Z26" i="1" s="1"/>
  <c r="AA26" i="1" a="1"/>
  <c r="AA26" i="1" s="1"/>
  <c r="AB26" i="1" a="1"/>
  <c r="AB26" i="1" s="1"/>
  <c r="AC26" i="1" a="1"/>
  <c r="AC26" i="1" s="1"/>
  <c r="AD26" i="1" a="1"/>
  <c r="AD26" i="1" s="1"/>
  <c r="AF25" i="1" a="1"/>
  <c r="AF25" i="1" s="1"/>
  <c r="AF21" i="1" a="1"/>
  <c r="AF21" i="1" s="1"/>
  <c r="AF15" i="1" a="1"/>
  <c r="AF15" i="1" s="1"/>
  <c r="AF23" i="1" a="1"/>
  <c r="AF23" i="1" s="1"/>
  <c r="AF18" i="1" a="1"/>
  <c r="AF18" i="1" s="1"/>
  <c r="AF19" i="1" a="1"/>
  <c r="AF19" i="1" s="1"/>
  <c r="AF10" i="1" a="1"/>
  <c r="AF10" i="1" s="1"/>
  <c r="AF24" i="1" a="1"/>
  <c r="AF24" i="1" s="1"/>
  <c r="AG9" i="1"/>
  <c r="AF11" i="1" a="1"/>
  <c r="AF11" i="1" s="1"/>
  <c r="AF13" i="1" a="1"/>
  <c r="AF13" i="1" s="1"/>
  <c r="AF12" i="1" a="1"/>
  <c r="AF12" i="1" s="1"/>
  <c r="AF22" i="1" a="1"/>
  <c r="AF22" i="1" s="1"/>
  <c r="AF17" i="1" a="1"/>
  <c r="AF17" i="1" s="1"/>
  <c r="AF20" i="1" a="1"/>
  <c r="AF20" i="1" s="1"/>
  <c r="AF14" i="1" a="1"/>
  <c r="AF14" i="1" s="1"/>
  <c r="AF16" i="1" a="1"/>
  <c r="AF16" i="1" s="1"/>
  <c r="AF26" i="1" a="1"/>
  <c r="AF26" i="1" s="1"/>
  <c r="AF27" i="1" a="1"/>
  <c r="AF27" i="1" s="1"/>
  <c r="AH9" i="1" l="1"/>
  <c r="AG19" i="1" a="1"/>
  <c r="AG19" i="1" s="1"/>
  <c r="AG12" i="1" a="1"/>
  <c r="AG12" i="1" s="1"/>
  <c r="AW13" i="1"/>
  <c r="AG16" i="1" a="1"/>
  <c r="AG16" i="1" s="1"/>
  <c r="AG26" i="1" a="1"/>
  <c r="AG26" i="1" s="1"/>
  <c r="AG10" i="1" a="1"/>
  <c r="AG10" i="1" s="1"/>
  <c r="AG22" i="1" a="1"/>
  <c r="AG22" i="1" s="1"/>
  <c r="AW22" i="1" s="1"/>
  <c r="AG17" i="1" a="1"/>
  <c r="AG17" i="1" s="1"/>
  <c r="AG23" i="1" a="1"/>
  <c r="AG23" i="1" s="1"/>
  <c r="AG24" i="1" a="1"/>
  <c r="AG24" i="1" s="1"/>
  <c r="AW24" i="1" s="1"/>
  <c r="AG21" i="1" a="1"/>
  <c r="AG21" i="1" s="1"/>
  <c r="AG15" i="1" a="1"/>
  <c r="AG15" i="1" s="1"/>
  <c r="AW15" i="1" s="1"/>
  <c r="AW19" i="1"/>
  <c r="AW12" i="1"/>
  <c r="AG13" i="1" a="1"/>
  <c r="AG13" i="1" s="1"/>
  <c r="AW17" i="1"/>
  <c r="AG14" i="1" a="1"/>
  <c r="AG14" i="1" s="1"/>
  <c r="AG25" i="1" a="1"/>
  <c r="AG25" i="1" s="1"/>
  <c r="AG18" i="1" a="1"/>
  <c r="AG18" i="1" s="1"/>
  <c r="AW18" i="1" s="1"/>
  <c r="AG20" i="1" a="1"/>
  <c r="AG20" i="1" s="1"/>
  <c r="AW20" i="1" s="1"/>
  <c r="AW21" i="1"/>
  <c r="AG11" i="1" a="1"/>
  <c r="AG11" i="1" s="1"/>
  <c r="AW11" i="1" s="1"/>
  <c r="AW16" i="1"/>
  <c r="AW14" i="1"/>
  <c r="AW23" i="1"/>
  <c r="AW10" i="1"/>
  <c r="AG27" i="1" a="1"/>
  <c r="AG27" i="1" s="1"/>
  <c r="AW27" i="1"/>
  <c r="AW26" i="1"/>
  <c r="R28" i="1"/>
  <c r="AG28" i="1" s="1" a="1"/>
  <c r="AG28" i="1" s="1"/>
  <c r="T27" i="1" a="1"/>
  <c r="T27" i="1" s="1"/>
  <c r="U27" i="1" a="1"/>
  <c r="U27" i="1" s="1"/>
  <c r="BC27" i="1"/>
  <c r="BM26" i="1" s="1"/>
  <c r="V27" i="1" a="1"/>
  <c r="V27" i="1" s="1"/>
  <c r="S27" i="1" a="1"/>
  <c r="S27" i="1" s="1"/>
  <c r="W27" i="1" a="1"/>
  <c r="W27" i="1" s="1"/>
  <c r="X27" i="1" a="1"/>
  <c r="X27" i="1" s="1"/>
  <c r="Y27" i="1" a="1"/>
  <c r="Y27" i="1" s="1"/>
  <c r="Z27" i="1" a="1"/>
  <c r="Z27" i="1" s="1"/>
  <c r="AA27" i="1" a="1"/>
  <c r="AA27" i="1" s="1"/>
  <c r="AB27" i="1" a="1"/>
  <c r="AB27" i="1" s="1"/>
  <c r="AC27" i="1" a="1"/>
  <c r="AC27" i="1" s="1"/>
  <c r="AD27" i="1" a="1"/>
  <c r="AD27" i="1" s="1"/>
  <c r="AE27" i="1" a="1"/>
  <c r="AE27" i="1" s="1"/>
  <c r="AH13" i="1" l="1" a="1"/>
  <c r="AH13" i="1" s="1"/>
  <c r="AH19" i="1" a="1"/>
  <c r="AH19" i="1" s="1"/>
  <c r="AH15" i="1" a="1"/>
  <c r="AH15" i="1" s="1"/>
  <c r="AH20" i="1" a="1"/>
  <c r="AH20" i="1" s="1"/>
  <c r="AH22" i="1" a="1"/>
  <c r="AH22" i="1" s="1"/>
  <c r="AH26" i="1" a="1"/>
  <c r="AH26" i="1" s="1"/>
  <c r="AH24" i="1" a="1"/>
  <c r="AH24" i="1" s="1"/>
  <c r="AH18" i="1" a="1"/>
  <c r="AH18" i="1" s="1"/>
  <c r="AH11" i="1" a="1"/>
  <c r="AH11" i="1" s="1"/>
  <c r="AH10" i="1" a="1"/>
  <c r="AH10" i="1" s="1"/>
  <c r="AH14" i="1" a="1"/>
  <c r="AH14" i="1" s="1"/>
  <c r="AH16" i="1" a="1"/>
  <c r="AH16" i="1" s="1"/>
  <c r="AH21" i="1" a="1"/>
  <c r="AH21" i="1" s="1"/>
  <c r="AH12" i="1" a="1"/>
  <c r="AH12" i="1" s="1"/>
  <c r="AH17" i="1" a="1"/>
  <c r="AH17" i="1" s="1"/>
  <c r="AI9" i="1"/>
  <c r="AH23" i="1" a="1"/>
  <c r="AH23" i="1" s="1"/>
  <c r="AH25" i="1" a="1"/>
  <c r="AH25" i="1" s="1"/>
  <c r="AH27" i="1" a="1"/>
  <c r="AH27" i="1" s="1"/>
  <c r="AH28" i="1" a="1"/>
  <c r="AH28" i="1" s="1"/>
  <c r="R29" i="1"/>
  <c r="S28" i="1" a="1"/>
  <c r="S28" i="1" s="1"/>
  <c r="U28" i="1" a="1"/>
  <c r="U28" i="1" s="1"/>
  <c r="BC28" i="1"/>
  <c r="BM27" i="1" s="1"/>
  <c r="T28" i="1" a="1"/>
  <c r="T28" i="1" s="1"/>
  <c r="V28" i="1" a="1"/>
  <c r="V28" i="1" s="1"/>
  <c r="W28" i="1" a="1"/>
  <c r="W28" i="1" s="1"/>
  <c r="X28" i="1" a="1"/>
  <c r="X28" i="1" s="1"/>
  <c r="Y28" i="1" a="1"/>
  <c r="Y28" i="1" s="1"/>
  <c r="Z28" i="1" a="1"/>
  <c r="Z28" i="1" s="1"/>
  <c r="AA28" i="1" a="1"/>
  <c r="AA28" i="1" s="1"/>
  <c r="AB28" i="1" a="1"/>
  <c r="AB28" i="1" s="1"/>
  <c r="AC28" i="1" a="1"/>
  <c r="AC28" i="1" s="1"/>
  <c r="AD28" i="1" a="1"/>
  <c r="AD28" i="1" s="1"/>
  <c r="AE28" i="1" a="1"/>
  <c r="AE28" i="1" s="1"/>
  <c r="AF28" i="1" a="1"/>
  <c r="AF28" i="1" s="1"/>
  <c r="AW25" i="1"/>
  <c r="AW28" i="1" l="1"/>
  <c r="AI10" i="1" a="1"/>
  <c r="AI10" i="1" s="1"/>
  <c r="AI11" i="1" a="1"/>
  <c r="AI11" i="1" s="1"/>
  <c r="AJ9" i="1"/>
  <c r="AI21" i="1" a="1"/>
  <c r="AI21" i="1" s="1"/>
  <c r="AI20" i="1" a="1"/>
  <c r="AI20" i="1" s="1"/>
  <c r="AI26" i="1" a="1"/>
  <c r="AI26" i="1" s="1"/>
  <c r="AI19" i="1" a="1"/>
  <c r="AI19" i="1" s="1"/>
  <c r="AI15" i="1" a="1"/>
  <c r="AI15" i="1" s="1"/>
  <c r="AI23" i="1" a="1"/>
  <c r="AI23" i="1" s="1"/>
  <c r="AI22" i="1" a="1"/>
  <c r="AI22" i="1" s="1"/>
  <c r="AI17" i="1" a="1"/>
  <c r="AI17" i="1" s="1"/>
  <c r="AI29" i="1" a="1"/>
  <c r="AI29" i="1" s="1"/>
  <c r="AI12" i="1" a="1"/>
  <c r="AI12" i="1" s="1"/>
  <c r="AI14" i="1" a="1"/>
  <c r="AI14" i="1" s="1"/>
  <c r="AI18" i="1" a="1"/>
  <c r="AI18" i="1" s="1"/>
  <c r="AI24" i="1" a="1"/>
  <c r="AI24" i="1" s="1"/>
  <c r="AI28" i="1" a="1"/>
  <c r="AI28" i="1" s="1"/>
  <c r="AI13" i="1" a="1"/>
  <c r="AI13" i="1" s="1"/>
  <c r="AI16" i="1" a="1"/>
  <c r="AI16" i="1" s="1"/>
  <c r="AI25" i="1" a="1"/>
  <c r="AI25" i="1" s="1"/>
  <c r="AI27" i="1" a="1"/>
  <c r="AI27" i="1" s="1"/>
  <c r="R30" i="1"/>
  <c r="AI30" i="1" s="1" a="1"/>
  <c r="AI30" i="1" s="1"/>
  <c r="S29" i="1" a="1"/>
  <c r="S29" i="1" s="1"/>
  <c r="U29" i="1" a="1"/>
  <c r="U29" i="1" s="1"/>
  <c r="BC29" i="1"/>
  <c r="BM28" i="1" s="1"/>
  <c r="T29" i="1" a="1"/>
  <c r="T29" i="1" s="1"/>
  <c r="V29" i="1" a="1"/>
  <c r="V29" i="1" s="1"/>
  <c r="W29" i="1" a="1"/>
  <c r="W29" i="1" s="1"/>
  <c r="X29" i="1" a="1"/>
  <c r="X29" i="1" s="1"/>
  <c r="Y29" i="1" a="1"/>
  <c r="Y29" i="1" s="1"/>
  <c r="Z29" i="1" a="1"/>
  <c r="Z29" i="1" s="1"/>
  <c r="AA29" i="1" a="1"/>
  <c r="AA29" i="1" s="1"/>
  <c r="AB29" i="1" a="1"/>
  <c r="AB29" i="1" s="1"/>
  <c r="AC29" i="1" a="1"/>
  <c r="AC29" i="1" s="1"/>
  <c r="AD29" i="1" a="1"/>
  <c r="AD29" i="1" s="1"/>
  <c r="AE29" i="1" a="1"/>
  <c r="AE29" i="1" s="1"/>
  <c r="AF29" i="1" a="1"/>
  <c r="AF29" i="1" s="1"/>
  <c r="AG29" i="1" a="1"/>
  <c r="AG29" i="1" s="1"/>
  <c r="AH29" i="1" a="1"/>
  <c r="AH29" i="1" s="1"/>
  <c r="AJ12" i="1" l="1" a="1"/>
  <c r="AJ12" i="1" s="1"/>
  <c r="AJ25" i="1" a="1"/>
  <c r="AJ25" i="1" s="1"/>
  <c r="AJ24" i="1" a="1"/>
  <c r="AJ24" i="1" s="1"/>
  <c r="AJ14" i="1" a="1"/>
  <c r="AJ14" i="1" s="1"/>
  <c r="AJ16" i="1" a="1"/>
  <c r="AJ16" i="1" s="1"/>
  <c r="AJ20" i="1" a="1"/>
  <c r="AJ20" i="1" s="1"/>
  <c r="AJ17" i="1" a="1"/>
  <c r="AJ17" i="1" s="1"/>
  <c r="AJ18" i="1" a="1"/>
  <c r="AJ18" i="1" s="1"/>
  <c r="AJ19" i="1" a="1"/>
  <c r="AJ19" i="1" s="1"/>
  <c r="AJ23" i="1" a="1"/>
  <c r="AJ23" i="1" s="1"/>
  <c r="AJ15" i="1" a="1"/>
  <c r="AJ15" i="1" s="1"/>
  <c r="AJ11" i="1" a="1"/>
  <c r="AJ11" i="1" s="1"/>
  <c r="AJ21" i="1" a="1"/>
  <c r="AJ21" i="1" s="1"/>
  <c r="AJ26" i="1" a="1"/>
  <c r="AJ26" i="1" s="1"/>
  <c r="AJ28" i="1" a="1"/>
  <c r="AJ28" i="1" s="1"/>
  <c r="AK9" i="1"/>
  <c r="AJ27" i="1" a="1"/>
  <c r="AJ27" i="1" s="1"/>
  <c r="AJ29" i="1" a="1"/>
  <c r="AJ29" i="1" s="1"/>
  <c r="AJ30" i="1" a="1"/>
  <c r="AJ30" i="1" s="1"/>
  <c r="AJ13" i="1" a="1"/>
  <c r="AJ13" i="1" s="1"/>
  <c r="AJ22" i="1" a="1"/>
  <c r="AJ22" i="1" s="1"/>
  <c r="AJ10" i="1" a="1"/>
  <c r="AJ10" i="1" s="1"/>
  <c r="BC30" i="1"/>
  <c r="BM29" i="1" s="1"/>
  <c r="T30" i="1" a="1"/>
  <c r="T30" i="1" s="1"/>
  <c r="V30" i="1" a="1"/>
  <c r="V30" i="1" s="1"/>
  <c r="S30" i="1" a="1"/>
  <c r="S30" i="1" s="1"/>
  <c r="U30" i="1" a="1"/>
  <c r="U30" i="1" s="1"/>
  <c r="R31" i="1"/>
  <c r="W30" i="1" a="1"/>
  <c r="W30" i="1" s="1"/>
  <c r="X30" i="1" a="1"/>
  <c r="X30" i="1" s="1"/>
  <c r="Y30" i="1" a="1"/>
  <c r="Y30" i="1" s="1"/>
  <c r="Z30" i="1" a="1"/>
  <c r="Z30" i="1" s="1"/>
  <c r="AA30" i="1" a="1"/>
  <c r="AA30" i="1" s="1"/>
  <c r="AB30" i="1" a="1"/>
  <c r="AB30" i="1" s="1"/>
  <c r="AC30" i="1" a="1"/>
  <c r="AC30" i="1" s="1"/>
  <c r="AD30" i="1" a="1"/>
  <c r="AD30" i="1" s="1"/>
  <c r="AE30" i="1" a="1"/>
  <c r="AE30" i="1" s="1"/>
  <c r="AF30" i="1" a="1"/>
  <c r="AF30" i="1" s="1"/>
  <c r="AW30" i="1" s="1"/>
  <c r="AG30" i="1" a="1"/>
  <c r="AG30" i="1" s="1"/>
  <c r="AH30" i="1" a="1"/>
  <c r="AH30" i="1" s="1"/>
  <c r="AW29" i="1"/>
  <c r="R32" i="1" l="1"/>
  <c r="BC31" i="1"/>
  <c r="BM30" i="1" s="1"/>
  <c r="T31" i="1" a="1"/>
  <c r="T31" i="1" s="1"/>
  <c r="V31" i="1" a="1"/>
  <c r="V31" i="1" s="1"/>
  <c r="S31" i="1" a="1"/>
  <c r="S31" i="1" s="1"/>
  <c r="U31" i="1" a="1"/>
  <c r="U31" i="1" s="1"/>
  <c r="W31" i="1" a="1"/>
  <c r="W31" i="1" s="1"/>
  <c r="X31" i="1" a="1"/>
  <c r="X31" i="1" s="1"/>
  <c r="Y31" i="1" a="1"/>
  <c r="Y31" i="1" s="1"/>
  <c r="Z31" i="1" a="1"/>
  <c r="Z31" i="1" s="1"/>
  <c r="AA31" i="1" a="1"/>
  <c r="AA31" i="1" s="1"/>
  <c r="AB31" i="1" a="1"/>
  <c r="AB31" i="1" s="1"/>
  <c r="AC31" i="1" a="1"/>
  <c r="AC31" i="1" s="1"/>
  <c r="AD31" i="1" a="1"/>
  <c r="AD31" i="1" s="1"/>
  <c r="AE31" i="1" a="1"/>
  <c r="AE31" i="1" s="1"/>
  <c r="AF31" i="1" a="1"/>
  <c r="AF31" i="1" s="1"/>
  <c r="AG31" i="1" a="1"/>
  <c r="AG31" i="1" s="1"/>
  <c r="AH31" i="1" a="1"/>
  <c r="AH31" i="1" s="1"/>
  <c r="AI31" i="1" a="1"/>
  <c r="AI31" i="1" s="1"/>
  <c r="AK12" i="1" a="1"/>
  <c r="AK12" i="1" s="1"/>
  <c r="AK14" i="1" a="1"/>
  <c r="AK14" i="1" s="1"/>
  <c r="AK16" i="1" a="1"/>
  <c r="AK16" i="1" s="1"/>
  <c r="AK10" i="1" a="1"/>
  <c r="AK10" i="1" s="1"/>
  <c r="AK25" i="1" a="1"/>
  <c r="AK25" i="1" s="1"/>
  <c r="AK24" i="1" a="1"/>
  <c r="AK24" i="1" s="1"/>
  <c r="AL9" i="1"/>
  <c r="AK21" i="1" a="1"/>
  <c r="AK21" i="1" s="1"/>
  <c r="AK27" i="1" a="1"/>
  <c r="AK27" i="1" s="1"/>
  <c r="AK29" i="1" a="1"/>
  <c r="AK29" i="1" s="1"/>
  <c r="AK22" i="1" a="1"/>
  <c r="AK22" i="1" s="1"/>
  <c r="AK11" i="1" a="1"/>
  <c r="AK11" i="1" s="1"/>
  <c r="AK15" i="1" a="1"/>
  <c r="AK15" i="1" s="1"/>
  <c r="AK18" i="1" a="1"/>
  <c r="AK18" i="1" s="1"/>
  <c r="AK17" i="1" a="1"/>
  <c r="AK17" i="1" s="1"/>
  <c r="AK19" i="1" a="1"/>
  <c r="AK19" i="1" s="1"/>
  <c r="AK13" i="1" a="1"/>
  <c r="AK13" i="1" s="1"/>
  <c r="AK32" i="1" a="1"/>
  <c r="AK32" i="1" s="1"/>
  <c r="AK23" i="1" a="1"/>
  <c r="AK23" i="1" s="1"/>
  <c r="AK28" i="1" a="1"/>
  <c r="AK28" i="1" s="1"/>
  <c r="AK20" i="1" a="1"/>
  <c r="AK20" i="1" s="1"/>
  <c r="AK26" i="1" a="1"/>
  <c r="AK26" i="1" s="1"/>
  <c r="AK30" i="1" a="1"/>
  <c r="AK30" i="1" s="1"/>
  <c r="AK31" i="1" a="1"/>
  <c r="AK31" i="1" s="1"/>
  <c r="AJ31" i="1" a="1"/>
  <c r="AJ31" i="1" s="1"/>
  <c r="AM9" i="1" l="1"/>
  <c r="AL11" i="1" a="1"/>
  <c r="AL11" i="1" s="1"/>
  <c r="AL15" i="1" a="1"/>
  <c r="AL15" i="1" s="1"/>
  <c r="AL17" i="1" a="1"/>
  <c r="AL17" i="1" s="1"/>
  <c r="AL20" i="1" a="1"/>
  <c r="AL20" i="1" s="1"/>
  <c r="AL22" i="1" a="1"/>
  <c r="AL22" i="1" s="1"/>
  <c r="AL13" i="1" a="1"/>
  <c r="AL13" i="1" s="1"/>
  <c r="AL14" i="1" a="1"/>
  <c r="AL14" i="1" s="1"/>
  <c r="AL16" i="1" a="1"/>
  <c r="AL16" i="1" s="1"/>
  <c r="AL19" i="1" a="1"/>
  <c r="AL19" i="1" s="1"/>
  <c r="AL21" i="1" a="1"/>
  <c r="AL21" i="1" s="1"/>
  <c r="AL10" i="1" a="1"/>
  <c r="AL10" i="1" s="1"/>
  <c r="AL26" i="1" a="1"/>
  <c r="AL26" i="1" s="1"/>
  <c r="AL27" i="1" a="1"/>
  <c r="AL27" i="1" s="1"/>
  <c r="AL29" i="1" a="1"/>
  <c r="AL29" i="1" s="1"/>
  <c r="AL12" i="1" a="1"/>
  <c r="AL12" i="1" s="1"/>
  <c r="AL24" i="1" a="1"/>
  <c r="AL24" i="1" s="1"/>
  <c r="AL23" i="1" a="1"/>
  <c r="AL23" i="1" s="1"/>
  <c r="AL25" i="1" a="1"/>
  <c r="AL25" i="1" s="1"/>
  <c r="AL28" i="1" a="1"/>
  <c r="AL28" i="1" s="1"/>
  <c r="AL30" i="1" a="1"/>
  <c r="AL30" i="1" s="1"/>
  <c r="AL32" i="1" a="1"/>
  <c r="AL32" i="1" s="1"/>
  <c r="AL18" i="1" a="1"/>
  <c r="AL18" i="1" s="1"/>
  <c r="AL31" i="1" a="1"/>
  <c r="AL31" i="1" s="1"/>
  <c r="BC32" i="1"/>
  <c r="BM31" i="1" s="1"/>
  <c r="T32" i="1" a="1"/>
  <c r="T32" i="1" s="1"/>
  <c r="V32" i="1" a="1"/>
  <c r="V32" i="1" s="1"/>
  <c r="S32" i="1" a="1"/>
  <c r="S32" i="1" s="1"/>
  <c r="U32" i="1" a="1"/>
  <c r="U32" i="1" s="1"/>
  <c r="R33" i="1"/>
  <c r="W32" i="1" a="1"/>
  <c r="W32" i="1" s="1"/>
  <c r="X32" i="1" a="1"/>
  <c r="X32" i="1" s="1"/>
  <c r="Y32" i="1" a="1"/>
  <c r="Y32" i="1" s="1"/>
  <c r="Z32" i="1" a="1"/>
  <c r="Z32" i="1" s="1"/>
  <c r="AA32" i="1" a="1"/>
  <c r="AA32" i="1" s="1"/>
  <c r="AB32" i="1" a="1"/>
  <c r="AB32" i="1" s="1"/>
  <c r="AC32" i="1" a="1"/>
  <c r="AC32" i="1" s="1"/>
  <c r="AD32" i="1" a="1"/>
  <c r="AD32" i="1" s="1"/>
  <c r="AE32" i="1" a="1"/>
  <c r="AE32" i="1" s="1"/>
  <c r="AF32" i="1" a="1"/>
  <c r="AF32" i="1" s="1"/>
  <c r="AW32" i="1" s="1"/>
  <c r="AG32" i="1" a="1"/>
  <c r="AG32" i="1" s="1"/>
  <c r="AH32" i="1" a="1"/>
  <c r="AH32" i="1" s="1"/>
  <c r="AI32" i="1" a="1"/>
  <c r="AI32" i="1" s="1"/>
  <c r="AJ32" i="1" a="1"/>
  <c r="AJ32" i="1" s="1"/>
  <c r="AW31" i="1"/>
  <c r="S33" i="1" l="1" a="1"/>
  <c r="S33" i="1" s="1"/>
  <c r="U33" i="1" a="1"/>
  <c r="U33" i="1" s="1"/>
  <c r="BC33" i="1"/>
  <c r="BM32" i="1" s="1"/>
  <c r="T33" i="1" a="1"/>
  <c r="T33" i="1" s="1"/>
  <c r="V33" i="1" a="1"/>
  <c r="V33" i="1" s="1"/>
  <c r="R34" i="1"/>
  <c r="W33" i="1" a="1"/>
  <c r="W33" i="1" s="1"/>
  <c r="X33" i="1" a="1"/>
  <c r="X33" i="1" s="1"/>
  <c r="Y33" i="1" a="1"/>
  <c r="Y33" i="1" s="1"/>
  <c r="Z33" i="1" a="1"/>
  <c r="Z33" i="1" s="1"/>
  <c r="AA33" i="1" a="1"/>
  <c r="AA33" i="1" s="1"/>
  <c r="AB33" i="1" a="1"/>
  <c r="AB33" i="1" s="1"/>
  <c r="AC33" i="1" a="1"/>
  <c r="AC33" i="1" s="1"/>
  <c r="AD33" i="1" a="1"/>
  <c r="AD33" i="1" s="1"/>
  <c r="AE33" i="1" a="1"/>
  <c r="AE33" i="1" s="1"/>
  <c r="AF33" i="1" a="1"/>
  <c r="AF33" i="1" s="1"/>
  <c r="AG33" i="1" a="1"/>
  <c r="AG33" i="1" s="1"/>
  <c r="AH33" i="1" a="1"/>
  <c r="AH33" i="1" s="1"/>
  <c r="AI33" i="1" a="1"/>
  <c r="AI33" i="1" s="1"/>
  <c r="AJ33" i="1" a="1"/>
  <c r="AJ33" i="1" s="1"/>
  <c r="AK33" i="1" a="1"/>
  <c r="AK33" i="1" s="1"/>
  <c r="AL33" i="1" a="1"/>
  <c r="AL33" i="1" s="1"/>
  <c r="AM21" i="1" a="1"/>
  <c r="AM21" i="1" s="1"/>
  <c r="AM20" i="1" a="1"/>
  <c r="AM20" i="1" s="1"/>
  <c r="AM17" i="1" a="1"/>
  <c r="AM17" i="1" s="1"/>
  <c r="AM19" i="1" a="1"/>
  <c r="AM19" i="1" s="1"/>
  <c r="AM12" i="1" a="1"/>
  <c r="AM12" i="1" s="1"/>
  <c r="AM14" i="1" a="1"/>
  <c r="AM14" i="1" s="1"/>
  <c r="AM29" i="1" a="1"/>
  <c r="AM29" i="1" s="1"/>
  <c r="AM24" i="1" a="1"/>
  <c r="AM24" i="1" s="1"/>
  <c r="AM16" i="1" a="1"/>
  <c r="AM16" i="1" s="1"/>
  <c r="AM23" i="1" a="1"/>
  <c r="AM23" i="1" s="1"/>
  <c r="AM22" i="1" a="1"/>
  <c r="AM22" i="1" s="1"/>
  <c r="AM28" i="1" a="1"/>
  <c r="AM28" i="1" s="1"/>
  <c r="AM31" i="1" a="1"/>
  <c r="AM31" i="1" s="1"/>
  <c r="AM27" i="1" a="1"/>
  <c r="AM27" i="1" s="1"/>
  <c r="AM18" i="1" a="1"/>
  <c r="AM18" i="1" s="1"/>
  <c r="AM30" i="1" a="1"/>
  <c r="AM30" i="1" s="1"/>
  <c r="AM25" i="1" a="1"/>
  <c r="AM25" i="1" s="1"/>
  <c r="AM26" i="1" a="1"/>
  <c r="AM26" i="1" s="1"/>
  <c r="AM11" i="1" a="1"/>
  <c r="AM11" i="1" s="1"/>
  <c r="AM15" i="1" a="1"/>
  <c r="AM15" i="1" s="1"/>
  <c r="AN9" i="1"/>
  <c r="AM32" i="1" a="1"/>
  <c r="AM32" i="1" s="1"/>
  <c r="AM33" i="1" a="1"/>
  <c r="AM33" i="1" s="1"/>
  <c r="AM10" i="1" a="1"/>
  <c r="AM10" i="1" s="1"/>
  <c r="AM13" i="1" a="1"/>
  <c r="AM13" i="1" s="1"/>
  <c r="AM34" i="1" a="1"/>
  <c r="AM34" i="1" s="1"/>
  <c r="BC34" i="1" l="1"/>
  <c r="BM33" i="1" s="1"/>
  <c r="T34" i="1" a="1"/>
  <c r="T34" i="1" s="1"/>
  <c r="V34" i="1" a="1"/>
  <c r="V34" i="1" s="1"/>
  <c r="R35" i="1"/>
  <c r="S34" i="1" a="1"/>
  <c r="S34" i="1" s="1"/>
  <c r="U34" i="1" a="1"/>
  <c r="U34" i="1" s="1"/>
  <c r="W34" i="1" a="1"/>
  <c r="W34" i="1" s="1"/>
  <c r="X34" i="1" a="1"/>
  <c r="X34" i="1" s="1"/>
  <c r="Y34" i="1" a="1"/>
  <c r="Y34" i="1" s="1"/>
  <c r="Z34" i="1" a="1"/>
  <c r="Z34" i="1" s="1"/>
  <c r="AA34" i="1" a="1"/>
  <c r="AA34" i="1" s="1"/>
  <c r="AB34" i="1" a="1"/>
  <c r="AB34" i="1" s="1"/>
  <c r="AC34" i="1" a="1"/>
  <c r="AC34" i="1" s="1"/>
  <c r="AD34" i="1" a="1"/>
  <c r="AD34" i="1" s="1"/>
  <c r="AE34" i="1" a="1"/>
  <c r="AE34" i="1" s="1"/>
  <c r="AF34" i="1" a="1"/>
  <c r="AF34" i="1" s="1"/>
  <c r="AG34" i="1" a="1"/>
  <c r="AG34" i="1" s="1"/>
  <c r="AH34" i="1" a="1"/>
  <c r="AH34" i="1" s="1"/>
  <c r="AI34" i="1" a="1"/>
  <c r="AI34" i="1" s="1"/>
  <c r="AJ34" i="1" a="1"/>
  <c r="AJ34" i="1" s="1"/>
  <c r="AK34" i="1" a="1"/>
  <c r="AK34" i="1" s="1"/>
  <c r="AL34" i="1" a="1"/>
  <c r="AL34" i="1" s="1"/>
  <c r="AN10" i="1" a="1"/>
  <c r="AN10" i="1" s="1"/>
  <c r="AN11" i="1" a="1"/>
  <c r="AN11" i="1" s="1"/>
  <c r="AO9" i="1"/>
  <c r="AN17" i="1" a="1"/>
  <c r="AN17" i="1" s="1"/>
  <c r="AN35" i="1" a="1"/>
  <c r="AN35" i="1" s="1"/>
  <c r="AN13" i="1" a="1"/>
  <c r="AN13" i="1" s="1"/>
  <c r="AN23" i="1" a="1"/>
  <c r="AN23" i="1" s="1"/>
  <c r="AN21" i="1" a="1"/>
  <c r="AN21" i="1" s="1"/>
  <c r="AN30" i="1" a="1"/>
  <c r="AN30" i="1" s="1"/>
  <c r="AN15" i="1" a="1"/>
  <c r="AN15" i="1" s="1"/>
  <c r="AN32" i="1" a="1"/>
  <c r="AN32" i="1" s="1"/>
  <c r="AN19" i="1" a="1"/>
  <c r="AN19" i="1" s="1"/>
  <c r="AN16" i="1" a="1"/>
  <c r="AN16" i="1" s="1"/>
  <c r="AN27" i="1" a="1"/>
  <c r="AN27" i="1" s="1"/>
  <c r="AN29" i="1" a="1"/>
  <c r="AN29" i="1" s="1"/>
  <c r="AN34" i="1" a="1"/>
  <c r="AN34" i="1" s="1"/>
  <c r="AN33" i="1" a="1"/>
  <c r="AN33" i="1" s="1"/>
  <c r="AN24" i="1" a="1"/>
  <c r="AN24" i="1" s="1"/>
  <c r="AN20" i="1" a="1"/>
  <c r="AN20" i="1" s="1"/>
  <c r="AN22" i="1" a="1"/>
  <c r="AN22" i="1" s="1"/>
  <c r="AN25" i="1" a="1"/>
  <c r="AN25" i="1" s="1"/>
  <c r="AN26" i="1" a="1"/>
  <c r="AN26" i="1" s="1"/>
  <c r="AN12" i="1" a="1"/>
  <c r="AN12" i="1" s="1"/>
  <c r="AN31" i="1" a="1"/>
  <c r="AN31" i="1" s="1"/>
  <c r="AN18" i="1" a="1"/>
  <c r="AN18" i="1" s="1"/>
  <c r="AN28" i="1" a="1"/>
  <c r="AN28" i="1" s="1"/>
  <c r="AN14" i="1" a="1"/>
  <c r="AN14" i="1" s="1"/>
  <c r="AW33" i="1"/>
  <c r="AO11" i="1" l="1" a="1"/>
  <c r="AO11" i="1" s="1"/>
  <c r="AO15" i="1" a="1"/>
  <c r="AO15" i="1" s="1"/>
  <c r="AO17" i="1" a="1"/>
  <c r="AO17" i="1" s="1"/>
  <c r="AO13" i="1" a="1"/>
  <c r="AO13" i="1" s="1"/>
  <c r="AO25" i="1" a="1"/>
  <c r="AO25" i="1" s="1"/>
  <c r="AO24" i="1" a="1"/>
  <c r="AO24" i="1" s="1"/>
  <c r="AO21" i="1" a="1"/>
  <c r="AO21" i="1" s="1"/>
  <c r="AO23" i="1" a="1"/>
  <c r="AO23" i="1" s="1"/>
  <c r="AO32" i="1" a="1"/>
  <c r="AO32" i="1" s="1"/>
  <c r="AO29" i="1" a="1"/>
  <c r="AO29" i="1" s="1"/>
  <c r="AO34" i="1" a="1"/>
  <c r="AO34" i="1" s="1"/>
  <c r="AO28" i="1" a="1"/>
  <c r="AO28" i="1" s="1"/>
  <c r="AP9" i="1"/>
  <c r="AO35" i="1" a="1"/>
  <c r="AO35" i="1" s="1"/>
  <c r="AO12" i="1" a="1"/>
  <c r="AO12" i="1" s="1"/>
  <c r="AO14" i="1" a="1"/>
  <c r="AO14" i="1" s="1"/>
  <c r="AO16" i="1" a="1"/>
  <c r="AO16" i="1" s="1"/>
  <c r="AO18" i="1" a="1"/>
  <c r="AO18" i="1" s="1"/>
  <c r="AO19" i="1" a="1"/>
  <c r="AO19" i="1" s="1"/>
  <c r="AO10" i="1" a="1"/>
  <c r="AO10" i="1" s="1"/>
  <c r="AO20" i="1" a="1"/>
  <c r="AO20" i="1" s="1"/>
  <c r="AO22" i="1" a="1"/>
  <c r="AO22" i="1" s="1"/>
  <c r="AO26" i="1" a="1"/>
  <c r="AO26" i="1" s="1"/>
  <c r="AO27" i="1" a="1"/>
  <c r="AO27" i="1" s="1"/>
  <c r="AO33" i="1" a="1"/>
  <c r="AO33" i="1" s="1"/>
  <c r="AO31" i="1" a="1"/>
  <c r="AO31" i="1" s="1"/>
  <c r="AO30" i="1" a="1"/>
  <c r="AO30" i="1" s="1"/>
  <c r="AW34" i="1"/>
  <c r="BC35" i="1"/>
  <c r="BM34" i="1" s="1"/>
  <c r="T35" i="1" a="1"/>
  <c r="T35" i="1" s="1"/>
  <c r="V35" i="1" a="1"/>
  <c r="V35" i="1" s="1"/>
  <c r="S35" i="1" a="1"/>
  <c r="S35" i="1" s="1"/>
  <c r="U35" i="1" a="1"/>
  <c r="U35" i="1" s="1"/>
  <c r="R36" i="1"/>
  <c r="W35" i="1" a="1"/>
  <c r="W35" i="1" s="1"/>
  <c r="X35" i="1" a="1"/>
  <c r="X35" i="1" s="1"/>
  <c r="Y35" i="1" a="1"/>
  <c r="Y35" i="1" s="1"/>
  <c r="Z35" i="1" a="1"/>
  <c r="Z35" i="1" s="1"/>
  <c r="AA35" i="1" a="1"/>
  <c r="AA35" i="1" s="1"/>
  <c r="AB35" i="1" a="1"/>
  <c r="AB35" i="1" s="1"/>
  <c r="AC35" i="1" a="1"/>
  <c r="AC35" i="1" s="1"/>
  <c r="AD35" i="1" a="1"/>
  <c r="AD35" i="1" s="1"/>
  <c r="AE35" i="1" a="1"/>
  <c r="AE35" i="1" s="1"/>
  <c r="AF35" i="1" a="1"/>
  <c r="AF35" i="1" s="1"/>
  <c r="AW35" i="1" s="1"/>
  <c r="AG35" i="1" a="1"/>
  <c r="AG35" i="1" s="1"/>
  <c r="AH35" i="1" a="1"/>
  <c r="AH35" i="1" s="1"/>
  <c r="AI35" i="1" a="1"/>
  <c r="AI35" i="1" s="1"/>
  <c r="AJ35" i="1" a="1"/>
  <c r="AJ35" i="1" s="1"/>
  <c r="AK35" i="1" a="1"/>
  <c r="AK35" i="1" s="1"/>
  <c r="AL35" i="1" a="1"/>
  <c r="AL35" i="1" s="1"/>
  <c r="AM35" i="1" a="1"/>
  <c r="AM35" i="1" s="1"/>
  <c r="S36" i="1" l="1" a="1"/>
  <c r="S36" i="1" s="1"/>
  <c r="U36" i="1" a="1"/>
  <c r="U36" i="1" s="1"/>
  <c r="R37" i="1"/>
  <c r="BC36" i="1"/>
  <c r="BM35" i="1" s="1"/>
  <c r="T36" i="1" a="1"/>
  <c r="T36" i="1" s="1"/>
  <c r="V36" i="1" a="1"/>
  <c r="V36" i="1" s="1"/>
  <c r="W36" i="1" a="1"/>
  <c r="W36" i="1" s="1"/>
  <c r="X36" i="1" a="1"/>
  <c r="X36" i="1" s="1"/>
  <c r="Y36" i="1" a="1"/>
  <c r="Y36" i="1" s="1"/>
  <c r="Z36" i="1" a="1"/>
  <c r="Z36" i="1" s="1"/>
  <c r="AA36" i="1" a="1"/>
  <c r="AA36" i="1" s="1"/>
  <c r="AB36" i="1" a="1"/>
  <c r="AB36" i="1" s="1"/>
  <c r="AC36" i="1" a="1"/>
  <c r="AC36" i="1" s="1"/>
  <c r="AD36" i="1" a="1"/>
  <c r="AD36" i="1" s="1"/>
  <c r="AE36" i="1" a="1"/>
  <c r="AE36" i="1" s="1"/>
  <c r="AF36" i="1" a="1"/>
  <c r="AF36" i="1" s="1"/>
  <c r="AG36" i="1" a="1"/>
  <c r="AG36" i="1" s="1"/>
  <c r="AH36" i="1" a="1"/>
  <c r="AH36" i="1" s="1"/>
  <c r="AI36" i="1" a="1"/>
  <c r="AI36" i="1" s="1"/>
  <c r="AJ36" i="1" a="1"/>
  <c r="AJ36" i="1" s="1"/>
  <c r="AK36" i="1" a="1"/>
  <c r="AK36" i="1" s="1"/>
  <c r="AL36" i="1" a="1"/>
  <c r="AL36" i="1" s="1"/>
  <c r="AM36" i="1" a="1"/>
  <c r="AM36" i="1" s="1"/>
  <c r="AN36" i="1" a="1"/>
  <c r="AN36" i="1" s="1"/>
  <c r="AP13" i="1" a="1"/>
  <c r="AP13" i="1" s="1"/>
  <c r="AP12" i="1" a="1"/>
  <c r="AP12" i="1" s="1"/>
  <c r="AP35" i="1" a="1"/>
  <c r="AP35" i="1" s="1"/>
  <c r="AP15" i="1" a="1"/>
  <c r="AP15" i="1" s="1"/>
  <c r="AP17" i="1" a="1"/>
  <c r="AP17" i="1" s="1"/>
  <c r="AP11" i="1" a="1"/>
  <c r="AP11" i="1" s="1"/>
  <c r="AP26" i="1" a="1"/>
  <c r="AP26" i="1" s="1"/>
  <c r="AP27" i="1" a="1"/>
  <c r="AP27" i="1" s="1"/>
  <c r="AP29" i="1" a="1"/>
  <c r="AP29" i="1" s="1"/>
  <c r="AP20" i="1" a="1"/>
  <c r="AP20" i="1" s="1"/>
  <c r="AP22" i="1" a="1"/>
  <c r="AP22" i="1" s="1"/>
  <c r="AP34" i="1" a="1"/>
  <c r="AP34" i="1" s="1"/>
  <c r="AP33" i="1" a="1"/>
  <c r="AP33" i="1" s="1"/>
  <c r="AP32" i="1" a="1"/>
  <c r="AP32" i="1" s="1"/>
  <c r="AP10" i="1" a="1"/>
  <c r="AP10" i="1" s="1"/>
  <c r="AQ9" i="1"/>
  <c r="AP37" i="1" a="1"/>
  <c r="AP37" i="1" s="1"/>
  <c r="AP14" i="1" a="1"/>
  <c r="AP14" i="1" s="1"/>
  <c r="AP16" i="1" a="1"/>
  <c r="AP16" i="1" s="1"/>
  <c r="AP19" i="1" a="1"/>
  <c r="AP19" i="1" s="1"/>
  <c r="AP18" i="1" a="1"/>
  <c r="AP18" i="1" s="1"/>
  <c r="AP24" i="1" a="1"/>
  <c r="AP24" i="1" s="1"/>
  <c r="AP28" i="1" a="1"/>
  <c r="AP28" i="1" s="1"/>
  <c r="AP30" i="1" a="1"/>
  <c r="AP30" i="1" s="1"/>
  <c r="AP21" i="1" a="1"/>
  <c r="AP21" i="1" s="1"/>
  <c r="AP25" i="1" a="1"/>
  <c r="AP25" i="1" s="1"/>
  <c r="AP31" i="1" a="1"/>
  <c r="AP31" i="1" s="1"/>
  <c r="AP23" i="1" a="1"/>
  <c r="AP23" i="1" s="1"/>
  <c r="AP36" i="1" a="1"/>
  <c r="AP36" i="1" s="1"/>
  <c r="AO36" i="1" a="1"/>
  <c r="AO36" i="1" s="1"/>
  <c r="S37" i="1" l="1" a="1"/>
  <c r="S37" i="1" s="1"/>
  <c r="U37" i="1" a="1"/>
  <c r="U37" i="1" s="1"/>
  <c r="T37" i="1" a="1"/>
  <c r="T37" i="1" s="1"/>
  <c r="V37" i="1" a="1"/>
  <c r="V37" i="1" s="1"/>
  <c r="R38" i="1"/>
  <c r="BC37" i="1"/>
  <c r="BM36" i="1" s="1"/>
  <c r="W37" i="1" a="1"/>
  <c r="W37" i="1" s="1"/>
  <c r="X37" i="1" a="1"/>
  <c r="X37" i="1" s="1"/>
  <c r="Y37" i="1" a="1"/>
  <c r="Y37" i="1" s="1"/>
  <c r="Z37" i="1" a="1"/>
  <c r="Z37" i="1" s="1"/>
  <c r="AA37" i="1" a="1"/>
  <c r="AA37" i="1" s="1"/>
  <c r="AB37" i="1" a="1"/>
  <c r="AB37" i="1" s="1"/>
  <c r="AC37" i="1" a="1"/>
  <c r="AC37" i="1" s="1"/>
  <c r="AD37" i="1" a="1"/>
  <c r="AD37" i="1" s="1"/>
  <c r="AE37" i="1" a="1"/>
  <c r="AE37" i="1" s="1"/>
  <c r="AF37" i="1" a="1"/>
  <c r="AF37" i="1" s="1"/>
  <c r="AW37" i="1" s="1"/>
  <c r="AG37" i="1" a="1"/>
  <c r="AG37" i="1" s="1"/>
  <c r="AH37" i="1" a="1"/>
  <c r="AH37" i="1" s="1"/>
  <c r="AI37" i="1" a="1"/>
  <c r="AI37" i="1" s="1"/>
  <c r="AJ37" i="1" a="1"/>
  <c r="AJ37" i="1" s="1"/>
  <c r="AK37" i="1" a="1"/>
  <c r="AK37" i="1" s="1"/>
  <c r="AL37" i="1" a="1"/>
  <c r="AL37" i="1" s="1"/>
  <c r="AM37" i="1" a="1"/>
  <c r="AM37" i="1" s="1"/>
  <c r="AN37" i="1" a="1"/>
  <c r="AN37" i="1" s="1"/>
  <c r="AO37" i="1" a="1"/>
  <c r="AO37" i="1" s="1"/>
  <c r="AQ15" i="1" a="1"/>
  <c r="AQ15" i="1" s="1"/>
  <c r="AQ14" i="1" a="1"/>
  <c r="AQ14" i="1" s="1"/>
  <c r="AQ20" i="1" a="1"/>
  <c r="AQ20" i="1" s="1"/>
  <c r="AQ13" i="1" a="1"/>
  <c r="AQ13" i="1" s="1"/>
  <c r="AQ22" i="1" a="1"/>
  <c r="AQ22" i="1" s="1"/>
  <c r="AQ19" i="1" a="1"/>
  <c r="AQ19" i="1" s="1"/>
  <c r="AQ31" i="1" a="1"/>
  <c r="AQ31" i="1" s="1"/>
  <c r="AQ24" i="1" a="1"/>
  <c r="AQ24" i="1" s="1"/>
  <c r="AQ30" i="1" a="1"/>
  <c r="AQ30" i="1" s="1"/>
  <c r="AQ26" i="1" a="1"/>
  <c r="AQ26" i="1" s="1"/>
  <c r="AQ33" i="1" a="1"/>
  <c r="AQ33" i="1" s="1"/>
  <c r="AQ35" i="1" a="1"/>
  <c r="AQ35" i="1" s="1"/>
  <c r="AQ32" i="1" a="1"/>
  <c r="AQ32" i="1" s="1"/>
  <c r="AQ37" i="1" a="1"/>
  <c r="AQ37" i="1" s="1"/>
  <c r="AQ10" i="1" a="1"/>
  <c r="AQ10" i="1" s="1"/>
  <c r="AQ12" i="1" a="1"/>
  <c r="AQ12" i="1" s="1"/>
  <c r="AQ21" i="1" a="1"/>
  <c r="AQ21" i="1" s="1"/>
  <c r="AQ23" i="1" a="1"/>
  <c r="AQ23" i="1" s="1"/>
  <c r="AQ16" i="1" a="1"/>
  <c r="AQ16" i="1" s="1"/>
  <c r="AQ18" i="1" a="1"/>
  <c r="AQ18" i="1" s="1"/>
  <c r="AQ28" i="1" a="1"/>
  <c r="AQ28" i="1" s="1"/>
  <c r="AQ27" i="1" a="1"/>
  <c r="AQ27" i="1" s="1"/>
  <c r="AQ29" i="1" a="1"/>
  <c r="AQ29" i="1" s="1"/>
  <c r="AQ36" i="1" a="1"/>
  <c r="AQ36" i="1" s="1"/>
  <c r="AQ17" i="1" a="1"/>
  <c r="AQ17" i="1" s="1"/>
  <c r="AQ34" i="1" a="1"/>
  <c r="AQ34" i="1" s="1"/>
  <c r="AQ25" i="1" a="1"/>
  <c r="AQ25" i="1" s="1"/>
  <c r="AQ11" i="1" a="1"/>
  <c r="AQ11" i="1" s="1"/>
  <c r="AR9" i="1"/>
  <c r="AQ38" i="1" a="1"/>
  <c r="AQ38" i="1" s="1"/>
  <c r="AW36" i="1"/>
  <c r="BC38" i="1" l="1"/>
  <c r="BM37" i="1" s="1"/>
  <c r="T38" i="1" a="1"/>
  <c r="T38" i="1" s="1"/>
  <c r="V38" i="1" a="1"/>
  <c r="V38" i="1" s="1"/>
  <c r="S38" i="1" a="1"/>
  <c r="S38" i="1" s="1"/>
  <c r="U38" i="1" a="1"/>
  <c r="U38" i="1" s="1"/>
  <c r="R39" i="1"/>
  <c r="W38" i="1" a="1"/>
  <c r="W38" i="1" s="1"/>
  <c r="X38" i="1" a="1"/>
  <c r="X38" i="1" s="1"/>
  <c r="Y38" i="1" a="1"/>
  <c r="Y38" i="1" s="1"/>
  <c r="Z38" i="1" a="1"/>
  <c r="Z38" i="1" s="1"/>
  <c r="AA38" i="1" a="1"/>
  <c r="AA38" i="1" s="1"/>
  <c r="AB38" i="1" a="1"/>
  <c r="AB38" i="1" s="1"/>
  <c r="AC38" i="1" a="1"/>
  <c r="AC38" i="1" s="1"/>
  <c r="AD38" i="1" a="1"/>
  <c r="AD38" i="1" s="1"/>
  <c r="AE38" i="1" a="1"/>
  <c r="AE38" i="1" s="1"/>
  <c r="AF38" i="1" a="1"/>
  <c r="AF38" i="1" s="1"/>
  <c r="AW38" i="1" s="1"/>
  <c r="AG38" i="1" a="1"/>
  <c r="AG38" i="1" s="1"/>
  <c r="AH38" i="1" a="1"/>
  <c r="AH38" i="1" s="1"/>
  <c r="AI38" i="1" a="1"/>
  <c r="AI38" i="1" s="1"/>
  <c r="AJ38" i="1" a="1"/>
  <c r="AJ38" i="1" s="1"/>
  <c r="AK38" i="1" a="1"/>
  <c r="AK38" i="1" s="1"/>
  <c r="AL38" i="1" a="1"/>
  <c r="AL38" i="1" s="1"/>
  <c r="AM38" i="1" a="1"/>
  <c r="AM38" i="1" s="1"/>
  <c r="AN38" i="1" a="1"/>
  <c r="AN38" i="1" s="1"/>
  <c r="AO38" i="1" a="1"/>
  <c r="AO38" i="1" s="1"/>
  <c r="AP38" i="1" a="1"/>
  <c r="AP38" i="1" s="1"/>
  <c r="AS9" i="1"/>
  <c r="AR17" i="1" a="1"/>
  <c r="AR17" i="1" s="1"/>
  <c r="AR14" i="1" a="1"/>
  <c r="AR14" i="1" s="1"/>
  <c r="AR24" i="1" a="1"/>
  <c r="AR24" i="1" s="1"/>
  <c r="AR16" i="1" a="1"/>
  <c r="AR16" i="1" s="1"/>
  <c r="AR21" i="1" a="1"/>
  <c r="AR21" i="1" s="1"/>
  <c r="AR13" i="1" a="1"/>
  <c r="AR13" i="1" s="1"/>
  <c r="AR30" i="1" a="1"/>
  <c r="AR30" i="1" s="1"/>
  <c r="AR31" i="1" a="1"/>
  <c r="AR31" i="1" s="1"/>
  <c r="AR10" i="1" a="1"/>
  <c r="AR10" i="1" s="1"/>
  <c r="AR37" i="1" a="1"/>
  <c r="AR37" i="1" s="1"/>
  <c r="AR12" i="1" a="1"/>
  <c r="AR12" i="1" s="1"/>
  <c r="AR15" i="1" a="1"/>
  <c r="AR15" i="1" s="1"/>
  <c r="AR11" i="1" a="1"/>
  <c r="AR11" i="1" s="1"/>
  <c r="AR20" i="1" a="1"/>
  <c r="AR20" i="1" s="1"/>
  <c r="AR23" i="1" a="1"/>
  <c r="AR23" i="1" s="1"/>
  <c r="AR22" i="1" a="1"/>
  <c r="AR22" i="1" s="1"/>
  <c r="AR32" i="1" a="1"/>
  <c r="AR32" i="1" s="1"/>
  <c r="AR27" i="1" a="1"/>
  <c r="AR27" i="1" s="1"/>
  <c r="AR29" i="1" a="1"/>
  <c r="AR29" i="1" s="1"/>
  <c r="AR26" i="1" a="1"/>
  <c r="AR26" i="1" s="1"/>
  <c r="AR18" i="1" a="1"/>
  <c r="AR18" i="1" s="1"/>
  <c r="AR35" i="1" a="1"/>
  <c r="AR35" i="1" s="1"/>
  <c r="AR19" i="1" a="1"/>
  <c r="AR19" i="1" s="1"/>
  <c r="AR36" i="1" a="1"/>
  <c r="AR36" i="1" s="1"/>
  <c r="AR33" i="1" a="1"/>
  <c r="AR33" i="1" s="1"/>
  <c r="AR25" i="1" a="1"/>
  <c r="AR25" i="1" s="1"/>
  <c r="AR28" i="1" a="1"/>
  <c r="AR28" i="1" s="1"/>
  <c r="AR34" i="1" a="1"/>
  <c r="AR34" i="1" s="1"/>
  <c r="AR39" i="1" a="1"/>
  <c r="AR39" i="1" s="1"/>
  <c r="AR38" i="1" a="1"/>
  <c r="AR38" i="1" s="1"/>
  <c r="AR7" i="1" l="1" a="1"/>
  <c r="AR7" i="1" s="1"/>
  <c r="BC39" i="1"/>
  <c r="BM38" i="1" s="1"/>
  <c r="U39" i="1" a="1"/>
  <c r="U39" i="1" s="1"/>
  <c r="U7" i="1" s="1" a="1"/>
  <c r="U7" i="1" s="1"/>
  <c r="S39" i="1" a="1"/>
  <c r="S39" i="1" s="1"/>
  <c r="T39" i="1" a="1"/>
  <c r="T39" i="1" s="1"/>
  <c r="T7" i="1" s="1" a="1"/>
  <c r="T7" i="1" s="1"/>
  <c r="V39" i="1" a="1"/>
  <c r="V39" i="1" s="1"/>
  <c r="V7" i="1" s="1" a="1"/>
  <c r="V7" i="1" s="1"/>
  <c r="W39" i="1" a="1"/>
  <c r="W39" i="1" s="1"/>
  <c r="W7" i="1" s="1" a="1"/>
  <c r="W7" i="1" s="1"/>
  <c r="X39" i="1" a="1"/>
  <c r="X39" i="1" s="1"/>
  <c r="X7" i="1" s="1" a="1"/>
  <c r="X7" i="1" s="1"/>
  <c r="Y39" i="1" a="1"/>
  <c r="Y39" i="1" s="1"/>
  <c r="Y7" i="1" s="1" a="1"/>
  <c r="Y7" i="1" s="1"/>
  <c r="Z39" i="1" a="1"/>
  <c r="Z39" i="1" s="1"/>
  <c r="Z7" i="1" s="1" a="1"/>
  <c r="Z7" i="1" s="1"/>
  <c r="AA39" i="1" a="1"/>
  <c r="AA39" i="1" s="1"/>
  <c r="AA7" i="1" s="1" a="1"/>
  <c r="AA7" i="1" s="1"/>
  <c r="AB39" i="1" a="1"/>
  <c r="AB39" i="1" s="1"/>
  <c r="AB7" i="1" s="1" a="1"/>
  <c r="AB7" i="1" s="1"/>
  <c r="AC39" i="1" a="1"/>
  <c r="AC39" i="1" s="1"/>
  <c r="AC7" i="1" s="1" a="1"/>
  <c r="AC7" i="1" s="1"/>
  <c r="AD39" i="1" a="1"/>
  <c r="AD39" i="1" s="1"/>
  <c r="AD7" i="1" s="1" a="1"/>
  <c r="AD7" i="1" s="1"/>
  <c r="AE39" i="1" a="1"/>
  <c r="AE39" i="1" s="1"/>
  <c r="AE7" i="1" s="1" a="1"/>
  <c r="AE7" i="1" s="1"/>
  <c r="AF39" i="1" a="1"/>
  <c r="AF39" i="1" s="1"/>
  <c r="AG39" i="1" a="1"/>
  <c r="AG39" i="1" s="1"/>
  <c r="AG7" i="1" s="1" a="1"/>
  <c r="AG7" i="1" s="1"/>
  <c r="AH39" i="1" a="1"/>
  <c r="AH39" i="1" s="1"/>
  <c r="AH7" i="1" s="1" a="1"/>
  <c r="AH7" i="1" s="1"/>
  <c r="AI39" i="1" a="1"/>
  <c r="AI39" i="1" s="1"/>
  <c r="AI7" i="1" s="1" a="1"/>
  <c r="AI7" i="1" s="1"/>
  <c r="AJ39" i="1" a="1"/>
  <c r="AJ39" i="1" s="1"/>
  <c r="AJ7" i="1" s="1" a="1"/>
  <c r="AJ7" i="1" s="1"/>
  <c r="AK39" i="1" a="1"/>
  <c r="AK39" i="1" s="1"/>
  <c r="AK7" i="1" s="1" a="1"/>
  <c r="AK7" i="1" s="1"/>
  <c r="AL39" i="1" a="1"/>
  <c r="AL39" i="1" s="1"/>
  <c r="AL7" i="1" s="1" a="1"/>
  <c r="AL7" i="1" s="1"/>
  <c r="AM39" i="1" a="1"/>
  <c r="AM39" i="1" s="1"/>
  <c r="AM7" i="1" s="1" a="1"/>
  <c r="AM7" i="1" s="1"/>
  <c r="AN39" i="1" a="1"/>
  <c r="AN39" i="1" s="1"/>
  <c r="AO39" i="1" a="1"/>
  <c r="AO39" i="1" s="1"/>
  <c r="AO7" i="1" s="1" a="1"/>
  <c r="AO7" i="1" s="1"/>
  <c r="AP39" i="1" a="1"/>
  <c r="AP39" i="1" s="1"/>
  <c r="AP7" i="1" s="1" a="1"/>
  <c r="AP7" i="1" s="1"/>
  <c r="AQ39" i="1" a="1"/>
  <c r="AQ39" i="1" s="1"/>
  <c r="AQ7" i="1" s="1" a="1"/>
  <c r="AQ7" i="1" s="1"/>
  <c r="AS17" i="1" a="1"/>
  <c r="AS17" i="1" s="1"/>
  <c r="AS14" i="1" a="1"/>
  <c r="AS14" i="1" s="1"/>
  <c r="AS24" i="1" a="1"/>
  <c r="AS24" i="1" s="1"/>
  <c r="AS20" i="1" a="1"/>
  <c r="AS20" i="1" s="1"/>
  <c r="AS32" i="1" a="1"/>
  <c r="AS32" i="1" s="1"/>
  <c r="AS28" i="1" a="1"/>
  <c r="AS28" i="1" s="1"/>
  <c r="AS30" i="1" a="1"/>
  <c r="AS30" i="1" s="1"/>
  <c r="AS31" i="1" a="1"/>
  <c r="AS31" i="1" s="1"/>
  <c r="AS37" i="1" a="1"/>
  <c r="AS37" i="1" s="1"/>
  <c r="AS34" i="1" a="1"/>
  <c r="AS34" i="1" s="1"/>
  <c r="AS38" i="1" a="1"/>
  <c r="AS38" i="1" s="1"/>
  <c r="AS19" i="1" a="1"/>
  <c r="AS19" i="1" s="1"/>
  <c r="AS10" i="1" a="1"/>
  <c r="AS10" i="1" s="1"/>
  <c r="AS25" i="1" a="1"/>
  <c r="AS25" i="1" s="1"/>
  <c r="AS15" i="1" a="1"/>
  <c r="AS15" i="1" s="1"/>
  <c r="AS26" i="1" a="1"/>
  <c r="AS26" i="1" s="1"/>
  <c r="AS21" i="1" a="1"/>
  <c r="AS21" i="1" s="1"/>
  <c r="AS27" i="1" a="1"/>
  <c r="AS27" i="1" s="1"/>
  <c r="AS29" i="1" a="1"/>
  <c r="AS29" i="1" s="1"/>
  <c r="AS16" i="1" a="1"/>
  <c r="AS16" i="1" s="1"/>
  <c r="AS35" i="1" a="1"/>
  <c r="AS35" i="1" s="1"/>
  <c r="AS33" i="1" a="1"/>
  <c r="AS33" i="1" s="1"/>
  <c r="AS36" i="1" a="1"/>
  <c r="AS36" i="1" s="1"/>
  <c r="AS23" i="1" a="1"/>
  <c r="AS23" i="1" s="1"/>
  <c r="AS22" i="1" a="1"/>
  <c r="AS22" i="1" s="1"/>
  <c r="AS11" i="1" a="1"/>
  <c r="AS11" i="1" s="1"/>
  <c r="AS13" i="1" a="1"/>
  <c r="AS13" i="1" s="1"/>
  <c r="AS18" i="1" a="1"/>
  <c r="AS18" i="1" s="1"/>
  <c r="AS12" i="1" a="1"/>
  <c r="AS12" i="1" s="1"/>
  <c r="AT9" i="1"/>
  <c r="AS39" i="1" a="1"/>
  <c r="AS39" i="1" s="1"/>
  <c r="AN7" i="1" a="1"/>
  <c r="AN7" i="1" s="1"/>
  <c r="AS7" i="1" l="1" a="1"/>
  <c r="AS7" i="1" s="1"/>
  <c r="AW39" i="1"/>
  <c r="AF7" i="1" a="1"/>
  <c r="AF7" i="1" s="1"/>
  <c r="S7" i="1" a="1"/>
  <c r="S7" i="1" s="1"/>
  <c r="AT13" i="1" a="1"/>
  <c r="AT13" i="1" s="1"/>
  <c r="AT14" i="1" a="1"/>
  <c r="AT14" i="1" s="1"/>
  <c r="AT19" i="1" a="1"/>
  <c r="AT19" i="1" s="1"/>
  <c r="AT11" i="1" a="1"/>
  <c r="AT11" i="1" s="1"/>
  <c r="AT15" i="1" a="1"/>
  <c r="AT15" i="1" s="1"/>
  <c r="AU9" i="1"/>
  <c r="AT17" i="1" a="1"/>
  <c r="AT17" i="1" s="1"/>
  <c r="AT25" i="1" a="1"/>
  <c r="AT25" i="1" s="1"/>
  <c r="AT32" i="1" a="1"/>
  <c r="AT32" i="1" s="1"/>
  <c r="AT28" i="1" a="1"/>
  <c r="AT28" i="1" s="1"/>
  <c r="AT33" i="1" a="1"/>
  <c r="AT33" i="1" s="1"/>
  <c r="AT39" i="1" a="1"/>
  <c r="AT39" i="1" s="1"/>
  <c r="AT21" i="1" a="1"/>
  <c r="AT21" i="1" s="1"/>
  <c r="AT37" i="1" a="1"/>
  <c r="AT37" i="1" s="1"/>
  <c r="AT26" i="1" a="1"/>
  <c r="AT26" i="1" s="1"/>
  <c r="AT34" i="1" a="1"/>
  <c r="AT34" i="1" s="1"/>
  <c r="AT22" i="1" a="1"/>
  <c r="AT22" i="1" s="1"/>
  <c r="AT10" i="1" a="1"/>
  <c r="AT10" i="1" s="1"/>
  <c r="AT31" i="1" a="1"/>
  <c r="AT31" i="1" s="1"/>
  <c r="AT12" i="1" a="1"/>
  <c r="AT12" i="1" s="1"/>
  <c r="AT18" i="1" a="1"/>
  <c r="AT18" i="1" s="1"/>
  <c r="AT20" i="1" a="1"/>
  <c r="AT20" i="1" s="1"/>
  <c r="AT29" i="1" a="1"/>
  <c r="AT29" i="1" s="1"/>
  <c r="AT24" i="1" a="1"/>
  <c r="AT24" i="1" s="1"/>
  <c r="AT38" i="1" a="1"/>
  <c r="AT38" i="1" s="1"/>
  <c r="AT36" i="1" a="1"/>
  <c r="AT36" i="1" s="1"/>
  <c r="AT16" i="1" a="1"/>
  <c r="AT16" i="1" s="1"/>
  <c r="AT23" i="1" a="1"/>
  <c r="AT23" i="1" s="1"/>
  <c r="AT27" i="1" a="1"/>
  <c r="AT27" i="1" s="1"/>
  <c r="AT30" i="1" a="1"/>
  <c r="AT30" i="1" s="1"/>
  <c r="AT35" i="1" a="1"/>
  <c r="AT35" i="1" s="1"/>
  <c r="AT7" i="1" l="1" a="1"/>
  <c r="AT7" i="1" s="1"/>
  <c r="AU11" i="1" a="1"/>
  <c r="AU11" i="1" s="1"/>
  <c r="AU15" i="1" a="1"/>
  <c r="AU15" i="1" s="1"/>
  <c r="AU14" i="1" a="1"/>
  <c r="AU14" i="1" s="1"/>
  <c r="AU16" i="1" a="1"/>
  <c r="AU16" i="1" s="1"/>
  <c r="AU21" i="1" a="1"/>
  <c r="AU21" i="1" s="1"/>
  <c r="AU23" i="1" a="1"/>
  <c r="AU23" i="1" s="1"/>
  <c r="AU10" i="1" a="1"/>
  <c r="AU10" i="1" s="1"/>
  <c r="AU12" i="1" a="1"/>
  <c r="AU12" i="1" s="1"/>
  <c r="AU13" i="1" a="1"/>
  <c r="AU13" i="1" s="1"/>
  <c r="AU17" i="1" a="1"/>
  <c r="AU17" i="1" s="1"/>
  <c r="AU18" i="1" a="1"/>
  <c r="AU18" i="1" s="1"/>
  <c r="AV9" i="1"/>
  <c r="AU27" i="1" a="1"/>
  <c r="AU27" i="1" s="1"/>
  <c r="AU25" i="1" a="1"/>
  <c r="AU25" i="1" s="1"/>
  <c r="AU34" i="1" a="1"/>
  <c r="AU34" i="1" s="1"/>
  <c r="AU38" i="1" a="1"/>
  <c r="AU38" i="1" s="1"/>
  <c r="AU19" i="1" a="1"/>
  <c r="AU19" i="1" s="1"/>
  <c r="AU31" i="1" a="1"/>
  <c r="AU31" i="1" s="1"/>
  <c r="AU26" i="1" a="1"/>
  <c r="AU26" i="1" s="1"/>
  <c r="AU35" i="1" a="1"/>
  <c r="AU35" i="1" s="1"/>
  <c r="AU39" i="1" a="1"/>
  <c r="AU39" i="1" s="1"/>
  <c r="AU22" i="1" a="1"/>
  <c r="AU22" i="1" s="1"/>
  <c r="AU29" i="1" a="1"/>
  <c r="AU29" i="1" s="1"/>
  <c r="AU36" i="1" a="1"/>
  <c r="AU36" i="1" s="1"/>
  <c r="AU20" i="1" a="1"/>
  <c r="AU20" i="1" s="1"/>
  <c r="AU32" i="1" a="1"/>
  <c r="AU32" i="1" s="1"/>
  <c r="AU28" i="1" a="1"/>
  <c r="AU28" i="1" s="1"/>
  <c r="AU30" i="1" a="1"/>
  <c r="AU30" i="1" s="1"/>
  <c r="AU33" i="1" a="1"/>
  <c r="AU33" i="1" s="1"/>
  <c r="AU37" i="1" a="1"/>
  <c r="AU37" i="1" s="1"/>
  <c r="AU24" i="1" a="1"/>
  <c r="AU24" i="1" s="1"/>
  <c r="AW8" i="1"/>
  <c r="AX24" i="1" l="1"/>
  <c r="BD24" i="1" s="1"/>
  <c r="BO23" i="1" s="1"/>
  <c r="AX27" i="1"/>
  <c r="BD27" i="1" s="1"/>
  <c r="BO26" i="1" s="1"/>
  <c r="AX21" i="1"/>
  <c r="BD21" i="1" s="1"/>
  <c r="BO20" i="1" s="1"/>
  <c r="AX18" i="1"/>
  <c r="BD18" i="1" s="1"/>
  <c r="BO17" i="1" s="1"/>
  <c r="AX17" i="1"/>
  <c r="BD17" i="1" s="1"/>
  <c r="BO16" i="1" s="1"/>
  <c r="AX16" i="1"/>
  <c r="BD16" i="1" s="1"/>
  <c r="BO15" i="1" s="1"/>
  <c r="AX10" i="1"/>
  <c r="BD10" i="1" s="1"/>
  <c r="BN10" i="1" s="1"/>
  <c r="AX12" i="1"/>
  <c r="BD12" i="1" s="1"/>
  <c r="BO11" i="1" s="1"/>
  <c r="AX22" i="1"/>
  <c r="BD22" i="1" s="1"/>
  <c r="BO21" i="1" s="1"/>
  <c r="AX20" i="1"/>
  <c r="BD20" i="1" s="1"/>
  <c r="BO19" i="1" s="1"/>
  <c r="AX13" i="1"/>
  <c r="BD13" i="1" s="1"/>
  <c r="BO12" i="1" s="1"/>
  <c r="AX26" i="1"/>
  <c r="BD26" i="1" s="1"/>
  <c r="BO25" i="1" s="1"/>
  <c r="AX14" i="1"/>
  <c r="BD14" i="1" s="1"/>
  <c r="BO13" i="1" s="1"/>
  <c r="AX19" i="1"/>
  <c r="BD19" i="1" s="1"/>
  <c r="BO18" i="1" s="1"/>
  <c r="AX11" i="1"/>
  <c r="BD11" i="1" s="1"/>
  <c r="BO10" i="1" s="1"/>
  <c r="AX15" i="1"/>
  <c r="BD15" i="1" s="1"/>
  <c r="BO14" i="1" s="1"/>
  <c r="AX23" i="1"/>
  <c r="BD23" i="1" s="1"/>
  <c r="BO22" i="1" s="1"/>
  <c r="AX25" i="1"/>
  <c r="BD25" i="1" s="1"/>
  <c r="BO24" i="1" s="1"/>
  <c r="AX28" i="1"/>
  <c r="BD28" i="1" s="1"/>
  <c r="BO27" i="1" s="1"/>
  <c r="AX30" i="1"/>
  <c r="BD30" i="1" s="1"/>
  <c r="BO29" i="1" s="1"/>
  <c r="AX29" i="1"/>
  <c r="BD29" i="1" s="1"/>
  <c r="BO28" i="1" s="1"/>
  <c r="AX32" i="1"/>
  <c r="BD32" i="1" s="1"/>
  <c r="BO31" i="1" s="1"/>
  <c r="AX31" i="1"/>
  <c r="BD31" i="1" s="1"/>
  <c r="BO30" i="1" s="1"/>
  <c r="AX33" i="1"/>
  <c r="BD33" i="1" s="1"/>
  <c r="BO32" i="1" s="1"/>
  <c r="AX34" i="1"/>
  <c r="BD34" i="1" s="1"/>
  <c r="BO33" i="1" s="1"/>
  <c r="AX35" i="1"/>
  <c r="BD35" i="1" s="1"/>
  <c r="BO34" i="1" s="1"/>
  <c r="AX37" i="1"/>
  <c r="BD37" i="1" s="1"/>
  <c r="BO36" i="1" s="1"/>
  <c r="AX36" i="1"/>
  <c r="BD36" i="1" s="1"/>
  <c r="BO35" i="1" s="1"/>
  <c r="AX38" i="1"/>
  <c r="BD38" i="1" s="1"/>
  <c r="BO37" i="1" s="1"/>
  <c r="AX39" i="1"/>
  <c r="BD39" i="1" s="1"/>
  <c r="BO38" i="1" s="1"/>
  <c r="AV12" i="1" a="1"/>
  <c r="AV12" i="1" s="1"/>
  <c r="P12" i="1" s="1" a="1"/>
  <c r="P12" i="1" s="1"/>
  <c r="AV20" i="1" a="1"/>
  <c r="AV20" i="1" s="1"/>
  <c r="P20" i="1" s="1" a="1"/>
  <c r="P20" i="1" s="1"/>
  <c r="AV18" i="1" a="1"/>
  <c r="AV18" i="1" s="1"/>
  <c r="P18" i="1" s="1" a="1"/>
  <c r="P18" i="1" s="1"/>
  <c r="AV19" i="1" a="1"/>
  <c r="AV19" i="1" s="1"/>
  <c r="P19" i="1" s="1" a="1"/>
  <c r="P19" i="1" s="1"/>
  <c r="AV16" i="1" a="1"/>
  <c r="AV16" i="1" s="1"/>
  <c r="P16" i="1" s="1" a="1"/>
  <c r="P16" i="1" s="1"/>
  <c r="AV27" i="1" a="1"/>
  <c r="AV27" i="1" s="1"/>
  <c r="P27" i="1" s="1" a="1"/>
  <c r="P27" i="1" s="1"/>
  <c r="AV29" i="1" a="1"/>
  <c r="AV29" i="1" s="1"/>
  <c r="P29" i="1" s="1" a="1"/>
  <c r="P29" i="1" s="1"/>
  <c r="AV15" i="1" a="1"/>
  <c r="AV15" i="1" s="1"/>
  <c r="P15" i="1" s="1" a="1"/>
  <c r="P15" i="1" s="1"/>
  <c r="AV38" i="1" a="1"/>
  <c r="AV38" i="1" s="1"/>
  <c r="P38" i="1" s="1" a="1"/>
  <c r="P38" i="1" s="1"/>
  <c r="AV34" i="1" a="1"/>
  <c r="AV34" i="1" s="1"/>
  <c r="P34" i="1" s="1" a="1"/>
  <c r="P34" i="1" s="1"/>
  <c r="AV36" i="1" a="1"/>
  <c r="AV36" i="1" s="1"/>
  <c r="P36" i="1" s="1" a="1"/>
  <c r="P36" i="1" s="1"/>
  <c r="AV39" i="1" a="1"/>
  <c r="AV39" i="1" s="1"/>
  <c r="P39" i="1" s="1" a="1"/>
  <c r="P39" i="1" s="1"/>
  <c r="AV10" i="1" a="1"/>
  <c r="AV10" i="1" s="1"/>
  <c r="AV14" i="1" a="1"/>
  <c r="AV14" i="1" s="1"/>
  <c r="P14" i="1" s="1" a="1"/>
  <c r="P14" i="1" s="1"/>
  <c r="AV25" i="1" a="1"/>
  <c r="AV25" i="1" s="1"/>
  <c r="P25" i="1" s="1" a="1"/>
  <c r="P25" i="1" s="1"/>
  <c r="AV13" i="1" a="1"/>
  <c r="AV13" i="1" s="1"/>
  <c r="P13" i="1" s="1" a="1"/>
  <c r="P13" i="1" s="1"/>
  <c r="AV17" i="1" a="1"/>
  <c r="AV17" i="1" s="1"/>
  <c r="P17" i="1" s="1" a="1"/>
  <c r="P17" i="1" s="1"/>
  <c r="AV11" i="1" a="1"/>
  <c r="AV11" i="1" s="1"/>
  <c r="P11" i="1" s="1" a="1"/>
  <c r="P11" i="1" s="1"/>
  <c r="AV21" i="1" a="1"/>
  <c r="AV21" i="1" s="1"/>
  <c r="P21" i="1" s="1" a="1"/>
  <c r="P21" i="1" s="1"/>
  <c r="AV23" i="1" a="1"/>
  <c r="AV23" i="1" s="1"/>
  <c r="P23" i="1" s="1" a="1"/>
  <c r="P23" i="1" s="1"/>
  <c r="AV22" i="1" a="1"/>
  <c r="AV22" i="1" s="1"/>
  <c r="P22" i="1" s="1" a="1"/>
  <c r="P22" i="1" s="1"/>
  <c r="AV32" i="1" a="1"/>
  <c r="AV32" i="1" s="1"/>
  <c r="P32" i="1" s="1" a="1"/>
  <c r="P32" i="1" s="1"/>
  <c r="AV28" i="1" a="1"/>
  <c r="AV28" i="1" s="1"/>
  <c r="P28" i="1" s="1" a="1"/>
  <c r="P28" i="1" s="1"/>
  <c r="AV31" i="1" a="1"/>
  <c r="AV31" i="1" s="1"/>
  <c r="P31" i="1" s="1" a="1"/>
  <c r="P31" i="1" s="1"/>
  <c r="AV30" i="1" a="1"/>
  <c r="AV30" i="1" s="1"/>
  <c r="P30" i="1" s="1" a="1"/>
  <c r="P30" i="1" s="1"/>
  <c r="AV33" i="1" a="1"/>
  <c r="AV33" i="1" s="1"/>
  <c r="P33" i="1" s="1" a="1"/>
  <c r="P33" i="1" s="1"/>
  <c r="AV35" i="1" a="1"/>
  <c r="AV35" i="1" s="1"/>
  <c r="P35" i="1" s="1" a="1"/>
  <c r="P35" i="1" s="1"/>
  <c r="AV37" i="1" a="1"/>
  <c r="AV37" i="1" s="1"/>
  <c r="P37" i="1" s="1" a="1"/>
  <c r="P37" i="1" s="1"/>
  <c r="AV24" i="1" a="1"/>
  <c r="AV24" i="1" s="1"/>
  <c r="P24" i="1" s="1" a="1"/>
  <c r="P24" i="1" s="1"/>
  <c r="AV26" i="1" a="1"/>
  <c r="AV26" i="1" s="1"/>
  <c r="P26" i="1" s="1" a="1"/>
  <c r="P26" i="1" s="1"/>
  <c r="AZ10" i="1" a="1"/>
  <c r="AU7" i="1" a="1"/>
  <c r="AU7" i="1" s="1"/>
  <c r="AV7" i="1" l="1" a="1"/>
  <c r="AV7" i="1" s="1"/>
  <c r="P10" i="1" a="1"/>
  <c r="P10" i="1" s="1"/>
  <c r="AZ22" i="1"/>
  <c r="BG21" i="1" s="1"/>
  <c r="AZ38" i="1"/>
  <c r="BG37" i="1" s="1"/>
  <c r="AZ19" i="1"/>
  <c r="BG18" i="1" s="1"/>
  <c r="AZ24" i="1"/>
  <c r="BG23" i="1" s="1"/>
  <c r="AZ27" i="1"/>
  <c r="BG26" i="1" s="1"/>
  <c r="AZ17" i="1"/>
  <c r="BG16" i="1" s="1"/>
  <c r="AZ16" i="1"/>
  <c r="BG15" i="1" s="1"/>
  <c r="AZ11" i="1"/>
  <c r="BG10" i="1" s="1"/>
  <c r="AZ29" i="1"/>
  <c r="BG28" i="1" s="1"/>
  <c r="AZ10" i="1"/>
  <c r="BF10" i="1" s="1"/>
  <c r="AZ26" i="1"/>
  <c r="BG25" i="1" s="1"/>
  <c r="AZ23" i="1"/>
  <c r="BG22" i="1" s="1"/>
  <c r="AZ28" i="1"/>
  <c r="BG27" i="1" s="1"/>
  <c r="AZ33" i="1"/>
  <c r="BG32" i="1" s="1"/>
  <c r="AZ36" i="1"/>
  <c r="BG35" i="1" s="1"/>
  <c r="AZ12" i="1"/>
  <c r="BG11" i="1" s="1"/>
  <c r="AZ25" i="1"/>
  <c r="BG24" i="1" s="1"/>
  <c r="AZ34" i="1"/>
  <c r="BG33" i="1" s="1"/>
  <c r="AZ15" i="1"/>
  <c r="BG14" i="1" s="1"/>
  <c r="AZ31" i="1"/>
  <c r="BG30" i="1" s="1"/>
  <c r="AZ14" i="1"/>
  <c r="BG13" i="1" s="1"/>
  <c r="AZ30" i="1"/>
  <c r="BG29" i="1" s="1"/>
  <c r="AZ32" i="1"/>
  <c r="BG31" i="1" s="1"/>
  <c r="AZ37" i="1"/>
  <c r="BG36" i="1" s="1"/>
  <c r="AZ20" i="1"/>
  <c r="BG19" i="1" s="1"/>
  <c r="AZ13" i="1"/>
  <c r="BG12" i="1" s="1"/>
  <c r="AZ21" i="1"/>
  <c r="BG20" i="1" s="1"/>
  <c r="AZ35" i="1"/>
  <c r="BG34" i="1" s="1"/>
  <c r="AZ18" i="1"/>
  <c r="BG17" i="1" s="1"/>
  <c r="AZ39" i="1"/>
  <c r="BG38" i="1" s="1"/>
  <c r="P8" i="1" l="1"/>
  <c r="O10" i="1" s="1"/>
  <c r="Q7" i="1"/>
  <c r="AM6" i="1" l="1"/>
  <c r="W6" i="1"/>
  <c r="AD6" i="1"/>
  <c r="AK6" i="1"/>
  <c r="T6" i="1"/>
  <c r="AG6" i="1"/>
  <c r="AC6" i="1"/>
  <c r="AP6" i="1"/>
  <c r="AI6" i="1"/>
  <c r="U6" i="1"/>
  <c r="Z6" i="1"/>
  <c r="AB6" i="1"/>
  <c r="AR6" i="1"/>
  <c r="AE6" i="1"/>
  <c r="AL6" i="1"/>
  <c r="V6" i="1"/>
  <c r="AJ6" i="1"/>
  <c r="X6" i="1"/>
  <c r="AQ6" i="1"/>
  <c r="AA6" i="1"/>
  <c r="AH6" i="1"/>
  <c r="AN6" i="1"/>
  <c r="AO6" i="1"/>
  <c r="Y6" i="1"/>
  <c r="AF6" i="1"/>
  <c r="AS6" i="1"/>
  <c r="S6" i="1"/>
  <c r="BA10" i="1" s="1" a="1"/>
  <c r="AT6" i="1"/>
  <c r="AU6" i="1"/>
  <c r="AV6" i="1"/>
  <c r="O39" i="1"/>
  <c r="O17" i="1"/>
  <c r="O16" i="1"/>
  <c r="O13" i="1"/>
  <c r="O28" i="1"/>
  <c r="O29" i="1"/>
  <c r="O37" i="1"/>
  <c r="O15" i="1"/>
  <c r="O18" i="1"/>
  <c r="O32" i="1"/>
  <c r="O25" i="1"/>
  <c r="O24" i="1"/>
  <c r="O19" i="1"/>
  <c r="O11" i="1"/>
  <c r="O30" i="1"/>
  <c r="O26" i="1"/>
  <c r="O31" i="1"/>
  <c r="O22" i="1"/>
  <c r="O38" i="1"/>
  <c r="O23" i="1"/>
  <c r="O35" i="1"/>
  <c r="O36" i="1"/>
  <c r="O14" i="1"/>
  <c r="O33" i="1"/>
  <c r="O34" i="1"/>
  <c r="O12" i="1"/>
  <c r="O21" i="1"/>
  <c r="O27" i="1"/>
  <c r="O20" i="1"/>
  <c r="BA23" i="1" l="1"/>
  <c r="BI22" i="1" s="1"/>
  <c r="BA17" i="1"/>
  <c r="BI16" i="1" s="1"/>
  <c r="BA22" i="1"/>
  <c r="BI21" i="1" s="1"/>
  <c r="BA12" i="1"/>
  <c r="BI11" i="1" s="1"/>
  <c r="BA19" i="1"/>
  <c r="BI18" i="1" s="1"/>
  <c r="BA16" i="1"/>
  <c r="BI15" i="1" s="1"/>
  <c r="BA38" i="1"/>
  <c r="BI37" i="1" s="1"/>
  <c r="BA25" i="1"/>
  <c r="BI24" i="1" s="1"/>
  <c r="BA15" i="1"/>
  <c r="BI14" i="1" s="1"/>
  <c r="BA21" i="1"/>
  <c r="BI20" i="1" s="1"/>
  <c r="BA20" i="1"/>
  <c r="BI19" i="1" s="1"/>
  <c r="BA29" i="1"/>
  <c r="BI28" i="1" s="1"/>
  <c r="BA18" i="1"/>
  <c r="BI17" i="1" s="1"/>
  <c r="BA14" i="1"/>
  <c r="BI13" i="1" s="1"/>
  <c r="BA13" i="1"/>
  <c r="BI12" i="1" s="1"/>
  <c r="BA32" i="1"/>
  <c r="BI31" i="1" s="1"/>
  <c r="BA27" i="1"/>
  <c r="BI26" i="1" s="1"/>
  <c r="BA26" i="1"/>
  <c r="BI25" i="1" s="1"/>
  <c r="BA37" i="1"/>
  <c r="BI36" i="1" s="1"/>
  <c r="BA36" i="1"/>
  <c r="BI35" i="1" s="1"/>
  <c r="BA31" i="1"/>
  <c r="BI30" i="1" s="1"/>
  <c r="BA28" i="1"/>
  <c r="BI27" i="1" s="1"/>
  <c r="BA10" i="1"/>
  <c r="BH10" i="1" s="1"/>
  <c r="BA33" i="1"/>
  <c r="BI32" i="1" s="1"/>
  <c r="BA34" i="1"/>
  <c r="BI33" i="1" s="1"/>
  <c r="BA24" i="1"/>
  <c r="BI23" i="1" s="1"/>
  <c r="BA30" i="1"/>
  <c r="BI29" i="1" s="1"/>
  <c r="BA39" i="1"/>
  <c r="BI38" i="1" s="1"/>
  <c r="BA11" i="1"/>
  <c r="BI10" i="1" s="1"/>
  <c r="BA35" i="1"/>
  <c r="BI34" i="1" s="1"/>
</calcChain>
</file>

<file path=xl/sharedStrings.xml><?xml version="1.0" encoding="utf-8"?>
<sst xmlns="http://schemas.openxmlformats.org/spreadsheetml/2006/main" count="65" uniqueCount="44">
  <si>
    <t>Data</t>
  </si>
  <si>
    <t>Generate values</t>
  </si>
  <si>
    <t>Range settings</t>
  </si>
  <si>
    <t>observations below</t>
  </si>
  <si>
    <t>Prior</t>
  </si>
  <si>
    <t>Weibull left censored joint distribution</t>
  </si>
  <si>
    <r>
      <t xml:space="preserve">Technique: </t>
    </r>
    <r>
      <rPr>
        <sz val="10"/>
        <rFont val="Times New Roman"/>
        <family val="1"/>
      </rPr>
      <t>Bayesian inference.</t>
    </r>
    <r>
      <rPr>
        <b/>
        <sz val="10"/>
        <rFont val="Times New Roman"/>
        <family val="1"/>
      </rPr>
      <t xml:space="preserve"> Problem: </t>
    </r>
    <r>
      <rPr>
        <sz val="10"/>
        <rFont val="Times New Roman"/>
        <family val="1"/>
      </rPr>
      <t>Find joint uncertainty distribution for parameters of a Weibull distribution fitted to left censored data</t>
    </r>
  </si>
  <si>
    <t>Desity</t>
  </si>
  <si>
    <t>Shape start</t>
  </si>
  <si>
    <t>Shape increment</t>
  </si>
  <si>
    <t>Scale start</t>
  </si>
  <si>
    <t>Scale increment</t>
  </si>
  <si>
    <t>Shape</t>
  </si>
  <si>
    <t>Scale</t>
  </si>
  <si>
    <t>Scale conditional density</t>
  </si>
  <si>
    <t>Density</t>
  </si>
  <si>
    <t>Distribution Data</t>
  </si>
  <si>
    <t>Input for "Sloping ranges (General) distribution"</t>
  </si>
  <si>
    <t>Min</t>
  </si>
  <si>
    <t>Max</t>
  </si>
  <si>
    <t>Min Height</t>
  </si>
  <si>
    <t>Max Height</t>
  </si>
  <si>
    <t>Empty</t>
  </si>
  <si>
    <t>Output</t>
  </si>
  <si>
    <t>Crystal Ball Data</t>
  </si>
  <si>
    <t>Workbook Variables</t>
  </si>
  <si>
    <t>Last Var Column</t>
  </si>
  <si>
    <t xml:space="preserve">    Name:</t>
  </si>
  <si>
    <t xml:space="preserve">    Value:</t>
  </si>
  <si>
    <t>Worksheet Data</t>
  </si>
  <si>
    <t>Last Data Column Used</t>
  </si>
  <si>
    <t>Sheet Ref</t>
  </si>
  <si>
    <t>Sheet Guid</t>
  </si>
  <si>
    <t>Deleted sheet count</t>
  </si>
  <si>
    <t>Last row used</t>
  </si>
  <si>
    <t>Data blocks</t>
  </si>
  <si>
    <t>cef2d30b-a689-4fe6-8a39-1bcb5388340c</t>
  </si>
  <si>
    <t>CB_Block_0</t>
  </si>
  <si>
    <t>㜸〱敤㕣㙢㙣ㅣ㔷ㄵ摥搹㤷㜷搶摥搸㡤昳㘸搲㤷晢㝥㌸摡挶㘹搲〷㈵愴㝥攴搵扣㥣搸㐹愹㑡㜱挶扢㜷攲㐹㜶㘶㥣㤹㔹㈷㙥㈳㕡㕥㠵戶攲搵㝦㠵㡡㤶ち㔵㈰㄰㔲昹㔱戵㔰㝥㈰㔵㠰㔰㡢昸㔱㤰昸㔱愹㔴〸㝥㠰㔰㈴㝥搰ㅦ㤵捡昷摤㤹搹㥤摤昵㡥㥤㑤ぢづ昲㜵㝣㝤攷摥㜳敦摣㝢捥戹攷㥣㝢捥㥤㈴㤴㐴㈲昱㈱ㄲ晦㌲愵㔹戸㜲㘲摥昵㠴㔹ㅣ戵㉢ㄵ㔱昲っ摢㜲㡢挳㡥愳捤敦㌷㕣㉦〵㠰散㤴㠱㜶㌷㌳攵ㅡ㡦㠸摣搴㥣㜰㕣〰㘵ㄲ㠹㕣㑥㑤愲㥤㠳昰户㉦㝣㔰搹慢㈷㡤㙣㜲㜴攴搰昴㐹㡣㍡攱搹㡥搸㌴㜰捣敦扢㝤㘸愸㌸㔴摣㝡搷搰㥤挵捤㥢〶㐶慢ㄵ慦敡㠸敤㤶愸㝡㡥㔶搹㌴㌰㕥㥤慥ㄸ愵㝤㘲㝥搲㍥㈵慣敤㘲㝡昳ㅤ搳摡搶扢㠷戶㙥摢愶摦㜳捦摤㍤㜸㜵攲攰攸挸戸㈳㜴昷㈳ㅡ㌳挳㈹㙦ㅤㄳ㈵㠳㙢ㄳ挲㌱慣ㄳ挵搱ㄱ晣㡢捣ㅦ㑦㜷ㄵ㈷㘶㠴昰昸㙡攱〸慢㈴㕣ㄵㅤ扢捤㘱搷慤㥡戳㐴㥥㙡敥挲㔲㑢㥡敢㘵捣㔱㔱愹愸㘶㌸㙡捥㍣〴摣㔵戴昹ㅥ㜳㐲㔸慥攱ㄹ㜳㠶㌷㥦㌵㈷㌱㔰戹㘰ㅥ㜵挵ㄱ捤㍡㈱づ㙡愶挸㤸扢慢㐶㌹敤愷㐴敡收㜰㠸攸挴攴昲㡢挳慥㌹㍡愳㌹㜲㐶㉥ㄱㄳ〳扢换㈹㌵挲㕥摦㝥㕣㑥㕤扥㠱㘳摥搸ㅥづ㉤挷㌴愷〶㌹搸ㅥ㌲㔸㝣攳っ㙥㙦てㅦ挱㔱㘳㥦㕢摢昷㤱愸㙣㠴㔶扡〳晥㤶ㄸ挵㘲搴㉣戳㉥㘶㌹㘶㈴愰㥡㘷搶捤慣〷㤹㤲晥ㄷ㜶㐹戴㈳㥢㤲㔳㕡㜲㙡㍡㌹㔵㑡㑥㤵㤳㔳㈲㌹愵㈷愷㑥㈴愷㘶㤲㔳㐶㜲敡㘴㜲敡ㄴ㘰挲㤴敢敡㑡〶㘹攸摦㙦㝣昲㐷㌷晤㘱摦㡦摦ㄹ晤搵戹㤷㔲摤㍤慢〰㜴㌸㤸搴㤸愳㥤〱慢搵戹㜸㑢㜱㌳㝦ㄶ摦ㄵ搸ㄴ晡㌶晤㉥㝤㘸愸扣㙤戳㜶㠷㤶攱戲㘲㠸摦挰㈸㝤㠰敤搱ㅦ㌰慣戲㝤㐶搲敥捡ㄱ捤ㄵ㜵挴つ〶㙤㈳㜶搵㉡扢㔷㉣摣㌸攱㘹㥥搸搸摣㔶ㅦ愴愵摢〴戶㤵㜰攵晢慥㙥敥㜶㑣慢㔴挵昰㔹挳㙦扥慡愹搹ㅣ㜷散改昶慤扢ㅣ㜱扡搶摡㌲愳㘱〸戵㌹㌹㜶换㉡晤㈶㝦㕥〳愳㌳戶㉢㉣㌹扤㐱㜳摣㈸㥤ㄲ捥㠴愰㐸ㄴ㘵戹搴戵㙣ち㜶晤攰㈱ぢぢ挵㙥㉤㕦ㄷ慤搵㜷㥥昵戰㤹㐵ㄹ昳㥤ㄵ㡥㌷㍦愹㑤㔷挴扡〶㄰晦㥤㘸搸搰㔰扤换㉥㔵摤㔱摢昲ㅣ扢搲搸㌲㕣㥥搳㈰㘹捡〷散戲㐸愷ㄳ㔲㈸㐰攰愶㔲㡡㤲戸慤晤㕥㤰㠴㠸㤰㤸ㅢ昹昲㐶戶㉢ㅥ挱敡戰㡡㡡㈰㑦㈶㙦㔸㘴㌰捥㔷捡㤸㤸ㅤㄸ㔹ㄳ昵〷㕦㝡换㈲挳搶㈸昷昱〲㈷㤳晤挱敡㜷捥〹换摢愳㔹攵㡡㜰㘲戵㥦挲ㄹ愹扤挸㌲攷㈱㄰摡㘲㡦慡㑥㌹慢捣㘷捥ㄸ㘵㙦㈶㍢㈳㡣ㄳ㌳ㅥ敡愰㈱㜳㌹愲戶㈵愹㤷愱㑡㕤捤慣ㅦ㔹㍥㥦挸慥㈱㔰㌶㡦㤴挸㔰㍡挵散攵〶㐱捥㝥つ㝢戹㐷摦㘵㔴㍣攱ぢ攵㕥ㅤㄴ昱戵㥡㈴㕦㠱㉣敡㘸㈵㕦㘱慣搱㐷挱愵㥡㘱㜹昳昵㝤摢戲㑢㝣㈶㕡㤱〵换㑥ㄶ㔰ㄴ㌴捡㠳㤸扤〶愶㘹㤲〶昱挰ㄱ㈶攲㌶㠸搱散ㄸ戹㤱挹〸ㅦ㈳㈳〰ㅦ㘵㐲㐲㙦㙥㉦㈳挸散慤㑣捡㑥㙤昷攳㡡㌴㕢挸㤶昷愵搹㕡㈰㑥㕤挷㙣㍤戳换㤹㙤㐰愶晣ㄵㄲ㡥㔲づ攵挶愴㕥㠱㘷昵㑡㘶㔷㈱㠳㝣㔲㈹㜳〲㔱㐵ㅢ㙡㈹㜶㈴攱ち戰㤳愵㔱散㡢㈲㕡挶㌵㍢戳㘰㑡㐲〷㔶攷昲搰戵㘹愹㘳㙦㙡捦㥢搱攵㤰㈳㘳㐰愳㙢㕤〴㌴㡡〸㠲㜶愸户慥㐱㔷㜵㠰搹戵挸㝣挵㐲㘳㜷㘹搶㍣捤挹㑢挲㈴昲つ愱づ㤵㝢挰挴㌴晦㘳〴㕣换搱㘵挵㝥愶㈹㌸愸㕦昲昶昳愶昶㝢㍢㈰㝡㤳捥㕣搱㌹昴ㄵ㕤愰〵㝤ㅤ戶㤷昲㑥㕢晤㜲〳㥡搵ㅢ㤹摤㠴慣㐹扦昰攴㝤愱㕥〲㘹ㄲ㥢ㄱ捡慤愶挷㐵㕡戸㤳昳戳㐲㙡㥦ㅥ㝤㔲㜳㑥〸て摥㡢扤㘳戰㠳㙤挷ㄱㄵㅣ㘸换戲㠲㘷㤷昵㡤㤵敥㉥挷㌶㔹扦㘲ㅦ扢㤷㠴㘲㐸愷㤳愹㐴㤳㝤ㅣ㘳㘷㐶晣㑤ㄱ捥愱晥扤愳扤㤰㠸㜴㙡㘴㉦昶㡢㍦㕢慥㐸㤲づ㈴挹㉤㐰慢㝡㉢㌲㐸〹攵㡦㙤㈵捡㈰挱㌶㐹戰㐶㙢㤵摥扤㤸㤳㐹㤳晦戰㐵㡥㜴晢捥摡ㄱ昸づ摣㠲㌹㘱㤸㌵㘱搱㙤㡥ぢ愷〴扦㠲㔱ㄱ㜹摦㈵㑢㔱戳㈲㉢㉥ㄱ㔹㤱㑡戵㥣愵㘳㝣㙢㤲㑦㥡愴㐴散㙥㡦㙤㡣㌹㠷搷㤹㡡㉥㐸ち㤵ㄸ户㔰㑤〲㤱昳〸扢㈲㘲㍡㄰㌱㐵㈰㑥扤㥤搹㘶㘶㐳挸㌲扦㠳愴㔹㉡攲ㄹち敢㥡愳㍢㝢㙡㉡㤱㈳ㄹ愴㝢昰慤戶挲㙡㉢㕦戳㡤搹㥤挸㥡捣ㅦ㍡ㅦ㘳ㄸ㔱㤲㍣挲㠸戴㤶㔴晤㤸㈱捥㤰〷㔶改〸㉡㡤㔶㕤捦㌶ㄹ㔵㉡攸㘳昶㐱摢ㅢ㌳摣㔹㐴愱晡昵愰昰挰㡣戰挰㕤づ㙣㥦愶㍡㝢㜶㔶㤴㔵㝤挲慥㐲戴敤ㅤ㕢づ㠷㜲慣て戶愴㍣㤷㈷ㄵ愴捥捥挶ㄸ㐲㤱㈷㘲昸㕡改㠹㕤㤲攷㥢㠷扥摥㍡㐶㈷つ慦㈲扡㜵㝦搳戱㥣搳㠱㐵㐴つ捡㕤晡攴㡣㈳挴㔸㐱摦敤ㄸ攵㡡㘱〹ㄲ〳㌶㈶〳㜵晢挵〹㐴〸挶㙤挶晦㙣慢愰㑦㍡㥡攵捥㙡っ㈶捥慦㙥㜸㤲㈱㤱㡣㍥㘲㔸㉥㕥㈳愹挸㜲慦㍥㌱㘳㥦㐱戴戶㙡㕡扢戵㔹㜷㔹㔰㠵㑣敦㈷㐹ㅡ㈵愹㈴㤳㑡㉥㤹敢㤴㍥㍣㤰㈷ㄲ㕢昰㥢㘶㈶㘹㤵挸搰㕦ㅥ愳扤㘹搷〷昱ㄹ摡改㥣㔳て㈲㐷戵捡㔴慣ㄴ收㑥㔵敦㘶㥦㝢㤰摤扦晢攸摥㝡㔴敥愲攲搵ㄹ㝡昸㘳㘴扣㘴㡢㕡㄰㠴晥戹㔵㍥慢戰㡥㥣㠳ㅤ〸㡡昳愹㤹晤昲扡㠴㈱昷慤慡ㄷ㜷㈱㡡搴愳敦搷愶㐵〵戱㘸㔳昳㔶昹て㌴㘳㑤慤攲〶㙤愳戶㘹㙡㘴㉤戲攵㐴㐹㈳〷て㔷㍤晢㠰㘱愹㍡㌲挹㝦㐱㤵㜶ㄶ㔵摡㔹㔹搵愳ㅦ㘱㔸㔰㤶㌹㤶㝤㐲㜳っ㙦挶㌴㑡㌹㍥㌰㜴户㉣㜸ㄲ㥢㥣㤲㌷㑣愱捣ㄸ㘸戲收㡦挲㘴㜳㡢㈰㜷ㄱ㜲㤴愸㈳昹挱戹㐹㈵㡢ㅦ愵㐳挷ㄲ〴㡣昴㤲慡昷㘲戴㡣扣ㄹ〱㤱㈳搳昹昰晥挵昹挷㔰攳晢攵㐸昵ㄸㄶ㠱㐷㌰㈲攴改摥捥敡㐷㉤挳〳昵㐸戱㕤㠶㌷收㠲攴挸㔰㤴挷摢㡤㤲慡㤱㑥㠳㌵慤㜰㑤㙢㔳㠳㥡戸扡戵㍤慡㌷㙥㔸愰搹搷㈸ㄱ㐵戲ㄸ㤰搴㉣ぢ捣㜱㌹愹ㅡ㐵㉡敥㔰摢㈸㜱㙥搳㍡摥㈹㐵㉥㐲㌱㐹㥥㐹愸摢㈵愳㈰挸㑢敥㠰㡥愲扦㍥㥥㍤㈲搱ㅡ摡〰㜹敡㈹扦慥㄰㠴〳昷攲捡㐹㔹攴㠳㈷散敦㔵㐱昱㔰搵㙢㘸搱捥昶〷㉤挳㤵捡㈱ぢ㔶㐲㐹㜳捡换㘴㑢㘳㙤扥㠶㤱扢戳㔳敤敦愳㌷戲ㄱ㠳㙤挸㤰㐸㡣ㅦㄸ摢㄰㥢㉢ㄲ㑤愵㜵㔶㈰慡㙢搵㌹㍥ㅤ㄰㥡㈵㈹㌰攱㤵挷挴㥣㌴挳敡㤶㝣扦散㔰㍢㉤㑡㌹慡敡挳搳㉥㔴扡㐷㌹ㅥ㤴攴〶㔷昵㈳㜴㑢攱〲〳挴㙥㔰ㅡ㉦㜹〸敢搶〶攰挹㘰昹㔰〷ㄸ昱挳㈶戴捥㈸㐱戳㌱㡣摢戸〸敥㥤づ㈹ち㐱慡换昴捦ㅤ捡户㥦㘵晡攱㡥㐴㔸〸㌶ㄱ㐳㕤㌱搶〳㠸ㅢ㡤㑡㜲ㄷ昵㠷挱㜲㕦戲㐹愱搵ㄳ搶搱挴㈸搰攴㜳㍣摣攰㘱ㅣ慢㤷摢愶㠲㍢㙥㥥〱㙤㕡㤹㕦愵敦戵㑡㤵㙡㔹㐸㔵ㅣ捡㙡愹㤱㤷〵扤攴昵㍦㝦㌷挵攰㈵㐰捡㕥ㅣ愵戸㘴ㄲ愹㜳扢㕢晤ㄴ扡㑢㈱㠷㌱㝣搹挶攰㘳㡣㕢㑥〶挳㕡敥㈸搰㍥㕣㕤扦扣㈰㉦捥㐱愴戵㔴㔱㤶敤挷㕤扣㕡〴㔹敥戶〸搸㝥㝢扦㑤㥢㍤㔲戵挷昰慢㤶〵㡤戰㑥㕦攰㘵戳㌰㐶㍡摣ㅤㅣ㈴㜱㍥㠸散㥥㝦㑣㍥㈶捥敦〸㡣て㠵昱㕤㥥㠲ㄲ挰㉡㌶ㄲつ敥㘴摤敡㔶ㄸ昹愵攵慤摥㠷㑣㘱〸㤸〶㉤㈰㝤〳㘷〴攵挵つㅣ〶㈳㘳愲愳搱㐰㉡㘳㤴晤㜰搸㠳㘸搸㑤㍣㐸㑦摡㔰㐲摥ㅡ㜹㈹㉣扣㤷㌸㘸攲〸㘴㍢敢㥡㉡挷㌵て㔷㕦慣つ㑤搵挳攵㌲捤㕤昸攷㤶〵㔵㜱㙤挳㌷㐷搷㌴㕤挸㤲㙢愲㝤㜷㝤㔳㐳㜰㔱㜰换㔸㜱㡦收㤵㘶㈶扣㜹晦搲㔶愷㉣㤱昹〵晣ㄱぢ扥㥤㌶㜳摡攲㈵搴㌹攲㍥㝦捡戲捦㔸㜲㕥ㄹ㤷㌷晥㘸挵慡㕤㕤㥣㘴㍥昱㈱㝥㘴㑡㈶㌲慦㘳挴愵㑣㥢〳搴ㅤ㈴ㅣ㐷㈶㕦ㅡっ愰ㅣ挳㈷戰摤㙢㌷〶挸㈷㙢㥡昸㐴ち㠲ㄵ㐶戱㑥㝣㘴㡣愲晣ㅣ㘴㈵戳昸㐷㜲攰晣㈵㙣㝤攵㘷愸㈱挱昱ㅣ㠸㤱捣戵㈸挵㤰㑥ち昲攰㝡〷㉦㠳晣晦㔰㈹摣捤ぢ㙥愷晦挲㘶㔶㕥㙢㈶搱搵㈴搱慢慤㈴㘲㈰昶㠲㐲摥㥣晤捡㔱昳㘳扦搶晢㍦㍣㙡摥てち㌳㐹㙢っ㐱㌵〶攳㙢挶㐰戲挵ㄸ戸ㄱ捤搲ㄸ搸挷㍥㡣搷晢挶㐰攰敤㌸㠰㡡挵㡤〱㐶昱㘲㑣扥㐸㔰㌵攲挰攰㔹㙢㥤㐹㑦搸ㅥ㕣慦ㄵ㉥㈲昷㔰㑦敥㈸㝣㑦敢㕢慢挷㌵㐷㌳㌷挸晡摤㡥㠰摡㜲㈶㜱㕦㕢㜶㘱㡦㡤ぢ戶挸㑥ぢ㜸㈵㐲㝦晡㡡攷㘴㘹户搴㐱㈹㍦昹㡥㝡㈵愷㘴㉦挲㈷愲昰㠴㤰㜸㜴捤㑦㜶晦昹㤱㉦敤攰扤戴㠰㔷㌳っ〴㜷ㄲ㥣愷攵㠰昰㙤攴㑡挸㕡㝥㝥㜳〰ㅦ㈲ㄹ戳ㄵ㌱愲㌹搲摥㜱㔵㌳㉣晡㡣ㄷ㘱㑣㥦昹㤶㠳㌱㠹ㅢづ扥㌱㔹㙣㜲㙣捡捦㤷愴㌳戰ㄸ㤹戸昴摥㠵〱㐲愵慤捡敡搰慥捣晣ㄴ㑡攷〲㈷搲㘸て昲㝣挹愴㈸㉦㌷㙢戵㙤搴㙡搲㑣㔴〶〱ㄱ㑡㈹㐴ㅡ挸㈱搱㈳ぢ㐳晦㔲㑡㡤愳㤰㈹㈲㡢㠹愱㌵〷㜳㜹昲㕦ㄱ〲愲㜶扤慦挳㑦㔵㠰㐵㔰㌱昴扡㜷㝡㜶愵搵ㄹ慡㈶〶㘵攵改攳㌰ち昲㤸挲ち㐶㘹㘵敤ㄱㄴ挲㤴ㄹ㐲㘹挹㡥㈷扥愴㘰晡㈱㌶㝦㘳㘷㑣㝡搵昲收㑥慢㡡㍢ㅥ搰㌳㔹愹㌰慣搵慣挶搱㔳㐶攳㝣搰扣㕦挵扣搷㉦搶㍡㜵〷㑤搰㔹搶〶㥣㍦ㄱ收攳昷㐰㙣ㅦ慣て扤戶戹㠵㍡捥敡挲〲昹ぢ晢敢敡㤸㡤㡤户㜲挷㐰挲㉥〹㉡攷㕦〲㥦㐰ㄷ㘹捦㉢㙡扤挸㜷㈹ち愳搱攱捥㑡戵敡㝦挶愹攵捥㥡㈴㌴〳搶つ晡晦ㄸ㉡ㄶ搵晦ち愳㙣㤲㘴て〴〵㍥㘴ㄸ㈹㔹㌴㌸㐳㡣挰㠷㡤㌰㡤㍣〲慢戲挸攰戶㕦㥡挰㈷慡㝥戳㤴攰昰㜰愵㥢㉦㐱搴晡搲戶敤㙥㉢〰ㄹ〵捡晣〰㈲愸㙤㝦㑥扡昵ㅣ㥢㝤㄰搵㙢づㄸ㈵挷㜶㙤摤ㅢ㤸㐰㜸㜷㠰㕦㤸改戰㜹㠶㤵㤷㥡㠵摡昵挰㐴捦㐳攸㜳昰㄰〴昶㐱攱㝤㔴㔱㐷挶㄰㤶ㄶ戳攰搷㐶㝤㤱㐰ㄲ戵㠳㝢㤹㝥戸慡㔵昰㠱敡㈱㜸㌵㍤㔶㉤ぢ㘵攷晢㤶㥢敦㘲㄰㜵戸㡤戵て㥥ㅦ㔱㈹㈲っ㈶㤷昰搰挳挴㙢㌳づㅡ㘱㠳戵戹㠴散捣扢㤶捦㝣ㅦ㌴㕤摡㕢ㅡ㔹㠶敦攴㜷挷㜹昵㘱收㠸昳搰㍢扡㜴㔷㉣㐷敢〷㥦〷㥦㙤搳攵㌵㔸㠱愳㙣昱㌸㜷㕥戹て㝤搹㕦晤㙣㔰攰㠳㐲㕦摥扤㉣㝣て㑢㈲昳愳㥣挸ㅥ㐷搶㥥愳㥦〷㔸㠳㝦㠰ㅣ慤昰㔸㐱づ捣㉢摦㐵㍢㌱攴慦戴挴㍡ㅣ㌳攴昱〱㘵戵㡣㉣㑣ち㡦て昲晤摦㐱㠷摡晢戱㜳㘲摥晦散㠲敦愷攲㤷敢㥢〹〷挷摦扥㔰㜱愸〶㥥搴㤳捣㑥㌱慢戰㌱搴ㅦ扤ㄴ㠹㤴㌳㔹㍦㠰昰摡づ㤴㤱㝥ㅦ晣㝤㜷挷㕢㙦㌲晤㘳㠷㈲㠵㈰㥡㔴㔳㐲昸㤹㐲㈱㈸㔷昱㑣㜴ㄵ㌶㙡摢㘳昱㥢ぢ慤愲㡦昲㤱搷㑥搴搳挸ち扤ち昹㐴慥捡〹ち㝣攸㈳〹㈵㤴㡢〲愰㠸㘳〹攵〵〵〹㐵㐴ㄳ慡搰搷㐷㥣昸挵っㄱㄱ昳昹㡥戴㡤㜸摤㤱ㅥ㥢慣敦㜲捤晡ㅡ㌱㘷〶扥搶㘵㈱ㄷ〲㉦㜹㕢㜱㥥敤㌰㡥慦㍣ㅤㄲ㘶捦㥥昰摢愸㘴㄰㔹〲㘳昸搶㈸ㄹ㠹㠸㔴㥥ち㠱㕦㝥愵敥ㄸ㐵〳ㄲ戸挷〷㈶挳㐹攰㈷㐳攰㉤昸敥㑡挲㈴㜸㑦㠰改摤㄰㤸㡣㈹㠱扦ㅡ〲晦㝤换㠶ㅡ㜰挸㠷晥挸㝤㘴挲㠰慣攴㤷ㄸ㤳㔷ㅥ〲㈲㥦㘳昳㙣㥤搱愹㐶扢㜵扦㥡〲㔴挶㡡㉢㔲㤱昶攰昶㠷㠳て愲昷攳㌲ㄳ敥㝣㐰搶晡晦㉦挲㕥㕣㜲ㅡ搳㍣つ摦㍢捦㈱扡散愸昲㠹㥤戳晡㈱〷ㄵ㕤晡㕥ㄷ㐷慢昲戲攲ㄶ㔸〵㘹ㅦ搵㡢㜸攱㘳㉣挸㍡㍥挲愸㔸㤲㤷㐶㍡搳㈱㌲㤲㤲㔶㥥〸㠹㥣㜸扣捥㍥敡愳㈰づ㈴㈶㜲ㄶ搴㜳挸晤挸换ㅡ㔶昴㔱ㄴ㔰㕡愹㥦㐳㔶㐸㈹ㄴ〲㈴㝦昶㌱㘴扤攱㝦㐶㌱㌰㈷扤㈵㐹攵昱昰ㅤ㔱㐶㔲㍦捦づ㕦㐰㤶㠲㥢㔶〹搸㌰慦㝥ㄱ㌵搱㜷㔱愰挸㜷㝤ㄹ㠵㐲㉡挳愹㉤ㄹ㐷㕣㐱㘷敡㑡㝤〲㕤ㄵ㉥㥣㘳愸㕦〹ち㝣挸㜰搵昷戶㌷㤰㜹晥つ扦搹㐷㈴戳攱攳晣㥤昸搸㝥㥥㙢㑤攱晦ㅡ挹㐸㙢㍥㥤晣㐴㘷㘳㤱攵㘹㠸换摦戳挰昱㐵㡣挳㜵搵つ㑢㡥㐸捤愳㍥㠹㑣昹㍣㌲㘲㕤㝤㡡㑦愴㡦㐴挹搳㐱㠱てち㠹㐳戴㈸ㅥ收挱戹挸敥㕦㘳㡤㐴㈴ち敡搷㤱㠵愹㡦〸㤵㘴晤〶ち㠵㔴㉦摦㐴搵㤳㍣慢㤴㡥㤷㡦ㅦ㝦扦㌷㍤戰㌱晤改晢㝡㥥㝤昷户敦㍤昳昶㘷戶晦敤㠳攷㥥㝢晢㉦捦扣昹挱敢搳摢㝦晤攲㡢㙦摣晦晣㥢敦慤搶㕦㐸扥昲晥晥ㄷ捥つ㥤㍡㜷㕡㍦㝡摢敥㜳て㥥㍣㍣㌴㝥搹㘰㉡搵搵㜵㜳晦㙦㉥扦愵敦昱搳慦㉡扦晣搳㝡㑢㤱㤳挷ぢㅡ愷挱㐵挸㘹㝣ぢ〵㑣㠳㌳晥㌸愷搱ㄷ㈲㐱攱扡㈵挶慣〰㘳㈳愸挸挱㡣攱㑣㘴㠳搹搸搰晤ㅦ戲㤶㤱㈲</t>
  </si>
  <si>
    <t>Decisioneering:7.0.0.0</t>
  </si>
  <si>
    <t>CB_Block_7.0.0.0:1</t>
  </si>
  <si>
    <t>㜸〱敤㕣㘹㤸㔴挵戹敥敡㤹㍥搳愷㘷㙢ㄶㄵ搹ㅣㄵ〲㜱捣㍣捣戰つ㌱㠴搹ㄸㄸ㘴ㅦ挰ㄸ㌱攳㤹敥搳㑣㐳㉦搸摤〳㌳〴㈳㈶㉥㐱㡣ぢ㈶挶戸㐴㌴㕥ㄳ㘳㌰挶㙢っ㐶ㄳ㤷敢㡥㜱攵敡昵㐹㝣愲摥ㅢ扤㜱㡢㤰愸㈴愲摣昷慤㜳晡㥣敡㘵〶㈵昸㕣㝥攴挸㝣㔳摢㕢㔵攷慢慡慦摥晡㑥㡤ㅥ攱昱㜸昶攳攱㙦㍥愵っ㡣敥散㑦㘷捣㜸㕤㙢㌲ㄶ㌳㐳㤹㘸㌲㤱慥㙢㑥愵㡣晥昹搱㜴愶〴〵戴慥㈸昲搳扥慥㜴㜴㠳改敦㕡㘷愶搲㈸攴昳㜸晣㝥摤换㕡散㥦㘰㌶愲ㄳ愵㌳㔹㐷㈹㡦慥㐱㔴㤴㐱㉣㙢㙤㔹搴扤ㅡ㡤㜴㘶㤲㈹昳挴㥡ㄵ㔶㔵㌳敢敢敢敡敢愶㑣慦㥦㔶㌷改挴㥡搶摥㔸愶㌷㘵捥㑣㤸扤㤹㤴ㄱ㍢戱㘶㜱㙦㜷㉣ㅡ㍡搹散㕦㤶㕣㘳㈶㘶㥡摤㤳㈶㜷ㅢ㔳ㅡ敢愷㑣㥤ㅡ㤹㌱愳戱挲㡦㥡ㄷ戶戶㉣㑥㤹㤱昴愱慡㔳㘷㥤㡢㕡㕢敡ㄶ㥡㤹㐳㔵㘷〰㜵愲捡戶㘴摣㠸㈶づ㔱愵㍥慡㝡㙡㥢ㄹ㡡㜲㑣㑣㌳ㄵ㑤慣慡㐳户㜳ㄴ㡤搸昴扡收㜴扡㌷扥㤶挳摢㙡挶㘲㑢捤〸搵愶挷摢搲㤹挵㐶㉡㥥慥㠸㔳㝦㘶捡㑣㠴捣㜴㔵㝣㜶㕦挸㡣搹〵搳晥昸ち㈳戵搰㠸㥢愵っ㔴挷慤㌱散〸㥢㠹㑣㌴搳㕦ㄹ㕦㥥㌶㤷ㅡ㠹㔵㈶㡢昸攲㜳㝡愳㘱㔱㕡㡡㝦㥥㤲〹挵㝡㈶〷ち晤㠹户昶ㄸ愹㡣㡣戱㉦昵挵捡㉡搳㐵扥㐵㑥扦㌸愵㙡昲㔰ㅣ戳捥㘸晣㘴㌳㤵㌰㘳㙣㠴㈳㔹㥢㔷㐸㉡挸ㅡ〷㐷㔳搹搷攱㈸㠹㜲㝢㑤昰㕤搸㡡㔶㑥搱摡㥢捥㈴攳㝡〵挲㝡㈵ㄳ慡㈰㝣㥤㍤挶㕡㔳慦㘶㘲㄰㐲㤴晥〵㉢㑣慤㠰㔸㙦㤷攱敤敡昶㜶㠵扣㕤㘱㙦㤷改敤㡡㜸扢㔶㜹扢㝡扣㕤㔱㙦搷㙡㙦搷ㅡ㤴挹㍥晥戲㌲慦晤㙣昹晡㤲㙢摥㍦㘷㘷搳㤵㤷㍥戹敦愵㉢㔷㠴㝤㕣㔴㤳㡢扤㑤扥愲摡戱挰㐲㐶㍡㘳㡦㈱㕦攲搰づ昱㠱㐷戸㍤ㄵ晡散㐷ㄸ㡤ㅣ㤲ㄱ搶㠷㐲㐳晡㌰〸㙤㌸㐴戵ㅣ搵扡ㅡ慣㠲㔸捤散㠶㐹晡ㄱ捣㍥ㄲ㐲㠸㍦㘳㝣㌹挶改改晢敥㕥摦ㄸ㤹户改㡣换ㅥ㝤晤㔷㙦㥦㈵㘸散愴改攳㠸敢㐷㔳㡣㠴搰㐶㐱昸㍡㐳㐶捣搴㐷㌳㜱っ㠴㄰慦摡搵㙣摥扤敢昱㔱摥ㄷ摢㉥㙡㝡㝤㑢㑤㜴挶㜸㐱㜳㈹㡤攷㌱㉣㕣〳愱ㅤぢ㔱㉤㙢㜰扡㔴慦ㅦ挷散攳㈱㠴昸㠳㕤㤷㌷㌲昲㠲㠹㍢㍦㘸扡攱慣敤㕦㕦㍥晤㤸㈵ㄵ攳㤱扤挴㥥捣㙤㈹㘳㍤捣㠳㙢㜹ㅡ敡㈶昱扦〳㥢㕣㔸摣挸搴挸昴㐸㝤㝤㜸敡㈴㘳戲攱攳ㄲ昸愴㙢㥢㡢愲㈲㜲㑡㌴ㄱ㑥慥㤷㡢㝤㜴㡢㤱㌶摤㤹㔱㙢攷戵㈴㝢ㄳ攱昴愸攲㤹㥤ㄹ㈳㘳㡥捣捦㜳㉢㈹㠰㜵挲ㄴ㥡㘹搹摥搸㝣搸ち㈳搶㙢㌶昷㐵慤散㌱㜹搹㌰㠴挹敥㠱㜳摢㔳收㤹㑥㙥㐱㡦㥡戱㠱慥㤳㜵ㄷ扣愵㤵㘵昵慢愶戵㈷㤹㌶ㄳ戲㝢戵昱挵搱搰ㅡ㌳搵㘹㜲晢㌵挳昲㔵㡦㘰㤶㙤㡤㙢ㄷ㈵昰愲戰慦攱攳搴搴挸散扥㡣㤹〸㥢㘱昴㜷慤㤹捡昴㉦㌳扡㘳收㤱㌹㐵慣㌶㤱㜱㜴㑥㜲㝢㌲搴㥢㙥㑤㈶㌲愹㘴㉣㌷愷㌹扣捥挰づ㄰㕥㤰っ㥢㌰攰愵㝣㍣挲㔳㔲㈲㠴攷㠴㘲㜶㠷昵愶敢攴㐰㈸㐳㑣㝢㍥㈲㜷摡搵㉤挵摢攱㉤㘲㈶攷愴㜷摣〱㉡㤳昵戲㥡捦て㕣㔰㜹㈷㜲ㄵ㤶㥥㌸㜰㘹搹㐷㘷攴㍥摢挲㕥敦㌰晢敤㘷慦挳㉥㌹搷㐸㠴㘳㘶㙡㔰愶㈵搸㈳晤㜳㄰扥ㄷ戱㥡〷搴ㅥ㉤㠳攸ㄳ晤扥昵搱㜰愶㐷敢㌱愳慢㝡㌲㐸〳ㅢ昳晢愹摡㠲㐷㥦㠸㈴晤昳ㄴ㈷㐰〴〲ㅥ慤㤶㠵戴〰ㅥ㡦㡦㍢搹愷摦㝢挹昵㜴戹搷㠳㤸愵㝤㜱散㌷改㤲㤲㘲㙦㌸搷㐸昷㘴㌸㌵〷捤攴〶愵㥦㐸昱〵〸ㅦ户搳〳㙥敤㉣㔴㑡〶㔳ㄹ㙦㌳㈳〶㜸愳㕣搹挲昰挵㉤㉡搲㘶愶㐳㍡㌹㑢〷搶㐹㥦㠶㄰ㄶ㝥㐵㥣㌳摦散换戴ㄹㄹ愳㉣づ昶㠳ㄱ搲㔱愸㔶愲慣㄰㤱㤵㌲㉤㡢づ搸㌱搴㄰㤴㐱愵㤶㜲㤹㘰搵㠴㐵㠳戵攲㈹戱攵攰㉦㠱扥㜳昷搲昲㈷㜹㉥㡢〱戹ち捦㌱ㄳ换晡搷㥡㘹ㄶ昷㙢㠳慡㌲㝦㘹戱戲㐵愱敥攵㤹㘸㉣㕤㠷㥥捥㐹㈵㝢搷ㅥ捡㝡㔸㤷㕥〷㤱㝤㝣捦㘰〶㝦昲㜷攲㈹愴㙣ㅤ挷愶慢换攳㘷㙤㑣搱㈶㐱搸散㡡昳ㄵ㔵敥挷㉦昹攸つ昸ㄵ搰㔹㐲㉦㥥攷攳戶昳㘹㜸ㅦ㌷敦㡡㌸昴戴㉣㘵㑡㈶敢㤷ㄱ攸扣㌲㝥㑡㌲戵愶㍢㤹㕣挳㔹㔵㈵㘳改ㅥ搳捣㤰ㅤ㤶摢㙣㔸戲㕥㈱㑡㑡㜲㤸㥦㐲㈳挹㉢戵㘹㄰㤵捤愰ㄴ搹ㅡ搳摡㜴㈴㤵㠰愷㙡㡤〸㌴㥣㘲㐶扢㝢㘳戱慥㤸ㄹ挹㜴㠵捣㐴ㅡ㌴㉥摣戵㍡ㄹ㑤㘴扡挲戰㜱㈹㘴㤳挳㜷㠱搲搷搶昵挵搲㝤攲ㄱ攸㐵㔲捥攷昶㍣戹昹愶搷ㄶ㕤㌸㘳搴捥捥㙦㑦愹㄰て摢ㄹ〵㈴㤲㔴㘷㤰摤㍢㠷户㤱っ攵散摥ㄵ㤱昶㘸㉣㘳愶愴㠱慥㡥攰㤷㜵昶㤰昱㑡㙥㑡㈹㈳㘴戱晡攱㤱㔶散㑢㌸散㘴晡摤㥤扡㘰㕦戴戶㡤㝦敤晥㠷摤敥㉦昷晥ㅣ〶㌰挸敥㡡㐹㤳户晦て㕥㔸㤹㐴摣昸㡡慥㔴㌹愵敡㔰㜳敥㈴㘳昹㝣攳㈲㑦㜴㑥㜹㜵ㄲ戲昴愴㠱㔹〱㈷㝢攱㈴㈵㘸挰ㅤ昸㕦晣愵㤸愷挸攲㉦㈷㐱㜱晡㤷㈸㘶㔲㝣㤹㘲ㄶ㠴戸て挶㠸扣〶攱摣㐷㙦㐶㕣㙦愱㘸㠵〰㈳㤱ㄶ㕤ぢ攸戳ㄱ搵摡㈱慡戳㠷搹ㅡ㙢㡡〵㠴攰㐱㡤挴㐵㥦㐳㌱ㄷ愲愲〳㘲攱㕣㌳〶㉥㝣愸摣㐰㍥㥥晡〶摦挱㌱㝦㘸㑥㡦㡣㜷昶㈷㐲㍤愹㘴〲㍥㌲ㄲ㡢收㄰晣㈸㘹㘱㘸昱昹挹搶摥㡣ㄶ㥦ㅢ挵慦㡡昸㔲㜳慤㘹㘴㕡㜱搶〱㙢㤹㡦〳扡攴㈴ㅤ攱扥晦㑦捥㈲㡦㥢㌸㐶扡戴㐵攴慦㕥㡢㍤搸敡慤㙢㑢挲㈷㘷㑡㉦㈱搵慥㘹攰㥥㠷㈱㈹昱攸昳搰扢敢㜶晦昴愴昱搷晥㝣扦晤晢㙣捣㐲昹㘸㈷㈳戳攰愰㕦㐰㈷ㄶ愰㔴㐰㘷搹㐲慡㈱昳〴摤〲愴ㅢ㍡户㜷㙤㈹㐴〹愶㠵捥つ㕤晣っ㑤ㄵ摤㥤㙦戱㌳ち扣〸昴ㅢ㐸ㄷ搳ち攲㙦㐶戱攲敢收㉢挸搶㑦愵昸㉡㠴扢㙥㐸敡〵晤づ㜲㝤慣㘴㠱搳㈱〴㕤て搲㑢昵㌵〴戲㡦戸ㅥ昵㤳慤㐹挶㜵〶㤲㙤㐷㐵㠱ㅡ扡㤱ㄷ搰㔹愲㔰つ㌲㑦搰慤攱愸㐱㈷慦戱㔴昰㝤晢㑤换昳〹捡ㄵ㜶㐶㠱〷㠴㡥て慥㉡㝤つ㐵㡣㈲㑥㤱愰㐸㐲㠸㑢〱㉤慥㤶㌳㔹㈶㐵㤱㠶㜰搵愲昷㈲慡慤㠳㈸㘲㑥㙡㤰㉣搵戵ㅥ〱扤て㐲ㅣ〷挱攵敦搱晢㈱〶㥡㐳晡戱㉣㔱愰慣㡤㐸つっ㤶㈷攸户㜱㤵挵㌹㘳㈹敢慣㠱㤴戵搱捥挸㜷昱昸㜸㘴晣ㄴ㐷昳㜲㌶ㄵ㔹ㄱ㌵搷昳㍣㔱ㄵ㠱昳搶昲㙢㤲摣㔶㐶摡㤲ぢ㤳㤹戶㘸㝡㙤捣攸ㅦㄶ戱〳愷昴㤸〹戸㈵㔲昰㑥攴愵㈵搷慥㌵挳㝡愴㌳搹㥢ち㤹ㅤ㙤㠷㠳摢〲敦㠷攱㤳ㅥぢ慦挰㜳㜰㈷㜱㔸㐳㠱搹㈳㑦挸ㄳ㔱㘱晥愱㑡㈱ㅣ㉥户攵㠰㔶扢ㅡ㕤ㄶ捤挴捣昲㠸捣㤷㘱㝦〴㕡㠴慦㈷㕣ㄶ㔹搶㠳㘳㐶㕢㘵㘴㑥㉡ㅡ㡥㐵ㄳ㈶〷〳㝣㤹ㅥ昱昹收㉡昸㜵ㄶ㈷搳㔱㌲晤捡挸戲㤴㤱㐸慦攵㌱㌵搴㍦㌴㈷㈶昷づ㕦愴㈵㥡㐸愳ㄹ改㥤㘶戸㍡搲搹㤳㕣㡦敦㌹扤昱挴ㅣ㘳㙤晡戰ㄸㄵㅡㄸ敢㤱㐳㈳扣挲敢ㄵ㝥慦晦㘰挷㐷㍢て戵つ戳㕥扡〶昳搴㌹ㅡ挹㐶ㅡ㈰㑢㈹攴ㄸ㝡㝣㥦㐷㘸㄰捥㐸收㘸㝢摢攸㐹㘲㕦㜳扣攵㐵ㅤㅢ捥㐷㌲戲㐵晤㝣㘲㉥㠰㤸㌷㘷㜹㠷敢㘳晤愷㍥㙤昹攸慦挹摦㠹昳㘷㥥攳搲愲戵慡戲愶㄰搳㌸愳戰㌲㌱ㄳㄸ换㥦㤶㠱㠸㉣挳ㄹ㕡攵〶摢攱ㄹ愹㠸捣㌷扡捤ㄸ㌸㔷摣挸㔴㔹ㄱ昲攷戸ㄱ㑢摢㜹慤挹㜸摣攰㤴攳㜴㤵㙥㘹㝦愴戹㌷㤳㕣㄰㑤攸ㄱ〸㌹㉦敤㈴愳て㐹㐶㥦㑣慡㠸㉣愵㤳㔷㠶㔹㔷㜲㤵㤱㡡㘶㝡攲搱㤰㥦ㄱ㍡㘲て㡢戹ち晢㐱㌷㕢昶挹摡㤲㝣㈶㘸㜱㈲っ㜷ㅤ㜸㈹㔵挷攱挷㡣昶ちつ晦㠹㠳昴〱挲昲挸つ㐵摦㡣摡㝣㕥〸㥡㈲昹扣㥢晤㜲晢敥搹㐸㤱挶愹㤴㍥戳㐱摤㐱昴慣〵收㈷㡤㜰㍢捥攵挹㔴㤹晤搱搵㡦㐱愴㔱㐹〵改愰㙢㠵扦ㄷ㝥攴㜵搱戰㤹昲㌳愱ㄳ㍣戶㤴慥㍤捤ㅡ㉤㜰㥡ㄲ㡦捦㔷敥㉦搶㔶㐷戶慥㜱戶挳㐳晤㤶摣㔱㔰晦㕢㑢ㅡ㘷㔱扦㠱㠰摣㡣㉥㐴㔰摦〲㈱扥〰挱昷挹㉢㜰ㄱぢ㝣〷挲㐷㈷㔳晥㈸攴晡捡攰㔱ぢ愰㔰㈹㜷戳㔲㝡昱晣昰㜸㐹昷㥦㑦扥㐸戹攲戶搳㉣㡦㥤㍦晢つ㔴挳㐷ㅦ戸㕢〲㤶㔱㈱㡢慦攸㐸㜷㥡㘷昶昲㐳愷ㄱ攳㈸㜸扤昸慡〹〷㕣扥晢愴愰ㄳ愸㍡摥㘹㑡敦㥥㈸愶㌲挷㜸〸ㅤ摤搵㉥㠶愸攴ㄲ㐲㕦扡慣㉦㡡昹愴㈲㄰搰㉦㐵㈹㡦㝥ㄹ愵愰㜱换敡㡡〶挸㔶收㔶〴昵换㈱㝣㍣㡡つ㘲㍢挰㔰㤵〳㝢ㄵち㙢㤱攵㠹㘸〶换㥡晤㘸㡦㘶搰㤵㡡〸〴㠲昲㘴㍤㔲㉥㜷〵㔴敢搰㠸㘳ち戳㜲㜸挵搸挲㝣㤵㘸㡣㉢㤲㙤㔱㄰㠵㜹ㅣ愸㤰愴㈲㐵晡㜸㌸㜱ㄳ㘱㥤戴㙣㝡㈲挶て散㤷㔰昴捥搱晤㈷㤸㡣㌴㈶ㅥ晤㝢愸㐵㈵㌵㍣愴て㍥㍤ㄴㄷつ搷㘹㠰挴挶㑡慢戴㝤㠰ㅤ㠹㌴っ㐶挰㡥挱昰㔷搹挱㐵扤㤹㥣ㅣ愳㙦㤸㥤〳攷攷愲〴戶敢㤰㤱ちㅦ㈶戶ㅥ敦㘶㔱ㄲ㘹戶て㤲㉥愲ㄲ㍥㡡㠵戶㤹〷晤㈰㥦挶扢挵㈳㕡㈵㔵敤㌸扤晣㡣㉤㌰㡤㠴ㅣ㠱捥㑣戸捤㕣㈷㜹晢㘲ㄳ愴ㅢ愶㈹㘶づ㤳〰㈷㉡㉤㥤ㅥ㘹敥㑥㠳〳㘶戸挱摢㈱戹挰昵挸㔲㌳㘶昰㍢㈵昶㘳㍢戴㌸㤴㠱㉦搷愹㠰摦㈰て㥦搱㠱㐶㑡敤ㄱㄲ㜲㡣戴㐱㈶㙥敥㑢㜰敤ㅣ攴㠸挲摡㐷攴昳捥㉣㜱搵て昸摣㍣换㤳つ搸㈷〳晡户〶愱㤵戰戱慡㉢㤲慢㘸㔸搶㐳㙥㔹㌶㘹戴㉡戲㘹攴㥥㤵㍣㈳愴㌲昸㔰捦慢ㅢ搵㕣㌶㌱㙣搹㤹㈸敥て挴晡慢㈲ㅤ㠹㔰慣㌷㙣㑡㡥㤶戵搵㤲慡ㅤㄶ攳㈵㙦㤴㔹㘳㌵㠸㕥㙣愵㜴攰㕡㔹昶挳敤挱ㅦ搴昴㉢愰㔶㘹攴㔰㠷㜵㘰愳挷昱㔳晢㝣㐹ㅢ㠶扡㕦㉣攴㡤㈶㤸戴㠲㈴摡㌲㍡敥ㅣ户戱㕣㙤㑡戱昹挹昹㐹ㅥ昲㤴愴戹㔱㉢改戰ㄸ㈳扣愷㘵昰㌴つ㉣昵㈰㔷〷㉢㠱戵㤳扦㍣敦㥥㙤晦㠶攲攵〸㠸㘶㈴㑣㘴㈲戴㡡㠵㐴戲攲㜵㡦㘳愲〵㜱ㅥ挹昴㉢㈱〴晤扥㈷攰〷㈵㉤收㝢ㄵ挲〷㘴扥㠲晥㘱搴敤搱慦㠶挸㍥㠲づ攱㉣㉦㘲愲捤㡢慥㐱㔰扦ㄶ㐲捣㠵㈸㔲攰㠷㉣㜰ㅤ㠴㙦ㅥ㐴扥㠱ㄹ搰晤㔹㐲㐴㥣㕣搱ㅦ㈷㘷挶昲搴昰㠱ㄹ敥㕤昰㙥慤摣摦挱㙡户㐱晣敥㠹㈷戸ㄵ㜸挴〲㠸㙣晢ㅡ挲㜶〷慦㐷㔰扦㠱〵攸昷愳㔳㐷搹慤〵㥤㝤㔲㥦摡㡦㄰晡愴挷㕥㐱昷愰搴昳㡤慣㡥㝥㐲㑢捦昶〹攳㈶㈴ㅣ㔸捦㉢㔱㉡摢㘱㠵戶晦ㄸ挹晡㑦㈰挴改挵ぢ摣捣〲㍦㘵〱㝡ㅣ㐹摤戵㕢㈰㕣㥡㉢㙦㐴ㄵ愱戹摢㔱捡愳摦㑡㈹扡㈱戲㡤换㤳㡣㜵㘶昸㌹㑢摣挶〲㙢㈰攴㔷〷㔶攴搱㙦愷㜴㝤㌷㈲㠶㈸愹㑥昶㈹搸愰㐵ㅣ㔹搶挸ㅣ搸攰㡢〴ち搳攸㝢昴㝦愷㘰㥢㔹慢㈳攸㤸挴〲戰㥦㠱搷〶㍤㤴㠳慣㡤ㄴ戲攵㤸晤ㄲ〱㐱㈷㘶捥摡昸ㄵㄲづ㍣㘶扤挴攲㈷㜷㙤搰扢㤹㔵㈶㠲搹愹㜷ㄷぢ晥ㅡ㐲搰昳㔹愴挰摤㉣㜰てぢ搰ㄷ捡昵愱晦〶挲㤹搲ㅢㄱ挹挲㤴㈹晤㕢ㄶ扣ㄷ㐲㥣㑦挱搸㝤㜶㐰㉥㥢捤㠸攴㥦收ち捥搴㜲挶㐵㜸扡敥捣昴攳〶㥤っ昲㜴㘷㠵戸收㐰㐰㤱㡤㌳㘷㌲㠵晤愷㌴晦挳㥤㠳攵㠷扢昲攱㜹搷㤲㈴㡣㌹ㄷ攰挷㌷ぢ㕥搶〱昱㝣〳昷㥥〲㌱㝣戴〷㈰㠶㉦㠸㠶㔲挹㜴㌲㤲愹改㠴户慥㠶搷扣㈲搸㠴㥡㝤㌳㔱㘳搱㌶昹㘲愵〹扣㠸㙦ㅤ慦㍥〴搶㈴㤲敢ㄳ戲㌷扥㌴㙦扢㐹㝤㤵㤵戱㤹〰㝥攴㜳㍣戴ㄸ扣㄰㐱㘶㙡て㐲㡣㙦㙤㘹㕤摡㔵㍦愵扢摢㙣㤸㙡㠴㈶㑦つ㑤改㌶敡ㅢㅢ㘷㠴捣㐹搳ㅢ挳攱㐹㤱〶愳搱っ㙥戱㌱晡㐳〸〴㉦捡挶ㅥ㘶㡣㈷㙢搹ㄸ昳㝣㍣㘳㝥搲搳㉤㕦㐱㜴㡢㤰〸ぢ戳戴慣慣攰㍣㔳㜰㉡㜶慥戰㘸㥡捥挶ㅡ愱㥣晣㐳㔰㜱㔰慥敥〹愶戳㔵㝦㡣攲㜱㠸㠰攰戱㔸扥挶㑥〴挶搸㍦挱慤〸戰㥢摡ㄳ㄰ㄵ慤㉤㕤㜲户㕥㡡㑢㙢摡敦㤰㌲〴㈹戹搷㤹戵㈷㤱㍣ㄴ挹戸㤳㤱扤愵挱改愶㍤㠵昴㉡愴㉢扥挲㈰て摡慣㕤㕥〷搶㥦㘱愸㤱愲〲挲挷ㄳ㔷晥换㈹捥㍢攵㠴㐷挳ㄶ㔴㡥摤㔲㑤㐳㈲㑢㝡㡤ㄸ㉥㔸㉦〲〷捣㌰改㜰㘰て愵ㄶㄳ㍦攰っ㤱慦㜰摡改ㅣ愸㝣ㅤ攴づ戰晤㙥昲㘲搳挱㜱㤱㠰敦挴〳㑥愳㙣㉢㠵搳㠸㤶㈸愰晦㈷㈵㉥挳㤱㑢㝥㜲攲捡摡㠶戹扥㉥晡㉦㙢㘳攰昰㥦挰㕤晣㍣愰㐲戲ㅦ〴昴ㄷㄸ挳て㍢㈳挸㝥㌶㌳㌰ㄱ慦㌵ぢ㍦〸㝢戴ㄷ㈱〶戴㌲攲㜳㈸㐶㑢㤳㙢㈹戲挴㈸㜸つ慢挰ㄳ扣搶晡敤〹㤲敥昰〹㤲昲昰愹摥〶㐱㌸つ昸㈱㝤㠲搷愳㍡扥㤹捥㌵愸㜳搹改㕣㑣㐱戲ㅤ㤹㍥㡣㐹㝦愴ㄸち㈱㙥愴㘰散ㄵ㍢㈰搵㜲ㄳ㈲㔲㉤㘳昱㥥戳昰㠳戸㐷愷昱愵㥤ㄵ愳㤱㔲愸〱㤲ㄴ㔶愵晤〹挲戲㤵つ摤つ搳愷㑤慤慦㥦㍡㌵㔴㍦㘵捡愴挸㡣挶敥挶㙥㈳搲㘸㌴㑣㤹搶㘸㥡㌳㠲㤲搳愰戸晥ㅡ㐴昰㘶〸搹㤹搷ㄹ晢㘹㌶挶㍣戱ㅤ㠲昶㔲ㅣ㠵挶㘹换愴㑤㝡〳㈹晡㥢㄰〱㐱づ㈳挱㙦㈱攰搸愴㥦㈳㈲慤㠶慢てㅡㅤ㑢㈹户㘵㌳㐷㌲㘹て㠵㌴㈹㐷㈳㈴㙥㠷愰㔹〹㠸㜲戴挶㘹㑦搵〴昴昷㈹昱搹㤷愴㠴㔳㔸晦〰㐲晣㤲㠲戱扤㜶㐰敡㤱〴㐲敡戱っ昰㔹昸㐱摣愳晤〳㘲攰改攵㐳戱㐲攵㤲㌷昰〹㤲㍢昰〹㤲㈸昰〹㤲㉣昰愹㈶㑦昸㙣㘶ㄵ搹㠵㥣㍤慥ㄶ攵慣扡㌷㥢㕥㠳㠰㑥〵攸挷㈰ㄴ扣㡦㠲㐹㕥㈴㔵㔶晢戸摢ㄵ㍤㈴收晦㈹㠵晡㌷㈷㕣ㅣ㐷挴㍢搲搸㐰㜰捤㘴㔹戲搹昹挳㤷㈱搹㡤愵㌶㝢㉢㜶扣㥢㤲昵扦㘴㘱㡢㔲づづ户㑣戱晢㈳愳㤶㜷㘸㡦㜰㘳㡡愳㝡㤴㥢ち㤷ㅢ㥣〱㘶㌸㕢㘳ㅡ晣戳搴㕢㔲戰昵捡㡤㈶晢㈷㉥昲换㈰捦㈸ㅣ㠹㔱㐵㝣昴㉤搱㡣㜴㐸㜳㈳ㄲ晡㠳㤰ㅡ㑦昲㔵㌳挷戵戴㡦慢㥦昴挵㜱㉤昳挶㑤㙥昴㝤昸㜱攱㜶㕤扣㈱㑥㍢㤷㉡戱㔹愶攸ㅡ愴㕥〶㈱ㅥ㐶㤴搵㌱戹晡㌱〸づ㈵戵慢㍣敦捥戲㈳㑤搵㡦㈳㈴㑢㥣㉥㡥摤摡散㝢昹散晣て昲挱散慥慦晢搹㠶㑥ㄱ愰㈸愷愸愰愸愴愸愲愸愶〸㔲っ愱ㄸ㑡㌱㡣㘲㌸挵ㄱㄴ㐷㔲ㅣ㐵㌱㠲攲㘸㡡㤱ㄴ愳㈸㐶㔳㡣愱ㄸ㑢㜱っ㐵つ挵戱ㄴ挷㔱ㅣ㑦㌱づ㐲㤰ㄶ挸㠹㌷つ〱攵㕥挴㝦攱昵㡢㕥つ㜹挱捥挸扦戸㈹戸㑢愱㐶摣攳㘶扤㜶㐴㍣㥦㑤慤㘵㤲ㅤ〹㜲㑢㤱慤㥥㠸搴捡㙡昱挷㙣㕣昶㘲㈹㘲搶㠵㠳愷〷敡挵㔳㜶㐶晥〵㤵攰㉢搹㥡ㅡ慣㥡㘹ち戹㤸㠴㑥㈳慢㑤㐱㉡㈷捥㝣㙢攲㉣挶挴ㄱ㍢㔱㔷㜶戴昵㘹㈸愰㑦㠷㄰㌴愹搹攴敡㌷㄰ㄹ㝣ㄲ搰愶づ㍥〹戲㘶㔶㙦㘴ㅢ㌳㈸扥㐸㜱ㄲ挵㤷㈸㘶㔲㝣㤹㘲ㄶ㐵ㄳ㐵㌳㐵ぢ㐵㉢㐵ㅢ挵㙣㡡㜶㡡㌹ㄴ㜳㈹㍡㈸收㔱㥣㑣㌱㥦㘲〱挵㐲㡡㐵ㄴ㡢㈹㤶㔰㉣愵攸愴㔸〶㈱㘸挸㡢㑤㠲㥦っ愴晥ㅦ摢ㄹ〵㤷㘳摥㐷㑤愸ㄱ搷㝥㔸慦ㅤㄱ搲攰㌳昵㌴㈶攱攱慦㈰つ扦㙣㜵㈵愲㤸〴㑣㜵㝢攱㑥㠲㙤〳昵攲㍡㍢愳攰搶〹㡤攸㠱㙥㥤㈸㝦㠳㔳㡤㡥昸㈲攴搱攵ㄱ㉢㤹〴㔱㝥㌹㠸挹㌳㑦〵㍥ㄲ愷昰㔷㌰昳㜱ㄷ〲㥦㠶昱㈷㝣㌶㉤挷ㅤ〹㕡慥散挷㐹㕤挶〸搶㈲㡢㔲昸㕡㔹ㄶ改㐸挳㍦ㅥ昶攳㈶㝦〶昷㤲ㄳ㠷〳㑢挶㈹戴搴㡢㔷挶㝣攵㕦捥㜸㡢ㅥ〰挷㈳㍢摦捦愴㥣て㕣㝤㘴㝤愴㕥㝥㕢㍥㌸㡥慣㜵㘳扣戲㙥愳戰㜲㕢愲㔴㕣㡢㈱戶昶昶㑤㥥晤戲捦ㅥ慦㐷て愳扣挶㌳㘸〹捥㐱㜲㌲㐱〴昴〸㔲㉣ㅦ㕤㉤㡢晡㘸搰㡦㉢昶ㄵ换摥㝡㌰㥣㙢㡣㔵㈶㜵愱㜷愴摢晡㜱摥㡤㠶昰㔵戵戵㌷摥㙢㝤㠳挰㑣ㄵ搶晥㔰捡㡤㘱戰摤㠹㙢扦㉣摥㘵昰㡦㤳晤㜱摣㤱㑦慣捡昴㌸㝦㤰㡣扤ぢ户㄰昵ㅥ㔴㐲㜲挵ㅦㅦ昷㠲㝣ㄵ攷ㅥ㍦慣㙦扤㜲㝦攵敥㘳晦㡤㠸ㅥ㥦㙤㕦㔳昰挹㍦〷昳㌳捥扦ぢ昳挵㍢㌳收摡昲戸〵攳㌴〴〸㡤挱㤵慡㘹㔳昲ㄴ㌱㘰㑢戵㉥㕣㥥㝢㜴㔴〱㘷ち㥥户㘶慤戲扦㌹摣戵慢㍡戰晣㥣搶㔹㘲㜹摦㈳㕢㝢つ㝢㉢摣扢摦昷㝤㡣搷㐱戵〴㕤㈸㝢㌲摢愴㡥〴户㑡敡挹㝡昶摡㔳㈰扢昷敥摤晦慤㡦敥㝢收搶户㌶㌸ㅤ㄰㔷愰〳散㠴㐴㜳㡦㔵搱搶㙢戸攸挵摦㝢敥愱攵㈳戶扡攸敦愹㘸㙥捥㉡摡晡扣戲摢㈹㝤敤㝢ㅦ㡤㝡㉤晡㙦㑥㕣㝣㔷㐵㜳㔷㔷搱㤶敡昶㌸愵挷敥㝦㝢晣㔹攷摣改挴挵攵㉡㥡㜴㐰㐵㑦㤹捣攷慦㑥改㡡㘷挷ㅣ愷搵㍥攴挴挵㔶ㄵ㑤ㅥ愱愲ㄱ挵昳㌷愷昴㈵㍢㥢愳㘳摦㝤挶㠹㡢换㔴㌴〹㠸㡡㝥㔲づ扥㡢㕥搸昸捤ㄵ㘳㉦晥扤㡢扥㔴㐵㤳戹愸攸慢攵搷愹昷㥣搲戵㘷㍣扦㙦㙡挷㝦㍢㜱㜱㠹㡡㈶攵㔱搱㍤㜲挲扤敦㤴㥥搴㄰㐸㝣㙤挷晦㍡㜱㜱戱㡡㈶㔷㔲搱㔳愵搶㍥㜰㑡㍦㝢挵㥡搱ㄳ挷扤敤挴挵㜷㔴㌴㐹㤶㡡戶㙣攴㕥愷昴愸〷敥㍦晢挲ㅤ㝦㜱攲攲㈲ㄵ㑤㜶愶愲㥦㤲㕡㜳搱搶っ㜶攷㥥搸愲愲㐹敢㔴昴㌵㔲㙢㝦㜷摡㥡昰攷㑢户㕦㔹晡㡥ㄳㄷㄷ慡㘸昲㐱ㄵㅤ㤵㕡晢㠷㔳晡戶戲搹㜷扣搳晡㠶ㄳㄷ㥢㔵㌴㠹愴㡡㥥㈶戵昶愱㔳㝡摤敥㔷㥥摤㝣昶㥦㥣戸昸戶㡡㈶〳㔵搱戴㠳ㅥ捦㍥愷昴㑤户晤散㡥㈱攷扣散挴挵〵㉡㥡搴㔵㐵㍦㉤戵收愲扦戱㜹㜸㙣晢㜳㉦戸攸昳㔵㌴㌹慦㡡扥㔶㙡敤㈳愷昴㕢㤷㕣昶收㜵㔳㥦㜶攲攲㍣ㄵ㑤戲慣愲㔷㑢慤㝤散㤴扥扢㙤昵㥤㌷敦㝡搰㠹㡢㜳㔵㌴㔹戶㡡㥥㉥戵戶摦㈹㕤晤㔶搵戶搷㤶摦攵挴挵户㔴㌴改戹㡡戶收㥡愷㐹㉡捦戳㜷㝦挵慢搳晡扡ㅡ户扢攸㙦慡㘸昲㝡ㄵ㙤慤ㄲㄷ㍤愴㜴昷挷慦㡢㙤㉥晡ㅣㄵ捤〳㠱㡡戶搶户㡢扥敦昲搷㤶㕣㝤摢愵㉥㝡㤳㡡慥挹㐳㕢㤶㐹㌸㍤扦攸敥捤攲搸㉢㌶戹攸戳㔵㌴㡦㈰㙡摢㤶㑤㜵搱㐷㡤㙣ㄶ扢晡㤲㉥晡ㅢ㉡㥡㘷ㄷㄵ㙤㘹换敢戴㍤㘱搷慦挶摣扦㘵愵㡢㍥㑢㐵昳搰愳愲攵㜰㐷㕣昴愶㍤昷㍣晣晢挷收扡攸㡤㉡㥡愷㈵ㄵ㉤㈷敡ㄳ㉥晡昹摦扣㝣昱愳㌷㑣㜱搱㕦㔷搰㐱㥥㠹戸㈵改攷㈳㔰㔹ㄲ攴㘹㠸㕣户㌲㈸㜸〴㈲㘱搵㉥㠰㜰慦㝦慦攳挹㍢敤ㄵ㝤愸㐶㌲愰㌷ㅢ㡥摥て〴ㅥ㌰愰捤〴㕣〸挱换晣挲㥥㍤〱㝤ぢ㔲ㄴ〶㈴㜸〸㤲㜵㝦〷㠱攲っ㉢㤵慤摦愳㌲慣㑢㔰㕥扢ㄴ㈲㤷㘱㕤㠶ㄴ戵㝥㥥㤶挸戲挰摤㜹㘶㈲㐷搲㉦㠷攰慢捡ㅤ㤸㐷ㅤ㔷㙢ㄵ㑤㉢㉦㜹攰扤㠹㉢㉢㥢㥥㝥慦慢㜷昷㉤慦捤㍣昷愶收㡤ㄷ㙦㔸㈴扦㕡㜹㌰敦㐵㑣搱㥡攰ㄹ挹㐵敦摤扦㘳散㜹㙦㉥搹㔱搵㐴㈵戰㜴㑢㙣昲㠴㙤㉢㙦㜴搱㙢㔴㌴て㔷㉡㍡昰挲㡦搶捥っ〴㥢㈴㤸攸㝤㥥〷㕦㜸晡㑤ㄷ扤㕡㐵昳㔴愶愲慤戶㕤昴攲摦扤㔹㘶㑥晥㥣㍢摥㔱ㄵ捤攳㥣㡡戶收摡㄰愷敤㥤㈷㑤扤㘰昲㔹㉢㕣㜴㡦㡡收㌹㔰㐵て扦㜵捥㉢ㅢ㠶て㜵搰㤷て晤摢ㅤ改㍤摦㜰搱慢㔴㌴て㤰㉡㥡ㅡ扦攴〱ㄷ晤攱搸㕦㥣㜹换て㝥攸愲㈳㉡㥡㈷㑦ㄵつ㤵㐱㙦挳㥣戶慦晥敢㑤㤹㤱㡦㈹扣挵㔴搱㑤㜹㘸㌹㘰㘳㠷㍢攸㐷㥥摤戶㝢散㜷ㅦ㜷摢づ慢㘸㥥㜵搵戶慤㌵收愲㐷ㅣ㔵晢昱昱㈳㕦㜴搱㈱ㄵ摤㤲㠷摥㈰搵㜶㠴搳昶戶ㅤ戱攷㍦晣㡤挲㍣扡㔵㌴㑦搷㙡摢搴搹㝢ㄳ㡦㜴搰㤵ㅢ㝣ㄳ挷㙤㔴昶㔰㐳㐵昳㔸慥愲㥦攷㔴㝢挱㐵㙦摡㜱挴ㄷ挴㍢捡晥㝤㠶㡡收㜹㕥㐵㥦㡢㔹㍥昶扣愳㥣戶㍤昲㔱戸㐳㤷㡡㙥捦㐳㌷挸㥤㘸㠴㠳扥㍢㝤晤㤷㡦㝤㐴㘱㍤㕦㔳搱昴㈰愸㙤扦㉣搵收愲户敦ㄹ㌱㌶搹昴㘷㔷攷愷慢攸戹㜹攸㡢攵㘴㍢摡㘹扢㘴挲㠴敡慢敥㔱㜴扥㔲㐵搳㘷愱戶晤㈵戹㐴㐷㍡攸昶㝦㥣晣敢搱㍢晥攰戶㝤㥡㡡愶戳㐳㐵扦㐱愵扤改愲㡦㕢昵戶搱昳挳攷㕣昴㔷㔵㌴扤㈴㉡晡㑡挹ㅤ㐶㌹㙤晦攸昸て㉡㙦㍦敤㌱ㄷ㝤慡㡡愶㝢㐵㐵户㘳㝤摥㍡㘷戴㠳㙥摥㍢㝥扢㝦晡扤㉥晡㉢㉡㥡㝥ㄹㄵ晤㌷㌹搹㕣昴戲㔳㙡㕦㡦慦扡摤㐵㥦愲愲改搰㔱搱㌷挸㈵㍡挶㘹㕢㙢戸敡敤敥㍦摤攸愲㔷愸㘸㝡㠲㔴昴㘲㘹搸挶㍡攸扦㍦㔵搷戱㝢捦ㄵ㉥㝡戹㡡愶ぢ㐹㐵㈳て㡦㡢摥慡㕤戶戰㜶挳户㕤昴㌲ㄵ㑤摦㤳㡡晥ㄹ捤摡慤挷㌸㙤扦戴攲愵て㠶愴晡㕤㜴愷㡡愶搳㑡㐵㙦㈷扡慥挶㐱㥦㝦㜴㑦扡昶愵愸㡢㕥慡愲改敤㔲搱搶ㅡ㜳搱慢㈷㍤戱昹愳㠷㑦㜵搱㑢㔴㌴摤㘴㉡晡㌴ㅡ㠷㍦戸攸㥤㕢慥㥥㍤扡戹挳㐵㉦㔶搰㐱㍡挳攴敥晦ぢ〴戰晢搳つ㘶敦晥昴㝤挹ㅤ晡㜶〴ち㜷晦〵愸愶㜰昷扦〳㘵戵㕦㐲攴敥晥㜷㈲㐵搹㥤㝤㜴㤳攴㍢ㄸ〶昴攱愰散挱㝥㉥摣〱慣㠸㔰愰づ晤㉥㍢挰㐸㜵㡦ㅤ昱㑢ㅦㅢ挹捦㐹㜹㝥〸愵㐳捡挷敢㕡摣挲换昹晦挷捣挶晦て愶㥦㍣愷〴昷晥慤摢昲愵摥㉦ㅥ㕣㕤昴㡣昸㔱ㄵ㝦㝣敤搰昰㍦㔱て摦搲晤㤶挰ㅡ㌹〷昴扢昹摥㈴㘹ㅣ〳晤ㅥ挶挸捤昰て户㔳散〰㈳㠲㐴㑢㤶昹㉤㔳挹慦㤸慣摦㙢〷ㄸ愹㈶愳㘲㐰㉡㔱㜰づ㔱㤱愲〹㍤㘷敦㘵㠳昷㌳㠵昳㐲㔶昶〰㘳㥣づ昸攷搱晦挳づ㌰㈲攴㘰㌱昵㐱㐶敤㈷挸㐱㤳㌳昴㈱〴㉡㑢慡搹晦㔳㤰改敤ㄳ愱㌳挲㘷㥣戱户扡戴㘶㘴改㔷㥡㉡㝥昰昲攳慦㙥摤戵㜲收敢晢慥戹㘶搷晦㙣㝤㘲摦㍤摤㌳ㅦ戹攱㠶〷攷㕤昷挴慢㐳㈳摢扣㜷敥㥤扦㙤㘳晤㥡㡤㘷㐶㤶㥦㌰㘷攳愹慢㤷搴㉦ㅥ㔲㕢㔲㔲㔶㌶㘱搸愳㈳㈶〶㌷㥤戹㐳摣晦攲㔱〹㈱㔵㠲〶㜲敥〰〵愹ㅡ搹㡤㐷㘴㌷㠴㔴ち㑢㍤㡡㜸昶〹㔲㌹戲搴㘳戲㔴㌵摦晤㌳敤慣㔴㈷扢㤱晤㘶捤慥〴愹㔶搹㡤㥤戲ㅢ㐱㉡搴㕥搵搴愲ㅣ愳㈹昶ㄸ戵〰〰晢㈱昸㕥㌲㘳㜲㙥㐶㤰㉦㘸㠳昹㔶戲㑣㐳㙥ㄹ挱㜶㘴㐶㝤㙥㐶昹晦〱㝦㘶㠷扥</t>
  </si>
  <si>
    <t>8e4fbf9c-3de3-4290-a06f-ade885905ae6</t>
  </si>
  <si>
    <t>㜸〱敤㕣㕤㙣ㅣ搵ㄵ摥㔹敦慥㜷搶摥搸挴㑥㐲〲〴〳攱搷搱ㄲ㠷㠴㥦愲㌴昸㈷㝦攴挷㑥散㠴㈲㑡㥤昱敥㥤㜸㤲㥤ㄹ㘷㘶搶㠹㈱㉡昴㡦ㄶ㔰㝦攰愵愲㐵㠵愲ち戵㉦㤵攸〳㠲㤶㍥㔴慡搴慡㠲慡慡㔰愵㍥㔴愲愸㙡ㅦ㕡戵㤱晡挲〳ㄲ晤扥㍢㌳扢戳扢摥戱戳㠱搶愹㝣ㅤ㕦摦戹昷摣㍢昷㥥㜳敥㌹攷㥥㜳㈷〹㈵㤱㐸㝣㠴挴扦㑣㈹ㄶ慥㥤㕣㜰㍤㘱ㄶ㐶敤㜲㔹ㄴ㍤挳戶摣挲戰攳㘸ぢ㠷っ搷敢〰㐰㘶摡㐰扢㥢㥥㜶㡤挷㐴㜶㝡㕥㌸㉥㠰搲㠹㐴㌶慢㈶搱捥㐱昸摢ㅢ㍥愸散搵㥤㐲㌶㌵㍡㌲㍥㜳ㅡ愳㑥㝡戶㈳戶づ㥣昰晢敥ㅡㅡ㉡っㄵ㜶摣㌳㜴㜷㘱摢搶㠱搱㑡搹慢㌸㘲㤷㈵㉡㥥愳㤵户づ㑣㔴㘶捡㐶昱愰㔸㤸戲捦〸㙢㤷㤸搹㜶搷㡣戶攳摥愱ㅤ㍢㜷敡昷摤㜷㙦㌷㕥㥤㌸㌲㍡㌲攱〸摤晤㤸挶㑣㜳捡㍢挶㐴搱攰摡㠴㜰っ敢㔴㘱㜴〴晦㈲昳挷搳㍤㠵挹㔹㈱㍣扥㕡㌸挲㉡ち㔷㐵挷㉥㜳搸㜵㉢收ㅣ㤱愷㥡㝢戱搴愲收㝡㘹㜳㔴㤴换慡ㄹ㡥㥡㌵挷㠱扢戲戶搰㙤㑥ち换㌵㍣㘳摥昰ㄶ㌲收ㄴ〶㉡攵捤攳慥㌸愶㔹愷挴ㄱ捤ㄴ㘹㜳㕦挵㈸愵晣㤴攸戸㌵ㅣ㈲㍡㌱戹晣挲戰㙢㡥捥㙡㡥㥣㤱㑢挴挴挰敥㜵㡡昵戰㌷戵ㅥ㤷㔳㤷㙦攰㤸㌷户㠶㐳换〹捤愹㐲づ戶㠶っㄶ㕦㍦㠳㍢㕢挳㐷㜰㔴摦攷昶搶㝤㈴㉡敢愱㤵慥㠰扦㈵㐶戱ㄸ㌵挳慣㤳㔹㤶ㄹ〹愸收㤸㜵㌱敢㐶愶愴晥㡤㕤ㄲ敤挸愶攴戴㤶㥣㥥㐹㑥ㄷ㤳搳愵攴戴㐸㑥敢挹改㔳挹改搹攴戴㤱㥣㍥㥤㥣㍥〳㤸㌰㘵㍢㍢㤳㐱捡扥昴摣户搷ㄴ晥㜵昰戹摦㙦㌹㝢㝡㜰㝥㑢昷ㅡ〰ㅤつ㈶㌵收㘸攷挰㙡㌵㉥摥㕥搸挶㥦愵㜷〵㌶㠵扥㔳扦㐷ㅦㅡ㉡敤摣愶摤愵愵戹慣ㄸ攲搷㌱㑡㉦㘰扢昵㠷っ慢㘴㥦㤳戴扢㜶㐴㜳㐵つ㜱㠳㐱摢㠸㕤戱㑡敥㌵㡢㌷㑥㝡㥡㈷㌶㌵戶搵〶㘹敡㌶㠹㙤㈵㕣昹扥捤㡤摤㑥㘸攵㡡ㄸ㍥㙦昸捤搷㌵㌴㥢ㄳ㡥㍤搳扡㜵慦㈳捥㔶㕢㥢㘶㌴っ愱㌶㉦挷㙥㕡愵摦攴捦㙢㘰㜴搶㜶㠵㈵愷㌷㘸㑥ㄸ挵㌳挲㤹ㄴㄴ㠹愲㈴㤷扡㡥㑤挱慥ㅦㅣ户戰㔰散搶搲㡤搱㕡㝤捦㜹て㥢㔹㤴㌰摦㌹攱㜸ぢ㔳摡㑣㔹慣慦〳昱摦㠹㠶㡤㜵搵㝢敤㘲挵ㅤ戵㉤捦戱换昵㉤挳愵㜹つ㤲愶㜴搸㉥㠹㔴㉡㈱㠵〲〴㙥㐷㠷愲㈴敥㘸扤ㄷ㈴㈱㈲㈴收㐶扥扡㥥敤ち挷戰㍡慣愲㉣挸㤳挹㉤㑢っ挶昹㑡ㄹㄳ戳〳㈳㙢愲晥攰㑢㙦㕢㘲搸㉡攵㍥㔹攰㘴戲㉦㔸晤㥥㜹㘱㜹晢㌵慢㔴ㄶ㑥慣昶㔳㌸㈳戵〷㔹晡㈲〴㐲㑢散㔱搵㈹攷㤵㠵昴㌹愳攴捤㘶㘶㠵㜱㙡搶㐳ㅤ㌴㘴㌶㑢搴㌶㈵昵㉡㔴愹㙢㤹昵㈱换攵ㄲ㤹㝥〲㘵㜲㐸㠹㌴愵㔳捣㕥慥ㄳ攴散㔷户㤷扢昵扤㐶搹ㄳ扥㔰敥搱㐱ㄱ㕦慢㐹昲攵挹愲㡥㔶昴ㄵ㐶扦㍥ち㉥搵っ换㕢愸敤摢愶㕤攲㌳搱慡㉣㔸㜱戲㠰愲愰㕥ㅥ挴散㌵㌰㑤㠳㌴㠸〷㡥㌰ㄱ户㐱㡣㘶挷挸昵㑣㐶昸ㄸㄹ〱昸㈸ㄳㄲ㝡㕢㙢ㄹ㐱㘶㙦㘶㔲㜶㙡戹ㅦ㔷愵搹㘲戶扣㉦捤搶〱㜱敡㝡㘶ㅢ㤸㕤捤㙣㈳㌲攵慦㤰㜰㤴㜲㈸搷㈷昵ㅡ㍣慢搷㌲扢づㄹ攴㤳㑡㤹ㄳ㠸㉡摡㔰换戱㈳〹㤷㠷㥤㉣㡤㘲㕦ㄴ搱㌲慥摡㤹㜹㔳ㄲ㍡戰㍡㔷㠶慥㑤㐹ㅤ㝢㑢㙢摥㡣㉥㠷ㅣㄹ〳ㅡ㕤敢ㄲ愰㔱㐴㄰戴㑤扤㜵㍤扡慡〳捣㙥㐰收㉢ㄶㅡ扢换戳收㘹㑥㕥ㄱ㈶㤱㙦〸戵愹摣〳㈶愶昹ㅦ㈳攰㥡㡥㉥慢昶㌳㑤挱㐱晤㡡户㥦户戶摥摢〱搱ㅢ㜴收慡捥愱慦攸ㄲ㉤攸ㅢ戱扤㤴㍦戵搴㉦㕢搰慣摥捣散ㄶ㘴つ晡㠵㈷敦㑢昵ㄲ㐸㤳搸㡣㔰㙥㉤㍤㉥搲挲㥤㕡㤸ㄳ㔲晢㜴敢㔳㥡㜳㑡㜸昰㕥ㅣㄸ㠳ㅤ㙣㍢㡥㈸攳㐰㕢㤲ㄵ㍣扢㙣愸慦㜴昷㍡戶挹晡㔵晢搸扤㈲ㄴ㐳㉡㤵散㐸㌴搸挷㌱㜶㘶挴摦ㄴ攱ㅣ敡摦扢㕡ぢ㠹㐸愷㝡昶㘲扦昸戳攵慡㈴㘹㐳㤲摣〶戴慡户㈳㠳㤴㔰晥搰㔲愲っㄲ㙣慢〴慢户㔶改摤㡢㌹㤹㌴昸て㥢攴㐸㤷敦慣ㅤ㠱敦挰捤㥢㤳㠶㔹ㄵㄶ㕤收㠴㜰㡡昰㉢ㄸ㘵㤱昳㕤戲ㄴ㌵慢戲攲ち㤱ㄵㅤㅤ㑤㘷改ㄸ摦㥡攴㤳〶㈹ㄱ扢摢㘳ㅢ㘳捥攱㌵愶愲ぢ㤲㐲㈵挶㉤㔴㤵㐰攴㍣挲慥㡡㤸㌶㐴㑣〱㠸㔳敦㘴戶㡤搹㄰戲昴㙦㈱㘹㤶㡢㜸㠶挲㍡攷改捥㥥㥥㑥㘴㐹〶改ㅥ㝣愷愵戰摡挱搷散㘴㜶㌷戲〶昳㠷捥挷ㄸ㐶㤴㈴㡦㌰㈲慤㈵㔵㍦㘱㠸㜳攴㠱㌵㍡㠲㑡愳ㄵ搷戳㑤㐶㤵昲晡㤸㝤挴昶挶っ㜷づ㔱愸㍥㍤㈸㍣㌴㉢㉣㜰㤷〳摢愷愱捥㥥㥢ㄳ㈵㔵㥦戴㉢㄰㙤〷挶㔶挲愱ㅣ敢㠳㉤㈹捦攵㐹〵愹扤戳㌱㠶㔰攴㠹ㄸ扥㔶㝡㘲㤷攵昹收愱慦愷㠶搱㈹挳㉢㡢㉥摤摦㜴㉣㘷㜵㘰ㄱ㔱㠳㔲愷㍥㌵敢〸㌱㤶搷昷㌹㐶愹㙣㔸㠲挴㠰㡤挹㐰摤㈱㜱ちㄱ㠲〹㥢昱㍦摢捡敢㔳㡥㘶戹㜳ㅡ㠳㠹ぢ㙢敢㥥㘴㐸㈴慤㡦ㄸ㤶㡢搷㐸㉡戲摣愳㑦捥摡攷㄰慤慤㤸搶㍥㙤捥㕤ㄱ㔴㈱搳晢㐹㤲㐶㐹㉡挹愴㤲㑤㘶摢愵てて攴㠹挴㜶晣愶㤸㐹㕡㈵搲昴㤷挷㘸㙦摡昵㐱㝣㠶㜶㍡攷搴㡤挸㔱戵戲㈳㔶ち㜳愷慡昷戲捦㝤挸ㅥ摣㜷晣㐰㉤㉡㜷㔹昱敡㌴㍤晣㌱㌲㕥戲㐵㌵〸㐲晦摣ㅡ㥦㔵㔸㐷捥挱づ〴挵昹搴挸㝥㌹㕤挲㤰晢搶搴㡡㝢ㄱ㐵敡搶て㘹㌳愲㡣㔸戴愹㜹㙢晣〷㥡戱愶㔶㜶㠳戶㔱摢㌴㌵戲ㄶ搹㜲戲愸㤱㠳㠷㉢㥥㝤搸戰㔴ㅤ㤹攴扦愰㑡㍢㡦㉡敤扣慣敡搶㡦㌱㉣㈸换ㅣ换㍥愵㌹㠶㌷㙢ㅡ挵㉣ㅦㄸ扡㕢ㄱ㍣㠹㑤㑥挹ㅢ愶㔰㘶っ㌴㔸昳挷㘱戲戹〵㤰扢〰㌹㑡搴㤱晣攰摣愴㤲挱㡦搲愶㘳〹〲㐶㝡㐹搵晢㌱㕡㕡摥㡣㠰挸㤱改㘲㜸晦攲攲ㄳ愸昱晤㜲愴㝡っ㡢挰㈳ㄸㄱ昲㜴㙦㘷昴攳㤶攱㠱㝡愴搸㕥挳ㅢ㜳㐱㜲㘴㈸捡攳敤㈶㐹搵㐸愷挱慡㔶戸扥戹愹㑥㑤㙣㙥㙥㡦敡㡤㉤㡢㌴晢ㅡ㈵愲㐸㤶〲㤲㥡㘵㤱㌹慥㈴㔵愳㐸挵ㅤ㙡ㅢ㈵捥㙤㕡挳㍢愵挸㘵㈸㈶挹㌳〹㜵㤷㘴ㄴ〴㜹挹ㅤ搰㔱昴搷挷戳㐷㈴㕡㐳ㅢ㈰㐷㍤攵搷攵㠳㜰攰〱㕣㌹㈹㠹㕣昰㠴晤扤㈶㈸㡥㔷扣扡ㄶ敤㝣㕦搰㌲㕣㉥㡦㕢戰ㄲ㡡㥡㔳㕡㈱㕢ㅡ㙢昳㌵㡣摣㥤敤㙡㝦ㅦ扤㤱㡤ㄸ㙣㐳㠶㐴㘲晣挰搸㠶搸㕣㤱㘸㉡慤戳㍣㔱㕤慤捥昲改戰搰㉣㐹㠱㐹慦㌴㈶收愵ㄹ㔶戳攴晢㘴㠷敡㘹㔱捡㔱㔵ㅦ㥥㜱愱搲㍤捡昱愰㈴㌷戸慡ㅦ愳㕢ちㄷㄸ㈰㜶㠳搲㐴搱㐳㔸户㍡〰㑦〶㉢㠷㍡挰㠸ㅦ㌶愱㜵㐶〹㥡㠹㘱摣晡㐵㜰敦戴㐹㔱〸㔲㕤愶㝦敥㔶扥昳〲搳㡦㜶㈷挲㐲戰㠹ㄸ敡㡡戱ㅥ㐰摣㘸㔴㤲扢愸㉦っ㤶晢㤲㑤ち慤敥戰㡥㈶㐶㥥㈶㥦攳攱〶て攳㔸㍤摣㌶㘵摣㜱昳っ㘸搳昲挲ㅡ晤㠰㔵㉣㔷㑡㐲慡攲㔰㔶㑢㡤扣㈲攸㈵慦晦昹扢㈹〶㉦〱㔲づ攰㈸挵㈵㤳㐸敤摢摤敡愷搱㕤ち㌹㡣攱换㌶〶ㅦ㘳摣㜲㌲ㄸ搶㜴㐷㠱昶攱摡摡攵〵㜹㜱づ㈲慤愹㡡戲散㄰敥攲㔵㈳挸㜲户㐵挰づ搹㠷㙣摡散㤱慡晤㠶㕦戵㈲㘸㠴㜵晡〲㉦㤳㠱㌱搲收敥攰㈰㠹㡢㐱㘴昷攲ㄳ昲㌱㜱㜱㜷㘰㝣㈸㡣敦昲ㄴ㤴〰㔶戱㤱㘸㜰㈷㙢㔶户挲挸㉦㉤㙦昵〱㘴ち㐳挰㌴㘸〱改ㅢ㌸㈳㈸㉦㙤攰㌰ㄸㄹㄳㅤ㡤〶㔲ㄹ愳散㠳挳ㅥ㐴挳㙥攲㐱㝡捡㠶ㄲ昲晡攵愵戰昰㕥攲愰㠹㈳㤰敤慣㙦愸㥣搰㍣㕣㝤戱㌶㌶㔴て㤷㑡㌴㜷攱㥦㕢ㄱ㔴挵戵つ摦ㅣ敤㙦戸㤰㈵搷㐴晢敥愶㠶㠶攰愲攰昶戱挲㝥捤㉢捥㑥㝡ぢ晥愵慤㜶㔹㈲晤㜳昸㈳ㄶ㝤㍢㙤收㤴挵㑢愸昳挴㝤敥㡣㘵㥦戳攴扣搲㉥㙦晣搱㡡㔵㍢㍢㌹挹㕣攲㈳晣挸㤴㑣愴摦挲㠸换㤹㌶〷愸㌹㐸㌸㡥㑣扥㌴ㄸ㐰㌹㠶㑦㘰扢㔷㙦っ㤰㑦晡ㅢ昸㐴ち㠲㔵㐶戱㑥㝤㙣㡣愲晣っ㘴㈵戳昸㐷㜲攰晣㔵㙣㝤攵愷愸㈱挱昱ㅣ㠸㤱昴つ㈸挵㤰㑥ち昲攰㝡〷㉦㠳晣晦㔰㈹摣捤㡢㙥愷晦挲㘶㔶摥㙣㈴搱㘶㤲攸㡤㘶ㄲ㌱㄰㝢㐹㈱㙦捥㝥昵愸昹㠹㕦敢晤ㅦㅥ㌵ㅦ〴㠵㤹愴㌵㠶愰ㅡ㠳昱㔵㘳㈰搹㘴っ摣㡣㘶㘹っㅣ㘴ㅦ挶敢㝤㘳㈰昰㜶ㅣ㐶挵搲挶〰愳㜸㌱㈶㕦㈴愸ㅡ㜱㘰昰慣戵摥愴㈷㙣㍦慥搷ちㄷ㤱㝢愸㈷㜷ㄴ扥愷つ捤搵ㄳ㥡愳㤹ㅢ㘵晤㍥㐷㐰㙤㌹㔳戸慦㉤扢戰挷愶㐵㕢㘴愷㐵扣ㄲ愱㍦㝤搵㜳戲扣㕢敡愰㤴㥦㝣㐷扤㤲㔵㌲㤷攱ㄳ㔱㜸㐲㐸㍣摥晦攳㝤㝦㝥散换扢㜹㉦㉤攰搵㌴〳挱敤〴攷㘹㌹㈰㝣ㅢ戹ㄲ戲㡥㥦摦ㅣ挶㠷㐸挶㕣㔹㡣㘸㡥戴㜷㕣搵っ㡢㍥攳㐵ㄸ搳㘷扥㤵㘰㑣攲㠶㠳㙦㑣ㄶㅡㅣ㥢昲昳㈵改っ㉣㐴㈶㉥扤㜷㘱㠰㔰㘹愹戲摡戴㉢搳㍦㠱搲戹挴㠹搴摢㠳㍣㕦㌲㈹捡㙢㡤㕡㙤㈷戵㥡㌴ㄳ㤵㐱㐰㠴㔲ち㤱〶㜲㐸昴挸挲搰扦㤴㔲ㄳ㈸愴ぢ挸㘲㘲㘸㡤挱㕣㥥晣㔷㠵㠰愸㕥敦㙢昳㔳ㄵ㘰ㄱ㔴っ扤敥敤㥥㕤㘹㜵㠶慡㠹㐱㔹㜹晡㌸㡡㠲㍣愶戰㠲㔱㕡㔹㝢っ㠵㌰愵㠷㔰㕡戶攳㠹㉦挹㥢㝥㠸捤摦搸㘹㤳㕥戵㥣戹挷慡攰㡥〷昴㑣㐶㉡っ㙢㉤慢㜱昴㤴搱㌸ㅦ㌴攷㔷㌱敦昱㡢搵㑥㕤㐱ㄳ㜴㤶戵ㄱ攷㑦㠴昹昸㍤㄰摢〷㙢㐳慦㙢㙣愱㡥戳㍡戱㐰晥挲晥摡ㅣ戳戱昱㔶敥ㄸ㐸搸㘵㐱㘵晤㑢攰㤳攸㈲敤㜹㐵慤ㄵ昹㉥㐵㘱㌴㍡摣㔹ㅤ捤晡㥦㜱㙡戹戳愶〸捤㠰㜵㥤晥㍦㠱㡡㈵昵扦挲㈸㥢㈴搹㐳㐱㠱て㘹㐶㑡㤶っ捥㄰㈳昰㘱㈳㑣㈳㡦挰慡㉣㌲戸敤㤷㈶昱㠹慡摦㉣㈵㌸㍣㕣愹挶㑢㄰搵扥戴㙤扢㕡ち㐰㐶㠱搲㍦㠴〸㙡搹㥦㤳㙥㍥挷㘶ㅥ㐶㜵晦㘱愳攸搸慥慤㝢〳㤳〸敦づ昰ぢ㌳ㅤ㌶捦戰昲㙡愳㔰扢〹㤸攸㝥〴㝤㡥㡣㐳㘰ㅦㄱ摥挷ㄵ㜵㘴っ㘱㜹㌱ぢ㝥㙤搴ㅢ〹㈴㔱㍢戸㔷改㐷㉢㕡ㄹㅦ愸㡥挳慢改戱㙡㐵㈸㍢摦户摣㜸ㄷ㠳愸挳㙤慣㠳昰晣㠸㜲〱㘱㌰戹㠴㐷ㅥ㈵㕥ㅢ㜱㔰てㅢ慣捤㈵㘴㝢摥戵㕣晡〷愰改昲摥㔲捦㌲㝣㈷扦㍢捥愹㡦㌲㐷㥣㠷摥搱攵扢㘲㌹㕡ㅦ昸㍣昸㙣㥢㉥慦挱㌲ㅣ㘵㑢挷戹㜳捡〳攸换晥敡攷㠲〲ㅦㄴ晡昲敥㘷攱晢㔸ㄲ㤹ㅦ攵㐴收㈴戲搶ㅣ晤ㄲ挰敡晣〳攴㘸㠵挷ち㜲㘰㑥昹ㅥ摡㠹㈱㝦愵㐵搶攱㤸㈱㡦て㈸慢㈵㘴㘱㔲㜸㝣㤰敦晦㉥㍡㔴摦㡦㥤ㄳ昳晥ㄷㄶ㝤㍦ㄵ扦㕣摦㙣㌸㌸晥昶㠶㡡㐳㌵昰愴㥥㘶㜶㠶㔹㤹㡤愱晥攸愱㐸愴㥣挹昸〱㠴㌷㜷愳㡣昴扢攰敦㝢扢摦㜹㥢改ㅦ扢ㄵ㈹〴搱愴㥡ㄲ挲捦ㄴち㐱戹㡡攷愳慢戰㔱摢ㅡ㡢摦㕡㙣ㄵ扤㤴㡦扣㜶愲㥥㐵㤶敦㔱挸㈷㜲㔵㑥㔰攰㐳㉦㐹㈸愱㕣ㄴ〰㐵ㅣ㑢㈸㉦㈸㐸㈸㈲㥡㔰昹摥㕥攲挴㉦愶㠹㠸㤸捦㜷愴㙤挴敢㡥昴搸㘴㝣㤷㙢挶搷㠸㔹㌳昰戵慥〸戹㄰㜸挹㕢㡡昳㑣㥢㜱㝣攵搹㤰㌰晢昷㠷摦㐶㈵㠳挸ㄲㄸ挳户㐶挹㐸㐴愴昲㑣〸晣摡敢㌵挷㈸ㅡ㤰挰㍤㍥㌰ㄹ㑥〲㍦ㅤ〲㙦挷㜷㔷ㄲ㈶挱㝢〲㑣敦㠵挰㘴㑣〹晣戵㄰昸敦摢㌷㔶㠱㐳㍥昴㐷敥㈵ㄳ〶㘴㈵扦挴㤸扣昲㄰㄰昹ㅣ㥢㘷敢戴㑥㌵摡愵晢搵ㄴ愰㌲㔶㕣㤶㡡戴ㅢ户㍦ㅣ㝣㄰㝤〸㤷㤹㜰攷〳戲搶晦㝦ㄱづ攰㤲搳㤸收㘹昸摥㜹ㅥ搱㘵㐷㤵㑦散㥣搱挷ㅤ㔴㜴敡〷㕣ㅣ慤㑡㉢㡡㕢㘰ㄵ愴㝣㔴㉦攱㠵㡦戱㈰㙢昸〸愳㘲㐹㕥ㅡ㘹㑦㠷挸㐸㑡㑡㜹㉡㈴㜲攲挹ㅡ晢愸㡦㠳㌸㤰㤸挸㔹㔰㉦㈰昷㈳㉦晤慣攸愵㈸愰戴㔲㍦㡦㉣摦愱㔰〸㤰晣㤹㈷㤰昵㠴晦ㄹ挵挰扣昴㤶㈴㤵㈷挳㜷㐴ㄹ㐹晤〲㍢㝣ㄱ㔹〷摣戴㑡挰㠶㌹昵㑢愸㠹扥㡢〲㐵扥敢㉢㈸攴㍢搲㥣摡戲㜱挴ㄵ戴愷慥搴愷搰㔵攱挲㌹㠶晡搵愰挰㠷㌴㔷㝤㝦㙢〳㤹攷摦昰㥢㝤㐴㌲敢㍥捥摦㠳㡦敤ㄷ戸搶づ晣㕦㈳㘹㘹捤愷㤲㥦㙡㙦㉣戲㍣つ㜱昹㝢ㅥ㌸扥㡣㜱戸慥㥡㘱挹ㄱ愹㜹搴愷㤱㈹㕦㐰㐶慣慢捦昰㠹昴㤱㈸㜹㌶㈸昰㐱㈱㜱㠸ㄶ挵挳㍣㌸ㄷ搹晤敢慣㤱㠸㐴㐱晤〶戲㌰昵ㄲ愱㤲慣摦㐴㈱摦搱挳㌷㔱昵㈴捦㉢挵㤳愵㤳㈷㍦攸㐹つ㙣㑡㝤收㠱敥ㄷ摥晢捤晢捦扦晢搹㕤㝦晢昰挵ㄷ摦晤换昳㙦㝦昸搶捣慥㕦扤昲捡㉦ㅦ㝣改敤昷搷敡㉦㈷㕦晦攰搰换ㄷ㠶捥㕣㌸慢ㅦ扦㘳摦㠵㠷㑦ㅦㅤ㥡戸㙡戰愳愳戳昳搶扥㕦㕦㝤㕢敦㤳㘷摦㔰㝥昱挷つ㤶㈲㈷㡦ㄷ搴㑦㠳㡢㤰搳㜸づ〵㑣㠳㌳晥㈴愷搱ㅢ㈲㐱攱扡㈵挶慣〰㘳㈳愸挸挲㡣攱㑣㘴㠳㔹摦搰昵ㅦ㜳攸㡦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</si>
</sst>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0"/>
      <name val="Arial"/>
    </font>
    <font>
      <sz val="10"/>
      <name val="Arial"/>
      <family val="2"/>
    </font>
    <font>
      <sz val="10"/>
      <color indexed="12"/>
      <name val="Arial"/>
      <family val="2"/>
    </font>
    <font>
      <sz val="10"/>
      <color indexed="10"/>
      <name val="Arial"/>
      <family val="2"/>
    </font>
    <font>
      <sz val="20"/>
      <name val="Arial"/>
      <family val="2"/>
    </font>
    <font>
      <sz val="10"/>
      <color indexed="57"/>
      <name val="Arial"/>
      <family val="2"/>
    </font>
    <font>
      <sz val="10"/>
      <color indexed="20"/>
      <name val="Arial"/>
      <family val="2"/>
    </font>
    <font>
      <sz val="10"/>
      <color indexed="9"/>
      <name val="Arial"/>
      <family val="2"/>
    </font>
    <font>
      <sz val="16"/>
      <name val="Arial"/>
      <family val="2"/>
    </font>
    <font>
      <sz val="12"/>
      <name val="Times New Roman"/>
      <family val="1"/>
    </font>
    <font>
      <b/>
      <sz val="10"/>
      <name val="Times New Roman"/>
      <family val="1"/>
    </font>
    <font>
      <b/>
      <sz val="10"/>
      <name val="Arial"/>
      <family val="2"/>
      <charset val="204"/>
    </font>
    <font>
      <sz val="10"/>
      <name val="Times New Roman"/>
      <family val="1"/>
    </font>
    <font>
      <b/>
      <i/>
      <sz val="8"/>
      <name val="Arial"/>
      <family val="2"/>
    </font>
    <font>
      <b/>
      <sz val="16"/>
      <name val="Arial"/>
      <family val="2"/>
    </font>
    <font>
      <b/>
      <sz val="10"/>
      <name val="Arial"/>
      <family val="2"/>
    </font>
    <font>
      <sz val="8"/>
      <name val="Arial"/>
      <family val="2"/>
    </font>
  </fonts>
  <fills count="7">
    <fill>
      <patternFill patternType="none"/>
    </fill>
    <fill>
      <patternFill patternType="gray125"/>
    </fill>
    <fill>
      <patternFill patternType="darkUp">
        <bgColor indexed="22"/>
      </patternFill>
    </fill>
    <fill>
      <patternFill patternType="solid">
        <fgColor indexed="22"/>
        <bgColor indexed="64"/>
      </patternFill>
    </fill>
    <fill>
      <patternFill patternType="solid">
        <fgColor indexed="11"/>
        <bgColor indexed="64"/>
      </patternFill>
    </fill>
    <fill>
      <patternFill patternType="solid">
        <fgColor indexed="15"/>
        <bgColor indexed="64"/>
      </patternFill>
    </fill>
    <fill>
      <patternFill patternType="solid">
        <fgColor indexed="42"/>
        <bgColor indexed="64"/>
      </patternFill>
    </fill>
  </fills>
  <borders count="26">
    <border>
      <left/>
      <right/>
      <top/>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style="medium">
        <color indexed="64"/>
      </right>
      <top/>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00">
    <xf numFmtId="0" fontId="0" fillId="0" borderId="0" xfId="0"/>
    <xf numFmtId="0" fontId="2" fillId="0" borderId="0" xfId="0" applyFont="1"/>
    <xf numFmtId="0" fontId="1" fillId="0" borderId="0" xfId="0" applyFont="1"/>
    <xf numFmtId="0" fontId="0" fillId="0" borderId="1" xfId="0" applyBorder="1"/>
    <xf numFmtId="0" fontId="6" fillId="0" borderId="2" xfId="0" applyFont="1" applyBorder="1" applyAlignment="1">
      <alignment horizontal="center"/>
    </xf>
    <xf numFmtId="0" fontId="6" fillId="0" borderId="3" xfId="0" applyFont="1" applyBorder="1" applyAlignment="1">
      <alignment horizontal="center"/>
    </xf>
    <xf numFmtId="0" fontId="6" fillId="0" borderId="4" xfId="0" applyFont="1" applyBorder="1" applyAlignment="1">
      <alignment horizontal="center"/>
    </xf>
    <xf numFmtId="0" fontId="6" fillId="0" borderId="5" xfId="0" applyFont="1" applyBorder="1" applyAlignment="1">
      <alignment horizontal="center"/>
    </xf>
    <xf numFmtId="0" fontId="6" fillId="0" borderId="6" xfId="0" applyFont="1" applyBorder="1" applyAlignment="1">
      <alignment horizontal="center"/>
    </xf>
    <xf numFmtId="0" fontId="6" fillId="0" borderId="1" xfId="0" applyFont="1" applyBorder="1" applyAlignment="1">
      <alignment horizontal="center"/>
    </xf>
    <xf numFmtId="0" fontId="0" fillId="2" borderId="0" xfId="0" applyFill="1" applyAlignment="1">
      <alignment horizontal="center"/>
    </xf>
    <xf numFmtId="0" fontId="6" fillId="0" borderId="7" xfId="0" applyFont="1" applyBorder="1" applyAlignment="1">
      <alignment horizontal="center"/>
    </xf>
    <xf numFmtId="0" fontId="6" fillId="0" borderId="8" xfId="0" applyFont="1" applyBorder="1" applyAlignment="1">
      <alignment horizontal="center"/>
    </xf>
    <xf numFmtId="0" fontId="5" fillId="0" borderId="2" xfId="0" applyFont="1" applyBorder="1" applyAlignment="1">
      <alignment horizontal="center"/>
    </xf>
    <xf numFmtId="0" fontId="5" fillId="0" borderId="3" xfId="0" applyFont="1" applyBorder="1" applyAlignment="1">
      <alignment horizontal="center"/>
    </xf>
    <xf numFmtId="0" fontId="5" fillId="0" borderId="4" xfId="0" applyFont="1" applyBorder="1" applyAlignment="1">
      <alignment horizontal="center"/>
    </xf>
    <xf numFmtId="0" fontId="5" fillId="0" borderId="7" xfId="0" applyFont="1" applyBorder="1" applyAlignment="1">
      <alignment horizontal="center"/>
    </xf>
    <xf numFmtId="0" fontId="5" fillId="0" borderId="0" xfId="0" applyFont="1" applyBorder="1" applyAlignment="1">
      <alignment horizontal="center"/>
    </xf>
    <xf numFmtId="0" fontId="5" fillId="0" borderId="8" xfId="0" applyFont="1" applyBorder="1" applyAlignment="1">
      <alignment horizontal="center"/>
    </xf>
    <xf numFmtId="0" fontId="5" fillId="0" borderId="5" xfId="0" applyFont="1" applyBorder="1" applyAlignment="1">
      <alignment horizontal="center"/>
    </xf>
    <xf numFmtId="0" fontId="5" fillId="0" borderId="6" xfId="0" applyFont="1" applyBorder="1" applyAlignment="1">
      <alignment horizontal="center"/>
    </xf>
    <xf numFmtId="0" fontId="5" fillId="0" borderId="1" xfId="0" applyFont="1" applyBorder="1" applyAlignment="1">
      <alignment horizontal="center"/>
    </xf>
    <xf numFmtId="0" fontId="7" fillId="0" borderId="0" xfId="0" applyFont="1"/>
    <xf numFmtId="0" fontId="0" fillId="0" borderId="7" xfId="0" applyBorder="1"/>
    <xf numFmtId="0" fontId="0" fillId="0" borderId="8" xfId="0" applyBorder="1"/>
    <xf numFmtId="0" fontId="2" fillId="0" borderId="0" xfId="0" applyFont="1" applyAlignment="1">
      <alignment horizontal="center"/>
    </xf>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0" fillId="3" borderId="2" xfId="0" applyFill="1" applyBorder="1" applyAlignment="1">
      <alignment horizontal="center"/>
    </xf>
    <xf numFmtId="0" fontId="0" fillId="3" borderId="7" xfId="0" applyFill="1" applyBorder="1" applyAlignment="1">
      <alignment horizontal="center"/>
    </xf>
    <xf numFmtId="0" fontId="0" fillId="3" borderId="5" xfId="0" applyFill="1" applyBorder="1" applyAlignment="1">
      <alignment horizontal="center"/>
    </xf>
    <xf numFmtId="0" fontId="0" fillId="0" borderId="0" xfId="0" applyBorder="1"/>
    <xf numFmtId="0" fontId="0" fillId="3" borderId="3" xfId="0" applyFill="1" applyBorder="1" applyAlignment="1">
      <alignment horizontal="center"/>
    </xf>
    <xf numFmtId="0" fontId="0" fillId="3" borderId="4" xfId="0" applyFill="1" applyBorder="1" applyAlignment="1">
      <alignment horizontal="center"/>
    </xf>
    <xf numFmtId="0" fontId="2" fillId="0" borderId="12" xfId="0" applyFont="1" applyBorder="1" applyAlignment="1">
      <alignment horizontal="center"/>
    </xf>
    <xf numFmtId="0" fontId="2" fillId="0" borderId="13" xfId="0" applyFont="1" applyBorder="1" applyAlignment="1">
      <alignment horizontal="center"/>
    </xf>
    <xf numFmtId="0" fontId="2" fillId="0" borderId="14" xfId="0" applyFont="1" applyBorder="1" applyAlignment="1">
      <alignment horizontal="center"/>
    </xf>
    <xf numFmtId="0" fontId="2" fillId="0" borderId="15" xfId="0" applyFont="1" applyBorder="1" applyAlignment="1">
      <alignment horizontal="center"/>
    </xf>
    <xf numFmtId="0" fontId="0" fillId="0" borderId="0" xfId="0" applyProtection="1">
      <protection locked="0"/>
    </xf>
    <xf numFmtId="0" fontId="8" fillId="0" borderId="0" xfId="0" applyFont="1" applyProtection="1">
      <protection locked="0"/>
    </xf>
    <xf numFmtId="0" fontId="9" fillId="0" borderId="0" xfId="0" applyFont="1"/>
    <xf numFmtId="0" fontId="1" fillId="0" borderId="2" xfId="0" applyFont="1" applyBorder="1"/>
    <xf numFmtId="0" fontId="2" fillId="0" borderId="4" xfId="0" applyFont="1" applyBorder="1" applyAlignment="1">
      <alignment horizontal="center"/>
    </xf>
    <xf numFmtId="0" fontId="1" fillId="0" borderId="7" xfId="0" applyFont="1" applyBorder="1"/>
    <xf numFmtId="0" fontId="2" fillId="0" borderId="8" xfId="0" applyFont="1" applyBorder="1" applyAlignment="1">
      <alignment horizontal="center"/>
    </xf>
    <xf numFmtId="0" fontId="1" fillId="0" borderId="5" xfId="0" applyFont="1" applyBorder="1"/>
    <xf numFmtId="0" fontId="2" fillId="0" borderId="1" xfId="0" applyFont="1" applyBorder="1" applyAlignment="1">
      <alignment horizontal="center"/>
    </xf>
    <xf numFmtId="0" fontId="0" fillId="3" borderId="11" xfId="0" applyFill="1" applyBorder="1" applyAlignment="1">
      <alignment horizontal="center"/>
    </xf>
    <xf numFmtId="0" fontId="2" fillId="0" borderId="14" xfId="0" applyFont="1" applyBorder="1"/>
    <xf numFmtId="0" fontId="2" fillId="0" borderId="15" xfId="0" applyFont="1" applyBorder="1"/>
    <xf numFmtId="0" fontId="0" fillId="3" borderId="16" xfId="0" applyFill="1" applyBorder="1" applyAlignment="1">
      <alignment horizontal="center"/>
    </xf>
    <xf numFmtId="0" fontId="0" fillId="3" borderId="17" xfId="0" applyFill="1"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0" fillId="0" borderId="18" xfId="0" applyBorder="1"/>
    <xf numFmtId="0" fontId="0" fillId="0" borderId="19" xfId="0" applyBorder="1"/>
    <xf numFmtId="0" fontId="13" fillId="0" borderId="0" xfId="0" applyFont="1"/>
    <xf numFmtId="0" fontId="0" fillId="3" borderId="22" xfId="0" applyFill="1" applyBorder="1" applyAlignment="1">
      <alignment horizontal="center"/>
    </xf>
    <xf numFmtId="0" fontId="0" fillId="0" borderId="16" xfId="0" applyBorder="1"/>
    <xf numFmtId="0" fontId="0" fillId="0" borderId="22" xfId="0" applyBorder="1"/>
    <xf numFmtId="0" fontId="0" fillId="0" borderId="17" xfId="0" applyBorder="1"/>
    <xf numFmtId="0" fontId="0" fillId="0" borderId="20" xfId="0" applyBorder="1"/>
    <xf numFmtId="0" fontId="0" fillId="0" borderId="23" xfId="0" applyBorder="1"/>
    <xf numFmtId="0" fontId="0" fillId="0" borderId="21" xfId="0" applyBorder="1"/>
    <xf numFmtId="0" fontId="1" fillId="4" borderId="13" xfId="0" applyFont="1" applyFill="1" applyBorder="1" applyAlignment="1">
      <alignment horizontal="center"/>
    </xf>
    <xf numFmtId="0" fontId="1" fillId="4" borderId="15" xfId="0" applyFont="1" applyFill="1" applyBorder="1" applyAlignment="1">
      <alignment horizontal="center"/>
    </xf>
    <xf numFmtId="0" fontId="3" fillId="5" borderId="13" xfId="0" applyFont="1" applyFill="1" applyBorder="1" applyAlignment="1">
      <alignment horizontal="center"/>
    </xf>
    <xf numFmtId="0" fontId="3" fillId="5" borderId="15" xfId="0" applyFont="1" applyFill="1" applyBorder="1" applyAlignment="1">
      <alignment horizontal="center"/>
    </xf>
    <xf numFmtId="0" fontId="15" fillId="0" borderId="0" xfId="0" applyFont="1"/>
    <xf numFmtId="0" fontId="0" fillId="0" borderId="0" xfId="0" quotePrefix="1"/>
    <xf numFmtId="0" fontId="4" fillId="0" borderId="4" xfId="0" applyFont="1" applyBorder="1" applyAlignment="1">
      <alignment horizontal="center" vertical="center" textRotation="90"/>
    </xf>
    <xf numFmtId="0" fontId="4" fillId="0" borderId="8" xfId="0" applyFont="1" applyBorder="1" applyAlignment="1">
      <alignment horizontal="center" vertical="center" textRotation="90"/>
    </xf>
    <xf numFmtId="0" fontId="4" fillId="0" borderId="1" xfId="0" applyFont="1" applyBorder="1" applyAlignment="1">
      <alignment horizontal="center" vertical="center" textRotation="90"/>
    </xf>
    <xf numFmtId="0" fontId="4" fillId="0" borderId="5" xfId="0" applyFont="1" applyBorder="1" applyAlignment="1">
      <alignment horizontal="center"/>
    </xf>
    <xf numFmtId="0" fontId="4" fillId="0" borderId="6" xfId="0" applyFont="1" applyBorder="1" applyAlignment="1">
      <alignment horizontal="center"/>
    </xf>
    <xf numFmtId="0" fontId="4" fillId="0" borderId="1" xfId="0" applyFont="1" applyBorder="1" applyAlignment="1">
      <alignment horizontal="center"/>
    </xf>
    <xf numFmtId="0" fontId="11" fillId="3" borderId="9" xfId="0" applyFont="1" applyFill="1" applyBorder="1" applyAlignment="1">
      <alignment horizontal="center"/>
    </xf>
    <xf numFmtId="0" fontId="11" fillId="3" borderId="10" xfId="0" applyFont="1" applyFill="1"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10" fillId="6" borderId="16" xfId="0" applyFont="1" applyFill="1" applyBorder="1" applyAlignment="1">
      <alignment horizontal="left" vertical="distributed" wrapText="1"/>
    </xf>
    <xf numFmtId="0" fontId="10" fillId="6" borderId="22" xfId="0" applyFont="1" applyFill="1" applyBorder="1" applyAlignment="1">
      <alignment horizontal="left" vertical="distributed" wrapText="1"/>
    </xf>
    <xf numFmtId="0" fontId="10" fillId="6" borderId="17" xfId="0" applyFont="1" applyFill="1" applyBorder="1" applyAlignment="1">
      <alignment horizontal="left" vertical="distributed" wrapText="1"/>
    </xf>
    <xf numFmtId="0" fontId="10" fillId="6" borderId="19" xfId="0" applyFont="1" applyFill="1" applyBorder="1" applyAlignment="1">
      <alignment horizontal="left" vertical="distributed" wrapText="1"/>
    </xf>
    <xf numFmtId="0" fontId="10" fillId="6" borderId="23" xfId="0" applyFont="1" applyFill="1" applyBorder="1" applyAlignment="1">
      <alignment horizontal="left" vertical="distributed" wrapText="1"/>
    </xf>
    <xf numFmtId="0" fontId="10" fillId="6" borderId="21" xfId="0" applyFont="1" applyFill="1" applyBorder="1" applyAlignment="1">
      <alignment horizontal="left" vertical="distributed" wrapText="1"/>
    </xf>
    <xf numFmtId="0" fontId="14" fillId="0" borderId="16" xfId="0" applyFont="1" applyBorder="1" applyAlignment="1">
      <alignment horizontal="center"/>
    </xf>
    <xf numFmtId="0" fontId="14" fillId="0" borderId="17" xfId="0" applyFont="1" applyBorder="1" applyAlignment="1">
      <alignment horizontal="center"/>
    </xf>
    <xf numFmtId="0" fontId="14" fillId="0" borderId="19" xfId="0" applyFont="1" applyBorder="1" applyAlignment="1">
      <alignment horizontal="center"/>
    </xf>
    <xf numFmtId="0" fontId="14" fillId="0" borderId="21" xfId="0" applyFont="1" applyBorder="1" applyAlignment="1">
      <alignment horizontal="center"/>
    </xf>
    <xf numFmtId="0" fontId="0" fillId="0" borderId="24" xfId="0" applyBorder="1" applyAlignment="1">
      <alignment horizontal="center"/>
    </xf>
    <xf numFmtId="0" fontId="0" fillId="0" borderId="25" xfId="0" applyBorder="1" applyAlignment="1">
      <alignment horizontal="center"/>
    </xf>
    <xf numFmtId="0" fontId="14" fillId="0" borderId="22" xfId="0" applyFont="1" applyBorder="1" applyAlignment="1">
      <alignment horizontal="center"/>
    </xf>
    <xf numFmtId="0" fontId="14" fillId="0" borderId="23" xfId="0" applyFont="1" applyBorder="1" applyAlignment="1">
      <alignment horizontal="center"/>
    </xf>
    <xf numFmtId="0" fontId="15" fillId="0" borderId="16" xfId="0" applyFont="1" applyBorder="1" applyAlignment="1">
      <alignment horizontal="center"/>
    </xf>
    <xf numFmtId="0" fontId="15" fillId="0" borderId="22" xfId="0" applyFont="1" applyBorder="1" applyAlignment="1">
      <alignment horizontal="center"/>
    </xf>
    <xf numFmtId="0" fontId="15" fillId="0" borderId="17" xfId="0" applyFont="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25" b="1" i="0" u="none" strike="noStrike" baseline="0">
                <a:solidFill>
                  <a:srgbClr val="000000"/>
                </a:solidFill>
                <a:latin typeface="Arial"/>
                <a:ea typeface="Arial"/>
                <a:cs typeface="Arial"/>
              </a:defRPr>
            </a:pPr>
            <a:r>
              <a:rPr lang="en-US"/>
              <a:t>Left censored data</a:t>
            </a:r>
          </a:p>
        </c:rich>
      </c:tx>
      <c:layout>
        <c:manualLayout>
          <c:xMode val="edge"/>
          <c:yMode val="edge"/>
          <c:x val="0.35152838427947597"/>
          <c:y val="3.4482758620689655E-2"/>
        </c:manualLayout>
      </c:layout>
      <c:overlay val="0"/>
      <c:spPr>
        <a:noFill/>
        <a:ln w="25400">
          <a:noFill/>
        </a:ln>
      </c:spPr>
    </c:title>
    <c:autoTitleDeleted val="0"/>
    <c:plotArea>
      <c:layout>
        <c:manualLayout>
          <c:layoutTarget val="inner"/>
          <c:xMode val="edge"/>
          <c:yMode val="edge"/>
          <c:x val="8.7336244541484712E-2"/>
          <c:y val="0.10971803627981161"/>
          <c:w val="0.85807860262008728"/>
          <c:h val="0.7617566518855492"/>
        </c:manualLayout>
      </c:layout>
      <c:scatterChart>
        <c:scatterStyle val="smoothMarker"/>
        <c:varyColors val="0"/>
        <c:ser>
          <c:idx val="1"/>
          <c:order val="0"/>
          <c:tx>
            <c:v>Shape</c:v>
          </c:tx>
          <c:spPr>
            <a:ln w="25400">
              <a:solidFill>
                <a:srgbClr val="FF0000"/>
              </a:solidFill>
              <a:prstDash val="solid"/>
            </a:ln>
          </c:spPr>
          <c:marker>
            <c:symbol val="none"/>
          </c:marker>
          <c:xVal>
            <c:numRef>
              <c:f>Model!$S$9:$AV$9</c:f>
              <c:numCache>
                <c:formatCode>General</c:formatCode>
                <c:ptCount val="30"/>
                <c:pt idx="0">
                  <c:v>0.9</c:v>
                </c:pt>
                <c:pt idx="1">
                  <c:v>0.95000000000000007</c:v>
                </c:pt>
                <c:pt idx="2">
                  <c:v>1</c:v>
                </c:pt>
                <c:pt idx="3">
                  <c:v>1.05</c:v>
                </c:pt>
                <c:pt idx="4">
                  <c:v>1.1000000000000001</c:v>
                </c:pt>
                <c:pt idx="5">
                  <c:v>1.1500000000000001</c:v>
                </c:pt>
                <c:pt idx="6">
                  <c:v>1.2000000000000002</c:v>
                </c:pt>
                <c:pt idx="7">
                  <c:v>1.2500000000000002</c:v>
                </c:pt>
                <c:pt idx="8">
                  <c:v>1.3000000000000003</c:v>
                </c:pt>
                <c:pt idx="9">
                  <c:v>1.3500000000000003</c:v>
                </c:pt>
                <c:pt idx="10">
                  <c:v>1.4000000000000004</c:v>
                </c:pt>
                <c:pt idx="11">
                  <c:v>1.4500000000000004</c:v>
                </c:pt>
                <c:pt idx="12">
                  <c:v>1.5000000000000004</c:v>
                </c:pt>
                <c:pt idx="13">
                  <c:v>1.5500000000000005</c:v>
                </c:pt>
                <c:pt idx="14">
                  <c:v>1.6000000000000005</c:v>
                </c:pt>
                <c:pt idx="15">
                  <c:v>1.6500000000000006</c:v>
                </c:pt>
                <c:pt idx="16">
                  <c:v>1.7000000000000006</c:v>
                </c:pt>
                <c:pt idx="17">
                  <c:v>1.7500000000000007</c:v>
                </c:pt>
                <c:pt idx="18">
                  <c:v>1.8000000000000007</c:v>
                </c:pt>
                <c:pt idx="19">
                  <c:v>1.8500000000000008</c:v>
                </c:pt>
                <c:pt idx="20">
                  <c:v>1.9000000000000008</c:v>
                </c:pt>
                <c:pt idx="21">
                  <c:v>1.9500000000000008</c:v>
                </c:pt>
                <c:pt idx="22">
                  <c:v>2.0000000000000009</c:v>
                </c:pt>
                <c:pt idx="23">
                  <c:v>2.0500000000000007</c:v>
                </c:pt>
                <c:pt idx="24">
                  <c:v>2.1000000000000005</c:v>
                </c:pt>
                <c:pt idx="25">
                  <c:v>2.1500000000000004</c:v>
                </c:pt>
                <c:pt idx="26">
                  <c:v>2.2000000000000002</c:v>
                </c:pt>
                <c:pt idx="27">
                  <c:v>2.25</c:v>
                </c:pt>
                <c:pt idx="28">
                  <c:v>2.2999999999999998</c:v>
                </c:pt>
                <c:pt idx="29">
                  <c:v>2.3499999999999996</c:v>
                </c:pt>
              </c:numCache>
            </c:numRef>
          </c:xVal>
          <c:yVal>
            <c:numRef>
              <c:f>Model!$S$6:$AV$6</c:f>
              <c:numCache>
                <c:formatCode>General</c:formatCode>
                <c:ptCount val="30"/>
                <c:pt idx="0">
                  <c:v>5.9525158223885152E-4</c:v>
                </c:pt>
                <c:pt idx="1">
                  <c:v>2.1312586575371541E-3</c:v>
                </c:pt>
                <c:pt idx="2">
                  <c:v>6.5733746415043001E-3</c:v>
                </c:pt>
                <c:pt idx="3">
                  <c:v>1.7670955848094055E-2</c:v>
                </c:pt>
                <c:pt idx="4">
                  <c:v>4.1823569218631264E-2</c:v>
                </c:pt>
                <c:pt idx="5">
                  <c:v>8.7913343200849578E-2</c:v>
                </c:pt>
                <c:pt idx="6">
                  <c:v>0.16537548700183854</c:v>
                </c:pt>
                <c:pt idx="7">
                  <c:v>0.28028068808560425</c:v>
                </c:pt>
                <c:pt idx="8">
                  <c:v>0.43054922531235068</c:v>
                </c:pt>
                <c:pt idx="9">
                  <c:v>0.60268687612824989</c:v>
                </c:pt>
                <c:pt idx="10">
                  <c:v>0.77250596515802172</c:v>
                </c:pt>
                <c:pt idx="11">
                  <c:v>0.91066365767320367</c:v>
                </c:pt>
                <c:pt idx="12">
                  <c:v>0.9912769789935385</c:v>
                </c:pt>
                <c:pt idx="13">
                  <c:v>1</c:v>
                </c:pt>
                <c:pt idx="14">
                  <c:v>0.93806108379002107</c:v>
                </c:pt>
                <c:pt idx="15">
                  <c:v>0.82079253395953489</c:v>
                </c:pt>
                <c:pt idx="16">
                  <c:v>0.67181864917760614</c:v>
                </c:pt>
                <c:pt idx="17">
                  <c:v>0.51575551307680056</c:v>
                </c:pt>
                <c:pt idx="18">
                  <c:v>0.37229476504048564</c:v>
                </c:pt>
                <c:pt idx="19">
                  <c:v>0.25327299122568353</c:v>
                </c:pt>
                <c:pt idx="20">
                  <c:v>0.16273995787608919</c:v>
                </c:pt>
                <c:pt idx="21">
                  <c:v>9.8966993405085316E-2</c:v>
                </c:pt>
                <c:pt idx="22">
                  <c:v>5.7070716309173188E-2</c:v>
                </c:pt>
                <c:pt idx="23">
                  <c:v>3.1264543410095789E-2</c:v>
                </c:pt>
                <c:pt idx="24">
                  <c:v>1.6298701165982699E-2</c:v>
                </c:pt>
                <c:pt idx="25">
                  <c:v>8.098848208843757E-3</c:v>
                </c:pt>
                <c:pt idx="26">
                  <c:v>3.841795036382259E-3</c:v>
                </c:pt>
                <c:pt idx="27">
                  <c:v>1.7423044108657683E-3</c:v>
                </c:pt>
                <c:pt idx="28">
                  <c:v>7.5648528352407617E-4</c:v>
                </c:pt>
                <c:pt idx="29">
                  <c:v>3.1487842977903283E-4</c:v>
                </c:pt>
              </c:numCache>
            </c:numRef>
          </c:yVal>
          <c:smooth val="1"/>
          <c:extLst>
            <c:ext xmlns:c16="http://schemas.microsoft.com/office/drawing/2014/chart" uri="{C3380CC4-5D6E-409C-BE32-E72D297353CC}">
              <c16:uniqueId val="{00000000-5798-4415-822B-5D2843D1B879}"/>
            </c:ext>
          </c:extLst>
        </c:ser>
        <c:ser>
          <c:idx val="0"/>
          <c:order val="1"/>
          <c:tx>
            <c:v>Scale</c:v>
          </c:tx>
          <c:spPr>
            <a:ln w="25400">
              <a:solidFill>
                <a:srgbClr val="0000FF"/>
              </a:solidFill>
              <a:prstDash val="solid"/>
            </a:ln>
          </c:spPr>
          <c:marker>
            <c:symbol val="none"/>
          </c:marker>
          <c:xVal>
            <c:numRef>
              <c:f>Model!$R$10:$R$39</c:f>
              <c:numCache>
                <c:formatCode>General</c:formatCode>
                <c:ptCount val="30"/>
                <c:pt idx="0">
                  <c:v>3.5</c:v>
                </c:pt>
                <c:pt idx="1">
                  <c:v>3.67</c:v>
                </c:pt>
                <c:pt idx="2">
                  <c:v>3.84</c:v>
                </c:pt>
                <c:pt idx="3">
                  <c:v>4.01</c:v>
                </c:pt>
                <c:pt idx="4">
                  <c:v>4.18</c:v>
                </c:pt>
                <c:pt idx="5">
                  <c:v>4.3499999999999996</c:v>
                </c:pt>
                <c:pt idx="6">
                  <c:v>4.5199999999999996</c:v>
                </c:pt>
                <c:pt idx="7">
                  <c:v>4.6899999999999995</c:v>
                </c:pt>
                <c:pt idx="8">
                  <c:v>4.8599999999999994</c:v>
                </c:pt>
                <c:pt idx="9">
                  <c:v>5.0299999999999994</c:v>
                </c:pt>
                <c:pt idx="10">
                  <c:v>5.1999999999999993</c:v>
                </c:pt>
                <c:pt idx="11">
                  <c:v>5.3699999999999992</c:v>
                </c:pt>
                <c:pt idx="12">
                  <c:v>5.5399999999999991</c:v>
                </c:pt>
                <c:pt idx="13">
                  <c:v>5.7099999999999991</c:v>
                </c:pt>
                <c:pt idx="14">
                  <c:v>5.879999999999999</c:v>
                </c:pt>
                <c:pt idx="15">
                  <c:v>6.0499999999999989</c:v>
                </c:pt>
                <c:pt idx="16">
                  <c:v>6.2199999999999989</c:v>
                </c:pt>
                <c:pt idx="17">
                  <c:v>6.3899999999999988</c:v>
                </c:pt>
                <c:pt idx="18">
                  <c:v>6.5599999999999987</c:v>
                </c:pt>
                <c:pt idx="19">
                  <c:v>6.7299999999999986</c:v>
                </c:pt>
                <c:pt idx="20">
                  <c:v>6.8999999999999986</c:v>
                </c:pt>
                <c:pt idx="21">
                  <c:v>7.0699999999999985</c:v>
                </c:pt>
                <c:pt idx="22">
                  <c:v>7.2399999999999984</c:v>
                </c:pt>
                <c:pt idx="23">
                  <c:v>7.4099999999999984</c:v>
                </c:pt>
                <c:pt idx="24">
                  <c:v>7.5799999999999983</c:v>
                </c:pt>
                <c:pt idx="25">
                  <c:v>7.7499999999999982</c:v>
                </c:pt>
                <c:pt idx="26">
                  <c:v>7.9199999999999982</c:v>
                </c:pt>
                <c:pt idx="27">
                  <c:v>8.0899999999999981</c:v>
                </c:pt>
                <c:pt idx="28">
                  <c:v>8.259999999999998</c:v>
                </c:pt>
                <c:pt idx="29">
                  <c:v>8.4299999999999979</c:v>
                </c:pt>
              </c:numCache>
            </c:numRef>
          </c:xVal>
          <c:yVal>
            <c:numRef>
              <c:f>Model!$O$10:$O$39</c:f>
              <c:numCache>
                <c:formatCode>General</c:formatCode>
                <c:ptCount val="30"/>
                <c:pt idx="0">
                  <c:v>3.2577697680078569E-5</c:v>
                </c:pt>
                <c:pt idx="1">
                  <c:v>1.3955988827706259E-4</c:v>
                </c:pt>
                <c:pt idx="2">
                  <c:v>5.3321027851363067E-4</c:v>
                </c:pt>
                <c:pt idx="3">
                  <c:v>1.8243281837582585E-3</c:v>
                </c:pt>
                <c:pt idx="4">
                  <c:v>5.5954341994275073E-3</c:v>
                </c:pt>
                <c:pt idx="5">
                  <c:v>1.5380510433058873E-2</c:v>
                </c:pt>
                <c:pt idx="6">
                  <c:v>3.7863253392134789E-2</c:v>
                </c:pt>
                <c:pt idx="7">
                  <c:v>8.3429298662702489E-2</c:v>
                </c:pt>
                <c:pt idx="8">
                  <c:v>0.16450255793974253</c:v>
                </c:pt>
                <c:pt idx="9">
                  <c:v>0.2903401010111567</c:v>
                </c:pt>
                <c:pt idx="10">
                  <c:v>0.45911612465327539</c:v>
                </c:pt>
                <c:pt idx="11">
                  <c:v>0.65151964894666048</c:v>
                </c:pt>
                <c:pt idx="12">
                  <c:v>0.8316894486891262</c:v>
                </c:pt>
                <c:pt idx="13">
                  <c:v>0.95809320355611927</c:v>
                </c:pt>
                <c:pt idx="14">
                  <c:v>1</c:v>
                </c:pt>
                <c:pt idx="15">
                  <c:v>0.95019217785983023</c:v>
                </c:pt>
                <c:pt idx="16">
                  <c:v>0.82648731076452842</c:v>
                </c:pt>
                <c:pt idx="17">
                  <c:v>0.66214898077451467</c:v>
                </c:pt>
                <c:pt idx="18">
                  <c:v>0.49191817930163334</c:v>
                </c:pt>
                <c:pt idx="19">
                  <c:v>0.34131367995916539</c:v>
                </c:pt>
                <c:pt idx="20">
                  <c:v>0.22282274570707591</c:v>
                </c:pt>
                <c:pt idx="21">
                  <c:v>0.13790294166054315</c:v>
                </c:pt>
                <c:pt idx="22">
                  <c:v>8.1513017357735487E-2</c:v>
                </c:pt>
                <c:pt idx="23">
                  <c:v>4.6350076042731794E-2</c:v>
                </c:pt>
                <c:pt idx="24">
                  <c:v>2.5527882107868272E-2</c:v>
                </c:pt>
                <c:pt idx="25">
                  <c:v>1.3705167511125649E-2</c:v>
                </c:pt>
                <c:pt idx="26">
                  <c:v>7.2141360791499924E-3</c:v>
                </c:pt>
                <c:pt idx="27">
                  <c:v>3.7426720454721324E-3</c:v>
                </c:pt>
                <c:pt idx="28">
                  <c:v>1.9225565525208188E-3</c:v>
                </c:pt>
                <c:pt idx="29">
                  <c:v>9.8178925366805211E-4</c:v>
                </c:pt>
              </c:numCache>
            </c:numRef>
          </c:yVal>
          <c:smooth val="1"/>
          <c:extLst>
            <c:ext xmlns:c16="http://schemas.microsoft.com/office/drawing/2014/chart" uri="{C3380CC4-5D6E-409C-BE32-E72D297353CC}">
              <c16:uniqueId val="{00000001-5798-4415-822B-5D2843D1B879}"/>
            </c:ext>
          </c:extLst>
        </c:ser>
        <c:ser>
          <c:idx val="3"/>
          <c:order val="2"/>
          <c:tx>
            <c:v>Sampled Shape</c:v>
          </c:tx>
          <c:spPr>
            <a:ln w="28575">
              <a:noFill/>
            </a:ln>
          </c:spPr>
          <c:marker>
            <c:symbol val="diamond"/>
            <c:size val="6"/>
            <c:spPr>
              <a:solidFill>
                <a:srgbClr val="FF0000"/>
              </a:solidFill>
              <a:ln>
                <a:solidFill>
                  <a:srgbClr val="FF0000"/>
                </a:solidFill>
                <a:prstDash val="solid"/>
              </a:ln>
            </c:spPr>
          </c:marker>
          <c:xVal>
            <c:numRef>
              <c:f>Model!$E$15:$E$16</c:f>
              <c:numCache>
                <c:formatCode>General</c:formatCode>
                <c:ptCount val="2"/>
                <c:pt idx="1">
                  <c:v>1.5704876920147999</c:v>
                </c:pt>
              </c:numCache>
            </c:numRef>
          </c:xVal>
          <c:yVal>
            <c:numRef>
              <c:f>Model!$F$15:$F$16</c:f>
              <c:numCache>
                <c:formatCode>General</c:formatCode>
                <c:ptCount val="2"/>
                <c:pt idx="0">
                  <c:v>0</c:v>
                </c:pt>
                <c:pt idx="1">
                  <c:v>0</c:v>
                </c:pt>
              </c:numCache>
            </c:numRef>
          </c:yVal>
          <c:smooth val="1"/>
          <c:extLst>
            <c:ext xmlns:c16="http://schemas.microsoft.com/office/drawing/2014/chart" uri="{C3380CC4-5D6E-409C-BE32-E72D297353CC}">
              <c16:uniqueId val="{00000002-5798-4415-822B-5D2843D1B879}"/>
            </c:ext>
          </c:extLst>
        </c:ser>
        <c:ser>
          <c:idx val="2"/>
          <c:order val="3"/>
          <c:tx>
            <c:v>Conditional Scale</c:v>
          </c:tx>
          <c:spPr>
            <a:ln w="25400">
              <a:solidFill>
                <a:srgbClr val="0000FF"/>
              </a:solidFill>
              <a:prstDash val="sysDash"/>
            </a:ln>
          </c:spPr>
          <c:marker>
            <c:symbol val="none"/>
          </c:marker>
          <c:xVal>
            <c:numRef>
              <c:f>Model!$R$10:$R$39</c:f>
              <c:numCache>
                <c:formatCode>General</c:formatCode>
                <c:ptCount val="30"/>
                <c:pt idx="0">
                  <c:v>3.5</c:v>
                </c:pt>
                <c:pt idx="1">
                  <c:v>3.67</c:v>
                </c:pt>
                <c:pt idx="2">
                  <c:v>3.84</c:v>
                </c:pt>
                <c:pt idx="3">
                  <c:v>4.01</c:v>
                </c:pt>
                <c:pt idx="4">
                  <c:v>4.18</c:v>
                </c:pt>
                <c:pt idx="5">
                  <c:v>4.3499999999999996</c:v>
                </c:pt>
                <c:pt idx="6">
                  <c:v>4.5199999999999996</c:v>
                </c:pt>
                <c:pt idx="7">
                  <c:v>4.6899999999999995</c:v>
                </c:pt>
                <c:pt idx="8">
                  <c:v>4.8599999999999994</c:v>
                </c:pt>
                <c:pt idx="9">
                  <c:v>5.0299999999999994</c:v>
                </c:pt>
                <c:pt idx="10">
                  <c:v>5.1999999999999993</c:v>
                </c:pt>
                <c:pt idx="11">
                  <c:v>5.3699999999999992</c:v>
                </c:pt>
                <c:pt idx="12">
                  <c:v>5.5399999999999991</c:v>
                </c:pt>
                <c:pt idx="13">
                  <c:v>5.7099999999999991</c:v>
                </c:pt>
                <c:pt idx="14">
                  <c:v>5.879999999999999</c:v>
                </c:pt>
                <c:pt idx="15">
                  <c:v>6.0499999999999989</c:v>
                </c:pt>
                <c:pt idx="16">
                  <c:v>6.2199999999999989</c:v>
                </c:pt>
                <c:pt idx="17">
                  <c:v>6.3899999999999988</c:v>
                </c:pt>
                <c:pt idx="18">
                  <c:v>6.5599999999999987</c:v>
                </c:pt>
                <c:pt idx="19">
                  <c:v>6.7299999999999986</c:v>
                </c:pt>
                <c:pt idx="20">
                  <c:v>6.8999999999999986</c:v>
                </c:pt>
                <c:pt idx="21">
                  <c:v>7.0699999999999985</c:v>
                </c:pt>
                <c:pt idx="22">
                  <c:v>7.2399999999999984</c:v>
                </c:pt>
                <c:pt idx="23">
                  <c:v>7.4099999999999984</c:v>
                </c:pt>
                <c:pt idx="24">
                  <c:v>7.5799999999999983</c:v>
                </c:pt>
                <c:pt idx="25">
                  <c:v>7.7499999999999982</c:v>
                </c:pt>
                <c:pt idx="26">
                  <c:v>7.9199999999999982</c:v>
                </c:pt>
                <c:pt idx="27">
                  <c:v>8.0899999999999981</c:v>
                </c:pt>
                <c:pt idx="28">
                  <c:v>8.259999999999998</c:v>
                </c:pt>
                <c:pt idx="29">
                  <c:v>8.4299999999999979</c:v>
                </c:pt>
              </c:numCache>
            </c:numRef>
          </c:xVal>
          <c:yVal>
            <c:numRef>
              <c:f>Model!$AX$10:$AX$39</c:f>
              <c:numCache>
                <c:formatCode>General</c:formatCode>
                <c:ptCount val="30"/>
                <c:pt idx="0">
                  <c:v>1.649579871027525E-10</c:v>
                </c:pt>
                <c:pt idx="1">
                  <c:v>1.4658429033266503E-8</c:v>
                </c:pt>
                <c:pt idx="2">
                  <c:v>6.0682948657286075E-7</c:v>
                </c:pt>
                <c:pt idx="3">
                  <c:v>1.3263603364175911E-5</c:v>
                </c:pt>
                <c:pt idx="4">
                  <c:v>1.6937835967887694E-4</c:v>
                </c:pt>
                <c:pt idx="5">
                  <c:v>1.3726237492226341E-3</c:v>
                </c:pt>
                <c:pt idx="6">
                  <c:v>7.5554389761732952E-3</c:v>
                </c:pt>
                <c:pt idx="7">
                  <c:v>2.9883078397943959E-2</c:v>
                </c:pt>
                <c:pt idx="8">
                  <c:v>8.9006093482522905E-2</c:v>
                </c:pt>
                <c:pt idx="9">
                  <c:v>0.20764529035809273</c:v>
                </c:pt>
                <c:pt idx="10">
                  <c:v>0.39222049542546378</c:v>
                </c:pt>
                <c:pt idx="11">
                  <c:v>0.6169413745863217</c:v>
                </c:pt>
                <c:pt idx="12">
                  <c:v>0.82765395943334996</c:v>
                </c:pt>
                <c:pt idx="13">
                  <c:v>0.96655329518922883</c:v>
                </c:pt>
                <c:pt idx="14">
                  <c:v>1</c:v>
                </c:pt>
                <c:pt idx="15">
                  <c:v>0.93055784447243839</c:v>
                </c:pt>
                <c:pt idx="16">
                  <c:v>0.78911548498544648</c:v>
                </c:pt>
                <c:pt idx="17">
                  <c:v>0.61677267989691165</c:v>
                </c:pt>
                <c:pt idx="18">
                  <c:v>0.44873731797261873</c:v>
                </c:pt>
                <c:pt idx="19">
                  <c:v>0.30654344142168288</c:v>
                </c:pt>
                <c:pt idx="20">
                  <c:v>0.19811082536605537</c:v>
                </c:pt>
                <c:pt idx="21">
                  <c:v>0.12193350054983033</c:v>
                </c:pt>
                <c:pt idx="22">
                  <c:v>7.1890706003015226E-2</c:v>
                </c:pt>
                <c:pt idx="23">
                  <c:v>4.0812579635801469E-2</c:v>
                </c:pt>
                <c:pt idx="24">
                  <c:v>2.241112717793212E-2</c:v>
                </c:pt>
                <c:pt idx="25">
                  <c:v>1.1951769194755078E-2</c:v>
                </c:pt>
                <c:pt idx="26">
                  <c:v>6.2123014339101309E-3</c:v>
                </c:pt>
                <c:pt idx="27">
                  <c:v>3.1572197578981246E-3</c:v>
                </c:pt>
                <c:pt idx="28">
                  <c:v>1.5733219108282855E-3</c:v>
                </c:pt>
                <c:pt idx="29">
                  <c:v>7.7070122207733552E-4</c:v>
                </c:pt>
              </c:numCache>
            </c:numRef>
          </c:yVal>
          <c:smooth val="1"/>
          <c:extLst>
            <c:ext xmlns:c16="http://schemas.microsoft.com/office/drawing/2014/chart" uri="{C3380CC4-5D6E-409C-BE32-E72D297353CC}">
              <c16:uniqueId val="{00000003-5798-4415-822B-5D2843D1B879}"/>
            </c:ext>
          </c:extLst>
        </c:ser>
        <c:ser>
          <c:idx val="4"/>
          <c:order val="4"/>
          <c:tx>
            <c:v>Sampled Scale</c:v>
          </c:tx>
          <c:spPr>
            <a:ln w="28575">
              <a:noFill/>
            </a:ln>
          </c:spPr>
          <c:marker>
            <c:symbol val="diamond"/>
            <c:size val="6"/>
            <c:spPr>
              <a:solidFill>
                <a:srgbClr val="0000FF"/>
              </a:solidFill>
              <a:ln>
                <a:solidFill>
                  <a:srgbClr val="0000FF"/>
                </a:solidFill>
                <a:prstDash val="solid"/>
              </a:ln>
            </c:spPr>
          </c:marker>
          <c:xVal>
            <c:numRef>
              <c:f>Model!$E$17:$E$18</c:f>
              <c:numCache>
                <c:formatCode>General</c:formatCode>
                <c:ptCount val="2"/>
                <c:pt idx="0">
                  <c:v>5.7712218355510023</c:v>
                </c:pt>
              </c:numCache>
            </c:numRef>
          </c:xVal>
          <c:yVal>
            <c:numRef>
              <c:f>Model!$F$15:$F$16</c:f>
              <c:numCache>
                <c:formatCode>General</c:formatCode>
                <c:ptCount val="2"/>
                <c:pt idx="0">
                  <c:v>0</c:v>
                </c:pt>
                <c:pt idx="1">
                  <c:v>0</c:v>
                </c:pt>
              </c:numCache>
            </c:numRef>
          </c:yVal>
          <c:smooth val="1"/>
          <c:extLst>
            <c:ext xmlns:c16="http://schemas.microsoft.com/office/drawing/2014/chart" uri="{C3380CC4-5D6E-409C-BE32-E72D297353CC}">
              <c16:uniqueId val="{00000004-5798-4415-822B-5D2843D1B879}"/>
            </c:ext>
          </c:extLst>
        </c:ser>
        <c:dLbls>
          <c:showLegendKey val="0"/>
          <c:showVal val="0"/>
          <c:showCatName val="0"/>
          <c:showSerName val="0"/>
          <c:showPercent val="0"/>
          <c:showBubbleSize val="0"/>
        </c:dLbls>
        <c:axId val="687338504"/>
        <c:axId val="1"/>
      </c:scatterChart>
      <c:valAx>
        <c:axId val="687338504"/>
        <c:scaling>
          <c:orientation val="minMax"/>
          <c:max val="10"/>
          <c:min val="0"/>
        </c:scaling>
        <c:delete val="0"/>
        <c:axPos val="b"/>
        <c:numFmt formatCode="General" sourceLinked="1"/>
        <c:majorTickMark val="out"/>
        <c:minorTickMark val="in"/>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
        <c:crosses val="autoZero"/>
        <c:crossBetween val="midCat"/>
        <c:majorUnit val="1"/>
      </c:valAx>
      <c:valAx>
        <c:axId val="1"/>
        <c:scaling>
          <c:orientation val="minMax"/>
          <c:min val="0"/>
        </c:scaling>
        <c:delete val="0"/>
        <c:axPos val="l"/>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687338504"/>
        <c:crosses val="autoZero"/>
        <c:crossBetween val="midCat"/>
      </c:valAx>
      <c:spPr>
        <a:noFill/>
        <a:ln w="25400">
          <a:noFill/>
        </a:ln>
      </c:spPr>
    </c:plotArea>
    <c:legend>
      <c:legendPos val="r"/>
      <c:layout>
        <c:manualLayout>
          <c:xMode val="edge"/>
          <c:yMode val="edge"/>
          <c:x val="0.71070931849791374"/>
          <c:y val="0.11677306589426149"/>
          <c:w val="0.27260083449235051"/>
          <c:h val="0.30360997132507989"/>
        </c:manualLayout>
      </c:layout>
      <c:overlay val="0"/>
      <c:spPr>
        <a:solidFill>
          <a:srgbClr val="FFFFFF"/>
        </a:solidFill>
        <a:ln w="3175">
          <a:solidFill>
            <a:srgbClr val="000000"/>
          </a:solidFill>
          <a:prstDash val="solid"/>
        </a:ln>
      </c:spPr>
      <c:txPr>
        <a:bodyPr/>
        <a:lstStyle/>
        <a:p>
          <a:pPr>
            <a:defRPr sz="67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www.epixanalytics.com/" TargetMode="Externa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527050</xdr:colOff>
      <xdr:row>7</xdr:row>
      <xdr:rowOff>114300</xdr:rowOff>
    </xdr:from>
    <xdr:to>
      <xdr:col>12</xdr:col>
      <xdr:colOff>558800</xdr:colOff>
      <xdr:row>25</xdr:row>
      <xdr:rowOff>57150</xdr:rowOff>
    </xdr:to>
    <xdr:graphicFrame macro="">
      <xdr:nvGraphicFramePr>
        <xdr:cNvPr id="1068" name="Chart 3">
          <a:extLst>
            <a:ext uri="{FF2B5EF4-FFF2-40B4-BE49-F238E27FC236}">
              <a16:creationId xmlns:a16="http://schemas.microsoft.com/office/drawing/2014/main" id="{83F59937-5C6F-4FAC-84B9-CCD992CBD9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139700</xdr:colOff>
      <xdr:row>0</xdr:row>
      <xdr:rowOff>69850</xdr:rowOff>
    </xdr:from>
    <xdr:to>
      <xdr:col>3</xdr:col>
      <xdr:colOff>685800</xdr:colOff>
      <xdr:row>2</xdr:row>
      <xdr:rowOff>146050</xdr:rowOff>
    </xdr:to>
    <xdr:pic>
      <xdr:nvPicPr>
        <xdr:cNvPr id="2" name="Picture 126">
          <a:hlinkClick xmlns:r="http://schemas.openxmlformats.org/officeDocument/2006/relationships" r:id="rId2"/>
          <a:extLst>
            <a:ext uri="{FF2B5EF4-FFF2-40B4-BE49-F238E27FC236}">
              <a16:creationId xmlns:a16="http://schemas.microsoft.com/office/drawing/2014/main" id="{3E0A5F69-79CE-4E48-B4A2-1944415DF113}"/>
            </a:ext>
          </a:extLst>
        </xdr:cNvPr>
        <xdr:cNvPicPr>
          <a:picLocks/>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39700" y="69850"/>
          <a:ext cx="2000250" cy="8509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31"/>
  <sheetViews>
    <sheetView workbookViewId="0"/>
  </sheetViews>
  <sheetFormatPr defaultRowHeight="12.5" x14ac:dyDescent="0.25"/>
  <cols>
    <col min="1" max="2" width="36.6328125" customWidth="1"/>
  </cols>
  <sheetData>
    <row r="1" spans="1:3" ht="13" x14ac:dyDescent="0.3">
      <c r="A1" s="71" t="s">
        <v>24</v>
      </c>
    </row>
    <row r="3" spans="1:3" x14ac:dyDescent="0.25">
      <c r="A3" t="s">
        <v>25</v>
      </c>
      <c r="B3" t="s">
        <v>26</v>
      </c>
      <c r="C3">
        <v>0</v>
      </c>
    </row>
    <row r="4" spans="1:3" x14ac:dyDescent="0.25">
      <c r="A4" t="s">
        <v>27</v>
      </c>
    </row>
    <row r="5" spans="1:3" x14ac:dyDescent="0.25">
      <c r="A5" t="s">
        <v>28</v>
      </c>
    </row>
    <row r="7" spans="1:3" ht="13" x14ac:dyDescent="0.3">
      <c r="A7" s="71" t="s">
        <v>29</v>
      </c>
      <c r="B7" t="s">
        <v>30</v>
      </c>
    </row>
    <row r="8" spans="1:3" x14ac:dyDescent="0.25">
      <c r="B8">
        <v>2</v>
      </c>
    </row>
    <row r="10" spans="1:3" x14ac:dyDescent="0.25">
      <c r="A10" t="s">
        <v>31</v>
      </c>
    </row>
    <row r="11" spans="1:3" x14ac:dyDescent="0.25">
      <c r="A11" t="e">
        <f>CB_DATA_!#REF!</f>
        <v>#REF!</v>
      </c>
      <c r="B11" t="e">
        <f>Model!#REF!</f>
        <v>#REF!</v>
      </c>
    </row>
    <row r="13" spans="1:3" x14ac:dyDescent="0.25">
      <c r="A13" t="s">
        <v>32</v>
      </c>
    </row>
    <row r="14" spans="1:3" x14ac:dyDescent="0.25">
      <c r="A14" t="s">
        <v>42</v>
      </c>
      <c r="B14" t="s">
        <v>36</v>
      </c>
    </row>
    <row r="16" spans="1:3" x14ac:dyDescent="0.25">
      <c r="A16" t="s">
        <v>33</v>
      </c>
    </row>
    <row r="19" spans="1:2" x14ac:dyDescent="0.25">
      <c r="A19" t="s">
        <v>34</v>
      </c>
    </row>
    <row r="20" spans="1:2" x14ac:dyDescent="0.25">
      <c r="A20">
        <v>28</v>
      </c>
      <c r="B20">
        <v>31</v>
      </c>
    </row>
    <row r="25" spans="1:2" ht="13" x14ac:dyDescent="0.3">
      <c r="A25" s="71" t="s">
        <v>35</v>
      </c>
    </row>
    <row r="26" spans="1:2" x14ac:dyDescent="0.25">
      <c r="A26" s="72" t="s">
        <v>37</v>
      </c>
      <c r="B26" s="72" t="s">
        <v>37</v>
      </c>
    </row>
    <row r="27" spans="1:2" x14ac:dyDescent="0.25">
      <c r="A27" t="s">
        <v>43</v>
      </c>
      <c r="B27" t="s">
        <v>38</v>
      </c>
    </row>
    <row r="28" spans="1:2" x14ac:dyDescent="0.25">
      <c r="A28" s="72" t="s">
        <v>39</v>
      </c>
      <c r="B28" s="72" t="s">
        <v>39</v>
      </c>
    </row>
    <row r="29" spans="1:2" x14ac:dyDescent="0.25">
      <c r="B29" s="72" t="s">
        <v>40</v>
      </c>
    </row>
    <row r="30" spans="1:2" x14ac:dyDescent="0.25">
      <c r="B30" t="s">
        <v>41</v>
      </c>
    </row>
    <row r="31" spans="1:2" x14ac:dyDescent="0.25">
      <c r="B31" s="72" t="s">
        <v>39</v>
      </c>
    </row>
  </sheetData>
  <phoneticPr fontId="16" type="noConversion"/>
  <pageMargins left="0.75" right="0.75" top="1" bottom="1" header="0.5" footer="0.5"/>
  <pageSetup orientation="portrait" horizontalDpi="1200" verticalDpi="12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BP128"/>
  <sheetViews>
    <sheetView showGridLines="0" tabSelected="1" workbookViewId="0"/>
  </sheetViews>
  <sheetFormatPr defaultRowHeight="12.5" x14ac:dyDescent="0.25"/>
  <cols>
    <col min="1" max="1" width="2.26953125" customWidth="1"/>
    <col min="2" max="2" width="9.26953125" bestFit="1" customWidth="1"/>
    <col min="3" max="3" width="9.26953125" customWidth="1"/>
    <col min="4" max="4" width="14.26953125" bestFit="1" customWidth="1"/>
    <col min="5" max="5" width="8.26953125" customWidth="1"/>
    <col min="6" max="14" width="9.26953125" customWidth="1"/>
    <col min="15" max="15" width="9.26953125" style="2" bestFit="1" customWidth="1"/>
    <col min="16" max="16" width="9.26953125" style="2" customWidth="1"/>
    <col min="17" max="17" width="12.453125" bestFit="1" customWidth="1"/>
    <col min="18" max="18" width="9.26953125" bestFit="1" customWidth="1"/>
    <col min="19" max="19" width="10.26953125" customWidth="1"/>
    <col min="20" max="48" width="6.7265625" customWidth="1"/>
    <col min="49" max="49" width="12.453125" bestFit="1" customWidth="1"/>
    <col min="54" max="54" width="10.26953125" customWidth="1"/>
    <col min="58" max="58" width="12.1796875" bestFit="1" customWidth="1"/>
  </cols>
  <sheetData>
    <row r="1" spans="1:68" ht="41.25" customHeight="1" x14ac:dyDescent="0.25">
      <c r="A1" s="39"/>
      <c r="B1" s="39"/>
      <c r="C1" s="39"/>
      <c r="D1" s="39"/>
      <c r="E1" s="39"/>
      <c r="F1" s="39"/>
      <c r="G1" s="39"/>
      <c r="H1" s="39"/>
    </row>
    <row r="2" spans="1:68" ht="20" x14ac:dyDescent="0.4">
      <c r="A2" s="39"/>
      <c r="B2" s="39"/>
      <c r="C2" s="39"/>
      <c r="D2" s="39"/>
      <c r="E2" s="39"/>
      <c r="F2" s="40" t="s">
        <v>5</v>
      </c>
      <c r="G2" s="39"/>
      <c r="H2" s="39"/>
    </row>
    <row r="3" spans="1:68" ht="16.899999999999999" customHeight="1" thickBot="1" x14ac:dyDescent="0.4">
      <c r="A3" s="39"/>
      <c r="B3" s="39"/>
      <c r="C3" s="39"/>
      <c r="D3" s="39"/>
      <c r="E3" s="41"/>
      <c r="F3" s="39"/>
      <c r="G3" s="39"/>
      <c r="H3" s="39"/>
    </row>
    <row r="4" spans="1:68" ht="16.5" customHeight="1" x14ac:dyDescent="0.25">
      <c r="A4" s="39"/>
      <c r="B4" s="83" t="s">
        <v>6</v>
      </c>
      <c r="C4" s="84"/>
      <c r="D4" s="84"/>
      <c r="E4" s="84"/>
      <c r="F4" s="84"/>
      <c r="G4" s="84"/>
      <c r="H4" s="84"/>
      <c r="I4" s="84"/>
      <c r="J4" s="84"/>
      <c r="K4" s="84"/>
      <c r="L4" s="84"/>
      <c r="M4" s="85"/>
    </row>
    <row r="5" spans="1:68" ht="12.4" customHeight="1" thickBot="1" x14ac:dyDescent="0.3">
      <c r="A5" s="39"/>
      <c r="B5" s="86"/>
      <c r="C5" s="87"/>
      <c r="D5" s="87"/>
      <c r="E5" s="87"/>
      <c r="F5" s="87"/>
      <c r="G5" s="87"/>
      <c r="H5" s="87"/>
      <c r="I5" s="87"/>
      <c r="J5" s="87"/>
      <c r="K5" s="87"/>
      <c r="L5" s="87"/>
      <c r="M5" s="88"/>
      <c r="R5" s="26" t="s">
        <v>4</v>
      </c>
      <c r="S5" s="35">
        <v>1</v>
      </c>
      <c r="T5" s="35">
        <v>1</v>
      </c>
      <c r="U5" s="35">
        <v>1</v>
      </c>
      <c r="V5" s="35">
        <v>1</v>
      </c>
      <c r="W5" s="35">
        <v>1</v>
      </c>
      <c r="X5" s="35">
        <v>1</v>
      </c>
      <c r="Y5" s="35">
        <v>1</v>
      </c>
      <c r="Z5" s="35">
        <v>1</v>
      </c>
      <c r="AA5" s="35">
        <v>1</v>
      </c>
      <c r="AB5" s="35">
        <v>1</v>
      </c>
      <c r="AC5" s="35">
        <v>1</v>
      </c>
      <c r="AD5" s="35">
        <v>1</v>
      </c>
      <c r="AE5" s="35">
        <v>1</v>
      </c>
      <c r="AF5" s="35">
        <v>1</v>
      </c>
      <c r="AG5" s="35">
        <v>1</v>
      </c>
      <c r="AH5" s="35">
        <v>1</v>
      </c>
      <c r="AI5" s="35">
        <v>1</v>
      </c>
      <c r="AJ5" s="35">
        <v>1</v>
      </c>
      <c r="AK5" s="35">
        <v>1</v>
      </c>
      <c r="AL5" s="35">
        <v>1</v>
      </c>
      <c r="AM5" s="35">
        <v>1</v>
      </c>
      <c r="AN5" s="35">
        <v>1</v>
      </c>
      <c r="AO5" s="35">
        <v>1</v>
      </c>
      <c r="AP5" s="35">
        <v>1</v>
      </c>
      <c r="AQ5" s="35">
        <v>1</v>
      </c>
      <c r="AR5" s="35">
        <v>1</v>
      </c>
      <c r="AS5" s="35">
        <v>1</v>
      </c>
      <c r="AT5" s="35">
        <v>1</v>
      </c>
      <c r="AU5" s="35">
        <v>1</v>
      </c>
      <c r="AV5" s="27">
        <v>1</v>
      </c>
    </row>
    <row r="6" spans="1:68" ht="12.75" customHeight="1" x14ac:dyDescent="0.25">
      <c r="O6" s="10"/>
      <c r="P6" s="10"/>
      <c r="Q6" s="4"/>
      <c r="R6" s="5"/>
      <c r="S6" s="5">
        <f>S7/$Q$7</f>
        <v>5.9525158223885152E-4</v>
      </c>
      <c r="T6" s="5">
        <f t="shared" ref="T6:AV6" si="0">T7/$Q$7</f>
        <v>2.1312586575371541E-3</v>
      </c>
      <c r="U6" s="5">
        <f t="shared" si="0"/>
        <v>6.5733746415043001E-3</v>
      </c>
      <c r="V6" s="5">
        <f t="shared" si="0"/>
        <v>1.7670955848094055E-2</v>
      </c>
      <c r="W6" s="5">
        <f t="shared" si="0"/>
        <v>4.1823569218631264E-2</v>
      </c>
      <c r="X6" s="5">
        <f t="shared" si="0"/>
        <v>8.7913343200849578E-2</v>
      </c>
      <c r="Y6" s="5">
        <f t="shared" si="0"/>
        <v>0.16537548700183854</v>
      </c>
      <c r="Z6" s="5">
        <f t="shared" si="0"/>
        <v>0.28028068808560425</v>
      </c>
      <c r="AA6" s="5">
        <f t="shared" si="0"/>
        <v>0.43054922531235068</v>
      </c>
      <c r="AB6" s="5">
        <f t="shared" si="0"/>
        <v>0.60268687612824989</v>
      </c>
      <c r="AC6" s="5">
        <f t="shared" si="0"/>
        <v>0.77250596515802172</v>
      </c>
      <c r="AD6" s="5">
        <f t="shared" si="0"/>
        <v>0.91066365767320367</v>
      </c>
      <c r="AE6" s="5">
        <f t="shared" si="0"/>
        <v>0.9912769789935385</v>
      </c>
      <c r="AF6" s="5">
        <f t="shared" si="0"/>
        <v>1</v>
      </c>
      <c r="AG6" s="5">
        <f t="shared" si="0"/>
        <v>0.93806108379002107</v>
      </c>
      <c r="AH6" s="5">
        <f t="shared" si="0"/>
        <v>0.82079253395953489</v>
      </c>
      <c r="AI6" s="5">
        <f t="shared" si="0"/>
        <v>0.67181864917760614</v>
      </c>
      <c r="AJ6" s="5">
        <f t="shared" si="0"/>
        <v>0.51575551307680056</v>
      </c>
      <c r="AK6" s="5">
        <f t="shared" si="0"/>
        <v>0.37229476504048564</v>
      </c>
      <c r="AL6" s="5">
        <f t="shared" si="0"/>
        <v>0.25327299122568353</v>
      </c>
      <c r="AM6" s="5">
        <f t="shared" si="0"/>
        <v>0.16273995787608919</v>
      </c>
      <c r="AN6" s="5">
        <f t="shared" si="0"/>
        <v>9.8966993405085316E-2</v>
      </c>
      <c r="AO6" s="5">
        <f t="shared" si="0"/>
        <v>5.7070716309173188E-2</v>
      </c>
      <c r="AP6" s="5">
        <f t="shared" si="0"/>
        <v>3.1264543410095789E-2</v>
      </c>
      <c r="AQ6" s="5">
        <f t="shared" si="0"/>
        <v>1.6298701165982699E-2</v>
      </c>
      <c r="AR6" s="5">
        <f t="shared" si="0"/>
        <v>8.098848208843757E-3</v>
      </c>
      <c r="AS6" s="5">
        <f t="shared" si="0"/>
        <v>3.841795036382259E-3</v>
      </c>
      <c r="AT6" s="5">
        <f t="shared" si="0"/>
        <v>1.7423044108657683E-3</v>
      </c>
      <c r="AU6" s="5">
        <f t="shared" si="0"/>
        <v>7.5648528352407617E-4</v>
      </c>
      <c r="AV6" s="6">
        <f t="shared" si="0"/>
        <v>3.1487842977903283E-4</v>
      </c>
      <c r="AZ6" s="89" t="s">
        <v>12</v>
      </c>
      <c r="BA6" s="90"/>
      <c r="BC6" s="89" t="s">
        <v>13</v>
      </c>
      <c r="BD6" s="90"/>
      <c r="BF6" s="89" t="s">
        <v>12</v>
      </c>
      <c r="BG6" s="95"/>
      <c r="BH6" s="95"/>
      <c r="BI6" s="95"/>
      <c r="BJ6" s="90"/>
      <c r="BL6" s="89" t="s">
        <v>13</v>
      </c>
      <c r="BM6" s="95"/>
      <c r="BN6" s="95"/>
      <c r="BO6" s="95"/>
      <c r="BP6" s="90"/>
    </row>
    <row r="7" spans="1:68" ht="13.5" customHeight="1" thickBot="1" x14ac:dyDescent="0.3">
      <c r="B7" s="48" t="s">
        <v>0</v>
      </c>
      <c r="D7" s="28">
        <v>24</v>
      </c>
      <c r="E7" t="s">
        <v>3</v>
      </c>
      <c r="G7" s="28">
        <v>2.15</v>
      </c>
      <c r="O7" s="10"/>
      <c r="P7" s="10"/>
      <c r="Q7" s="7">
        <f>MAX(S7:AV7)</f>
        <v>5.8861688935422154E-54</v>
      </c>
      <c r="R7" s="8"/>
      <c r="S7" s="8">
        <f t="array" ref="S7">SUM(EXP(S10:S39))*S5</f>
        <v>3.5037513472061138E-57</v>
      </c>
      <c r="T7" s="8">
        <f t="array" ref="T7">SUM(EXP(T10:T39))*T5</f>
        <v>1.2544948414087738E-56</v>
      </c>
      <c r="U7" s="8">
        <f t="array" ref="U7">SUM(EXP(U10:U39))*U5</f>
        <v>3.8691993340421821E-56</v>
      </c>
      <c r="V7" s="8">
        <f t="array" ref="V7">SUM(EXP(V10:V39))*V5</f>
        <v>1.0401423063220913E-55</v>
      </c>
      <c r="W7" s="8">
        <f t="array" ref="W7">SUM(EXP(W10:W39))*W5</f>
        <v>2.4618059215161706E-55</v>
      </c>
      <c r="X7" s="8">
        <f t="array" ref="X7">SUM(EXP(X10:X39))*X5</f>
        <v>5.1747278607614179E-55</v>
      </c>
      <c r="Y7" s="8">
        <f t="array" ref="Y7">SUM(EXP(Y10:Y39))*Y5</f>
        <v>9.7342804734461695E-55</v>
      </c>
      <c r="Z7" s="8">
        <f t="array" ref="Z7">SUM(EXP(Z10:Z39))*Z5</f>
        <v>1.6497794676700919E-54</v>
      </c>
      <c r="AA7" s="8">
        <f t="array" ref="AA7">SUM(EXP(AA10:AA39))*AA5</f>
        <v>2.5342854571722572E-54</v>
      </c>
      <c r="AB7" s="8">
        <f t="array" ref="AB7">SUM(EXP(AB10:AB39))*AB5</f>
        <v>3.5475167428122346E-54</v>
      </c>
      <c r="AC7" s="8">
        <f t="array" ref="AC7">SUM(EXP(AC10:AC39))*AC5</f>
        <v>4.5471005821889541E-54</v>
      </c>
      <c r="AD7" s="8">
        <f t="array" ref="AD7">SUM(EXP(AD10:AD39))*AD5</f>
        <v>5.3603200942753878E-54</v>
      </c>
      <c r="AE7" s="8">
        <f t="array" ref="AE7">SUM(EXP(AE10:AE39))*AE5</f>
        <v>5.8348237186362664E-54</v>
      </c>
      <c r="AF7" s="8">
        <f t="array" ref="AF7">SUM(EXP(AF10:AF39))*AF5</f>
        <v>5.8861688935422154E-54</v>
      </c>
      <c r="AG7" s="8">
        <f t="array" ref="AG7">SUM(EXP(AG10:AG39))*AG5</f>
        <v>5.5215859716473194E-54</v>
      </c>
      <c r="AH7" s="8">
        <f t="array" ref="AH7">SUM(EXP(AH10:AH39))*AH5</f>
        <v>4.8313234814443067E-54</v>
      </c>
      <c r="AI7" s="8">
        <f t="array" ref="AI7">SUM(EXP(AI10:AI39))*AI5</f>
        <v>3.9544380348907758E-54</v>
      </c>
      <c r="AJ7" s="8">
        <f t="array" ref="AJ7">SUM(EXP(AJ10:AJ39))*AJ5</f>
        <v>3.0358240577455687E-54</v>
      </c>
      <c r="AK7" s="8">
        <f t="array" ref="AK7">SUM(EXP(AK10:AK39))*AK5</f>
        <v>2.1913898652099143E-54</v>
      </c>
      <c r="AL7" s="8">
        <f t="array" ref="AL7">SUM(EXP(AL10:AL39))*AL5</f>
        <v>1.4908076025270088E-54</v>
      </c>
      <c r="AM7" s="8">
        <f t="array" ref="AM7">SUM(EXP(AM10:AM39))*AM5</f>
        <v>9.5791487778660667E-55</v>
      </c>
      <c r="AN7" s="8">
        <f t="array" ref="AN7">SUM(EXP(AN10:AN39))*AN5</f>
        <v>5.8253643806841076E-55</v>
      </c>
      <c r="AO7" s="8">
        <f t="array" ref="AO7">SUM(EXP(AO10:AO39))*AO5</f>
        <v>3.359278750712276E-55</v>
      </c>
      <c r="AP7" s="8">
        <f t="array" ref="AP7">SUM(EXP(AP10:AP39))*AP5</f>
        <v>1.840283828913061E-55</v>
      </c>
      <c r="AQ7" s="8">
        <f t="array" ref="AQ7">SUM(EXP(AQ10:AQ39))*AQ5</f>
        <v>9.5936907808347595E-56</v>
      </c>
      <c r="AR7" s="8">
        <f t="array" ref="AR7">SUM(EXP(AR10:AR39))*AR5</f>
        <v>4.7671188400416215E-56</v>
      </c>
      <c r="AS7" s="8">
        <f t="array" ref="AS7">SUM(EXP(AS10:AS39))*AS5</f>
        <v>2.2613454438518136E-56</v>
      </c>
      <c r="AT7" s="8">
        <f t="array" ref="AT7">SUM(EXP(AT10:AT39))*AT5</f>
        <v>1.0255498026319481E-56</v>
      </c>
      <c r="AU7" s="8">
        <f t="array" ref="AU7">SUM(EXP(AU10:AU39))*AU5</f>
        <v>4.4528001443018806E-57</v>
      </c>
      <c r="AV7" s="8">
        <f t="array" ref="AV7">SUM(EXP(AV10:AV39))*AV5</f>
        <v>1.8534276186127598E-57</v>
      </c>
      <c r="AW7" s="81" t="s">
        <v>14</v>
      </c>
      <c r="AX7" s="82"/>
      <c r="AZ7" s="91"/>
      <c r="BA7" s="92"/>
      <c r="BC7" s="91"/>
      <c r="BD7" s="92"/>
      <c r="BF7" s="91"/>
      <c r="BG7" s="96"/>
      <c r="BH7" s="96"/>
      <c r="BI7" s="96"/>
      <c r="BJ7" s="92"/>
      <c r="BL7" s="91"/>
      <c r="BM7" s="96"/>
      <c r="BN7" s="96"/>
      <c r="BO7" s="96"/>
      <c r="BP7" s="92"/>
    </row>
    <row r="8" spans="1:68" ht="25.5" thickBot="1" x14ac:dyDescent="0.55000000000000004">
      <c r="B8" s="49">
        <v>5.4519392422954027</v>
      </c>
      <c r="O8" s="4"/>
      <c r="P8" s="6">
        <f>MAX(P10:P39)</f>
        <v>6.558297566835678E-54</v>
      </c>
      <c r="Q8" s="10"/>
      <c r="R8" s="10"/>
      <c r="S8" s="76" t="s">
        <v>12</v>
      </c>
      <c r="T8" s="77"/>
      <c r="U8" s="77"/>
      <c r="V8" s="77"/>
      <c r="W8" s="77"/>
      <c r="X8" s="77"/>
      <c r="Y8" s="77"/>
      <c r="Z8" s="77"/>
      <c r="AA8" s="77"/>
      <c r="AB8" s="77"/>
      <c r="AC8" s="77"/>
      <c r="AD8" s="77"/>
      <c r="AE8" s="77"/>
      <c r="AF8" s="77"/>
      <c r="AG8" s="77"/>
      <c r="AH8" s="77"/>
      <c r="AI8" s="77"/>
      <c r="AJ8" s="77"/>
      <c r="AK8" s="77"/>
      <c r="AL8" s="77"/>
      <c r="AM8" s="77"/>
      <c r="AN8" s="77"/>
      <c r="AO8" s="77"/>
      <c r="AP8" s="77"/>
      <c r="AQ8" s="77"/>
      <c r="AR8" s="77"/>
      <c r="AS8" s="77"/>
      <c r="AT8" s="77"/>
      <c r="AU8" s="77"/>
      <c r="AV8" s="78"/>
      <c r="AW8" s="23">
        <f>MAX(AW10:AW39)</f>
        <v>7.4271628366289621E-55</v>
      </c>
      <c r="AX8" s="24"/>
      <c r="AZ8" s="93" t="s">
        <v>16</v>
      </c>
      <c r="BA8" s="94"/>
      <c r="BC8" s="93" t="s">
        <v>16</v>
      </c>
      <c r="BD8" s="94"/>
      <c r="BF8" s="97" t="s">
        <v>17</v>
      </c>
      <c r="BG8" s="98"/>
      <c r="BH8" s="98"/>
      <c r="BI8" s="98"/>
      <c r="BJ8" s="99"/>
      <c r="BL8" s="97" t="s">
        <v>17</v>
      </c>
      <c r="BM8" s="98"/>
      <c r="BN8" s="98"/>
      <c r="BO8" s="98"/>
      <c r="BP8" s="99"/>
    </row>
    <row r="9" spans="1:68" ht="13.5" thickBot="1" x14ac:dyDescent="0.35">
      <c r="B9" s="49">
        <v>9.497755682226968</v>
      </c>
      <c r="C9" s="1"/>
      <c r="D9" s="79" t="s">
        <v>2</v>
      </c>
      <c r="E9" s="80"/>
      <c r="F9" s="1"/>
      <c r="G9" s="1"/>
      <c r="H9" s="1"/>
      <c r="I9" s="1"/>
      <c r="J9" s="1"/>
      <c r="N9" s="36" t="s">
        <v>4</v>
      </c>
      <c r="O9" s="11"/>
      <c r="P9" s="12"/>
      <c r="Q9" s="10"/>
      <c r="R9" s="10"/>
      <c r="S9" s="29">
        <f>shapestart</f>
        <v>0.9</v>
      </c>
      <c r="T9" s="33">
        <f t="shared" ref="T9:AV9" si="1">S9+shapeincr</f>
        <v>0.95000000000000007</v>
      </c>
      <c r="U9" s="33">
        <f t="shared" si="1"/>
        <v>1</v>
      </c>
      <c r="V9" s="33">
        <f t="shared" si="1"/>
        <v>1.05</v>
      </c>
      <c r="W9" s="33">
        <f t="shared" si="1"/>
        <v>1.1000000000000001</v>
      </c>
      <c r="X9" s="33">
        <f t="shared" si="1"/>
        <v>1.1500000000000001</v>
      </c>
      <c r="Y9" s="33">
        <f t="shared" si="1"/>
        <v>1.2000000000000002</v>
      </c>
      <c r="Z9" s="33">
        <f t="shared" si="1"/>
        <v>1.2500000000000002</v>
      </c>
      <c r="AA9" s="33">
        <f t="shared" si="1"/>
        <v>1.3000000000000003</v>
      </c>
      <c r="AB9" s="33">
        <f t="shared" si="1"/>
        <v>1.3500000000000003</v>
      </c>
      <c r="AC9" s="33">
        <f t="shared" si="1"/>
        <v>1.4000000000000004</v>
      </c>
      <c r="AD9" s="33">
        <f t="shared" si="1"/>
        <v>1.4500000000000004</v>
      </c>
      <c r="AE9" s="33">
        <f t="shared" si="1"/>
        <v>1.5000000000000004</v>
      </c>
      <c r="AF9" s="33">
        <f t="shared" si="1"/>
        <v>1.5500000000000005</v>
      </c>
      <c r="AG9" s="33">
        <f t="shared" si="1"/>
        <v>1.6000000000000005</v>
      </c>
      <c r="AH9" s="33">
        <f t="shared" si="1"/>
        <v>1.6500000000000006</v>
      </c>
      <c r="AI9" s="33">
        <f t="shared" si="1"/>
        <v>1.7000000000000006</v>
      </c>
      <c r="AJ9" s="33">
        <f t="shared" si="1"/>
        <v>1.7500000000000007</v>
      </c>
      <c r="AK9" s="33">
        <f t="shared" si="1"/>
        <v>1.8000000000000007</v>
      </c>
      <c r="AL9" s="33">
        <f t="shared" si="1"/>
        <v>1.8500000000000008</v>
      </c>
      <c r="AM9" s="33">
        <f t="shared" si="1"/>
        <v>1.9000000000000008</v>
      </c>
      <c r="AN9" s="33">
        <f t="shared" si="1"/>
        <v>1.9500000000000008</v>
      </c>
      <c r="AO9" s="33">
        <f t="shared" si="1"/>
        <v>2.0000000000000009</v>
      </c>
      <c r="AP9" s="33">
        <f t="shared" si="1"/>
        <v>2.0500000000000007</v>
      </c>
      <c r="AQ9" s="33">
        <f t="shared" si="1"/>
        <v>2.1000000000000005</v>
      </c>
      <c r="AR9" s="33">
        <f t="shared" si="1"/>
        <v>2.1500000000000004</v>
      </c>
      <c r="AS9" s="33">
        <f t="shared" si="1"/>
        <v>2.2000000000000002</v>
      </c>
      <c r="AT9" s="33">
        <f t="shared" si="1"/>
        <v>2.25</v>
      </c>
      <c r="AU9" s="33">
        <f t="shared" si="1"/>
        <v>2.2999999999999998</v>
      </c>
      <c r="AV9" s="34">
        <f t="shared" si="1"/>
        <v>2.3499999999999996</v>
      </c>
      <c r="AW9" s="23"/>
      <c r="AX9" s="24"/>
      <c r="AZ9" s="51" t="s">
        <v>12</v>
      </c>
      <c r="BA9" s="52" t="s">
        <v>15</v>
      </c>
      <c r="BC9" s="51" t="s">
        <v>13</v>
      </c>
      <c r="BD9" s="52" t="s">
        <v>7</v>
      </c>
      <c r="BF9" s="51" t="s">
        <v>18</v>
      </c>
      <c r="BG9" s="60" t="s">
        <v>19</v>
      </c>
      <c r="BH9" s="60" t="s">
        <v>20</v>
      </c>
      <c r="BI9" s="60" t="s">
        <v>21</v>
      </c>
      <c r="BJ9" s="52" t="s">
        <v>22</v>
      </c>
      <c r="BL9" s="51" t="s">
        <v>18</v>
      </c>
      <c r="BM9" s="60" t="s">
        <v>19</v>
      </c>
      <c r="BN9" s="60" t="s">
        <v>20</v>
      </c>
      <c r="BO9" s="60" t="s">
        <v>21</v>
      </c>
      <c r="BP9" s="52" t="s">
        <v>22</v>
      </c>
    </row>
    <row r="10" spans="1:68" x14ac:dyDescent="0.25">
      <c r="B10" s="49">
        <v>7.2211047745320123</v>
      </c>
      <c r="C10" s="1"/>
      <c r="D10" s="42" t="s">
        <v>8</v>
      </c>
      <c r="E10" s="43">
        <v>0.9</v>
      </c>
      <c r="F10" s="1"/>
      <c r="G10" s="1"/>
      <c r="H10" s="1"/>
      <c r="I10" s="1"/>
      <c r="J10" s="1"/>
      <c r="N10" s="37">
        <v>1</v>
      </c>
      <c r="O10" s="11">
        <f>P10/$P$8</f>
        <v>3.2577697680078569E-5</v>
      </c>
      <c r="P10" s="12">
        <f t="array" ref="P10">SUM(EXP(S10:AV10))*N10</f>
        <v>2.136542354283676E-58</v>
      </c>
      <c r="Q10" s="73" t="s">
        <v>13</v>
      </c>
      <c r="R10" s="29">
        <f>scalestart</f>
        <v>3.5</v>
      </c>
      <c r="S10" s="13">
        <f t="array" ref="S10">SUM(LOG(WEIBULL(Data,S$9,$R10,0)))+LOG(WEIBULL(T,S$9,$R10,1))*nT</f>
        <v>-135.59635461676169</v>
      </c>
      <c r="T10" s="14">
        <f t="array" ref="T10">SUM(LOG(WEIBULL(Data,T$9,$R10,0)))+LOG(WEIBULL(T,T$9,$R10,1))*nT</f>
        <v>-134.95707117954981</v>
      </c>
      <c r="U10" s="14">
        <f t="array" ref="U10">SUM(LOG(WEIBULL(Data,U$9,$R10,0)))+LOG(WEIBULL(T,U$9,$R10,1))*nT</f>
        <v>-134.55963679210313</v>
      </c>
      <c r="V10" s="14">
        <f t="array" ref="V10">SUM(LOG(WEIBULL(Data,V$9,$R10,0)))+LOG(WEIBULL(T,V$9,$R10,1))*nT</f>
        <v>-134.39969875001998</v>
      </c>
      <c r="W10" s="14">
        <f t="array" ref="W10">SUM(LOG(WEIBULL(Data,W$9,$R10,0)))+LOG(WEIBULL(T,W$9,$R10,1))*nT</f>
        <v>-134.47490161948781</v>
      </c>
      <c r="X10" s="14">
        <f t="array" ref="X10">SUM(LOG(WEIBULL(Data,X$9,$R10,0)))+LOG(WEIBULL(T,X$9,$R10,1))*nT</f>
        <v>-134.78463315763929</v>
      </c>
      <c r="Y10" s="14">
        <f t="array" ref="Y10">SUM(LOG(WEIBULL(Data,Y$9,$R10,0)))+LOG(WEIBULL(T,Y$9,$R10,1))*nT</f>
        <v>-135.3298317018486</v>
      </c>
      <c r="Z10" s="14">
        <f t="array" ref="Z10">SUM(LOG(WEIBULL(Data,Z$9,$R10,0)))+LOG(WEIBULL(T,Z$9,$R10,1))*nT</f>
        <v>-136.11284049373864</v>
      </c>
      <c r="AA10" s="14">
        <f t="array" ref="AA10">SUM(LOG(WEIBULL(Data,AA$9,$R10,0)))+LOG(WEIBULL(T,AA$9,$R10,1))*nT</f>
        <v>-137.13729843756164</v>
      </c>
      <c r="AB10" s="14">
        <f t="array" ref="AB10">SUM(LOG(WEIBULL(Data,AB$9,$R10,0)))+LOG(WEIBULL(T,AB$9,$R10,1))*nT</f>
        <v>-138.4080596100778</v>
      </c>
      <c r="AC10" s="14">
        <f t="array" ref="AC10">SUM(LOG(WEIBULL(Data,AC$9,$R10,0)))+LOG(WEIBULL(T,AC$9,$R10,1))*nT</f>
        <v>-139.93113583892298</v>
      </c>
      <c r="AD10" s="14">
        <f t="array" ref="AD10">SUM(LOG(WEIBULL(Data,AD$9,$R10,0)))+LOG(WEIBULL(T,AD$9,$R10,1))*nT</f>
        <v>-141.71365810747008</v>
      </c>
      <c r="AE10" s="14">
        <f t="array" ref="AE10">SUM(LOG(WEIBULL(Data,AE$9,$R10,0)))+LOG(WEIBULL(T,AE$9,$R10,1))*nT</f>
        <v>-143.76385359726666</v>
      </c>
      <c r="AF10" s="14">
        <f t="array" ref="AF10">SUM(LOG(WEIBULL(Data,AF$9,$R10,0)))+LOG(WEIBULL(T,AF$9,$R10,1))*nT</f>
        <v>-146.09103595910577</v>
      </c>
      <c r="AG10" s="14">
        <f t="array" ref="AG10">SUM(LOG(WEIBULL(Data,AG$9,$R10,0)))+LOG(WEIBULL(T,AG$9,$R10,1))*nT</f>
        <v>-148.7056069890256</v>
      </c>
      <c r="AH10" s="14">
        <f t="array" ref="AH10">SUM(LOG(WEIBULL(Data,AH$9,$R10,0)))+LOG(WEIBULL(T,AH$9,$R10,1))*nT</f>
        <v>-151.61906833026271</v>
      </c>
      <c r="AI10" s="14">
        <f t="array" ref="AI10">SUM(LOG(WEIBULL(Data,AI$9,$R10,0)))+LOG(WEIBULL(T,AI$9,$R10,1))*nT</f>
        <v>-154.8440421644668</v>
      </c>
      <c r="AJ10" s="14">
        <f t="array" ref="AJ10">SUM(LOG(WEIBULL(Data,AJ$9,$R10,0)))+LOG(WEIBULL(T,AJ$9,$R10,1))*nT</f>
        <v>-158.39430012235502</v>
      </c>
      <c r="AK10" s="14">
        <f t="array" ref="AK10">SUM(LOG(WEIBULL(Data,AK$9,$R10,0)))+LOG(WEIBULL(T,AK$9,$R10,1))*nT</f>
        <v>-162.28479985486538</v>
      </c>
      <c r="AL10" s="14">
        <f t="array" ref="AL10">SUM(LOG(WEIBULL(Data,AL$9,$R10,0)))+LOG(WEIBULL(T,AL$9,$R10,1))*nT</f>
        <v>-166.53172887489987</v>
      </c>
      <c r="AM10" s="14">
        <f t="array" ref="AM10">SUM(LOG(WEIBULL(Data,AM$9,$R10,0)))+LOG(WEIBULL(T,AM$9,$R10,1))*nT</f>
        <v>-171.1525554173063</v>
      </c>
      <c r="AN10" s="14">
        <f t="array" ref="AN10">SUM(LOG(WEIBULL(Data,AN$9,$R10,0)))+LOG(WEIBULL(T,AN$9,$R10,1))*nT</f>
        <v>-176.16608617853052</v>
      </c>
      <c r="AO10" s="14">
        <f t="array" ref="AO10">SUM(LOG(WEIBULL(Data,AO$9,$R10,0)))+LOG(WEIBULL(T,AO$9,$R10,1))*nT</f>
        <v>-181.59253089318074</v>
      </c>
      <c r="AP10" s="14">
        <f t="array" ref="AP10">SUM(LOG(WEIBULL(Data,AP$9,$R10,0)))+LOG(WEIBULL(T,AP$9,$R10,1))*nT</f>
        <v>-187.45357378693046</v>
      </c>
      <c r="AQ10" s="14">
        <f t="array" ref="AQ10">SUM(LOG(WEIBULL(Data,AQ$9,$R10,0)))+LOG(WEIBULL(T,AQ$9,$R10,1))*nT</f>
        <v>-193.772452017136</v>
      </c>
      <c r="AR10" s="14">
        <f t="array" ref="AR10">SUM(LOG(WEIBULL(Data,AR$9,$R10,0)))+LOG(WEIBULL(T,AR$9,$R10,1))*nT</f>
        <v>-200.57404127681099</v>
      </c>
      <c r="AS10" s="14">
        <f t="array" ref="AS10">SUM(LOG(WEIBULL(Data,AS$9,$R10,0)))+LOG(WEIBULL(T,AS$9,$R10,1))*nT</f>
        <v>-207.88494879625512</v>
      </c>
      <c r="AT10" s="14">
        <f t="array" ref="AT10">SUM(LOG(WEIBULL(Data,AT$9,$R10,0)))+LOG(WEIBULL(T,AT$9,$R10,1))*nT</f>
        <v>-215.73361403123619</v>
      </c>
      <c r="AU10" s="14">
        <f t="array" ref="AU10">SUM(LOG(WEIBULL(Data,AU$9,$R10,0)))+LOG(WEIBULL(T,AU$9,$R10,1))*nT</f>
        <v>-224.15041737850942</v>
      </c>
      <c r="AV10" s="15">
        <f t="array" ref="AV10">SUM(LOG(WEIBULL(Data,AV$9,$R10,0)))+LOG(WEIBULL(T,AV$9,$R10,1))*nT</f>
        <v>-233.16779730962782</v>
      </c>
      <c r="AW10" s="32">
        <f t="shared" ref="AW10:AW39" si="2">EXP(INDEX(S10:AV10,1,(HLOOKUP(Shape,S$9:AV$9,1)-shapestart)/shapeincr+1)+(Shape-HLOOKUP(Shape,S$9:AV$9,1))*((INDEX(S10:AV10,1,(HLOOKUP(Shape,S$9:AV$9,1)-shapestart)/shapeincr+2)-INDEX(S10:AV10,1,(HLOOKUP(Shape,S$9:AV$9,1)-shapestart)/shapeincr+1))/(HLOOKUP(Shape,S$9:AV$9,1)+shapeincr-HLOOKUP(Shape,S$9:AV$9,1))))</f>
        <v>1.2251698314146831E-64</v>
      </c>
      <c r="AX10" s="24">
        <f>AW10/$AW$8</f>
        <v>1.649579871027525E-10</v>
      </c>
      <c r="AZ10" s="57">
        <f t="array" ref="AZ10:AZ39">TRANSPOSE($S$9:$AV$9)</f>
        <v>0.9</v>
      </c>
      <c r="BA10" s="55">
        <f t="array" ref="BA10:BA39">TRANSPOSE($S$6:$AV$6)</f>
        <v>5.9525158223885152E-4</v>
      </c>
      <c r="BC10" s="53">
        <f t="shared" ref="BC10:BC39" si="3">R10</f>
        <v>3.5</v>
      </c>
      <c r="BD10" s="55">
        <f t="shared" ref="BD10:BD39" si="4">AX10</f>
        <v>1.649579871027525E-10</v>
      </c>
      <c r="BF10" s="61">
        <f>AZ10</f>
        <v>0.9</v>
      </c>
      <c r="BG10" s="62">
        <f>AZ11</f>
        <v>0.95000000000000007</v>
      </c>
      <c r="BH10" s="62">
        <f>BA10</f>
        <v>5.9525158223885152E-4</v>
      </c>
      <c r="BI10" s="62">
        <f>BA11</f>
        <v>2.1312586575371541E-3</v>
      </c>
      <c r="BJ10" s="63"/>
      <c r="BL10" s="61">
        <f>BC10</f>
        <v>3.5</v>
      </c>
      <c r="BM10" s="62">
        <f>BC11</f>
        <v>3.67</v>
      </c>
      <c r="BN10" s="62">
        <f>BD10</f>
        <v>1.649579871027525E-10</v>
      </c>
      <c r="BO10" s="62">
        <f>BD11</f>
        <v>1.4658429033266503E-8</v>
      </c>
      <c r="BP10" s="63"/>
    </row>
    <row r="11" spans="1:68" x14ac:dyDescent="0.25">
      <c r="B11" s="49">
        <v>3.7654717502321819</v>
      </c>
      <c r="C11" s="1"/>
      <c r="D11" s="44" t="s">
        <v>9</v>
      </c>
      <c r="E11" s="45">
        <v>0.05</v>
      </c>
      <c r="F11" s="1"/>
      <c r="G11" s="1"/>
      <c r="H11" s="1"/>
      <c r="I11" s="1"/>
      <c r="J11" s="1"/>
      <c r="N11" s="37">
        <v>1</v>
      </c>
      <c r="O11" s="11">
        <f t="shared" ref="O11:O39" si="5">P11/$P$8</f>
        <v>1.3955988827706259E-4</v>
      </c>
      <c r="P11" s="12">
        <f t="array" ref="P11">SUM(EXP(S11:AV11))*N11</f>
        <v>9.1527527571531868E-58</v>
      </c>
      <c r="Q11" s="74"/>
      <c r="R11" s="30">
        <f t="shared" ref="R11:R39" si="6">R10+scaleincr</f>
        <v>3.67</v>
      </c>
      <c r="S11" s="16">
        <f t="array" ref="S11">SUM(LOG(WEIBULL(Data,S$9,$R11,0)))+LOG(WEIBULL(T,S$9,$R11,1))*nT</f>
        <v>-134.79869268034892</v>
      </c>
      <c r="T11" s="17">
        <f t="array" ref="T11">SUM(LOG(WEIBULL(Data,T$9,$R11,0)))+LOG(WEIBULL(T,T$9,$R11,1))*nT</f>
        <v>-134.01651802227644</v>
      </c>
      <c r="U11" s="17">
        <f t="array" ref="U11">SUM(LOG(WEIBULL(Data,U$9,$R11,0)))+LOG(WEIBULL(T,U$9,$R11,1))*nT</f>
        <v>-133.46023651855097</v>
      </c>
      <c r="V11" s="17">
        <f t="array" ref="V11">SUM(LOG(WEIBULL(Data,V$9,$R11,0)))+LOG(WEIBULL(T,V$9,$R11,1))*nT</f>
        <v>-133.12434152263077</v>
      </c>
      <c r="W11" s="17">
        <f t="array" ref="W11">SUM(LOG(WEIBULL(Data,W$9,$R11,0)))+LOG(WEIBULL(T,W$9,$R11,1))*nT</f>
        <v>-133.00524352815123</v>
      </c>
      <c r="X11" s="17">
        <f t="array" ref="X11">SUM(LOG(WEIBULL(Data,X$9,$R11,0)))+LOG(WEIBULL(T,X$9,$R11,1))*nT</f>
        <v>-133.10101031998138</v>
      </c>
      <c r="Y11" s="17">
        <f t="array" ref="Y11">SUM(LOG(WEIBULL(Data,Y$9,$R11,0)))+LOG(WEIBULL(T,Y$9,$R11,1))*nT</f>
        <v>-133.41116817442432</v>
      </c>
      <c r="Z11" s="17">
        <f t="array" ref="Z11">SUM(LOG(WEIBULL(Data,Z$9,$R11,0)))+LOG(WEIBULL(T,Z$9,$R11,1))*nT</f>
        <v>-133.93654954359917</v>
      </c>
      <c r="AA11" s="17">
        <f t="array" ref="AA11">SUM(LOG(WEIBULL(Data,AA$9,$R11,0)))+LOG(WEIBULL(T,AA$9,$R11,1))*nT</f>
        <v>-134.67917669065824</v>
      </c>
      <c r="AB11" s="17">
        <f t="array" ref="AB11">SUM(LOG(WEIBULL(Data,AB$9,$R11,0)))+LOG(WEIBULL(T,AB$9,$R11,1))*nT</f>
        <v>-135.64217355750503</v>
      </c>
      <c r="AC11" s="17">
        <f t="array" ref="AC11">SUM(LOG(WEIBULL(Data,AC$9,$R11,0)))+LOG(WEIBULL(T,AC$9,$R11,1))*nT</f>
        <v>-136.82970014392043</v>
      </c>
      <c r="AD11" s="17">
        <f t="array" ref="AD11">SUM(LOG(WEIBULL(Data,AD$9,$R11,0)))+LOG(WEIBULL(T,AD$9,$R11,1))*nT</f>
        <v>-138.2469051151904</v>
      </c>
      <c r="AE11" s="17">
        <f t="array" ref="AE11">SUM(LOG(WEIBULL(Data,AE$9,$R11,0)))+LOG(WEIBULL(T,AE$9,$R11,1))*nT</f>
        <v>-139.89989340537085</v>
      </c>
      <c r="AF11" s="17">
        <f t="array" ref="AF11">SUM(LOG(WEIBULL(Data,AF$9,$R11,0)))+LOG(WEIBULL(T,AF$9,$R11,1))*nT</f>
        <v>-141.79570636004271</v>
      </c>
      <c r="AG11" s="17">
        <f t="array" ref="AG11">SUM(LOG(WEIBULL(Data,AG$9,$R11,0)))+LOG(WEIBULL(T,AG$9,$R11,1))*nT</f>
        <v>-143.9423125441397</v>
      </c>
      <c r="AH11" s="17">
        <f t="array" ref="AH11">SUM(LOG(WEIBULL(Data,AH$9,$R11,0)))+LOG(WEIBULL(T,AH$9,$R11,1))*nT</f>
        <v>-146.34860778139961</v>
      </c>
      <c r="AI11" s="17">
        <f t="array" ref="AI11">SUM(LOG(WEIBULL(Data,AI$9,$R11,0)))+LOG(WEIBULL(T,AI$9,$R11,1))*nT</f>
        <v>-149.02442333022572</v>
      </c>
      <c r="AJ11" s="17">
        <f t="array" ref="AJ11">SUM(LOG(WEIBULL(Data,AJ$9,$R11,0)))+LOG(WEIBULL(T,AJ$9,$R11,1))*nT</f>
        <v>-151.98054136326559</v>
      </c>
      <c r="AK11" s="17">
        <f t="array" ref="AK11">SUM(LOG(WEIBULL(Data,AK$9,$R11,0)))+LOG(WEIBULL(T,AK$9,$R11,1))*nT</f>
        <v>-155.22871712422776</v>
      </c>
      <c r="AL11" s="17">
        <f t="array" ref="AL11">SUM(LOG(WEIBULL(Data,AL$9,$R11,0)))+LOG(WEIBULL(T,AL$9,$R11,1))*nT</f>
        <v>-158.78170729946453</v>
      </c>
      <c r="AM11" s="17">
        <f t="array" ref="AM11">SUM(LOG(WEIBULL(Data,AM$9,$R11,0)))+LOG(WEIBULL(T,AM$9,$R11,1))*nT</f>
        <v>-162.65330427401091</v>
      </c>
      <c r="AN11" s="17">
        <f t="array" ref="AN11">SUM(LOG(WEIBULL(Data,AN$9,$R11,0)))+LOG(WEIBULL(T,AN$9,$R11,1))*nT</f>
        <v>-166.85837604976047</v>
      </c>
      <c r="AO11" s="17">
        <f t="array" ref="AO11">SUM(LOG(WEIBULL(Data,AO$9,$R11,0)))+LOG(WEIBULL(T,AO$9,$R11,1))*nT</f>
        <v>-171.4129116930244</v>
      </c>
      <c r="AP11" s="17">
        <f t="array" ref="AP11">SUM(LOG(WEIBULL(Data,AP$9,$R11,0)))+LOG(WEIBULL(T,AP$9,$R11,1))*nT</f>
        <v>-176.33407225422482</v>
      </c>
      <c r="AQ11" s="17">
        <f t="array" ref="AQ11">SUM(LOG(WEIBULL(Data,AQ$9,$R11,0)))+LOG(WEIBULL(T,AQ$9,$R11,1))*nT</f>
        <v>-181.64024716720553</v>
      </c>
      <c r="AR11" s="17">
        <f t="array" ref="AR11">SUM(LOG(WEIBULL(Data,AR$9,$R11,0)))+LOG(WEIBULL(T,AR$9,$R11,1))*nT</f>
        <v>-187.3511161921906</v>
      </c>
      <c r="AS11" s="17">
        <f t="array" ref="AS11">SUM(LOG(WEIBULL(Data,AS$9,$R11,0)))+LOG(WEIBULL(T,AS$9,$R11,1))*nT</f>
        <v>-193.48771701674642</v>
      </c>
      <c r="AT11" s="17">
        <f t="array" ref="AT11">SUM(LOG(WEIBULL(Data,AT$9,$R11,0)))+LOG(WEIBULL(T,AT$9,$R11,1))*nT</f>
        <v>-200.07251867477785</v>
      </c>
      <c r="AU11" s="17">
        <f t="array" ref="AU11">SUM(LOG(WEIBULL(Data,AU$9,$R11,0)))+LOG(WEIBULL(T,AU$9,$R11,1))*nT</f>
        <v>-207.12950098585969</v>
      </c>
      <c r="AV11" s="18">
        <f t="array" ref="AV11">SUM(LOG(WEIBULL(Data,AV$9,$R11,0)))+LOG(WEIBULL(T,AV$9,$R11,1))*nT</f>
        <v>-214.68424025705295</v>
      </c>
      <c r="AW11" s="32">
        <f t="shared" si="2"/>
        <v>1.0887053935923997E-62</v>
      </c>
      <c r="AX11" s="24">
        <f t="shared" ref="AX11:AX39" si="7">AW11/$AW$8</f>
        <v>1.4658429033266503E-8</v>
      </c>
      <c r="AZ11" s="57">
        <v>0.95000000000000007</v>
      </c>
      <c r="BA11" s="55">
        <v>2.1312586575371541E-3</v>
      </c>
      <c r="BC11" s="53">
        <f t="shared" si="3"/>
        <v>3.67</v>
      </c>
      <c r="BD11" s="55">
        <f t="shared" si="4"/>
        <v>1.4658429033266503E-8</v>
      </c>
      <c r="BF11" s="57"/>
      <c r="BG11" s="32">
        <f t="shared" ref="BG11:BG38" si="8">AZ12</f>
        <v>1</v>
      </c>
      <c r="BH11" s="32"/>
      <c r="BI11" s="32">
        <f t="shared" ref="BI11:BI38" si="9">BA12</f>
        <v>6.5733746415043001E-3</v>
      </c>
      <c r="BJ11" s="64"/>
      <c r="BL11" s="57"/>
      <c r="BM11" s="32">
        <f t="shared" ref="BM11:BM38" si="10">BC12</f>
        <v>3.84</v>
      </c>
      <c r="BN11" s="32"/>
      <c r="BO11" s="32">
        <f t="shared" ref="BO11:BO38" si="11">BD12</f>
        <v>6.0682948657286075E-7</v>
      </c>
      <c r="BP11" s="64"/>
    </row>
    <row r="12" spans="1:68" x14ac:dyDescent="0.25">
      <c r="B12" s="49">
        <v>12.106067005537881</v>
      </c>
      <c r="C12" s="1"/>
      <c r="D12" s="44" t="s">
        <v>10</v>
      </c>
      <c r="E12" s="45">
        <v>3.5</v>
      </c>
      <c r="F12" s="1"/>
      <c r="G12" s="1"/>
      <c r="H12" s="1"/>
      <c r="I12" s="1"/>
      <c r="J12" s="1"/>
      <c r="N12" s="37">
        <v>1</v>
      </c>
      <c r="O12" s="11">
        <f t="shared" si="5"/>
        <v>5.3321027851363067E-4</v>
      </c>
      <c r="P12" s="12">
        <f t="array" ref="P12">SUM(EXP(S12:AV12))*N12</f>
        <v>3.4969516721877183E-57</v>
      </c>
      <c r="Q12" s="74"/>
      <c r="R12" s="30">
        <f t="shared" si="6"/>
        <v>3.84</v>
      </c>
      <c r="S12" s="16">
        <f t="array" ref="S12">SUM(LOG(WEIBULL(Data,S$9,$R12,0)))+LOG(WEIBULL(T,S$9,$R12,1))*nT</f>
        <v>-134.1545307118966</v>
      </c>
      <c r="T12" s="17">
        <f t="array" ref="T12">SUM(LOG(WEIBULL(Data,T$9,$R12,0)))+LOG(WEIBULL(T,T$9,$R12,1))*nT</f>
        <v>-133.25327685575311</v>
      </c>
      <c r="U12" s="17">
        <f t="array" ref="U12">SUM(LOG(WEIBULL(Data,U$9,$R12,0)))+LOG(WEIBULL(T,U$9,$R12,1))*nT</f>
        <v>-132.56448754664669</v>
      </c>
      <c r="V12" s="17">
        <f t="array" ref="V12">SUM(LOG(WEIBULL(Data,V$9,$R12,0)))+LOG(WEIBULL(T,V$9,$R12,1))*nT</f>
        <v>-132.08170406275448</v>
      </c>
      <c r="W12" s="17">
        <f t="array" ref="W12">SUM(LOG(WEIBULL(Data,W$9,$R12,0)))+LOG(WEIBULL(T,W$9,$R12,1))*nT</f>
        <v>-131.80032137242642</v>
      </c>
      <c r="X12" s="17">
        <f t="array" ref="X12">SUM(LOG(WEIBULL(Data,X$9,$R12,0)))+LOG(WEIBULL(T,X$9,$R12,1))*nT</f>
        <v>-131.71732385327633</v>
      </c>
      <c r="Y12" s="17">
        <f t="array" ref="Y12">SUM(LOG(WEIBULL(Data,Y$9,$R12,0)))+LOG(WEIBULL(T,Y$9,$R12,1))*nT</f>
        <v>-131.83108174813421</v>
      </c>
      <c r="Z12" s="17">
        <f t="array" ref="Z12">SUM(LOG(WEIBULL(Data,Z$9,$R12,0)))+LOG(WEIBULL(T,Z$9,$R12,1))*nT</f>
        <v>-132.14119377081064</v>
      </c>
      <c r="AA12" s="17">
        <f t="array" ref="AA12">SUM(LOG(WEIBULL(Data,AA$9,$R12,0)))+LOG(WEIBULL(T,AA$9,$R12,1))*nT</f>
        <v>-132.64836530466064</v>
      </c>
      <c r="AB12" s="17">
        <f t="array" ref="AB12">SUM(LOG(WEIBULL(Data,AB$9,$R12,0)))+LOG(WEIBULL(T,AB$9,$R12,1))*nT</f>
        <v>-133.35431445023767</v>
      </c>
      <c r="AC12" s="17">
        <f t="array" ref="AC12">SUM(LOG(WEIBULL(Data,AC$9,$R12,0)))+LOG(WEIBULL(T,AC$9,$R12,1))*nT</f>
        <v>-134.26170017374841</v>
      </c>
      <c r="AD12" s="17">
        <f t="array" ref="AD12">SUM(LOG(WEIBULL(Data,AD$9,$R12,0)))+LOG(WEIBULL(T,AD$9,$R12,1))*nT</f>
        <v>-135.37406824424991</v>
      </c>
      <c r="AE12" s="17">
        <f t="array" ref="AE12">SUM(LOG(WEIBULL(Data,AE$9,$R12,0)))+LOG(WEIBULL(T,AE$9,$R12,1))*nT</f>
        <v>-136.69581169547453</v>
      </c>
      <c r="AF12" s="17">
        <f t="array" ref="AF12">SUM(LOG(WEIBULL(Data,AF$9,$R12,0)))+LOG(WEIBULL(T,AF$9,$R12,1))*nT</f>
        <v>-138.23214332263794</v>
      </c>
      <c r="AG12" s="17">
        <f t="array" ref="AG12">SUM(LOG(WEIBULL(Data,AG$9,$R12,0)))+LOG(WEIBULL(T,AG$9,$R12,1))*nT</f>
        <v>-139.98907830390846</v>
      </c>
      <c r="AH12" s="17">
        <f t="array" ref="AH12">SUM(LOG(WEIBULL(Data,AH$9,$R12,0)))+LOG(WEIBULL(T,AH$9,$R12,1))*nT</f>
        <v>-141.97342547459562</v>
      </c>
      <c r="AI12" s="17">
        <f t="array" ref="AI12">SUM(LOG(WEIBULL(Data,AI$9,$R12,0)))+LOG(WEIBULL(T,AI$9,$R12,1))*nT</f>
        <v>-144.19278611758853</v>
      </c>
      <c r="AJ12" s="17">
        <f t="array" ref="AJ12">SUM(LOG(WEIBULL(Data,AJ$9,$R12,0)))+LOG(WEIBULL(T,AJ$9,$R12,1))*nT</f>
        <v>-146.65555939312088</v>
      </c>
      <c r="AK12" s="17">
        <f t="array" ref="AK12">SUM(LOG(WEIBULL(Data,AK$9,$R12,0)))+LOG(WEIBULL(T,AK$9,$R12,1))*nT</f>
        <v>-149.37095373397113</v>
      </c>
      <c r="AL12" s="17">
        <f t="array" ref="AL12">SUM(LOG(WEIBULL(Data,AL$9,$R12,0)))+LOG(WEIBULL(T,AL$9,$R12,1))*nT</f>
        <v>-152.34900369280231</v>
      </c>
      <c r="AM12" s="17">
        <f t="array" ref="AM12">SUM(LOG(WEIBULL(Data,AM$9,$R12,0)))+LOG(WEIBULL(T,AM$9,$R12,1))*nT</f>
        <v>-155.60059185684463</v>
      </c>
      <c r="AN12" s="17">
        <f t="array" ref="AN12">SUM(LOG(WEIBULL(Data,AN$9,$R12,0)))+LOG(WEIBULL(T,AN$9,$R12,1))*nT</f>
        <v>-159.13747554919209</v>
      </c>
      <c r="AO12" s="17">
        <f t="array" ref="AO12">SUM(LOG(WEIBULL(Data,AO$9,$R12,0)))+LOG(WEIBULL(T,AO$9,$R12,1))*nT</f>
        <v>-162.97231812134336</v>
      </c>
      <c r="AP12" s="17">
        <f t="array" ref="AP12">SUM(LOG(WEIBULL(Data,AP$9,$R12,0)))+LOG(WEIBULL(T,AP$9,$R12,1))*nT</f>
        <v>-167.118724712605</v>
      </c>
      <c r="AQ12" s="17">
        <f t="array" ref="AQ12">SUM(LOG(WEIBULL(Data,AQ$9,$R12,0)))+LOG(WEIBULL(T,AQ$9,$R12,1))*nT</f>
        <v>-171.59128241187426</v>
      </c>
      <c r="AR12" s="17">
        <f t="array" ref="AR12">SUM(LOG(WEIBULL(Data,AR$9,$R12,0)))+LOG(WEIBULL(T,AR$9,$R12,1))*nT</f>
        <v>-176.40560480867208</v>
      </c>
      <c r="AS12" s="17">
        <f t="array" ref="AS12">SUM(LOG(WEIBULL(Data,AS$9,$R12,0)))+LOG(WEIBULL(T,AS$9,$R12,1))*nT</f>
        <v>-181.5783809650604</v>
      </c>
      <c r="AT12" s="17">
        <f t="array" ref="AT12">SUM(LOG(WEIBULL(Data,AT$9,$R12,0)))+LOG(WEIBULL(T,AT$9,$R12,1))*nT</f>
        <v>-187.12742887978445</v>
      </c>
      <c r="AU12" s="17">
        <f t="array" ref="AU12">SUM(LOG(WEIBULL(Data,AU$9,$R12,0)))+LOG(WEIBULL(T,AU$9,$R12,1))*nT</f>
        <v>-193.07175355185149</v>
      </c>
      <c r="AV12" s="18">
        <f t="array" ref="AV12">SUM(LOG(WEIBULL(Data,AV$9,$R12,0)))+LOG(WEIBULL(T,AV$9,$R12,1))*nT</f>
        <v>-199.43160978374198</v>
      </c>
      <c r="AW12" s="32">
        <f t="shared" si="2"/>
        <v>4.5070214108445853E-61</v>
      </c>
      <c r="AX12" s="24">
        <f t="shared" si="7"/>
        <v>6.0682948657286075E-7</v>
      </c>
      <c r="AZ12" s="57">
        <v>1</v>
      </c>
      <c r="BA12" s="55">
        <v>6.5733746415043001E-3</v>
      </c>
      <c r="BC12" s="53">
        <f t="shared" si="3"/>
        <v>3.84</v>
      </c>
      <c r="BD12" s="55">
        <f t="shared" si="4"/>
        <v>6.0682948657286075E-7</v>
      </c>
      <c r="BF12" s="57"/>
      <c r="BG12" s="32">
        <f t="shared" si="8"/>
        <v>1.05</v>
      </c>
      <c r="BH12" s="32"/>
      <c r="BI12" s="32">
        <f t="shared" si="9"/>
        <v>1.7670955848094055E-2</v>
      </c>
      <c r="BJ12" s="64"/>
      <c r="BL12" s="57"/>
      <c r="BM12" s="32">
        <f t="shared" si="10"/>
        <v>4.01</v>
      </c>
      <c r="BN12" s="32"/>
      <c r="BO12" s="32">
        <f t="shared" si="11"/>
        <v>1.3263603364175911E-5</v>
      </c>
      <c r="BP12" s="64"/>
    </row>
    <row r="13" spans="1:68" x14ac:dyDescent="0.25">
      <c r="B13" s="49">
        <v>7.1092669199151182</v>
      </c>
      <c r="C13" s="1"/>
      <c r="D13" s="46" t="s">
        <v>11</v>
      </c>
      <c r="E13" s="47">
        <v>0.17</v>
      </c>
      <c r="F13" s="1"/>
      <c r="G13" s="1"/>
      <c r="H13" s="1"/>
      <c r="I13" s="1"/>
      <c r="J13" s="1"/>
      <c r="K13" s="1"/>
      <c r="L13" s="1"/>
      <c r="M13" s="1"/>
      <c r="N13" s="37">
        <v>1</v>
      </c>
      <c r="O13" s="11">
        <f t="shared" si="5"/>
        <v>1.8243281837582585E-3</v>
      </c>
      <c r="P13" s="12">
        <f t="array" ref="P13">SUM(EXP(S13:AV13))*N13</f>
        <v>1.1964487088651539E-56</v>
      </c>
      <c r="Q13" s="74"/>
      <c r="R13" s="30">
        <f t="shared" si="6"/>
        <v>4.01</v>
      </c>
      <c r="S13" s="16">
        <f t="array" ref="S13">SUM(LOG(WEIBULL(Data,S$9,$R13,0)))+LOG(WEIBULL(T,S$9,$R13,1))*nT</f>
        <v>-133.64133520655639</v>
      </c>
      <c r="T13" s="17">
        <f t="array" ref="T13">SUM(LOG(WEIBULL(Data,T$9,$R13,0)))+LOG(WEIBULL(T,T$9,$R13,1))*nT</f>
        <v>-132.64111758333524</v>
      </c>
      <c r="U13" s="17">
        <f t="array" ref="U13">SUM(LOG(WEIBULL(Data,U$9,$R13,0)))+LOG(WEIBULL(T,U$9,$R13,1))*nT</f>
        <v>-131.8420262749554</v>
      </c>
      <c r="V13" s="17">
        <f t="array" ref="V13">SUM(LOG(WEIBULL(Data,V$9,$R13,0)))+LOG(WEIBULL(T,V$9,$R13,1))*nT</f>
        <v>-131.23681163512811</v>
      </c>
      <c r="W13" s="17">
        <f t="array" ref="W13">SUM(LOG(WEIBULL(Data,W$9,$R13,0)))+LOG(WEIBULL(T,W$9,$R13,1))*nT</f>
        <v>-130.82002722417738</v>
      </c>
      <c r="X13" s="17">
        <f t="array" ref="X13">SUM(LOG(WEIBULL(Data,X$9,$R13,0)))+LOG(WEIBULL(T,X$9,$R13,1))*nT</f>
        <v>-130.58776209996327</v>
      </c>
      <c r="Y13" s="17">
        <f t="array" ref="Y13">SUM(LOG(WEIBULL(Data,Y$9,$R13,0)))+LOG(WEIBULL(T,Y$9,$R13,1))*nT</f>
        <v>-130.53743361163149</v>
      </c>
      <c r="Z13" s="17">
        <f t="array" ref="Z13">SUM(LOG(WEIBULL(Data,Z$9,$R13,0)))+LOG(WEIBULL(T,Z$9,$R13,1))*nT</f>
        <v>-130.66762609317084</v>
      </c>
      <c r="AA13" s="17">
        <f t="array" ref="AA13">SUM(LOG(WEIBULL(Data,AA$9,$R13,0)))+LOG(WEIBULL(T,AA$9,$R13,1))*nT</f>
        <v>-130.97796488267525</v>
      </c>
      <c r="AB13" s="17">
        <f t="array" ref="AB13">SUM(LOG(WEIBULL(Data,AB$9,$R13,0)))+LOG(WEIBULL(T,AB$9,$R13,1))*nT</f>
        <v>-131.46901790531672</v>
      </c>
      <c r="AC13" s="17">
        <f t="array" ref="AC13">SUM(LOG(WEIBULL(Data,AC$9,$R13,0)))+LOG(WEIBULL(T,AC$9,$R13,1))*nT</f>
        <v>-132.14221905217852</v>
      </c>
      <c r="AD13" s="17">
        <f t="array" ref="AD13">SUM(LOG(WEIBULL(Data,AD$9,$R13,0)))+LOG(WEIBULL(T,AD$9,$R13,1))*nT</f>
        <v>-132.99980902195898</v>
      </c>
      <c r="AE13" s="17">
        <f t="array" ref="AE13">SUM(LOG(WEIBULL(Data,AE$9,$R13,0)))+LOG(WEIBULL(T,AE$9,$R13,1))*nT</f>
        <v>-134.04479033904317</v>
      </c>
      <c r="AF13" s="17">
        <f t="array" ref="AF13">SUM(LOG(WEIBULL(Data,AF$9,$R13,0)))+LOG(WEIBULL(T,AF$9,$R13,1))*nT</f>
        <v>-135.28089403434265</v>
      </c>
      <c r="AG13" s="17">
        <f t="array" ref="AG13">SUM(LOG(WEIBULL(Data,AG$9,$R13,0)))+LOG(WEIBULL(T,AG$9,$R13,1))*nT</f>
        <v>-136.71255605295289</v>
      </c>
      <c r="AH13" s="17">
        <f t="array" ref="AH13">SUM(LOG(WEIBULL(Data,AH$9,$R13,0)))+LOG(WEIBULL(T,AH$9,$R13,1))*nT</f>
        <v>-138.34490188927498</v>
      </c>
      <c r="AI13" s="17">
        <f t="array" ref="AI13">SUM(LOG(WEIBULL(Data,AI$9,$R13,0)))+LOG(WEIBULL(T,AI$9,$R13,1))*nT</f>
        <v>-140.18373828379868</v>
      </c>
      <c r="AJ13" s="17">
        <f t="array" ref="AJ13">SUM(LOG(WEIBULL(Data,AJ$9,$R13,0)))+LOG(WEIBULL(T,AJ$9,$R13,1))*nT</f>
        <v>-142.23555107325126</v>
      </c>
      <c r="AK13" s="17">
        <f t="array" ref="AK13">SUM(LOG(WEIBULL(Data,AK$9,$R13,0)))+LOG(WEIBULL(T,AK$9,$R13,1))*nT</f>
        <v>-144.50750848665405</v>
      </c>
      <c r="AL13" s="17">
        <f t="array" ref="AL13">SUM(LOG(WEIBULL(Data,AL$9,$R13,0)))+LOG(WEIBULL(T,AL$9,$R13,1))*nT</f>
        <v>-147.00746933808085</v>
      </c>
      <c r="AM13" s="17">
        <f t="array" ref="AM13">SUM(LOG(WEIBULL(Data,AM$9,$R13,0)))+LOG(WEIBULL(T,AM$9,$R13,1))*nT</f>
        <v>-149.74399569291032</v>
      </c>
      <c r="AN13" s="17">
        <f t="array" ref="AN13">SUM(LOG(WEIBULL(Data,AN$9,$R13,0)))+LOG(WEIBULL(T,AN$9,$R13,1))*nT</f>
        <v>-152.72636968574361</v>
      </c>
      <c r="AO13" s="17">
        <f t="array" ref="AO13">SUM(LOG(WEIBULL(Data,AO$9,$R13,0)))+LOG(WEIBULL(T,AO$9,$R13,1))*nT</f>
        <v>-155.96461425065388</v>
      </c>
      <c r="AP13" s="17">
        <f t="array" ref="AP13">SUM(LOG(WEIBULL(Data,AP$9,$R13,0)))+LOG(WEIBULL(T,AP$9,$R13,1))*nT</f>
        <v>-159.46951759235077</v>
      </c>
      <c r="AQ13" s="17">
        <f t="array" ref="AQ13">SUM(LOG(WEIBULL(Data,AQ$9,$R13,0)))+LOG(WEIBULL(T,AQ$9,$R13,1))*nT</f>
        <v>-163.25266128345493</v>
      </c>
      <c r="AR13" s="17">
        <f t="array" ref="AR13">SUM(LOG(WEIBULL(Data,AR$9,$R13,0)))+LOG(WEIBULL(T,AR$9,$R13,1))*nT</f>
        <v>-167.32645192092195</v>
      </c>
      <c r="AS13" s="17">
        <f t="array" ref="AS13">SUM(LOG(WEIBULL(Data,AS$9,$R13,0)))+LOG(WEIBULL(T,AS$9,$R13,1))*nT</f>
        <v>-171.70415631564907</v>
      </c>
      <c r="AT13" s="17">
        <f t="array" ref="AT13">SUM(LOG(WEIBULL(Data,AT$9,$R13,0)))+LOG(WEIBULL(T,AT$9,$R13,1))*nT</f>
        <v>-176.39994022498976</v>
      </c>
      <c r="AU13" s="17">
        <f t="array" ref="AU13">SUM(LOG(WEIBULL(Data,AU$9,$R13,0)))+LOG(WEIBULL(T,AU$9,$R13,1))*nT</f>
        <v>-181.42891066945549</v>
      </c>
      <c r="AV13" s="18">
        <f t="array" ref="AV13">SUM(LOG(WEIBULL(Data,AV$9,$R13,0)))+LOG(WEIBULL(T,AV$9,$R13,1))*nT</f>
        <v>-186.80716190326888</v>
      </c>
      <c r="AW13" s="32">
        <f t="shared" si="2"/>
        <v>9.8510941986194207E-60</v>
      </c>
      <c r="AX13" s="24">
        <f t="shared" si="7"/>
        <v>1.3263603364175911E-5</v>
      </c>
      <c r="AZ13" s="57">
        <v>1.05</v>
      </c>
      <c r="BA13" s="55">
        <v>1.7670955848094055E-2</v>
      </c>
      <c r="BC13" s="53">
        <f t="shared" si="3"/>
        <v>4.01</v>
      </c>
      <c r="BD13" s="55">
        <f t="shared" si="4"/>
        <v>1.3263603364175911E-5</v>
      </c>
      <c r="BF13" s="57"/>
      <c r="BG13" s="32">
        <f t="shared" si="8"/>
        <v>1.1000000000000001</v>
      </c>
      <c r="BH13" s="32"/>
      <c r="BI13" s="32">
        <f t="shared" si="9"/>
        <v>4.1823569218631264E-2</v>
      </c>
      <c r="BJ13" s="64"/>
      <c r="BL13" s="57"/>
      <c r="BM13" s="32">
        <f t="shared" si="10"/>
        <v>4.18</v>
      </c>
      <c r="BN13" s="32"/>
      <c r="BO13" s="32">
        <f t="shared" si="11"/>
        <v>1.6937835967887694E-4</v>
      </c>
      <c r="BP13" s="64"/>
    </row>
    <row r="14" spans="1:68" x14ac:dyDescent="0.25">
      <c r="B14" s="49">
        <v>9.3040454667061141</v>
      </c>
      <c r="C14" s="1"/>
      <c r="D14" s="1"/>
      <c r="E14" s="1"/>
      <c r="F14" s="1"/>
      <c r="H14" s="1"/>
      <c r="I14" s="1"/>
      <c r="J14" s="1"/>
      <c r="K14" s="1"/>
      <c r="L14" s="1"/>
      <c r="M14" s="1"/>
      <c r="N14" s="37">
        <v>1</v>
      </c>
      <c r="O14" s="11">
        <f t="shared" si="5"/>
        <v>5.5954341994275073E-3</v>
      </c>
      <c r="P14" s="12">
        <f t="array" ref="P14">SUM(EXP(S14:AV14))*N14</f>
        <v>3.6696522495494559E-56</v>
      </c>
      <c r="Q14" s="74"/>
      <c r="R14" s="30">
        <f t="shared" si="6"/>
        <v>4.18</v>
      </c>
      <c r="S14" s="16">
        <f t="array" ref="S14">SUM(LOG(WEIBULL(Data,S$9,$R14,0)))+LOG(WEIBULL(T,S$9,$R14,1))*nT</f>
        <v>-133.24044503301928</v>
      </c>
      <c r="T14" s="17">
        <f t="array" ref="T14">SUM(LOG(WEIBULL(Data,T$9,$R14,0)))+LOG(WEIBULL(T,T$9,$R14,1))*nT</f>
        <v>-132.15835184485024</v>
      </c>
      <c r="U14" s="17">
        <f t="array" ref="U14">SUM(LOG(WEIBULL(Data,U$9,$R14,0)))+LOG(WEIBULL(T,U$9,$R14,1))*nT</f>
        <v>-131.26778669698885</v>
      </c>
      <c r="V14" s="17">
        <f t="array" ref="V14">SUM(LOG(WEIBULL(Data,V$9,$R14,0)))+LOG(WEIBULL(T,V$9,$R14,1))*nT</f>
        <v>-130.56083854479607</v>
      </c>
      <c r="W14" s="17">
        <f t="array" ref="W14">SUM(LOG(WEIBULL(Data,W$9,$R14,0)))+LOG(WEIBULL(T,W$9,$R14,1))*nT</f>
        <v>-130.03135922912602</v>
      </c>
      <c r="X14" s="17">
        <f t="array" ref="X14">SUM(LOG(WEIBULL(Data,X$9,$R14,0)))+LOG(WEIBULL(T,X$9,$R14,1))*nT</f>
        <v>-129.67469309819066</v>
      </c>
      <c r="Y14" s="17">
        <f t="array" ref="Y14">SUM(LOG(WEIBULL(Data,Y$9,$R14,0)))+LOG(WEIBULL(T,Y$9,$R14,1))*nT</f>
        <v>-129.48746695566811</v>
      </c>
      <c r="Z14" s="17">
        <f t="array" ref="Z14">SUM(LOG(WEIBULL(Data,Z$9,$R14,0)))+LOG(WEIBULL(T,Z$9,$R14,1))*nT</f>
        <v>-129.46742572042464</v>
      </c>
      <c r="AA14" s="17">
        <f t="array" ref="AA14">SUM(LOG(WEIBULL(Data,AA$9,$R14,0)))+LOG(WEIBULL(T,AA$9,$R14,1))*nT</f>
        <v>-129.61330321133789</v>
      </c>
      <c r="AB14" s="17">
        <f t="array" ref="AB14">SUM(LOG(WEIBULL(Data,AB$9,$R14,0)))+LOG(WEIBULL(T,AB$9,$R14,1))*nT</f>
        <v>-129.9247202819754</v>
      </c>
      <c r="AC14" s="17">
        <f t="array" ref="AC14">SUM(LOG(WEIBULL(Data,AC$9,$R14,0)))+LOG(WEIBULL(T,AC$9,$R14,1))*nT</f>
        <v>-130.40210452311862</v>
      </c>
      <c r="AD14" s="17">
        <f t="array" ref="AD14">SUM(LOG(WEIBULL(Data,AD$9,$R14,0)))+LOG(WEIBULL(T,AD$9,$R14,1))*nT</f>
        <v>-131.04662718502581</v>
      </c>
      <c r="AE14" s="17">
        <f t="array" ref="AE14">SUM(LOG(WEIBULL(Data,AE$9,$R14,0)))+LOG(WEIBULL(T,AE$9,$R14,1))*nT</f>
        <v>-131.86015401677608</v>
      </c>
      <c r="AF14" s="17">
        <f t="array" ref="AF14">SUM(LOG(WEIBULL(Data,AF$9,$R14,0)))+LOG(WEIBULL(T,AF$9,$R14,1))*nT</f>
        <v>-132.84520749185378</v>
      </c>
      <c r="AG14" s="17">
        <f t="array" ref="AG14">SUM(LOG(WEIBULL(Data,AG$9,$R14,0)))+LOG(WEIBULL(T,AG$9,$R14,1))*nT</f>
        <v>-134.00493846560096</v>
      </c>
      <c r="AH14" s="17">
        <f t="array" ref="AH14">SUM(LOG(WEIBULL(Data,AH$9,$R14,0)))+LOG(WEIBULL(T,AH$9,$R14,1))*nT</f>
        <v>-135.34310574552023</v>
      </c>
      <c r="AI14" s="17">
        <f t="array" ref="AI14">SUM(LOG(WEIBULL(Data,AI$9,$R14,0)))+LOG(WEIBULL(T,AI$9,$R14,1))*nT</f>
        <v>-136.86406238762368</v>
      </c>
      <c r="AJ14" s="17">
        <f t="array" ref="AJ14">SUM(LOG(WEIBULL(Data,AJ$9,$R14,0)))+LOG(WEIBULL(T,AJ$9,$R14,1))*nT</f>
        <v>-138.57274778810549</v>
      </c>
      <c r="AK14" s="17">
        <f t="array" ref="AK14">SUM(LOG(WEIBULL(Data,AK$9,$R14,0)))+LOG(WEIBULL(T,AK$9,$R14,1))*nT</f>
        <v>-140.47468483894033</v>
      </c>
      <c r="AL14" s="17">
        <f t="array" ref="AL14">SUM(LOG(WEIBULL(Data,AL$9,$R14,0)))+LOG(WEIBULL(T,AL$9,$R14,1))*nT</f>
        <v>-142.57598157263254</v>
      </c>
      <c r="AM14" s="17">
        <f t="array" ref="AM14">SUM(LOG(WEIBULL(Data,AM$9,$R14,0)))+LOG(WEIBULL(T,AM$9,$R14,1))*nT</f>
        <v>-144.88333684561147</v>
      </c>
      <c r="AN14" s="17">
        <f t="array" ref="AN14">SUM(LOG(WEIBULL(Data,AN$9,$R14,0)))+LOG(WEIBULL(T,AN$9,$R14,1))*nT</f>
        <v>-147.40404970929896</v>
      </c>
      <c r="AO14" s="17">
        <f t="array" ref="AO14">SUM(LOG(WEIBULL(Data,AO$9,$R14,0)))+LOG(WEIBULL(T,AO$9,$R14,1))*nT</f>
        <v>-150.14603219839691</v>
      </c>
      <c r="AP14" s="17">
        <f t="array" ref="AP14">SUM(LOG(WEIBULL(Data,AP$9,$R14,0)))+LOG(WEIBULL(T,AP$9,$R14,1))*nT</f>
        <v>-153.11782533174684</v>
      </c>
      <c r="AQ14" s="17">
        <f t="array" ref="AQ14">SUM(LOG(WEIBULL(Data,AQ$9,$R14,0)))+LOG(WEIBULL(T,AQ$9,$R14,1))*nT</f>
        <v>-156.3286181754865</v>
      </c>
      <c r="AR14" s="17">
        <f t="array" ref="AR14">SUM(LOG(WEIBULL(Data,AR$9,$R14,0)))+LOG(WEIBULL(T,AR$9,$R14,1))*nT</f>
        <v>-159.78826986365817</v>
      </c>
      <c r="AS14" s="17">
        <f t="array" ref="AS14">SUM(LOG(WEIBULL(Data,AS$9,$R14,0)))+LOG(WEIBULL(T,AS$9,$R14,1))*nT</f>
        <v>-163.50733450986183</v>
      </c>
      <c r="AT14" s="17">
        <f t="array" ref="AT14">SUM(LOG(WEIBULL(Data,AT$9,$R14,0)))+LOG(WEIBULL(T,AT$9,$R14,1))*nT</f>
        <v>-167.49708897649177</v>
      </c>
      <c r="AU14" s="17">
        <f t="array" ref="AU14">SUM(LOG(WEIBULL(Data,AU$9,$R14,0)))+LOG(WEIBULL(T,AU$9,$R14,1))*nT</f>
        <v>-171.76956349673145</v>
      </c>
      <c r="AV14" s="18">
        <f t="array" ref="AV14">SUM(LOG(WEIBULL(Data,AV$9,$R14,0)))+LOG(WEIBULL(T,AV$9,$R14,1))*nT</f>
        <v>-176.33757516973347</v>
      </c>
      <c r="AW14" s="32">
        <f t="shared" si="2"/>
        <v>1.2580006583361283E-58</v>
      </c>
      <c r="AX14" s="24">
        <f t="shared" si="7"/>
        <v>1.6937835967887694E-4</v>
      </c>
      <c r="AZ14" s="57">
        <v>1.1000000000000001</v>
      </c>
      <c r="BA14" s="55">
        <v>4.1823569218631264E-2</v>
      </c>
      <c r="BC14" s="53">
        <f t="shared" si="3"/>
        <v>4.18</v>
      </c>
      <c r="BD14" s="55">
        <f t="shared" si="4"/>
        <v>1.6937835967887694E-4</v>
      </c>
      <c r="BF14" s="57"/>
      <c r="BG14" s="32">
        <f t="shared" si="8"/>
        <v>1.1500000000000001</v>
      </c>
      <c r="BH14" s="32"/>
      <c r="BI14" s="32">
        <f t="shared" si="9"/>
        <v>8.7913343200849578E-2</v>
      </c>
      <c r="BJ14" s="64"/>
      <c r="BL14" s="57"/>
      <c r="BM14" s="32">
        <f t="shared" si="10"/>
        <v>4.3499999999999996</v>
      </c>
      <c r="BN14" s="32"/>
      <c r="BO14" s="32">
        <f t="shared" si="11"/>
        <v>1.3726237492226341E-3</v>
      </c>
      <c r="BP14" s="64"/>
    </row>
    <row r="15" spans="1:68" ht="13" x14ac:dyDescent="0.3">
      <c r="B15" s="49">
        <v>4.8955086023727956</v>
      </c>
      <c r="C15" s="1"/>
      <c r="D15" s="79" t="s">
        <v>1</v>
      </c>
      <c r="E15" s="80"/>
      <c r="F15" s="22">
        <v>0</v>
      </c>
      <c r="G15" s="1"/>
      <c r="H15" s="1"/>
      <c r="I15" s="1"/>
      <c r="J15" s="1"/>
      <c r="K15" s="1"/>
      <c r="L15" s="1"/>
      <c r="M15" s="1"/>
      <c r="N15" s="37">
        <v>1</v>
      </c>
      <c r="O15" s="11">
        <f t="shared" si="5"/>
        <v>1.5380510433058873E-2</v>
      </c>
      <c r="P15" s="12">
        <f t="array" ref="P15">SUM(EXP(S15:AV15))*N15</f>
        <v>1.0086996414982077E-55</v>
      </c>
      <c r="Q15" s="74"/>
      <c r="R15" s="30">
        <f t="shared" si="6"/>
        <v>4.3499999999999996</v>
      </c>
      <c r="S15" s="16">
        <f t="array" ref="S15">SUM(LOG(WEIBULL(Data,S$9,$R15,0)))+LOG(WEIBULL(T,S$9,$R15,1))*nT</f>
        <v>-132.93629480869797</v>
      </c>
      <c r="T15" s="17">
        <f t="array" ref="T15">SUM(LOG(WEIBULL(Data,T$9,$R15,0)))+LOG(WEIBULL(T,T$9,$R15,1))*nT</f>
        <v>-131.78691620413048</v>
      </c>
      <c r="U15" s="17">
        <f t="array" ref="U15">SUM(LOG(WEIBULL(Data,U$9,$R15,0)))+LOG(WEIBULL(T,U$9,$R15,1))*nT</f>
        <v>-130.82092396931117</v>
      </c>
      <c r="V15" s="17">
        <f t="array" ref="V15">SUM(LOG(WEIBULL(Data,V$9,$R15,0)))+LOG(WEIBULL(T,V$9,$R15,1))*nT</f>
        <v>-130.02985041438998</v>
      </c>
      <c r="W15" s="17">
        <f t="array" ref="W15">SUM(LOG(WEIBULL(Data,W$9,$R15,0)))+LOG(WEIBULL(T,W$9,$R15,1))*nT</f>
        <v>-129.40695843948498</v>
      </c>
      <c r="X15" s="17">
        <f t="array" ref="X15">SUM(LOG(WEIBULL(Data,X$9,$R15,0)))+LOG(WEIBULL(T,X$9,$R15,1))*nT</f>
        <v>-128.94696906532957</v>
      </c>
      <c r="Y15" s="17">
        <f t="array" ref="Y15">SUM(LOG(WEIBULL(Data,Y$9,$R15,0)))+LOG(WEIBULL(T,Y$9,$R15,1))*nT</f>
        <v>-128.64584915610314</v>
      </c>
      <c r="Z15" s="17">
        <f t="array" ref="Z15">SUM(LOG(WEIBULL(Data,Z$9,$R15,0)))+LOG(WEIBULL(T,Z$9,$R15,1))*nT</f>
        <v>-128.50064471133834</v>
      </c>
      <c r="AA15" s="17">
        <f t="array" ref="AA15">SUM(LOG(WEIBULL(Data,AA$9,$R15,0)))+LOG(WEIBULL(T,AA$9,$R15,1))*nT</f>
        <v>-128.50934913134617</v>
      </c>
      <c r="AB15" s="17">
        <f t="array" ref="AB15">SUM(LOG(WEIBULL(Data,AB$9,$R15,0)))+LOG(WEIBULL(T,AB$9,$R15,1))*nT</f>
        <v>-128.67079867126114</v>
      </c>
      <c r="AC15" s="17">
        <f t="array" ref="AC15">SUM(LOG(WEIBULL(Data,AC$9,$R15,0)))+LOG(WEIBULL(T,AC$9,$R15,1))*nT</f>
        <v>-128.98458929140034</v>
      </c>
      <c r="AD15" s="17">
        <f t="array" ref="AD15">SUM(LOG(WEIBULL(Data,AD$9,$R15,0)))+LOG(WEIBULL(T,AD$9,$R15,1))*nT</f>
        <v>-129.45101054484496</v>
      </c>
      <c r="AE15" s="17">
        <f t="array" ref="AE15">SUM(LOG(WEIBULL(Data,AE$9,$R15,0)))+LOG(WEIBULL(T,AE$9,$R15,1))*nT</f>
        <v>-130.07099318787766</v>
      </c>
      <c r="AF15" s="17">
        <f t="array" ref="AF15">SUM(LOG(WEIBULL(Data,AF$9,$R15,0)))+LOG(WEIBULL(T,AF$9,$R15,1))*nT</f>
        <v>-130.84606796993995</v>
      </c>
      <c r="AG15" s="17">
        <f t="array" ref="AG15">SUM(LOG(WEIBULL(Data,AG$9,$R15,0)))+LOG(WEIBULL(T,AG$9,$R15,1))*nT</f>
        <v>-131.77833363542686</v>
      </c>
      <c r="AH15" s="17">
        <f t="array" ref="AH15">SUM(LOG(WEIBULL(Data,AH$9,$R15,0)))+LOG(WEIBULL(T,AH$9,$R15,1))*nT</f>
        <v>-132.87043260409797</v>
      </c>
      <c r="AI15" s="17">
        <f t="array" ref="AI15">SUM(LOG(WEIBULL(Data,AI$9,$R15,0)))+LOG(WEIBULL(T,AI$9,$R15,1))*nT</f>
        <v>-134.12553312816914</v>
      </c>
      <c r="AJ15" s="17">
        <f t="array" ref="AJ15">SUM(LOG(WEIBULL(Data,AJ$9,$R15,0)))+LOG(WEIBULL(T,AJ$9,$R15,1))*nT</f>
        <v>-135.54731697922998</v>
      </c>
      <c r="AK15" s="17">
        <f t="array" ref="AK15">SUM(LOG(WEIBULL(Data,AK$9,$R15,0)))+LOG(WEIBULL(T,AK$9,$R15,1))*nT</f>
        <v>-137.13997191638859</v>
      </c>
      <c r="AL15" s="17">
        <f t="array" ref="AL15">SUM(LOG(WEIBULL(Data,AL$9,$R15,0)))+LOG(WEIBULL(T,AL$9,$R15,1))*nT</f>
        <v>-138.90818834254662</v>
      </c>
      <c r="AM15" s="17">
        <f t="array" ref="AM15">SUM(LOG(WEIBULL(Data,AM$9,$R15,0)))+LOG(WEIBULL(T,AM$9,$R15,1))*nT</f>
        <v>-140.85715967875925</v>
      </c>
      <c r="AN15" s="17">
        <f t="array" ref="AN15">SUM(LOG(WEIBULL(Data,AN$9,$R15,0)))+LOG(WEIBULL(T,AN$9,$R15,1))*nT</f>
        <v>-142.99258608489043</v>
      </c>
      <c r="AO15" s="17">
        <f t="array" ref="AO15">SUM(LOG(WEIBULL(Data,AO$9,$R15,0)))+LOG(WEIBULL(T,AO$9,$R15,1))*nT</f>
        <v>-145.32068123392139</v>
      </c>
      <c r="AP15" s="17">
        <f t="array" ref="AP15">SUM(LOG(WEIBULL(Data,AP$9,$R15,0)))+LOG(WEIBULL(T,AP$9,$R15,1))*nT</f>
        <v>-147.84818191161972</v>
      </c>
      <c r="AQ15" s="17">
        <f t="array" ref="AQ15">SUM(LOG(WEIBULL(Data,AQ$9,$R15,0)))+LOG(WEIBULL(T,AQ$9,$R15,1))*nT</f>
        <v>-150.58236026609157</v>
      </c>
      <c r="AR15" s="17">
        <f t="array" ref="AR15">SUM(LOG(WEIBULL(Data,AR$9,$R15,0)))+LOG(WEIBULL(T,AR$9,$R15,1))*nT</f>
        <v>-153.53103857551821</v>
      </c>
      <c r="AS15" s="17">
        <f t="array" ref="AS15">SUM(LOG(WEIBULL(Data,AS$9,$R15,0)))+LOG(WEIBULL(T,AS$9,$R15,1))*nT</f>
        <v>-156.70260643904908</v>
      </c>
      <c r="AT15" s="17">
        <f t="array" ref="AT15">SUM(LOG(WEIBULL(Data,AT$9,$R15,0)))+LOG(WEIBULL(T,AT$9,$R15,1))*nT</f>
        <v>-160.1060403268913</v>
      </c>
      <c r="AU15" s="17">
        <f t="array" ref="AU15">SUM(LOG(WEIBULL(Data,AU$9,$R15,0)))+LOG(WEIBULL(T,AU$9,$R15,1))*nT</f>
        <v>-163.7509254522663</v>
      </c>
      <c r="AV15" s="18">
        <f t="array" ref="AV15">SUM(LOG(WEIBULL(Data,AV$9,$R15,0)))+LOG(WEIBULL(T,AV$9,$R15,1))*nT</f>
        <v>-167.64747995102331</v>
      </c>
      <c r="AW15" s="32">
        <f t="shared" si="2"/>
        <v>1.0194700098900661E-57</v>
      </c>
      <c r="AX15" s="24">
        <f t="shared" si="7"/>
        <v>1.3726237492226341E-3</v>
      </c>
      <c r="AZ15" s="57">
        <v>1.1500000000000001</v>
      </c>
      <c r="BA15" s="55">
        <v>8.7913343200849578E-2</v>
      </c>
      <c r="BC15" s="53">
        <f t="shared" si="3"/>
        <v>4.3499999999999996</v>
      </c>
      <c r="BD15" s="55">
        <f t="shared" si="4"/>
        <v>1.3726237492226341E-3</v>
      </c>
      <c r="BF15" s="57"/>
      <c r="BG15" s="32">
        <f t="shared" si="8"/>
        <v>1.2000000000000002</v>
      </c>
      <c r="BH15" s="32"/>
      <c r="BI15" s="32">
        <f t="shared" si="9"/>
        <v>0.16537548700183854</v>
      </c>
      <c r="BJ15" s="64"/>
      <c r="BL15" s="57"/>
      <c r="BM15" s="32">
        <f t="shared" si="10"/>
        <v>4.5199999999999996</v>
      </c>
      <c r="BN15" s="32"/>
      <c r="BO15" s="32">
        <f t="shared" si="11"/>
        <v>7.5554389761732952E-3</v>
      </c>
      <c r="BP15" s="64"/>
    </row>
    <row r="16" spans="1:68" x14ac:dyDescent="0.25">
      <c r="B16" s="49">
        <v>3.5484577340308165</v>
      </c>
      <c r="C16" s="1"/>
      <c r="D16" s="44" t="s">
        <v>12</v>
      </c>
      <c r="E16" s="67">
        <v>1.5704876920147999</v>
      </c>
      <c r="F16" s="22">
        <v>0</v>
      </c>
      <c r="H16" s="1"/>
      <c r="I16" s="1"/>
      <c r="J16" s="1"/>
      <c r="K16" s="1"/>
      <c r="L16" s="1"/>
      <c r="M16" s="1"/>
      <c r="N16" s="37">
        <v>1</v>
      </c>
      <c r="O16" s="11">
        <f t="shared" si="5"/>
        <v>3.7863253392134789E-2</v>
      </c>
      <c r="P16" s="12">
        <f t="array" ref="P16">SUM(EXP(S16:AV16))*N16</f>
        <v>2.4831848259412034E-55</v>
      </c>
      <c r="Q16" s="74"/>
      <c r="R16" s="30">
        <f t="shared" si="6"/>
        <v>4.5199999999999996</v>
      </c>
      <c r="S16" s="16">
        <f t="array" ref="S16">SUM(LOG(WEIBULL(Data,S$9,$R16,0)))+LOG(WEIBULL(T,S$9,$R16,1))*nT</f>
        <v>-132.71581591668811</v>
      </c>
      <c r="T16" s="17">
        <f t="array" ref="T16">SUM(LOG(WEIBULL(Data,T$9,$R16,0)))+LOG(WEIBULL(T,T$9,$R16,1))*nT</f>
        <v>-131.51166621911088</v>
      </c>
      <c r="U16" s="17">
        <f t="array" ref="U16">SUM(LOG(WEIBULL(Data,U$9,$R16,0)))+LOG(WEIBULL(T,U$9,$R16,1))*nT</f>
        <v>-130.48398697738767</v>
      </c>
      <c r="V16" s="17">
        <f t="array" ref="V16">SUM(LOG(WEIBULL(Data,V$9,$R16,0)))+LOG(WEIBULL(T,V$9,$R16,1))*nT</f>
        <v>-129.62383905279864</v>
      </c>
      <c r="W16" s="17">
        <f t="array" ref="W16">SUM(LOG(WEIBULL(Data,W$9,$R16,0)))+LOG(WEIBULL(T,W$9,$R16,1))*nT</f>
        <v>-128.92398798420496</v>
      </c>
      <c r="X16" s="17">
        <f t="array" ref="X16">SUM(LOG(WEIBULL(Data,X$9,$R16,0)))+LOG(WEIBULL(T,X$9,$R16,1))*nT</f>
        <v>-128.3786298698318</v>
      </c>
      <c r="Y16" s="17">
        <f t="array" ref="Y16">SUM(LOG(WEIBULL(Data,Y$9,$R16,0)))+LOG(WEIBULL(T,Y$9,$R16,1))*nT</f>
        <v>-127.98317733888366</v>
      </c>
      <c r="Z16" s="17">
        <f t="array" ref="Z16">SUM(LOG(WEIBULL(Data,Z$9,$R16,0)))+LOG(WEIBULL(T,Z$9,$R16,1))*nT</f>
        <v>-127.73409098368599</v>
      </c>
      <c r="AA16" s="17">
        <f t="array" ref="AA16">SUM(LOG(WEIBULL(Data,AA$9,$R16,0)))+LOG(WEIBULL(T,AA$9,$R16,1))*nT</f>
        <v>-127.6287456501797</v>
      </c>
      <c r="AB16" s="17">
        <f t="array" ref="AB16">SUM(LOG(WEIBULL(Data,AB$9,$R16,0)))+LOG(WEIBULL(T,AB$9,$R16,1))*nT</f>
        <v>-127.665323794819</v>
      </c>
      <c r="AC16" s="17">
        <f t="array" ref="AC16">SUM(LOG(WEIBULL(Data,AC$9,$R16,0)))+LOG(WEIBULL(T,AC$9,$R16,1))*nT</f>
        <v>-127.84273010804905</v>
      </c>
      <c r="AD16" s="17">
        <f t="array" ref="AD16">SUM(LOG(WEIBULL(Data,AD$9,$R16,0)))+LOG(WEIBULL(T,AD$9,$R16,1))*nT</f>
        <v>-128.16052303726056</v>
      </c>
      <c r="AE16" s="17">
        <f t="array" ref="AE16">SUM(LOG(WEIBULL(Data,AE$9,$R16,0)))+LOG(WEIBULL(T,AE$9,$R16,1))*nT</f>
        <v>-128.61885988632127</v>
      </c>
      <c r="AF16" s="17">
        <f t="array" ref="AF16">SUM(LOG(WEIBULL(Data,AF$9,$R16,0)))+LOG(WEIBULL(T,AF$9,$R16,1))*nT</f>
        <v>-129.21845293926023</v>
      </c>
      <c r="AG16" s="17">
        <f t="array" ref="AG16">SUM(LOG(WEIBULL(Data,AG$9,$R16,0)))+LOG(WEIBULL(T,AG$9,$R16,1))*nT</f>
        <v>-129.96053463074071</v>
      </c>
      <c r="AH16" s="17">
        <f t="array" ref="AH16">SUM(LOG(WEIBULL(Data,AH$9,$R16,0)))+LOG(WEIBULL(T,AH$9,$R16,1))*nT</f>
        <v>-130.8468302197991</v>
      </c>
      <c r="AI16" s="17">
        <f t="array" ref="AI16">SUM(LOG(WEIBULL(Data,AI$9,$R16,0)))+LOG(WEIBULL(T,AI$9,$R16,1))*nT</f>
        <v>-131.87953675394309</v>
      </c>
      <c r="AJ16" s="17">
        <f t="array" ref="AJ16">SUM(LOG(WEIBULL(Data,AJ$9,$R16,0)))+LOG(WEIBULL(T,AJ$9,$R16,1))*nT</f>
        <v>-133.06130736508024</v>
      </c>
      <c r="AK16" s="17">
        <f t="array" ref="AK16">SUM(LOG(WEIBULL(Data,AK$9,$R16,0)))+LOG(WEIBULL(T,AK$9,$R16,1))*nT</f>
        <v>-134.39524013625325</v>
      </c>
      <c r="AL16" s="17">
        <f t="array" ref="AL16">SUM(LOG(WEIBULL(Data,AL$9,$R16,0)))+LOG(WEIBULL(T,AL$9,$R16,1))*nT</f>
        <v>-135.88487093286238</v>
      </c>
      <c r="AM16" s="17">
        <f t="array" ref="AM16">SUM(LOG(WEIBULL(Data,AM$9,$R16,0)))+LOG(WEIBULL(T,AM$9,$R16,1))*nT</f>
        <v>-137.53416971426299</v>
      </c>
      <c r="AN16" s="17">
        <f t="array" ref="AN16">SUM(LOG(WEIBULL(Data,AN$9,$R16,0)))+LOG(WEIBULL(T,AN$9,$R16,1))*nT</f>
        <v>-139.34753993897928</v>
      </c>
      <c r="AO16" s="17">
        <f t="array" ref="AO16">SUM(LOG(WEIBULL(Data,AO$9,$R16,0)))+LOG(WEIBULL(T,AO$9,$R16,1))*nT</f>
        <v>-141.3298207549671</v>
      </c>
      <c r="AP16" s="17">
        <f t="array" ref="AP16">SUM(LOG(WEIBULL(Data,AP$9,$R16,0)))+LOG(WEIBULL(T,AP$9,$R16,1))*nT</f>
        <v>-143.48629172969223</v>
      </c>
      <c r="AQ16" s="17">
        <f t="array" ref="AQ16">SUM(LOG(WEIBULL(Data,AQ$9,$R16,0)))+LOG(WEIBULL(T,AQ$9,$R16,1))*nT</f>
        <v>-145.82267992652419</v>
      </c>
      <c r="AR16" s="17">
        <f t="array" ref="AR16">SUM(LOG(WEIBULL(Data,AR$9,$R16,0)))+LOG(WEIBULL(T,AR$9,$R16,1))*nT</f>
        <v>-148.3451691765728</v>
      </c>
      <c r="AS16" s="17">
        <f t="array" ref="AS16">SUM(LOG(WEIBULL(Data,AS$9,$R16,0)))+LOG(WEIBULL(T,AS$9,$R16,1))*nT</f>
        <v>-151.0604114305462</v>
      </c>
      <c r="AT16" s="17">
        <f t="array" ref="AT16">SUM(LOG(WEIBULL(Data,AT$9,$R16,0)))+LOG(WEIBULL(T,AT$9,$R16,1))*nT</f>
        <v>-153.97554010497575</v>
      </c>
      <c r="AU16" s="17">
        <f t="array" ref="AU16">SUM(LOG(WEIBULL(Data,AU$9,$R16,0)))+LOG(WEIBULL(T,AU$9,$R16,1))*nT</f>
        <v>-157.09818536239823</v>
      </c>
      <c r="AV16" s="18">
        <f t="array" ref="AV16">SUM(LOG(WEIBULL(Data,AV$9,$R16,0)))+LOG(WEIBULL(T,AV$9,$R16,1))*nT</f>
        <v>-160.43649128674105</v>
      </c>
      <c r="AW16" s="32">
        <f t="shared" si="2"/>
        <v>5.6115475578252274E-57</v>
      </c>
      <c r="AX16" s="24">
        <f t="shared" si="7"/>
        <v>7.5554389761732952E-3</v>
      </c>
      <c r="AZ16" s="57">
        <v>1.2000000000000002</v>
      </c>
      <c r="BA16" s="55">
        <v>0.16537548700183854</v>
      </c>
      <c r="BC16" s="53">
        <f t="shared" si="3"/>
        <v>4.5199999999999996</v>
      </c>
      <c r="BD16" s="55">
        <f t="shared" si="4"/>
        <v>7.5554389761732952E-3</v>
      </c>
      <c r="BF16" s="57"/>
      <c r="BG16" s="32">
        <f t="shared" si="8"/>
        <v>1.2500000000000002</v>
      </c>
      <c r="BH16" s="32"/>
      <c r="BI16" s="32">
        <f t="shared" si="9"/>
        <v>0.28028068808560425</v>
      </c>
      <c r="BJ16" s="64"/>
      <c r="BL16" s="57"/>
      <c r="BM16" s="32">
        <f t="shared" si="10"/>
        <v>4.6899999999999995</v>
      </c>
      <c r="BN16" s="32"/>
      <c r="BO16" s="32">
        <f t="shared" si="11"/>
        <v>2.9883078397943959E-2</v>
      </c>
      <c r="BP16" s="64"/>
    </row>
    <row r="17" spans="2:68" x14ac:dyDescent="0.25">
      <c r="B17" s="49">
        <v>4.265540569322062</v>
      </c>
      <c r="C17" s="1"/>
      <c r="D17" s="46" t="s">
        <v>13</v>
      </c>
      <c r="E17" s="68">
        <v>5.7712218355510023</v>
      </c>
      <c r="F17" s="1"/>
      <c r="H17" s="1"/>
      <c r="I17" s="1"/>
      <c r="J17" s="1"/>
      <c r="K17" s="1"/>
      <c r="L17" s="1"/>
      <c r="M17" s="1"/>
      <c r="N17" s="37">
        <v>1</v>
      </c>
      <c r="O17" s="11">
        <f t="shared" si="5"/>
        <v>8.3429298662702489E-2</v>
      </c>
      <c r="P17" s="12">
        <f t="array" ref="P17">SUM(EXP(S17:AV17))*N17</f>
        <v>5.4715416642240879E-55</v>
      </c>
      <c r="Q17" s="74"/>
      <c r="R17" s="30">
        <f t="shared" si="6"/>
        <v>4.6899999999999995</v>
      </c>
      <c r="S17" s="16">
        <f t="array" ref="S17">SUM(LOG(WEIBULL(Data,S$9,$R17,0)))+LOG(WEIBULL(T,S$9,$R17,1))*nT</f>
        <v>-132.56796976634899</v>
      </c>
      <c r="T17" s="17">
        <f t="array" ref="T17">SUM(LOG(WEIBULL(Data,T$9,$R17,0)))+LOG(WEIBULL(T,T$9,$R17,1))*nT</f>
        <v>-131.31982723933197</v>
      </c>
      <c r="U17" s="17">
        <f t="array" ref="U17">SUM(LOG(WEIBULL(Data,U$9,$R17,0)))+LOG(WEIBULL(T,U$9,$R17,1))*nT</f>
        <v>-130.24227564207618</v>
      </c>
      <c r="V17" s="17">
        <f t="array" ref="V17">SUM(LOG(WEIBULL(Data,V$9,$R17,0)))+LOG(WEIBULL(T,V$9,$R17,1))*nT</f>
        <v>-129.32597403447315</v>
      </c>
      <c r="W17" s="17">
        <f t="array" ref="W17">SUM(LOG(WEIBULL(Data,W$9,$R17,0)))+LOG(WEIBULL(T,W$9,$R17,1))*nT</f>
        <v>-128.5632653522633</v>
      </c>
      <c r="X17" s="17">
        <f t="array" ref="X17">SUM(LOG(WEIBULL(Data,X$9,$R17,0)))+LOG(WEIBULL(T,X$9,$R17,1))*nT</f>
        <v>-127.94790098020579</v>
      </c>
      <c r="Y17" s="17">
        <f t="array" ref="Y17">SUM(LOG(WEIBULL(Data,Y$9,$R17,0)))+LOG(WEIBULL(T,Y$9,$R17,1))*nT</f>
        <v>-127.47482533654969</v>
      </c>
      <c r="Z17" s="17">
        <f t="array" ref="Z17">SUM(LOG(WEIBULL(Data,Z$9,$R17,0)))+LOG(WEIBULL(T,Z$9,$R17,1))*nT</f>
        <v>-127.14000583496502</v>
      </c>
      <c r="AA17" s="17">
        <f t="array" ref="AA17">SUM(LOG(WEIBULL(Data,AA$9,$R17,0)))+LOG(WEIBULL(T,AA$9,$R17,1))*nT</f>
        <v>-126.9402976169191</v>
      </c>
      <c r="AB17" s="17">
        <f t="array" ref="AB17">SUM(LOG(WEIBULL(Data,AB$9,$R17,0)))+LOG(WEIBULL(T,AB$9,$R17,1))*nT</f>
        <v>-126.87333525738694</v>
      </c>
      <c r="AC17" s="17">
        <f t="array" ref="AC17">SUM(LOG(WEIBULL(Data,AC$9,$R17,0)))+LOG(WEIBULL(T,AC$9,$R17,1))*nT</f>
        <v>-126.93744563857129</v>
      </c>
      <c r="AD17" s="17">
        <f t="array" ref="AD17">SUM(LOG(WEIBULL(Data,AD$9,$R17,0)))+LOG(WEIBULL(T,AD$9,$R17,1))*nT</f>
        <v>-127.13157761866671</v>
      </c>
      <c r="AE17" s="17">
        <f t="array" ref="AE17">SUM(LOG(WEIBULL(Data,AE$9,$R17,0)))+LOG(WEIBULL(T,AE$9,$R17,1))*nT</f>
        <v>-127.45524516653035</v>
      </c>
      <c r="AF17" s="17">
        <f t="array" ref="AF17">SUM(LOG(WEIBULL(Data,AF$9,$R17,0)))+LOG(WEIBULL(T,AF$9,$R17,1))*nT</f>
        <v>-127.90848140319106</v>
      </c>
      <c r="AG17" s="17">
        <f t="array" ref="AG17">SUM(LOG(WEIBULL(Data,AG$9,$R17,0)))+LOG(WEIBULL(T,AG$9,$R17,1))*nT</f>
        <v>-128.49180156577108</v>
      </c>
      <c r="AH17" s="17">
        <f t="array" ref="AH17">SUM(LOG(WEIBULL(Data,AH$9,$R17,0)))+LOG(WEIBULL(T,AH$9,$R17,1))*nT</f>
        <v>-129.20617334278043</v>
      </c>
      <c r="AI17" s="17">
        <f t="array" ref="AI17">SUM(LOG(WEIBULL(Data,AI$9,$R17,0)))+LOG(WEIBULL(T,AI$9,$R17,1))*nT</f>
        <v>-130.05299335988832</v>
      </c>
      <c r="AJ17" s="17">
        <f t="array" ref="AJ17">SUM(LOG(WEIBULL(Data,AJ$9,$R17,0)))+LOG(WEIBULL(T,AJ$9,$R17,1))*nT</f>
        <v>-131.03406884915191</v>
      </c>
      <c r="AK17" s="17">
        <f t="array" ref="AK17">SUM(LOG(WEIBULL(Data,AK$9,$R17,0)))+LOG(WEIBULL(T,AK$9,$R17,1))*nT</f>
        <v>-132.15160373164935</v>
      </c>
      <c r="AL17" s="17">
        <f t="array" ref="AL17">SUM(LOG(WEIBULL(Data,AL$9,$R17,0)))+LOG(WEIBULL(T,AL$9,$R17,1))*nT</f>
        <v>-133.40818849760922</v>
      </c>
      <c r="AM17" s="17">
        <f t="array" ref="AM17">SUM(LOG(WEIBULL(Data,AM$9,$R17,0)))+LOG(WEIBULL(T,AM$9,$R17,1))*nT</f>
        <v>-134.80679338973295</v>
      </c>
      <c r="AN17" s="17">
        <f t="array" ref="AN17">SUM(LOG(WEIBULL(Data,AN$9,$R17,0)))+LOG(WEIBULL(T,AN$9,$R17,1))*nT</f>
        <v>-136.35076449212588</v>
      </c>
      <c r="AO17" s="17">
        <f t="array" ref="AO17">SUM(LOG(WEIBULL(Data,AO$9,$R17,0)))+LOG(WEIBULL(T,AO$9,$R17,1))*nT</f>
        <v>-138.04382240477221</v>
      </c>
      <c r="AP17" s="17">
        <f t="array" ref="AP17">SUM(LOG(WEIBULL(Data,AP$9,$R17,0)))+LOG(WEIBULL(T,AP$9,$R17,1))*nT</f>
        <v>-139.8900632461075</v>
      </c>
      <c r="AQ17" s="17">
        <f t="array" ref="AQ17">SUM(LOG(WEIBULL(Data,AQ$9,$R17,0)))+LOG(WEIBULL(T,AQ$9,$R17,1))*nT</f>
        <v>-141.89396177721673</v>
      </c>
      <c r="AR17" s="17">
        <f t="array" ref="AR17">SUM(LOG(WEIBULL(Data,AR$9,$R17,0)))+LOG(WEIBULL(T,AR$9,$R17,1))*nT</f>
        <v>-144.06037648301307</v>
      </c>
      <c r="AS17" s="17">
        <f t="array" ref="AS17">SUM(LOG(WEIBULL(Data,AS$9,$R17,0)))+LOG(WEIBULL(T,AS$9,$R17,1))*nT</f>
        <v>-146.39455648034715</v>
      </c>
      <c r="AT17" s="17">
        <f t="array" ref="AT17">SUM(LOG(WEIBULL(Data,AT$9,$R17,0)))+LOG(WEIBULL(T,AT$9,$R17,1))*nT</f>
        <v>-148.90215015185964</v>
      </c>
      <c r="AU17" s="17">
        <f t="array" ref="AU17">SUM(LOG(WEIBULL(Data,AU$9,$R17,0)))+LOG(WEIBULL(T,AU$9,$R17,1))*nT</f>
        <v>-151.58921542867358</v>
      </c>
      <c r="AV17" s="18">
        <f t="array" ref="AV17">SUM(LOG(WEIBULL(Data,AV$9,$R17,0)))+LOG(WEIBULL(T,AV$9,$R17,1))*nT</f>
        <v>-154.4622316656596</v>
      </c>
      <c r="AW17" s="32">
        <f t="shared" si="2"/>
        <v>2.2194648932127912E-56</v>
      </c>
      <c r="AX17" s="24">
        <f t="shared" si="7"/>
        <v>2.9883078397943959E-2</v>
      </c>
      <c r="AZ17" s="57">
        <v>1.2500000000000002</v>
      </c>
      <c r="BA17" s="55">
        <v>0.28028068808560425</v>
      </c>
      <c r="BC17" s="53">
        <f t="shared" si="3"/>
        <v>4.6899999999999995</v>
      </c>
      <c r="BD17" s="55">
        <f t="shared" si="4"/>
        <v>2.9883078397943959E-2</v>
      </c>
      <c r="BF17" s="57"/>
      <c r="BG17" s="32">
        <f t="shared" si="8"/>
        <v>1.3000000000000003</v>
      </c>
      <c r="BH17" s="32"/>
      <c r="BI17" s="32">
        <f t="shared" si="9"/>
        <v>0.43054922531235068</v>
      </c>
      <c r="BJ17" s="64"/>
      <c r="BL17" s="57"/>
      <c r="BM17" s="32">
        <f t="shared" si="10"/>
        <v>4.8599999999999994</v>
      </c>
      <c r="BN17" s="32"/>
      <c r="BO17" s="32">
        <f t="shared" si="11"/>
        <v>8.9006093482522905E-2</v>
      </c>
      <c r="BP17" s="64"/>
    </row>
    <row r="18" spans="2:68" x14ac:dyDescent="0.25">
      <c r="B18" s="49">
        <v>6.8910008029272092</v>
      </c>
      <c r="C18" s="1"/>
      <c r="D18" s="59"/>
      <c r="H18" s="1"/>
      <c r="I18" s="1"/>
      <c r="L18" s="1"/>
      <c r="M18" s="1"/>
      <c r="N18" s="37">
        <v>1</v>
      </c>
      <c r="O18" s="11">
        <f t="shared" si="5"/>
        <v>0.16450255793974253</v>
      </c>
      <c r="P18" s="12">
        <f t="array" ref="P18">SUM(EXP(S18:AV18))*N18</f>
        <v>1.0788567254744585E-54</v>
      </c>
      <c r="Q18" s="74"/>
      <c r="R18" s="30">
        <f t="shared" si="6"/>
        <v>4.8599999999999994</v>
      </c>
      <c r="S18" s="16">
        <f t="array" ref="S18">SUM(LOG(WEIBULL(Data,S$9,$R18,0)))+LOG(WEIBULL(T,S$9,$R18,1))*nT</f>
        <v>-132.48338064976321</v>
      </c>
      <c r="T18" s="17">
        <f t="array" ref="T18">SUM(LOG(WEIBULL(Data,T$9,$R18,0)))+LOG(WEIBULL(T,T$9,$R18,1))*nT</f>
        <v>-131.20056305050588</v>
      </c>
      <c r="U18" s="17">
        <f t="array" ref="U18">SUM(LOG(WEIBULL(Data,U$9,$R18,0)))+LOG(WEIBULL(T,U$9,$R18,1))*nT</f>
        <v>-130.08333691194562</v>
      </c>
      <c r="V18" s="17">
        <f t="array" ref="V18">SUM(LOG(WEIBULL(Data,V$9,$R18,0)))+LOG(WEIBULL(T,V$9,$R18,1))*nT</f>
        <v>-129.12201669707781</v>
      </c>
      <c r="W18" s="17">
        <f t="array" ref="W18">SUM(LOG(WEIBULL(Data,W$9,$R18,0)))+LOG(WEIBULL(T,W$9,$R18,1))*nT</f>
        <v>-128.30858406056058</v>
      </c>
      <c r="X18" s="17">
        <f t="array" ref="X18">SUM(LOG(WEIBULL(Data,X$9,$R18,0)))+LOG(WEIBULL(T,X$9,$R18,1))*nT</f>
        <v>-127.63641137600796</v>
      </c>
      <c r="Y18" s="17">
        <f t="array" ref="Y18">SUM(LOG(WEIBULL(Data,Y$9,$R18,0)))+LOG(WEIBULL(T,Y$9,$R18,1))*nT</f>
        <v>-127.10004521407251</v>
      </c>
      <c r="Z18" s="17">
        <f t="array" ref="Z18">SUM(LOG(WEIBULL(Data,Z$9,$R18,0)))+LOG(WEIBULL(T,Z$9,$R18,1))*nT</f>
        <v>-126.69503513416517</v>
      </c>
      <c r="AA18" s="17">
        <f t="array" ref="AA18">SUM(LOG(WEIBULL(Data,AA$9,$R18,0)))+LOG(WEIBULL(T,AA$9,$R18,1))*nT</f>
        <v>-126.41779717926062</v>
      </c>
      <c r="AB18" s="17">
        <f t="array" ref="AB18">SUM(LOG(WEIBULL(Data,AB$9,$R18,0)))+LOG(WEIBULL(T,AB$9,$R18,1))*nT</f>
        <v>-126.26550427289936</v>
      </c>
      <c r="AC18" s="17">
        <f t="array" ref="AC18">SUM(LOG(WEIBULL(Data,AC$9,$R18,0)))+LOG(WEIBULL(T,AC$9,$R18,1))*nT</f>
        <v>-126.2359977090286</v>
      </c>
      <c r="AD18" s="17">
        <f t="array" ref="AD18">SUM(LOG(WEIBULL(Data,AD$9,$R18,0)))+LOG(WEIBULL(T,AD$9,$R18,1))*nT</f>
        <v>-126.32771535742519</v>
      </c>
      <c r="AE18" s="17">
        <f t="array" ref="AE18">SUM(LOG(WEIBULL(Data,AE$9,$R18,0)))+LOG(WEIBULL(T,AE$9,$R18,1))*nT</f>
        <v>-126.53963325098499</v>
      </c>
      <c r="AF18" s="17">
        <f t="array" ref="AF18">SUM(LOG(WEIBULL(Data,AF$9,$R18,0)))+LOG(WEIBULL(T,AF$9,$R18,1))*nT</f>
        <v>-126.87121799094677</v>
      </c>
      <c r="AG18" s="17">
        <f t="array" ref="AG18">SUM(LOG(WEIBULL(Data,AG$9,$R18,0)))+LOG(WEIBULL(T,AG$9,$R18,1))*nT</f>
        <v>-127.32238798044561</v>
      </c>
      <c r="AH18" s="17">
        <f t="array" ref="AH18">SUM(LOG(WEIBULL(Data,AH$9,$R18,0)))+LOG(WEIBULL(T,AH$9,$R18,1))*nT</f>
        <v>-127.89348192985682</v>
      </c>
      <c r="AI18" s="17">
        <f t="array" ref="AI18">SUM(LOG(WEIBULL(Data,AI$9,$R18,0)))+LOG(WEIBULL(T,AI$9,$R18,1))*nT</f>
        <v>-128.58523340719088</v>
      </c>
      <c r="AJ18" s="17">
        <f t="array" ref="AJ18">SUM(LOG(WEIBULL(Data,AJ$9,$R18,0)))+LOG(WEIBULL(T,AJ$9,$R18,1))*nT</f>
        <v>-129.39875046030915</v>
      </c>
      <c r="AK18" s="17">
        <f t="array" ref="AK18">SUM(LOG(WEIBULL(Data,AK$9,$R18,0)))+LOG(WEIBULL(T,AK$9,$R18,1))*nT</f>
        <v>-130.33549953432293</v>
      </c>
      <c r="AL18" s="17">
        <f t="array" ref="AL18">SUM(LOG(WEIBULL(Data,AL$9,$R18,0)))+LOG(WEIBULL(T,AL$9,$R18,1))*nT</f>
        <v>-131.39729306127111</v>
      </c>
      <c r="AM18" s="17">
        <f t="array" ref="AM18">SUM(LOG(WEIBULL(Data,AM$9,$R18,0)))+LOG(WEIBULL(T,AM$9,$R18,1))*nT</f>
        <v>-132.5862802203558</v>
      </c>
      <c r="AN18" s="17">
        <f t="array" ref="AN18">SUM(LOG(WEIBULL(Data,AN$9,$R18,0)))+LOG(WEIBULL(T,AN$9,$R18,1))*nT</f>
        <v>-133.90494046327794</v>
      </c>
      <c r="AO18" s="17">
        <f t="array" ref="AO18">SUM(LOG(WEIBULL(Data,AO$9,$R18,0)))+LOG(WEIBULL(T,AO$9,$R18,1))*nT</f>
        <v>-135.35607947626107</v>
      </c>
      <c r="AP18" s="17">
        <f t="array" ref="AP18">SUM(LOG(WEIBULL(Data,AP$9,$R18,0)))+LOG(WEIBULL(T,AP$9,$R18,1))*nT</f>
        <v>-136.94282731246119</v>
      </c>
      <c r="AQ18" s="17">
        <f t="array" ref="AQ18">SUM(LOG(WEIBULL(Data,AQ$9,$R18,0)))+LOG(WEIBULL(T,AQ$9,$R18,1))*nT</f>
        <v>-138.66863847890409</v>
      </c>
      <c r="AR18" s="17">
        <f t="array" ref="AR18">SUM(LOG(WEIBULL(Data,AR$9,$R18,0)))+LOG(WEIBULL(T,AR$9,$R18,1))*nT</f>
        <v>-140.53729380334886</v>
      </c>
      <c r="AS18" s="17">
        <f t="array" ref="AS18">SUM(LOG(WEIBULL(Data,AS$9,$R18,0)))+LOG(WEIBULL(T,AS$9,$R18,1))*nT</f>
        <v>-142.55290394047424</v>
      </c>
      <c r="AT18" s="17">
        <f t="array" ref="AT18">SUM(LOG(WEIBULL(Data,AT$9,$R18,0)))+LOG(WEIBULL(T,AT$9,$R18,1))*nT</f>
        <v>-144.71991440501293</v>
      </c>
      <c r="AU18" s="17">
        <f t="array" ref="AU18">SUM(LOG(WEIBULL(Data,AU$9,$R18,0)))+LOG(WEIBULL(T,AU$9,$R18,1))*nT</f>
        <v>-147.04311204306893</v>
      </c>
      <c r="AV18" s="18">
        <f t="array" ref="AV18">SUM(LOG(WEIBULL(Data,AV$9,$R18,0)))+LOG(WEIBULL(T,AV$9,$R18,1))*nT</f>
        <v>-149.52763287277875</v>
      </c>
      <c r="AW18" s="32">
        <f t="shared" si="2"/>
        <v>6.610627497469174E-56</v>
      </c>
      <c r="AX18" s="24">
        <f t="shared" si="7"/>
        <v>8.9006093482522905E-2</v>
      </c>
      <c r="AZ18" s="57">
        <v>1.3000000000000003</v>
      </c>
      <c r="BA18" s="55">
        <v>0.43054922531235068</v>
      </c>
      <c r="BC18" s="53">
        <f t="shared" si="3"/>
        <v>4.8599999999999994</v>
      </c>
      <c r="BD18" s="55">
        <f t="shared" si="4"/>
        <v>8.9006093482522905E-2</v>
      </c>
      <c r="BF18" s="57"/>
      <c r="BG18" s="32">
        <f t="shared" si="8"/>
        <v>1.3500000000000003</v>
      </c>
      <c r="BH18" s="32"/>
      <c r="BI18" s="32">
        <f t="shared" si="9"/>
        <v>0.60268687612824989</v>
      </c>
      <c r="BJ18" s="64"/>
      <c r="BL18" s="57"/>
      <c r="BM18" s="32">
        <f t="shared" si="10"/>
        <v>5.0299999999999994</v>
      </c>
      <c r="BN18" s="32"/>
      <c r="BO18" s="32">
        <f t="shared" si="11"/>
        <v>0.20764529035809273</v>
      </c>
      <c r="BP18" s="64"/>
    </row>
    <row r="19" spans="2:68" ht="13" x14ac:dyDescent="0.3">
      <c r="B19" s="49">
        <v>3.1035693286070525</v>
      </c>
      <c r="C19" s="1"/>
      <c r="D19" s="79" t="s">
        <v>23</v>
      </c>
      <c r="E19" s="80"/>
      <c r="I19" s="1"/>
      <c r="L19" s="1"/>
      <c r="M19" s="1"/>
      <c r="N19" s="37">
        <v>1</v>
      </c>
      <c r="O19" s="11">
        <f t="shared" si="5"/>
        <v>0.2903401010111567</v>
      </c>
      <c r="P19" s="12">
        <f t="array" ref="P19">SUM(EXP(S19:AV19))*N19</f>
        <v>1.904136778016294E-54</v>
      </c>
      <c r="Q19" s="74"/>
      <c r="R19" s="30">
        <f t="shared" si="6"/>
        <v>5.0299999999999994</v>
      </c>
      <c r="S19" s="16">
        <f t="array" ref="S19">SUM(LOG(WEIBULL(Data,S$9,$R19,0)))+LOG(WEIBULL(T,S$9,$R19,1))*nT</f>
        <v>-132.454044412396</v>
      </c>
      <c r="T19" s="17">
        <f t="array" ref="T19">SUM(LOG(WEIBULL(Data,T$9,$R19,0)))+LOG(WEIBULL(T,T$9,$R19,1))*nT</f>
        <v>-131.14463408957627</v>
      </c>
      <c r="U19" s="17">
        <f t="array" ref="U19">SUM(LOG(WEIBULL(Data,U$9,$R19,0)))+LOG(WEIBULL(T,U$9,$R19,1))*nT</f>
        <v>-129.99656600132326</v>
      </c>
      <c r="V19" s="17">
        <f t="array" ref="V19">SUM(LOG(WEIBULL(Data,V$9,$R19,0)))+LOG(WEIBULL(T,V$9,$R19,1))*nT</f>
        <v>-128.99985720101699</v>
      </c>
      <c r="W19" s="17">
        <f t="array" ref="W19">SUM(LOG(WEIBULL(Data,W$9,$R19,0)))+LOG(WEIBULL(T,W$9,$R19,1))*nT</f>
        <v>-128.14617858668561</v>
      </c>
      <c r="X19" s="17">
        <f t="array" ref="X19">SUM(LOG(WEIBULL(Data,X$9,$R19,0)))+LOG(WEIBULL(T,X$9,$R19,1))*nT</f>
        <v>-127.42857758590502</v>
      </c>
      <c r="Y19" s="17">
        <f t="array" ref="Y19">SUM(LOG(WEIBULL(Data,Y$9,$R19,0)))+LOG(WEIBULL(T,Y$9,$R19,1))*nT</f>
        <v>-126.84126074470331</v>
      </c>
      <c r="Z19" s="17">
        <f t="array" ref="Z19">SUM(LOG(WEIBULL(Data,Z$9,$R19,0)))+LOG(WEIBULL(T,Z$9,$R19,1))*nT</f>
        <v>-126.3794215809182</v>
      </c>
      <c r="AA19" s="17">
        <f t="array" ref="AA19">SUM(LOG(WEIBULL(Data,AA$9,$R19,0)))+LOG(WEIBULL(T,AA$9,$R19,1))*nT</f>
        <v>-126.03910308887865</v>
      </c>
      <c r="AB19" s="17">
        <f t="array" ref="AB19">SUM(LOG(WEIBULL(Data,AB$9,$R19,0)))+LOG(WEIBULL(T,AB$9,$R19,1))*nT</f>
        <v>-125.81708709176331</v>
      </c>
      <c r="AC19" s="17">
        <f t="array" ref="AC19">SUM(LOG(WEIBULL(Data,AC$9,$R19,0)))+LOG(WEIBULL(T,AC$9,$R19,1))*nT</f>
        <v>-125.71080462932677</v>
      </c>
      <c r="AD19" s="17">
        <f t="array" ref="AD19">SUM(LOG(WEIBULL(Data,AD$9,$R19,0)))+LOG(WEIBULL(T,AD$9,$R19,1))*nT</f>
        <v>-125.7182630005871</v>
      </c>
      <c r="AE19" s="17">
        <f t="array" ref="AE19">SUM(LOG(WEIBULL(Data,AE$9,$R19,0)))+LOG(WEIBULL(T,AE$9,$R19,1))*nT</f>
        <v>-125.83798612440272</v>
      </c>
      <c r="AF19" s="17">
        <f t="array" ref="AF19">SUM(LOG(WEIBULL(Data,AF$9,$R19,0)))+LOG(WEIBULL(T,AF$9,$R19,1))*nT</f>
        <v>-126.06896565042967</v>
      </c>
      <c r="AG19" s="17">
        <f t="array" ref="AG19">SUM(LOG(WEIBULL(Data,AG$9,$R19,0)))+LOG(WEIBULL(T,AG$9,$R19,1))*nT</f>
        <v>-126.41062082705436</v>
      </c>
      <c r="AH19" s="17">
        <f t="array" ref="AH19">SUM(LOG(WEIBULL(Data,AH$9,$R19,0)))+LOG(WEIBULL(T,AH$9,$R19,1))*nT</f>
        <v>-126.86276556571904</v>
      </c>
      <c r="AI19" s="17">
        <f t="array" ref="AI19">SUM(LOG(WEIBULL(Data,AI$9,$R19,0)))+LOG(WEIBULL(T,AI$9,$R19,1))*nT</f>
        <v>-127.42558147060936</v>
      </c>
      <c r="AJ19" s="17">
        <f t="array" ref="AJ19">SUM(LOG(WEIBULL(Data,AJ$9,$R19,0)))+LOG(WEIBULL(T,AJ$9,$R19,1))*nT</f>
        <v>-128.09959585591966</v>
      </c>
      <c r="AK19" s="17">
        <f t="array" ref="AK19">SUM(LOG(WEIBULL(Data,AK$9,$R19,0)))+LOG(WEIBULL(T,AK$9,$R19,1))*nT</f>
        <v>-128.88566396922587</v>
      </c>
      <c r="AL19" s="17">
        <f t="array" ref="AL19">SUM(LOG(WEIBULL(Data,AL$9,$R19,0)))+LOG(WEIBULL(T,AL$9,$R19,1))*nT</f>
        <v>-129.78495479293804</v>
      </c>
      <c r="AM19" s="17">
        <f t="array" ref="AM19">SUM(LOG(WEIBULL(Data,AM$9,$R19,0)))+LOG(WEIBULL(T,AM$9,$R19,1))*nT</f>
        <v>-130.79893991668257</v>
      </c>
      <c r="AN19" s="17">
        <f t="array" ref="AN19">SUM(LOG(WEIBULL(Data,AN$9,$R19,0)))+LOG(WEIBULL(T,AN$9,$R19,1))*nT</f>
        <v>-131.92938506940331</v>
      </c>
      <c r="AO19" s="17">
        <f t="array" ref="AO19">SUM(LOG(WEIBULL(Data,AO$9,$R19,0)))+LOG(WEIBULL(T,AO$9,$R19,1))*nT</f>
        <v>-133.17834397667482</v>
      </c>
      <c r="AP19" s="17">
        <f t="array" ref="AP19">SUM(LOG(WEIBULL(Data,AP$9,$R19,0)))+LOG(WEIBULL(T,AP$9,$R19,1))*nT</f>
        <v>-134.54815427047305</v>
      </c>
      <c r="AQ19" s="17">
        <f t="array" ref="AQ19">SUM(LOG(WEIBULL(Data,AQ$9,$R19,0)))+LOG(WEIBULL(T,AQ$9,$R19,1))*nT</f>
        <v>-136.04143522871078</v>
      </c>
      <c r="AR19" s="17">
        <f t="array" ref="AR19">SUM(LOG(WEIBULL(Data,AR$9,$R19,0)))+LOG(WEIBULL(T,AR$9,$R19,1))*nT</f>
        <v>-137.66108716270242</v>
      </c>
      <c r="AS19" s="17">
        <f t="array" ref="AS19">SUM(LOG(WEIBULL(Data,AS$9,$R19,0)))+LOG(WEIBULL(T,AS$9,$R19,1))*nT</f>
        <v>-139.41029230429771</v>
      </c>
      <c r="AT19" s="17">
        <f t="array" ref="AT19">SUM(LOG(WEIBULL(Data,AT$9,$R19,0)))+LOG(WEIBULL(T,AT$9,$R19,1))*nT</f>
        <v>-141.29251707220337</v>
      </c>
      <c r="AU19" s="17">
        <f t="array" ref="AU19">SUM(LOG(WEIBULL(Data,AU$9,$R19,0)))+LOG(WEIBULL(T,AU$9,$R19,1))*nT</f>
        <v>-143.31151562015043</v>
      </c>
      <c r="AV19" s="18">
        <f t="array" ref="AV19">SUM(LOG(WEIBULL(Data,AV$9,$R19,0)))+LOG(WEIBULL(T,AV$9,$R19,1))*nT</f>
        <v>-145.47133458898995</v>
      </c>
      <c r="AW19" s="32">
        <f t="shared" si="2"/>
        <v>1.5422153837486565E-55</v>
      </c>
      <c r="AX19" s="24">
        <f t="shared" si="7"/>
        <v>0.20764529035809273</v>
      </c>
      <c r="AZ19" s="57">
        <v>1.3500000000000003</v>
      </c>
      <c r="BA19" s="55">
        <v>0.60268687612824989</v>
      </c>
      <c r="BC19" s="53">
        <f t="shared" si="3"/>
        <v>5.0299999999999994</v>
      </c>
      <c r="BD19" s="55">
        <f t="shared" si="4"/>
        <v>0.20764529035809273</v>
      </c>
      <c r="BF19" s="57"/>
      <c r="BG19" s="32">
        <f t="shared" si="8"/>
        <v>1.4000000000000004</v>
      </c>
      <c r="BH19" s="32"/>
      <c r="BI19" s="32">
        <f t="shared" si="9"/>
        <v>0.77250596515802172</v>
      </c>
      <c r="BJ19" s="64"/>
      <c r="BL19" s="57"/>
      <c r="BM19" s="32">
        <f t="shared" si="10"/>
        <v>5.1999999999999993</v>
      </c>
      <c r="BN19" s="32"/>
      <c r="BO19" s="32">
        <f t="shared" si="11"/>
        <v>0.39222049542546378</v>
      </c>
      <c r="BP19" s="64"/>
    </row>
    <row r="20" spans="2:68" x14ac:dyDescent="0.25">
      <c r="B20" s="49">
        <v>7.446961241941219</v>
      </c>
      <c r="C20" s="1"/>
      <c r="D20" s="44" t="s">
        <v>12</v>
      </c>
      <c r="E20" s="69">
        <f>Shape</f>
        <v>1.5704876920147999</v>
      </c>
      <c r="F20" s="1"/>
      <c r="G20" s="1"/>
      <c r="I20" s="1"/>
      <c r="J20" s="1"/>
      <c r="K20" s="1"/>
      <c r="L20" s="1"/>
      <c r="M20" s="1"/>
      <c r="N20" s="37">
        <v>1</v>
      </c>
      <c r="O20" s="11">
        <f t="shared" si="5"/>
        <v>0.45911612465327539</v>
      </c>
      <c r="P20" s="12">
        <f t="array" ref="P20">SUM(EXP(S20:AV20))*N20</f>
        <v>3.011020163208602E-54</v>
      </c>
      <c r="Q20" s="74"/>
      <c r="R20" s="30">
        <f t="shared" si="6"/>
        <v>5.1999999999999993</v>
      </c>
      <c r="S20" s="16">
        <f t="array" ref="S20">SUM(LOG(WEIBULL(Data,S$9,$R20,0)))+LOG(WEIBULL(T,S$9,$R20,1))*nT</f>
        <v>-132.47309540817446</v>
      </c>
      <c r="T20" s="17">
        <f t="array" ref="T20">SUM(LOG(WEIBULL(Data,T$9,$R20,0)))+LOG(WEIBULL(T,T$9,$R20,1))*nT</f>
        <v>-131.14412441907086</v>
      </c>
      <c r="U20" s="17">
        <f t="array" ref="U20">SUM(LOG(WEIBULL(Data,U$9,$R20,0)))+LOG(WEIBULL(T,U$9,$R20,1))*nT</f>
        <v>-129.97288830075479</v>
      </c>
      <c r="V20" s="17">
        <f t="array" ref="V20">SUM(LOG(WEIBULL(Data,V$9,$R20,0)))+LOG(WEIBULL(T,V$9,$R20,1))*nT</f>
        <v>-128.94914577544549</v>
      </c>
      <c r="W20" s="17">
        <f t="array" ref="W20">SUM(LOG(WEIBULL(Data,W$9,$R20,0)))+LOG(WEIBULL(T,W$9,$R20,1))*nT</f>
        <v>-128.06429878304002</v>
      </c>
      <c r="X20" s="17">
        <f t="array" ref="X20">SUM(LOG(WEIBULL(Data,X$9,$R20,0)))+LOG(WEIBULL(T,X$9,$R20,1))*nT</f>
        <v>-127.31111448152474</v>
      </c>
      <c r="Y20" s="17">
        <f t="array" ref="Y20">SUM(LOG(WEIBULL(Data,Y$9,$R20,0)))+LOG(WEIBULL(T,Y$9,$R20,1))*nT</f>
        <v>-126.68350711514394</v>
      </c>
      <c r="Z20" s="17">
        <f t="array" ref="Z20">SUM(LOG(WEIBULL(Data,Z$9,$R20,0)))+LOG(WEIBULL(T,Z$9,$R20,1))*nT</f>
        <v>-126.17636510904971</v>
      </c>
      <c r="AA20" s="17">
        <f t="array" ref="AA20">SUM(LOG(WEIBULL(Data,AA$9,$R20,0)))+LOG(WEIBULL(T,AA$9,$R20,1))*nT</f>
        <v>-125.78541277544591</v>
      </c>
      <c r="AB20" s="17">
        <f t="array" ref="AB20">SUM(LOG(WEIBULL(Data,AB$9,$R20,0)))+LOG(WEIBULL(T,AB$9,$R20,1))*nT</f>
        <v>-125.50709882556856</v>
      </c>
      <c r="AC20" s="17">
        <f t="array" ref="AC20">SUM(LOG(WEIBULL(Data,AC$9,$R20,0)))+LOG(WEIBULL(T,AC$9,$R20,1))*nT</f>
        <v>-125.33850587304426</v>
      </c>
      <c r="AD20" s="17">
        <f t="array" ref="AD20">SUM(LOG(WEIBULL(Data,AD$9,$R20,0)))+LOG(WEIBULL(T,AD$9,$R20,1))*nT</f>
        <v>-125.27727654591004</v>
      </c>
      <c r="AE20" s="17">
        <f t="array" ref="AE20">SUM(LOG(WEIBULL(Data,AE$9,$R20,0)))+LOG(WEIBULL(T,AE$9,$R20,1))*nT</f>
        <v>-125.32155286775932</v>
      </c>
      <c r="AF20" s="17">
        <f t="array" ref="AF20">SUM(LOG(WEIBULL(Data,AF$9,$R20,0)))+LOG(WEIBULL(T,AF$9,$R20,1))*nT</f>
        <v>-125.4699263378746</v>
      </c>
      <c r="AG20" s="17">
        <f t="array" ref="AG20">SUM(LOG(WEIBULL(Data,AG$9,$R20,0)))+LOG(WEIBULL(T,AG$9,$R20,1))*nT</f>
        <v>-125.72139671414232</v>
      </c>
      <c r="AH20" s="17">
        <f t="array" ref="AH20">SUM(LOG(WEIBULL(Data,AH$9,$R20,0)))+LOG(WEIBULL(T,AH$9,$R20,1))*nT</f>
        <v>-126.07533793519023</v>
      </c>
      <c r="AI20" s="17">
        <f t="array" ref="AI20">SUM(LOG(WEIBULL(Data,AI$9,$R20,0)))+LOG(WEIBULL(T,AI$9,$R20,1))*nT</f>
        <v>-126.53146994755249</v>
      </c>
      <c r="AJ20" s="17">
        <f t="array" ref="AJ20">SUM(LOG(WEIBULL(Data,AJ$9,$R20,0)))+LOG(WEIBULL(T,AJ$9,$R20,1))*nT</f>
        <v>-127.08983545672326</v>
      </c>
      <c r="AK20" s="17">
        <f t="array" ref="AK20">SUM(LOG(WEIBULL(Data,AK$9,$R20,0)))+LOG(WEIBULL(T,AK$9,$R20,1))*nT</f>
        <v>-127.75078081706937</v>
      </c>
      <c r="AL20" s="17">
        <f t="array" ref="AL20">SUM(LOG(WEIBULL(Data,AL$9,$R20,0)))+LOG(WEIBULL(T,AL$9,$R20,1))*nT</f>
        <v>-128.51494042880398</v>
      </c>
      <c r="AM20" s="17">
        <f t="array" ref="AM20">SUM(LOG(WEIBULL(Data,AM$9,$R20,0)))+LOG(WEIBULL(T,AM$9,$R20,1))*nT</f>
        <v>-129.38322413087872</v>
      </c>
      <c r="AN20" s="17">
        <f t="array" ref="AN20">SUM(LOG(WEIBULL(Data,AN$9,$R20,0)))+LOG(WEIBULL(T,AN$9,$R20,1))*nT</f>
        <v>-130.3568071743567</v>
      </c>
      <c r="AO20" s="17">
        <f t="array" ref="AO20">SUM(LOG(WEIBULL(Data,AO$9,$R20,0)))+LOG(WEIBULL(T,AO$9,$R20,1))*nT</f>
        <v>-131.43712243728976</v>
      </c>
      <c r="AP20" s="17">
        <f t="array" ref="AP20">SUM(LOG(WEIBULL(Data,AP$9,$R20,0)))+LOG(WEIBULL(T,AP$9,$R20,1))*nT</f>
        <v>-132.62585460361512</v>
      </c>
      <c r="AQ20" s="17">
        <f t="array" ref="AQ20">SUM(LOG(WEIBULL(Data,AQ$9,$R20,0)))+LOG(WEIBULL(T,AQ$9,$R20,1))*nT</f>
        <v>-133.92493607837889</v>
      </c>
      <c r="AR20" s="17">
        <f t="array" ref="AR20">SUM(LOG(WEIBULL(Data,AR$9,$R20,0)))+LOG(WEIBULL(T,AR$9,$R20,1))*nT</f>
        <v>-135.33654445216541</v>
      </c>
      <c r="AS20" s="17">
        <f t="array" ref="AS20">SUM(LOG(WEIBULL(Data,AS$9,$R20,0)))+LOG(WEIBULL(T,AS$9,$R20,1))*nT</f>
        <v>-136.86310136088551</v>
      </c>
      <c r="AT20" s="17">
        <f t="array" ref="AT20">SUM(LOG(WEIBULL(Data,AT$9,$R20,0)))+LOG(WEIBULL(T,AT$9,$R20,1))*nT</f>
        <v>-138.50727261453633</v>
      </c>
      <c r="AU20" s="17">
        <f t="array" ref="AU20">SUM(LOG(WEIBULL(Data,AU$9,$R20,0)))+LOG(WEIBULL(T,AU$9,$R20,1))*nT</f>
        <v>-140.27196949135515</v>
      </c>
      <c r="AV20" s="18">
        <f t="array" ref="AV20">SUM(LOG(WEIBULL(Data,AV$9,$R20,0)))+LOG(WEIBULL(T,AV$9,$R20,1))*nT</f>
        <v>-142.16035111285473</v>
      </c>
      <c r="AW20" s="32">
        <f t="shared" si="2"/>
        <v>2.9130854873882042E-55</v>
      </c>
      <c r="AX20" s="24">
        <f t="shared" si="7"/>
        <v>0.39222049542546378</v>
      </c>
      <c r="AZ20" s="57">
        <v>1.4000000000000004</v>
      </c>
      <c r="BA20" s="55">
        <v>0.77250596515802172</v>
      </c>
      <c r="BC20" s="53">
        <f t="shared" si="3"/>
        <v>5.1999999999999993</v>
      </c>
      <c r="BD20" s="55">
        <f t="shared" si="4"/>
        <v>0.39222049542546378</v>
      </c>
      <c r="BF20" s="57"/>
      <c r="BG20" s="32">
        <f t="shared" si="8"/>
        <v>1.4500000000000004</v>
      </c>
      <c r="BH20" s="32"/>
      <c r="BI20" s="32">
        <f t="shared" si="9"/>
        <v>0.91066365767320367</v>
      </c>
      <c r="BJ20" s="64"/>
      <c r="BL20" s="57"/>
      <c r="BM20" s="32">
        <f t="shared" si="10"/>
        <v>5.3699999999999992</v>
      </c>
      <c r="BN20" s="32"/>
      <c r="BO20" s="32">
        <f t="shared" si="11"/>
        <v>0.6169413745863217</v>
      </c>
      <c r="BP20" s="64"/>
    </row>
    <row r="21" spans="2:68" x14ac:dyDescent="0.25">
      <c r="B21" s="49">
        <v>3.5658556364649892</v>
      </c>
      <c r="C21" s="1"/>
      <c r="D21" s="46" t="s">
        <v>13</v>
      </c>
      <c r="E21" s="70">
        <f>Scale</f>
        <v>5.7712218355510023</v>
      </c>
      <c r="F21" s="1"/>
      <c r="H21" s="1"/>
      <c r="I21" s="22"/>
      <c r="K21" s="1"/>
      <c r="L21" s="1"/>
      <c r="M21" s="1"/>
      <c r="N21" s="37">
        <v>1</v>
      </c>
      <c r="O21" s="11">
        <f t="shared" si="5"/>
        <v>0.65151964894666048</v>
      </c>
      <c r="P21" s="12">
        <f t="array" ref="P21">SUM(EXP(S21:AV21))*N21</f>
        <v>4.2728597284325186E-54</v>
      </c>
      <c r="Q21" s="74"/>
      <c r="R21" s="30">
        <f t="shared" si="6"/>
        <v>5.3699999999999992</v>
      </c>
      <c r="S21" s="16">
        <f t="array" ref="S21">SUM(LOG(WEIBULL(Data,S$9,$R21,0)))+LOG(WEIBULL(T,S$9,$R21,1))*nT</f>
        <v>-132.53461867507718</v>
      </c>
      <c r="T21" s="17">
        <f t="array" ref="T21">SUM(LOG(WEIBULL(Data,T$9,$R21,0)))+LOG(WEIBULL(T,T$9,$R21,1))*nT</f>
        <v>-131.19222197410738</v>
      </c>
      <c r="U21" s="17">
        <f t="array" ref="U21">SUM(LOG(WEIBULL(Data,U$9,$R21,0)))+LOG(WEIBULL(T,U$9,$R21,1))*nT</f>
        <v>-130.00450370088052</v>
      </c>
      <c r="V21" s="17">
        <f t="array" ref="V21">SUM(LOG(WEIBULL(Data,V$9,$R21,0)))+LOG(WEIBULL(T,V$9,$R21,1))*nT</f>
        <v>-128.96099672754616</v>
      </c>
      <c r="W21" s="17">
        <f t="array" ref="W21">SUM(LOG(WEIBULL(Data,W$9,$R21,0)))+LOG(WEIBULL(T,W$9,$R21,1))*nT</f>
        <v>-128.05286874605443</v>
      </c>
      <c r="X21" s="17">
        <f t="array" ref="X21">SUM(LOG(WEIBULL(Data,X$9,$R21,0)))+LOG(WEIBULL(T,X$9,$R21,1))*nT</f>
        <v>-127.27264370672766</v>
      </c>
      <c r="Y21" s="17">
        <f t="array" ref="Y21">SUM(LOG(WEIBULL(Data,Y$9,$R21,0)))+LOG(WEIBULL(T,Y$9,$R21,1))*nT</f>
        <v>-126.61398309649047</v>
      </c>
      <c r="Z21" s="17">
        <f t="array" ref="Z21">SUM(LOG(WEIBULL(Data,Z$9,$R21,0)))+LOG(WEIBULL(T,Z$9,$R21,1))*nT</f>
        <v>-126.07151241426882</v>
      </c>
      <c r="AA21" s="17">
        <f t="array" ref="AA21">SUM(LOG(WEIBULL(Data,AA$9,$R21,0)))+LOG(WEIBULL(T,AA$9,$R21,1))*nT</f>
        <v>-125.64068222724107</v>
      </c>
      <c r="AB21" s="17">
        <f t="array" ref="AB21">SUM(LOG(WEIBULL(Data,AB$9,$R21,0)))+LOG(WEIBULL(T,AB$9,$R21,1))*nT</f>
        <v>-125.31765600083911</v>
      </c>
      <c r="AC21" s="17">
        <f t="array" ref="AC21">SUM(LOG(WEIBULL(Data,AC$9,$R21,0)))+LOG(WEIBULL(T,AC$9,$R21,1))*nT</f>
        <v>-125.09921888647543</v>
      </c>
      <c r="AD21" s="17">
        <f t="array" ref="AD21">SUM(LOG(WEIBULL(Data,AD$9,$R21,0)))+LOG(WEIBULL(T,AD$9,$R21,1))*nT</f>
        <v>-124.98270308259573</v>
      </c>
      <c r="AE21" s="17">
        <f t="array" ref="AE21">SUM(LOG(WEIBULL(Data,AE$9,$R21,0)))+LOG(WEIBULL(T,AE$9,$R21,1))*nT</f>
        <v>-124.96592642771225</v>
      </c>
      <c r="AF21" s="17">
        <f t="array" ref="AF21">SUM(LOG(WEIBULL(Data,AF$9,$R21,0)))+LOG(WEIBULL(T,AF$9,$R21,1))*nT</f>
        <v>-125.0471416533438</v>
      </c>
      <c r="AG21" s="17">
        <f t="array" ref="AG21">SUM(LOG(WEIBULL(Data,AG$9,$R21,0)))+LOG(WEIBULL(T,AG$9,$R21,1))*nT</f>
        <v>-125.22499429859273</v>
      </c>
      <c r="AH21" s="17">
        <f t="array" ref="AH21">SUM(LOG(WEIBULL(Data,AH$9,$R21,0)))+LOG(WEIBULL(T,AH$9,$R21,1))*nT</f>
        <v>-125.49848772059786</v>
      </c>
      <c r="AI21" s="17">
        <f t="array" ref="AI21">SUM(LOG(WEIBULL(Data,AI$9,$R21,0)))+LOG(WEIBULL(T,AI$9,$R21,1))*nT</f>
        <v>-125.86695396433215</v>
      </c>
      <c r="AJ21" s="17">
        <f t="array" ref="AJ21">SUM(LOG(WEIBULL(Data,AJ$9,$R21,0)))+LOG(WEIBULL(T,AJ$9,$R21,1))*nT</f>
        <v>-126.33002950812065</v>
      </c>
      <c r="AK21" s="17">
        <f t="array" ref="AK21">SUM(LOG(WEIBULL(Data,AK$9,$R21,0)))+LOG(WEIBULL(T,AK$9,$R21,1))*nT</f>
        <v>-126.88763509721855</v>
      </c>
      <c r="AL21" s="17">
        <f t="array" ref="AL21">SUM(LOG(WEIBULL(Data,AL$9,$R21,0)))+LOG(WEIBULL(T,AL$9,$R21,1))*nT</f>
        <v>-127.53995903086258</v>
      </c>
      <c r="AM21" s="17">
        <f t="array" ref="AM21">SUM(LOG(WEIBULL(Data,AM$9,$R21,0)))+LOG(WEIBULL(T,AM$9,$R21,1))*nT</f>
        <v>-128.28744338870121</v>
      </c>
      <c r="AN21" s="17">
        <f t="array" ref="AN21">SUM(LOG(WEIBULL(Data,AN$9,$R21,0)))+LOG(WEIBULL(T,AN$9,$R21,1))*nT</f>
        <v>-129.13077277804817</v>
      </c>
      <c r="AO21" s="17">
        <f t="array" ref="AO21">SUM(LOG(WEIBULL(Data,AO$9,$R21,0)))+LOG(WEIBULL(T,AO$9,$R21,1))*nT</f>
        <v>-130.07086525968168</v>
      </c>
      <c r="AP21" s="17">
        <f t="array" ref="AP21">SUM(LOG(WEIBULL(Data,AP$9,$R21,0)))+LOG(WEIBULL(T,AP$9,$R21,1))*nT</f>
        <v>-131.10886517122336</v>
      </c>
      <c r="AQ21" s="17">
        <f t="array" ref="AQ21">SUM(LOG(WEIBULL(Data,AQ$9,$R21,0)))+LOG(WEIBULL(T,AQ$9,$R21,1))*nT</f>
        <v>-132.24613761672245</v>
      </c>
      <c r="AR21" s="17">
        <f t="array" ref="AR21">SUM(LOG(WEIBULL(Data,AR$9,$R21,0)))+LOG(WEIBULL(T,AR$9,$R21,1))*nT</f>
        <v>-133.48426443144311</v>
      </c>
      <c r="AS21" s="17">
        <f t="array" ref="AS21">SUM(LOG(WEIBULL(Data,AS$9,$R21,0)))+LOG(WEIBULL(T,AS$9,$R21,1))*nT</f>
        <v>-134.82504146390662</v>
      </c>
      <c r="AT21" s="17">
        <f t="array" ref="AT21">SUM(LOG(WEIBULL(Data,AT$9,$R21,0)))+LOG(WEIBULL(T,AT$9,$R21,1))*nT</f>
        <v>-136.27047704447855</v>
      </c>
      <c r="AU21" s="17">
        <f t="array" ref="AU21">SUM(LOG(WEIBULL(Data,AU$9,$R21,0)))+LOG(WEIBULL(T,AU$9,$R21,1))*nT</f>
        <v>-137.82279153235959</v>
      </c>
      <c r="AV21" s="18">
        <f t="array" ref="AV21">SUM(LOG(WEIBULL(Data,AV$9,$R21,0)))+LOG(WEIBULL(T,AV$9,$R21,1))*nT</f>
        <v>-139.484417851654</v>
      </c>
      <c r="AW21" s="32">
        <f t="shared" si="2"/>
        <v>4.582124049706316E-55</v>
      </c>
      <c r="AX21" s="24">
        <f t="shared" si="7"/>
        <v>0.6169413745863217</v>
      </c>
      <c r="AZ21" s="57">
        <v>1.4500000000000004</v>
      </c>
      <c r="BA21" s="55">
        <v>0.91066365767320367</v>
      </c>
      <c r="BC21" s="53">
        <f t="shared" si="3"/>
        <v>5.3699999999999992</v>
      </c>
      <c r="BD21" s="55">
        <f t="shared" si="4"/>
        <v>0.6169413745863217</v>
      </c>
      <c r="BF21" s="57"/>
      <c r="BG21" s="32">
        <f t="shared" si="8"/>
        <v>1.5000000000000004</v>
      </c>
      <c r="BH21" s="32"/>
      <c r="BI21" s="32">
        <f t="shared" si="9"/>
        <v>0.9912769789935385</v>
      </c>
      <c r="BJ21" s="64"/>
      <c r="BL21" s="57"/>
      <c r="BM21" s="32">
        <f t="shared" si="10"/>
        <v>5.5399999999999991</v>
      </c>
      <c r="BN21" s="32"/>
      <c r="BO21" s="32">
        <f t="shared" si="11"/>
        <v>0.82765395943334996</v>
      </c>
      <c r="BP21" s="64"/>
    </row>
    <row r="22" spans="2:68" x14ac:dyDescent="0.25">
      <c r="B22" s="49">
        <v>8.4621763218146118</v>
      </c>
      <c r="C22" s="1"/>
      <c r="E22" s="1"/>
      <c r="F22" s="1"/>
      <c r="H22" s="1"/>
      <c r="I22" s="22"/>
      <c r="K22" s="1"/>
      <c r="L22" s="1"/>
      <c r="M22" s="1"/>
      <c r="N22" s="37">
        <v>1</v>
      </c>
      <c r="O22" s="11">
        <f t="shared" si="5"/>
        <v>0.8316894486891262</v>
      </c>
      <c r="P22" s="12">
        <f t="array" ref="P22">SUM(EXP(S22:AV22))*N22</f>
        <v>5.4544668877008028E-54</v>
      </c>
      <c r="Q22" s="74"/>
      <c r="R22" s="30">
        <f t="shared" si="6"/>
        <v>5.5399999999999991</v>
      </c>
      <c r="S22" s="16">
        <f t="array" ref="S22">SUM(LOG(WEIBULL(Data,S$9,$R22,0)))+LOG(WEIBULL(T,S$9,$R22,1))*nT</f>
        <v>-132.63349749583594</v>
      </c>
      <c r="T22" s="17">
        <f t="array" ref="T22">SUM(LOG(WEIBULL(Data,T$9,$R22,0)))+LOG(WEIBULL(T,T$9,$R22,1))*nT</f>
        <v>-131.28304043906056</v>
      </c>
      <c r="U22" s="17">
        <f t="array" ref="U22">SUM(LOG(WEIBULL(Data,U$9,$R22,0)))+LOG(WEIBULL(T,U$9,$R22,1))*nT</f>
        <v>-130.08467962208459</v>
      </c>
      <c r="V22" s="17">
        <f t="array" ref="V22">SUM(LOG(WEIBULL(Data,V$9,$R22,0)))+LOG(WEIBULL(T,V$9,$R22,1))*nT</f>
        <v>-129.02774915529196</v>
      </c>
      <c r="W22" s="17">
        <f t="array" ref="W22">SUM(LOG(WEIBULL(Data,W$9,$R22,0)))+LOG(WEIBULL(T,W$9,$R22,1))*nT</f>
        <v>-128.10321140731261</v>
      </c>
      <c r="X22" s="17">
        <f t="array" ref="X22">SUM(LOG(WEIBULL(Data,X$9,$R22,0)))+LOG(WEIBULL(T,X$9,$R22,1))*nT</f>
        <v>-127.30337797698573</v>
      </c>
      <c r="Y22" s="17">
        <f t="array" ref="Y22">SUM(LOG(WEIBULL(Data,Y$9,$R22,0)))+LOG(WEIBULL(T,Y$9,$R22,1))*nT</f>
        <v>-126.62169048324091</v>
      </c>
      <c r="Z22" s="17">
        <f t="array" ref="Z22">SUM(LOG(WEIBULL(Data,Z$9,$R22,0)))+LOG(WEIBULL(T,Z$9,$R22,1))*nT</f>
        <v>-126.05254652957602</v>
      </c>
      <c r="AA22" s="17">
        <f t="array" ref="AA22">SUM(LOG(WEIBULL(Data,AA$9,$R22,0)))+LOG(WEIBULL(T,AA$9,$R22,1))*nT</f>
        <v>-125.5911602258839</v>
      </c>
      <c r="AB22" s="17">
        <f t="array" ref="AB22">SUM(LOG(WEIBULL(Data,AB$9,$R22,0)))+LOG(WEIBULL(T,AB$9,$R22,1))*nT</f>
        <v>-125.23344945949759</v>
      </c>
      <c r="AC22" s="17">
        <f t="array" ref="AC22">SUM(LOG(WEIBULL(Data,AC$9,$R22,0)))+LOG(WEIBULL(T,AC$9,$R22,1))*nT</f>
        <v>-124.97594409830343</v>
      </c>
      <c r="AD22" s="17">
        <f t="array" ref="AD22">SUM(LOG(WEIBULL(Data,AD$9,$R22,0)))+LOG(WEIBULL(T,AD$9,$R22,1))*nT</f>
        <v>-124.81571074029564</v>
      </c>
      <c r="AE22" s="17">
        <f t="array" ref="AE22">SUM(LOG(WEIBULL(Data,AE$9,$R22,0)))+LOG(WEIBULL(T,AE$9,$R22,1))*nT</f>
        <v>-124.75029066690465</v>
      </c>
      <c r="AF22" s="17">
        <f t="array" ref="AF22">SUM(LOG(WEIBULL(Data,AF$9,$R22,0)))+LOG(WEIBULL(T,AF$9,$R22,1))*nT</f>
        <v>-124.77764842659857</v>
      </c>
      <c r="AG22" s="17">
        <f t="array" ref="AG22">SUM(LOG(WEIBULL(Data,AG$9,$R22,0)))+LOG(WEIBULL(T,AG$9,$R22,1))*nT</f>
        <v>-124.89612904896327</v>
      </c>
      <c r="AH22" s="17">
        <f t="array" ref="AH22">SUM(LOG(WEIBULL(Data,AH$9,$R22,0)))+LOG(WEIBULL(T,AH$9,$R22,1))*nT</f>
        <v>-125.10442232186922</v>
      </c>
      <c r="AI22" s="17">
        <f t="array" ref="AI22">SUM(LOG(WEIBULL(Data,AI$9,$R22,0)))+LOG(WEIBULL(T,AI$9,$R22,1))*nT</f>
        <v>-125.40153289345818</v>
      </c>
      <c r="AJ22" s="17">
        <f t="array" ref="AJ22">SUM(LOG(WEIBULL(Data,AJ$9,$R22,0)))+LOG(WEIBULL(T,AJ$9,$R22,1))*nT</f>
        <v>-125.78675521347985</v>
      </c>
      <c r="AK22" s="17">
        <f t="array" ref="AK22">SUM(LOG(WEIBULL(Data,AK$9,$R22,0)))+LOG(WEIBULL(T,AK$9,$R22,1))*nT</f>
        <v>-126.259652524361</v>
      </c>
      <c r="AL22" s="17">
        <f t="array" ref="AL22">SUM(LOG(WEIBULL(Data,AL$9,$R22,0)))+LOG(WEIBULL(T,AL$9,$R22,1))*nT</f>
        <v>-126.8200392653483</v>
      </c>
      <c r="AM22" s="17">
        <f t="array" ref="AM22">SUM(LOG(WEIBULL(Data,AM$9,$R22,0)))+LOG(WEIBULL(T,AM$9,$R22,1))*nT</f>
        <v>-127.46796637343606</v>
      </c>
      <c r="AN22" s="17">
        <f t="array" ref="AN22">SUM(LOG(WEIBULL(Data,AN$9,$R22,0)))+LOG(WEIBULL(T,AN$9,$R22,1))*nT</f>
        <v>-128.20370906020733</v>
      </c>
      <c r="AO22" s="17">
        <f t="array" ref="AO22">SUM(LOG(WEIBULL(Data,AO$9,$R22,0)))+LOG(WEIBULL(T,AO$9,$R22,1))*nT</f>
        <v>-129.02775671986205</v>
      </c>
      <c r="AP22" s="17">
        <f t="array" ref="AP22">SUM(LOG(WEIBULL(Data,AP$9,$R22,0)))+LOG(WEIBULL(T,AP$9,$R22,1))*nT</f>
        <v>-129.94080468488536</v>
      </c>
      <c r="AQ22" s="17">
        <f t="array" ref="AQ22">SUM(LOG(WEIBULL(Data,AQ$9,$R22,0)))+LOG(WEIBULL(T,AQ$9,$R22,1))*nT</f>
        <v>-130.94374759525874</v>
      </c>
      <c r="AR22" s="17">
        <f t="array" ref="AR22">SUM(LOG(WEIBULL(Data,AR$9,$R22,0)))+LOG(WEIBULL(T,AR$9,$R22,1))*nT</f>
        <v>-132.03767418733943</v>
      </c>
      <c r="AS22" s="17">
        <f t="array" ref="AS22">SUM(LOG(WEIBULL(Data,AS$9,$R22,0)))+LOG(WEIBULL(T,AS$9,$R22,1))*nT</f>
        <v>-133.22386334143761</v>
      </c>
      <c r="AT22" s="17">
        <f t="array" ref="AT22">SUM(LOG(WEIBULL(Data,AT$9,$R22,0)))+LOG(WEIBULL(T,AT$9,$R22,1))*nT</f>
        <v>-134.50378125419246</v>
      </c>
      <c r="AU22" s="17">
        <f t="array" ref="AU22">SUM(LOG(WEIBULL(Data,AU$9,$R22,0)))+LOG(WEIBULL(T,AU$9,$R22,1))*nT</f>
        <v>-135.87907962425012</v>
      </c>
      <c r="AV22" s="18">
        <f t="array" ref="AV22">SUM(LOG(WEIBULL(Data,AV$9,$R22,0)))+LOG(WEIBULL(T,AV$9,$R22,1))*nT</f>
        <v>-137.35159475838446</v>
      </c>
      <c r="AW22" s="32">
        <f t="shared" si="2"/>
        <v>6.1471207290921916E-55</v>
      </c>
      <c r="AX22" s="24">
        <f t="shared" si="7"/>
        <v>0.82765395943334996</v>
      </c>
      <c r="AZ22" s="57">
        <v>1.5000000000000004</v>
      </c>
      <c r="BA22" s="55">
        <v>0.9912769789935385</v>
      </c>
      <c r="BC22" s="53">
        <f t="shared" si="3"/>
        <v>5.5399999999999991</v>
      </c>
      <c r="BD22" s="55">
        <f t="shared" si="4"/>
        <v>0.82765395943334996</v>
      </c>
      <c r="BF22" s="57"/>
      <c r="BG22" s="32">
        <f t="shared" si="8"/>
        <v>1.5500000000000005</v>
      </c>
      <c r="BH22" s="32"/>
      <c r="BI22" s="32">
        <f t="shared" si="9"/>
        <v>1</v>
      </c>
      <c r="BJ22" s="64"/>
      <c r="BL22" s="57"/>
      <c r="BM22" s="32">
        <f t="shared" si="10"/>
        <v>5.7099999999999991</v>
      </c>
      <c r="BN22" s="32"/>
      <c r="BO22" s="32">
        <f t="shared" si="11"/>
        <v>0.96655329518922883</v>
      </c>
      <c r="BP22" s="64"/>
    </row>
    <row r="23" spans="2:68" x14ac:dyDescent="0.25">
      <c r="B23" s="49">
        <v>4.3655839374152077</v>
      </c>
      <c r="C23" s="1"/>
      <c r="E23" s="1"/>
      <c r="F23" s="1"/>
      <c r="H23" s="22"/>
      <c r="I23" s="1"/>
      <c r="J23" s="1"/>
      <c r="K23" s="1"/>
      <c r="L23" s="1"/>
      <c r="M23" s="1"/>
      <c r="N23" s="37">
        <v>1</v>
      </c>
      <c r="O23" s="11">
        <f t="shared" si="5"/>
        <v>0.95809320355611927</v>
      </c>
      <c r="P23" s="12">
        <f t="array" ref="P23">SUM(EXP(S23:AV23))*N23</f>
        <v>6.2834603256838967E-54</v>
      </c>
      <c r="Q23" s="74"/>
      <c r="R23" s="30">
        <f t="shared" si="6"/>
        <v>5.7099999999999991</v>
      </c>
      <c r="S23" s="16">
        <f t="array" ref="S23">SUM(LOG(WEIBULL(Data,S$9,$R23,0)))+LOG(WEIBULL(T,S$9,$R23,1))*nT</f>
        <v>-132.76528886846617</v>
      </c>
      <c r="T23" s="17">
        <f t="array" ref="T23">SUM(LOG(WEIBULL(Data,T$9,$R23,0)))+LOG(WEIBULL(T,T$9,$R23,1))*nT</f>
        <v>-131.41147391675136</v>
      </c>
      <c r="U23" s="17">
        <f t="array" ref="U23">SUM(LOG(WEIBULL(Data,U$9,$R23,0)))+LOG(WEIBULL(T,U$9,$R23,1))*nT</f>
        <v>-130.20758236000199</v>
      </c>
      <c r="V23" s="17">
        <f t="array" ref="V23">SUM(LOG(WEIBULL(Data,V$9,$R23,0)))+LOG(WEIBULL(T,V$9,$R23,1))*nT</f>
        <v>-129.14277220793201</v>
      </c>
      <c r="W23" s="17">
        <f t="array" ref="W23">SUM(LOG(WEIBULL(Data,W$9,$R23,0)))+LOG(WEIBULL(T,W$9,$R23,1))*nT</f>
        <v>-128.20782468737386</v>
      </c>
      <c r="X23" s="17">
        <f t="array" ref="X23">SUM(LOG(WEIBULL(Data,X$9,$R23,0)))+LOG(WEIBULL(T,X$9,$R23,1))*nT</f>
        <v>-127.39486482144747</v>
      </c>
      <c r="Y23" s="17">
        <f t="array" ref="Y23">SUM(LOG(WEIBULL(Data,Y$9,$R23,0)))+LOG(WEIBULL(T,Y$9,$R23,1))*nT</f>
        <v>-126.69714180991242</v>
      </c>
      <c r="Z23" s="17">
        <f t="array" ref="Z23">SUM(LOG(WEIBULL(Data,Z$9,$R23,0)))+LOG(WEIBULL(T,Z$9,$R23,1))*nT</f>
        <v>-126.10885456683948</v>
      </c>
      <c r="AA23" s="17">
        <f t="array" ref="AA23">SUM(LOG(WEIBULL(Data,AA$9,$R23,0)))+LOG(WEIBULL(T,AA$9,$R23,1))*nT</f>
        <v>-125.62501179772161</v>
      </c>
      <c r="AB23" s="17">
        <f t="array" ref="AB23">SUM(LOG(WEIBULL(Data,AB$9,$R23,0)))+LOG(WEIBULL(T,AB$9,$R23,1))*nT</f>
        <v>-125.241318807177</v>
      </c>
      <c r="AC23" s="17">
        <f t="array" ref="AC23">SUM(LOG(WEIBULL(Data,AC$9,$R23,0)))+LOG(WEIBULL(T,AC$9,$R23,1))*nT</f>
        <v>-124.95408521929016</v>
      </c>
      <c r="AD23" s="17">
        <f t="array" ref="AD23">SUM(LOG(WEIBULL(Data,AD$9,$R23,0)))+LOG(WEIBULL(T,AD$9,$R23,1))*nT</f>
        <v>-124.76014922408079</v>
      </c>
      <c r="AE23" s="17">
        <f t="array" ref="AE23">SUM(LOG(WEIBULL(Data,AE$9,$R23,0)))+LOG(WEIBULL(T,AE$9,$R23,1))*nT</f>
        <v>-124.65681500646338</v>
      </c>
      <c r="AF23" s="17">
        <f t="array" ref="AF23">SUM(LOG(WEIBULL(Data,AF$9,$R23,0)))+LOG(WEIBULL(T,AF$9,$R23,1))*nT</f>
        <v>-124.64180078315064</v>
      </c>
      <c r="AG23" s="17">
        <f t="array" ref="AG23">SUM(LOG(WEIBULL(Data,AG$9,$R23,0)))+LOG(WEIBULL(T,AG$9,$R23,1))*nT</f>
        <v>-124.71319544657311</v>
      </c>
      <c r="AH23" s="17">
        <f t="array" ref="AH23">SUM(LOG(WEIBULL(Data,AH$9,$R23,0)))+LOG(WEIBULL(T,AH$9,$R23,1))*nT</f>
        <v>-124.86942224721167</v>
      </c>
      <c r="AI23" s="17">
        <f t="array" ref="AI23">SUM(LOG(WEIBULL(Data,AI$9,$R23,0)))+LOG(WEIBULL(T,AI$9,$R23,1))*nT</f>
        <v>-125.10920827478131</v>
      </c>
      <c r="AJ23" s="17">
        <f t="array" ref="AJ23">SUM(LOG(WEIBULL(Data,AJ$9,$R23,0)))+LOG(WEIBULL(T,AJ$9,$R23,1))*nT</f>
        <v>-125.43155875141701</v>
      </c>
      <c r="AK23" s="17">
        <f t="array" ref="AK23">SUM(LOG(WEIBULL(Data,AK$9,$R23,0)))+LOG(WEIBULL(T,AK$9,$R23,1))*nT</f>
        <v>-125.83573534578008</v>
      </c>
      <c r="AL23" s="17">
        <f t="array" ref="AL23">SUM(LOG(WEIBULL(Data,AL$9,$R23,0)))+LOG(WEIBULL(T,AL$9,$R23,1))*nT</f>
        <v>-126.32123786987529</v>
      </c>
      <c r="AM23" s="17">
        <f t="array" ref="AM23">SUM(LOG(WEIBULL(Data,AM$9,$R23,0)))+LOG(WEIBULL(T,AM$9,$R23,1))*nT</f>
        <v>-126.88778884064919</v>
      </c>
      <c r="AN23" s="17">
        <f t="array" ref="AN23">SUM(LOG(WEIBULL(Data,AN$9,$R23,0)))+LOG(WEIBULL(T,AN$9,$R23,1))*nT</f>
        <v>-127.53532048376449</v>
      </c>
      <c r="AO23" s="17">
        <f t="array" ref="AO23">SUM(LOG(WEIBULL(Data,AO$9,$R23,0)))+LOG(WEIBULL(T,AO$9,$R23,1))*nT</f>
        <v>-128.26396383299669</v>
      </c>
      <c r="AP23" s="17">
        <f t="array" ref="AP23">SUM(LOG(WEIBULL(Data,AP$9,$R23,0)))+LOG(WEIBULL(T,AP$9,$R23,1))*nT</f>
        <v>-129.07403963977907</v>
      </c>
      <c r="AQ23" s="17">
        <f t="array" ref="AQ23">SUM(LOG(WEIBULL(Data,AQ$9,$R23,0)))+LOG(WEIBULL(T,AQ$9,$R23,1))*nT</f>
        <v>-129.96605085676839</v>
      </c>
      <c r="AR23" s="17">
        <f t="array" ref="AR23">SUM(LOG(WEIBULL(Data,AR$9,$R23,0)))+LOG(WEIBULL(T,AR$9,$R23,1))*nT</f>
        <v>-130.94067649942212</v>
      </c>
      <c r="AS23" s="17">
        <f t="array" ref="AS23">SUM(LOG(WEIBULL(Data,AS$9,$R23,0)))+LOG(WEIBULL(T,AS$9,$R23,1))*nT</f>
        <v>-131.99876672236798</v>
      </c>
      <c r="AT23" s="17">
        <f t="array" ref="AT23">SUM(LOG(WEIBULL(Data,AT$9,$R23,0)))+LOG(WEIBULL(T,AT$9,$R23,1))*nT</f>
        <v>-133.1413389743044</v>
      </c>
      <c r="AU23" s="17">
        <f t="array" ref="AU23">SUM(LOG(WEIBULL(Data,AU$9,$R23,0)))+LOG(WEIBULL(T,AU$9,$R23,1))*nT</f>
        <v>-134.36957511744936</v>
      </c>
      <c r="AV23" s="18">
        <f t="array" ref="AV23">SUM(LOG(WEIBULL(Data,AV$9,$R23,0)))+LOG(WEIBULL(T,AV$9,$R23,1))*nT</f>
        <v>-135.68481941606709</v>
      </c>
      <c r="AW23" s="32">
        <f t="shared" si="2"/>
        <v>7.1787487136507032E-55</v>
      </c>
      <c r="AX23" s="24">
        <f t="shared" si="7"/>
        <v>0.96655329518922883</v>
      </c>
      <c r="AZ23" s="57">
        <v>1.5500000000000005</v>
      </c>
      <c r="BA23" s="55">
        <v>1</v>
      </c>
      <c r="BC23" s="53">
        <f t="shared" si="3"/>
        <v>5.7099999999999991</v>
      </c>
      <c r="BD23" s="55">
        <f t="shared" si="4"/>
        <v>0.96655329518922883</v>
      </c>
      <c r="BF23" s="57"/>
      <c r="BG23" s="32">
        <f t="shared" si="8"/>
        <v>1.6000000000000005</v>
      </c>
      <c r="BH23" s="32"/>
      <c r="BI23" s="32">
        <f t="shared" si="9"/>
        <v>0.93806108379002107</v>
      </c>
      <c r="BJ23" s="64"/>
      <c r="BL23" s="57"/>
      <c r="BM23" s="32">
        <f t="shared" si="10"/>
        <v>5.879999999999999</v>
      </c>
      <c r="BN23" s="32"/>
      <c r="BO23" s="32">
        <f t="shared" si="11"/>
        <v>1</v>
      </c>
      <c r="BP23" s="64"/>
    </row>
    <row r="24" spans="2:68" x14ac:dyDescent="0.25">
      <c r="B24" s="49">
        <v>2.8950211072512073</v>
      </c>
      <c r="C24" s="1"/>
      <c r="E24" s="1"/>
      <c r="F24" s="1"/>
      <c r="H24" s="22"/>
      <c r="I24" s="1"/>
      <c r="N24" s="37">
        <v>1</v>
      </c>
      <c r="O24" s="11">
        <f t="shared" si="5"/>
        <v>1</v>
      </c>
      <c r="P24" s="12">
        <f t="array" ref="P24">SUM(EXP(S24:AV24))*N24</f>
        <v>6.558297566835678E-54</v>
      </c>
      <c r="Q24" s="74"/>
      <c r="R24" s="30">
        <f t="shared" si="6"/>
        <v>5.879999999999999</v>
      </c>
      <c r="S24" s="16">
        <f t="array" ref="S24">SUM(LOG(WEIBULL(Data,S$9,$R24,0)))+LOG(WEIBULL(T,S$9,$R24,1))*nT</f>
        <v>-132.92612115463666</v>
      </c>
      <c r="T24" s="17">
        <f t="array" ref="T24">SUM(LOG(WEIBULL(Data,T$9,$R24,0)))+LOG(WEIBULL(T,T$9,$R24,1))*nT</f>
        <v>-131.5730776227455</v>
      </c>
      <c r="U24" s="17">
        <f t="array" ref="U24">SUM(LOG(WEIBULL(Data,U$9,$R24,0)))+LOG(WEIBULL(T,U$9,$R24,1))*nT</f>
        <v>-130.36813880091395</v>
      </c>
      <c r="V24" s="17">
        <f t="array" ref="V24">SUM(LOG(WEIBULL(Data,V$9,$R24,0)))+LOG(WEIBULL(T,V$9,$R24,1))*nT</f>
        <v>-129.30030561025663</v>
      </c>
      <c r="W24" s="17">
        <f t="array" ref="W24">SUM(LOG(WEIBULL(Data,W$9,$R24,0)))+LOG(WEIBULL(T,W$9,$R24,1))*nT</f>
        <v>-128.36019841296172</v>
      </c>
      <c r="X24" s="17">
        <f t="array" ref="X24">SUM(LOG(WEIBULL(Data,X$9,$R24,0)))+LOG(WEIBULL(T,X$9,$R24,1))*nT</f>
        <v>-127.53977725567464</v>
      </c>
      <c r="Y24" s="17">
        <f t="array" ref="Y24">SUM(LOG(WEIBULL(Data,Y$9,$R24,0)))+LOG(WEIBULL(T,Y$9,$R24,1))*nT</f>
        <v>-126.8321219013158</v>
      </c>
      <c r="Z24" s="17">
        <f t="array" ref="Z24">SUM(LOG(WEIBULL(Data,Z$9,$R24,0)))+LOG(WEIBULL(T,Z$9,$R24,1))*nT</f>
        <v>-126.23125700514322</v>
      </c>
      <c r="AA24" s="17">
        <f t="array" ref="AA24">SUM(LOG(WEIBULL(Data,AA$9,$R24,0)))+LOG(WEIBULL(T,AA$9,$R24,1))*nT</f>
        <v>-125.73201181677122</v>
      </c>
      <c r="AB24" s="17">
        <f t="array" ref="AB24">SUM(LOG(WEIBULL(Data,AB$9,$R24,0)))+LOG(WEIBULL(T,AB$9,$R24,1))*nT</f>
        <v>-125.32990659881125</v>
      </c>
      <c r="AC24" s="17">
        <f t="array" ref="AC24">SUM(LOG(WEIBULL(Data,AC$9,$R24,0)))+LOG(WEIBULL(T,AC$9,$R24,1))*nT</f>
        <v>-125.0210599436196</v>
      </c>
      <c r="AD24" s="17">
        <f t="array" ref="AD24">SUM(LOG(WEIBULL(Data,AD$9,$R24,0)))+LOG(WEIBULL(T,AD$9,$R24,1))*nT</f>
        <v>-124.80211260100688</v>
      </c>
      <c r="AE24" s="17">
        <f t="array" ref="AE24">SUM(LOG(WEIBULL(Data,AE$9,$R24,0)))+LOG(WEIBULL(T,AE$9,$R24,1))*nT</f>
        <v>-124.67016447256697</v>
      </c>
      <c r="AF24" s="17">
        <f t="array" ref="AF24">SUM(LOG(WEIBULL(Data,AF$9,$R24,0)))+LOG(WEIBULL(T,AF$9,$R24,1))*nT</f>
        <v>-124.6227221973067</v>
      </c>
      <c r="AG24" s="17">
        <f t="array" ref="AG24">SUM(LOG(WEIBULL(Data,AG$9,$R24,0)))+LOG(WEIBULL(T,AG$9,$R24,1))*nT</f>
        <v>-124.65765532680525</v>
      </c>
      <c r="AH24" s="17">
        <f t="array" ref="AH24">SUM(LOG(WEIBULL(Data,AH$9,$R24,0)))+LOG(WEIBULL(T,AH$9,$R24,1))*nT</f>
        <v>-124.77315952039677</v>
      </c>
      <c r="AI24" s="17">
        <f t="array" ref="AI24">SUM(LOG(WEIBULL(Data,AI$9,$R24,0)))+LOG(WEIBULL(T,AI$9,$R24,1))*nT</f>
        <v>-124.9677255198383</v>
      </c>
      <c r="AJ24" s="17">
        <f t="array" ref="AJ24">SUM(LOG(WEIBULL(Data,AJ$9,$R24,0)))+LOG(WEIBULL(T,AJ$9,$R24,1))*nT</f>
        <v>-125.24011291557846</v>
      </c>
      <c r="AK24" s="17">
        <f t="array" ref="AK24">SUM(LOG(WEIBULL(Data,AK$9,$R24,0)))+LOG(WEIBULL(T,AK$9,$R24,1))*nT</f>
        <v>-125.58932791243956</v>
      </c>
      <c r="AL24" s="17">
        <f t="array" ref="AL24">SUM(LOG(WEIBULL(Data,AL$9,$R24,0)))+LOG(WEIBULL(T,AL$9,$R24,1))*nT</f>
        <v>-126.0146044553324</v>
      </c>
      <c r="AM24" s="17">
        <f t="array" ref="AM24">SUM(LOG(WEIBULL(Data,AM$9,$R24,0)))+LOG(WEIBULL(T,AM$9,$R24,1))*nT</f>
        <v>-126.51538819583732</v>
      </c>
      <c r="AN24" s="17">
        <f t="array" ref="AN24">SUM(LOG(WEIBULL(Data,AN$9,$R24,0)))+LOG(WEIBULL(T,AN$9,$R24,1))*nT</f>
        <v>-127.09132287573782</v>
      </c>
      <c r="AO24" s="17">
        <f t="array" ref="AO24">SUM(LOG(WEIBULL(Data,AO$9,$R24,0)))+LOG(WEIBULL(T,AO$9,$R24,1))*nT</f>
        <v>-127.7422387795765</v>
      </c>
      <c r="AP24" s="17">
        <f t="array" ref="AP24">SUM(LOG(WEIBULL(Data,AP$9,$R24,0)))+LOG(WEIBULL(T,AP$9,$R24,1))*nT</f>
        <v>-128.46814296930705</v>
      </c>
      <c r="AQ24" s="17">
        <f t="array" ref="AQ24">SUM(LOG(WEIBULL(Data,AQ$9,$R24,0)))+LOG(WEIBULL(T,AQ$9,$R24,1))*nT</f>
        <v>-129.26921106339324</v>
      </c>
      <c r="AR24" s="17">
        <f t="array" ref="AR24">SUM(LOG(WEIBULL(Data,AR$9,$R24,0)))+LOG(WEIBULL(T,AR$9,$R24,1))*nT</f>
        <v>-130.14578036273852</v>
      </c>
      <c r="AS24" s="17">
        <f t="array" ref="AS24">SUM(LOG(WEIBULL(Data,AS$9,$R24,0)))+LOG(WEIBULL(T,AS$9,$R24,1))*nT</f>
        <v>-131.0983441585486</v>
      </c>
      <c r="AT24" s="17">
        <f t="array" ref="AT24">SUM(LOG(WEIBULL(Data,AT$9,$R24,0)))+LOG(WEIBULL(T,AT$9,$R24,1))*nT</f>
        <v>-132.12754708409585</v>
      </c>
      <c r="AU24" s="17">
        <f t="array" ref="AU24">SUM(LOG(WEIBULL(Data,AU$9,$R24,0)))+LOG(WEIBULL(T,AU$9,$R24,1))*nT</f>
        <v>-133.23418139455191</v>
      </c>
      <c r="AV24" s="18">
        <f t="array" ref="AV24">SUM(LOG(WEIBULL(Data,AV$9,$R24,0)))+LOG(WEIBULL(T,AV$9,$R24,1))*nT</f>
        <v>-134.41918407747258</v>
      </c>
      <c r="AW24" s="32">
        <f t="shared" si="2"/>
        <v>7.4271628366289621E-55</v>
      </c>
      <c r="AX24" s="24">
        <f t="shared" si="7"/>
        <v>1</v>
      </c>
      <c r="AZ24" s="57">
        <v>1.6000000000000005</v>
      </c>
      <c r="BA24" s="55">
        <v>0.93806108379002107</v>
      </c>
      <c r="BC24" s="53">
        <f t="shared" si="3"/>
        <v>5.879999999999999</v>
      </c>
      <c r="BD24" s="55">
        <f t="shared" si="4"/>
        <v>1</v>
      </c>
      <c r="BF24" s="57"/>
      <c r="BG24" s="32">
        <f t="shared" si="8"/>
        <v>1.6500000000000006</v>
      </c>
      <c r="BH24" s="32"/>
      <c r="BI24" s="32">
        <f t="shared" si="9"/>
        <v>0.82079253395953489</v>
      </c>
      <c r="BJ24" s="64"/>
      <c r="BL24" s="57"/>
      <c r="BM24" s="32">
        <f t="shared" si="10"/>
        <v>6.0499999999999989</v>
      </c>
      <c r="BN24" s="32"/>
      <c r="BO24" s="32">
        <f t="shared" si="11"/>
        <v>0.93055784447243839</v>
      </c>
      <c r="BP24" s="64"/>
    </row>
    <row r="25" spans="2:68" x14ac:dyDescent="0.25">
      <c r="B25" s="49">
        <v>3.9705046776640245</v>
      </c>
      <c r="C25" s="1"/>
      <c r="E25" s="1"/>
      <c r="F25" s="1"/>
      <c r="H25" s="1"/>
      <c r="I25" s="1"/>
      <c r="N25" s="37">
        <v>1</v>
      </c>
      <c r="O25" s="11">
        <f t="shared" si="5"/>
        <v>0.95019217785983023</v>
      </c>
      <c r="P25" s="12">
        <f t="array" ref="P25">SUM(EXP(S25:AV25))*N25</f>
        <v>6.2316430480844184E-54</v>
      </c>
      <c r="Q25" s="74"/>
      <c r="R25" s="30">
        <f t="shared" si="6"/>
        <v>6.0499999999999989</v>
      </c>
      <c r="S25" s="16">
        <f t="array" ref="S25">SUM(LOG(WEIBULL(Data,S$9,$R25,0)))+LOG(WEIBULL(T,S$9,$R25,1))*nT</f>
        <v>-133.11260947410221</v>
      </c>
      <c r="T25" s="17">
        <f t="array" ref="T25">SUM(LOG(WEIBULL(Data,T$9,$R25,0)))+LOG(WEIBULL(T,T$9,$R25,1))*nT</f>
        <v>-131.76396937901757</v>
      </c>
      <c r="U25" s="17">
        <f t="array" ref="U25">SUM(LOG(WEIBULL(Data,U$9,$R25,0)))+LOG(WEIBULL(T,U$9,$R25,1))*nT</f>
        <v>-130.56192237905907</v>
      </c>
      <c r="V25" s="17">
        <f t="array" ref="V25">SUM(LOG(WEIBULL(Data,V$9,$R25,0)))+LOG(WEIBULL(T,V$9,$R25,1))*nT</f>
        <v>-129.49532830010924</v>
      </c>
      <c r="W25" s="17">
        <f t="array" ref="W25">SUM(LOG(WEIBULL(Data,W$9,$R25,0)))+LOG(WEIBULL(T,W$9,$R25,1))*nT</f>
        <v>-128.55466369076919</v>
      </c>
      <c r="X25" s="17">
        <f t="array" ref="X25">SUM(LOG(WEIBULL(Data,X$9,$R25,0)))+LOG(WEIBULL(T,X$9,$R25,1))*nT</f>
        <v>-127.73174177373362</v>
      </c>
      <c r="Y25" s="17">
        <f t="array" ref="Y25">SUM(LOG(WEIBULL(Data,Y$9,$R25,0)))+LOG(WEIBULL(T,Y$9,$R25,1))*nT</f>
        <v>-127.01949217606153</v>
      </c>
      <c r="Z25" s="17">
        <f t="array" ref="Z25">SUM(LOG(WEIBULL(Data,Z$9,$R25,0)))+LOG(WEIBULL(T,Z$9,$R25,1))*nT</f>
        <v>-126.41178579399144</v>
      </c>
      <c r="AA25" s="17">
        <f t="array" ref="AA25">SUM(LOG(WEIBULL(Data,AA$9,$R25,0)))+LOG(WEIBULL(T,AA$9,$R25,1))*nT</f>
        <v>-125.90329417376901</v>
      </c>
      <c r="AB25" s="17">
        <f t="array" ref="AB25">SUM(LOG(WEIBULL(Data,AB$9,$R25,0)))+LOG(WEIBULL(T,AB$9,$R25,1))*nT</f>
        <v>-125.4893755988394</v>
      </c>
      <c r="AC25" s="17">
        <f t="array" ref="AC25">SUM(LOG(WEIBULL(Data,AC$9,$R25,0)))+LOG(WEIBULL(T,AC$9,$R25,1))*nT</f>
        <v>-125.16598206450378</v>
      </c>
      <c r="AD25" s="17">
        <f t="array" ref="AD25">SUM(LOG(WEIBULL(Data,AD$9,$R25,0)))+LOG(WEIBULL(T,AD$9,$R25,1))*nT</f>
        <v>-124.92958275244283</v>
      </c>
      <c r="AE25" s="17">
        <f t="array" ref="AE25">SUM(LOG(WEIBULL(Data,AE$9,$R25,0)))+LOG(WEIBULL(T,AE$9,$R25,1))*nT</f>
        <v>-124.7771006602556</v>
      </c>
      <c r="AF25" s="17">
        <f t="array" ref="AF25">SUM(LOG(WEIBULL(Data,AF$9,$R25,0)))+LOG(WEIBULL(T,AF$9,$R25,1))*nT</f>
        <v>-124.70585981011757</v>
      </c>
      <c r="AG25" s="17">
        <f t="array" ref="AG25">SUM(LOG(WEIBULL(Data,AG$9,$R25,0)))+LOG(WEIBULL(T,AG$9,$R25,1))*nT</f>
        <v>-124.71354103416415</v>
      </c>
      <c r="AH25" s="17">
        <f t="array" ref="AH25">SUM(LOG(WEIBULL(Data,AH$9,$R25,0)))+LOG(WEIBULL(T,AH$9,$R25,1))*nT</f>
        <v>-124.79814476640294</v>
      </c>
      <c r="AI25" s="17">
        <f t="array" ref="AI25">SUM(LOG(WEIBULL(Data,AI$9,$R25,0)))+LOG(WEIBULL(T,AI$9,$R25,1))*nT</f>
        <v>-124.9579595998828</v>
      </c>
      <c r="AJ25" s="17">
        <f t="array" ref="AJ25">SUM(LOG(WEIBULL(Data,AJ$9,$R25,0)))+LOG(WEIBULL(T,AJ$9,$R25,1))*nT</f>
        <v>-125.19153562044278</v>
      </c>
      <c r="AK25" s="17">
        <f t="array" ref="AK25">SUM(LOG(WEIBULL(Data,AK$9,$R25,0)))+LOG(WEIBULL(T,AK$9,$R25,1))*nT</f>
        <v>-125.49766172401252</v>
      </c>
      <c r="AL25" s="17">
        <f t="array" ref="AL25">SUM(LOG(WEIBULL(Data,AL$9,$R25,0)))+LOG(WEIBULL(T,AL$9,$R25,1))*nT</f>
        <v>-125.87534627718874</v>
      </c>
      <c r="AM25" s="17">
        <f t="array" ref="AM25">SUM(LOG(WEIBULL(Data,AM$9,$R25,0)))+LOG(WEIBULL(T,AM$9,$R25,1))*nT</f>
        <v>-126.32380060097761</v>
      </c>
      <c r="AN25" s="17">
        <f t="array" ref="AN25">SUM(LOG(WEIBULL(Data,AN$9,$R25,0)))+LOG(WEIBULL(T,AN$9,$R25,1))*nT</f>
        <v>-126.84242485278884</v>
      </c>
      <c r="AO25" s="17">
        <f t="array" ref="AO25">SUM(LOG(WEIBULL(Data,AO$9,$R25,0)))+LOG(WEIBULL(T,AO$9,$R25,1))*nT</f>
        <v>-127.43079595770583</v>
      </c>
      <c r="AP25" s="17">
        <f t="array" ref="AP25">SUM(LOG(WEIBULL(Data,AP$9,$R25,0)))+LOG(WEIBULL(T,AP$9,$R25,1))*nT</f>
        <v>-128.0886573009991</v>
      </c>
      <c r="AQ25" s="17">
        <f t="array" ref="AQ25">SUM(LOG(WEIBULL(Data,AQ$9,$R25,0)))+LOG(WEIBULL(T,AQ$9,$R25,1))*nT</f>
        <v>-128.81590994307587</v>
      </c>
      <c r="AR25" s="17">
        <f t="array" ref="AR25">SUM(LOG(WEIBULL(Data,AR$9,$R25,0)))+LOG(WEIBULL(T,AR$9,$R25,1))*nT</f>
        <v>-129.6126051580375</v>
      </c>
      <c r="AS25" s="17">
        <f t="array" ref="AS25">SUM(LOG(WEIBULL(Data,AS$9,$R25,0)))+LOG(WEIBULL(T,AS$9,$R25,1))*nT</f>
        <v>-130.47893812967141</v>
      </c>
      <c r="AT25" s="17">
        <f t="array" ref="AT25">SUM(LOG(WEIBULL(Data,AT$9,$R25,0)))+LOG(WEIBULL(T,AT$9,$R25,1))*nT</f>
        <v>-131.41524266551605</v>
      </c>
      <c r="AU25" s="17">
        <f t="array" ref="AU25">SUM(LOG(WEIBULL(Data,AU$9,$R25,0)))+LOG(WEIBULL(T,AU$9,$R25,1))*nT</f>
        <v>-132.42198681176924</v>
      </c>
      <c r="AV25" s="18">
        <f t="array" ref="AV25">SUM(LOG(WEIBULL(Data,AV$9,$R25,0)))+LOG(WEIBULL(T,AV$9,$R25,1))*nT</f>
        <v>-133.4997692701638</v>
      </c>
      <c r="AW25" s="32">
        <f t="shared" si="2"/>
        <v>6.9114046397992477E-55</v>
      </c>
      <c r="AX25" s="24">
        <f t="shared" si="7"/>
        <v>0.93055784447243839</v>
      </c>
      <c r="AZ25" s="57">
        <v>1.6500000000000006</v>
      </c>
      <c r="BA25" s="55">
        <v>0.82079253395953489</v>
      </c>
      <c r="BC25" s="53">
        <f t="shared" si="3"/>
        <v>6.0499999999999989</v>
      </c>
      <c r="BD25" s="55">
        <f t="shared" si="4"/>
        <v>0.93055784447243839</v>
      </c>
      <c r="BF25" s="57"/>
      <c r="BG25" s="32">
        <f t="shared" si="8"/>
        <v>1.7000000000000006</v>
      </c>
      <c r="BH25" s="32"/>
      <c r="BI25" s="32">
        <f t="shared" si="9"/>
        <v>0.67181864917760614</v>
      </c>
      <c r="BJ25" s="64"/>
      <c r="BL25" s="57"/>
      <c r="BM25" s="32">
        <f t="shared" si="10"/>
        <v>6.2199999999999989</v>
      </c>
      <c r="BN25" s="32"/>
      <c r="BO25" s="32">
        <f t="shared" si="11"/>
        <v>0.78911548498544648</v>
      </c>
      <c r="BP25" s="64"/>
    </row>
    <row r="26" spans="2:68" x14ac:dyDescent="0.25">
      <c r="B26" s="49">
        <v>6.2287239905390042</v>
      </c>
      <c r="C26" s="1"/>
      <c r="E26" s="1"/>
      <c r="F26" s="1"/>
      <c r="H26" s="1"/>
      <c r="I26" s="1"/>
      <c r="N26" s="37">
        <v>1</v>
      </c>
      <c r="O26" s="11">
        <f t="shared" si="5"/>
        <v>0.82648731076452842</v>
      </c>
      <c r="P26" s="12">
        <f t="array" ref="P26">SUM(EXP(S26:AV26))*N26</f>
        <v>5.4203497192075699E-54</v>
      </c>
      <c r="Q26" s="74"/>
      <c r="R26" s="30">
        <f t="shared" si="6"/>
        <v>6.2199999999999989</v>
      </c>
      <c r="S26" s="16">
        <f t="array" ref="S26">SUM(LOG(WEIBULL(Data,S$9,$R26,0)))+LOG(WEIBULL(T,S$9,$R26,1))*nT</f>
        <v>-133.32178539202221</v>
      </c>
      <c r="T26" s="17">
        <f t="array" ref="T26">SUM(LOG(WEIBULL(Data,T$9,$R26,0)))+LOG(WEIBULL(T,T$9,$R26,1))*nT</f>
        <v>-131.98074784009899</v>
      </c>
      <c r="U26" s="17">
        <f t="array" ref="U26">SUM(LOG(WEIBULL(Data,U$9,$R26,0)))+LOG(WEIBULL(T,U$9,$R26,1))*nT</f>
        <v>-130.78505851271785</v>
      </c>
      <c r="V26" s="17">
        <f t="array" ref="V26">SUM(LOG(WEIBULL(Data,V$9,$R26,0)))+LOG(WEIBULL(T,V$9,$R26,1))*nT</f>
        <v>-129.72344962814714</v>
      </c>
      <c r="W26" s="17">
        <f t="array" ref="W26">SUM(LOG(WEIBULL(Data,W$9,$R26,0)))+LOG(WEIBULL(T,W$9,$R26,1))*nT</f>
        <v>-128.78626829749098</v>
      </c>
      <c r="X26" s="17">
        <f t="array" ref="X26">SUM(LOG(WEIBULL(Data,X$9,$R26,0)))+LOG(WEIBULL(T,X$9,$R26,1))*nT</f>
        <v>-127.96519621737833</v>
      </c>
      <c r="Y26" s="17">
        <f t="array" ref="Y26">SUM(LOG(WEIBULL(Data,Y$9,$R26,0)))+LOG(WEIBULL(T,Y$9,$R26,1))*nT</f>
        <v>-127.25302913463128</v>
      </c>
      <c r="Z26" s="17">
        <f t="array" ref="Z26">SUM(LOG(WEIBULL(Data,Z$9,$R26,0)))+LOG(WEIBULL(T,Z$9,$R26,1))*nT</f>
        <v>-126.64350143851959</v>
      </c>
      <c r="AA26" s="17">
        <f t="array" ref="AA26">SUM(LOG(WEIBULL(Data,AA$9,$R26,0)))+LOG(WEIBULL(T,AA$9,$R26,1))*nT</f>
        <v>-126.13114526195321</v>
      </c>
      <c r="AB26" s="17">
        <f t="array" ref="AB26">SUM(LOG(WEIBULL(Data,AB$9,$R26,0)))+LOG(WEIBULL(T,AB$9,$R26,1))*nT</f>
        <v>-125.71117628177235</v>
      </c>
      <c r="AC26" s="17">
        <f t="array" ref="AC26">SUM(LOG(WEIBULL(Data,AC$9,$R26,0)))+LOG(WEIBULL(T,AC$9,$R26,1))*nT</f>
        <v>-125.37940039897998</v>
      </c>
      <c r="AD26" s="17">
        <f t="array" ref="AD26">SUM(LOG(WEIBULL(Data,AD$9,$R26,0)))+LOG(WEIBULL(T,AD$9,$R26,1))*nT</f>
        <v>-125.13213691100269</v>
      </c>
      <c r="AE26" s="17">
        <f t="array" ref="AE26">SUM(LOG(WEIBULL(Data,AE$9,$R26,0)))+LOG(WEIBULL(T,AE$9,$R26,1))*nT</f>
        <v>-124.96615483075229</v>
      </c>
      <c r="AF26" s="17">
        <f t="array" ref="AF26">SUM(LOG(WEIBULL(Data,AF$9,$R26,0)))+LOG(WEIBULL(T,AF$9,$R26,1))*nT</f>
        <v>-124.8786197761694</v>
      </c>
      <c r="AG26" s="17">
        <f t="array" ref="AG26">SUM(LOG(WEIBULL(Data,AG$9,$R26,0)))+LOG(WEIBULL(T,AG$9,$R26,1))*nT</f>
        <v>-124.86704942737316</v>
      </c>
      <c r="AH26" s="17">
        <f t="array" ref="AH26">SUM(LOG(WEIBULL(Data,AH$9,$R26,0)))+LOG(WEIBULL(T,AH$9,$R26,1))*nT</f>
        <v>-124.92927598070187</v>
      </c>
      <c r="AI26" s="17">
        <f t="array" ref="AI26">SUM(LOG(WEIBULL(Data,AI$9,$R26,0)))+LOG(WEIBULL(T,AI$9,$R26,1))*nT</f>
        <v>-125.06341435780132</v>
      </c>
      <c r="AJ26" s="17">
        <f t="array" ref="AJ26">SUM(LOG(WEIBULL(Data,AJ$9,$R26,0)))+LOG(WEIBULL(T,AJ$9,$R26,1))*nT</f>
        <v>-125.26783518047438</v>
      </c>
      <c r="AK26" s="17">
        <f t="array" ref="AK26">SUM(LOG(WEIBULL(Data,AK$9,$R26,0)))+LOG(WEIBULL(T,AK$9,$R26,1))*nT</f>
        <v>-125.54114171760938</v>
      </c>
      <c r="AL26" s="17">
        <f t="array" ref="AL26">SUM(LOG(WEIBULL(Data,AL$9,$R26,0)))+LOG(WEIBULL(T,AL$9,$R26,1))*nT</f>
        <v>-125.88215016322076</v>
      </c>
      <c r="AM26" s="17">
        <f t="array" ref="AM26">SUM(LOG(WEIBULL(Data,AM$9,$R26,0)))+LOG(WEIBULL(T,AM$9,$R26,1))*nT</f>
        <v>-126.28987272475607</v>
      </c>
      <c r="AN26" s="17">
        <f t="array" ref="AN26">SUM(LOG(WEIBULL(Data,AN$9,$R26,0)))+LOG(WEIBULL(T,AN$9,$R26,1))*nT</f>
        <v>-126.76350309598732</v>
      </c>
      <c r="AO26" s="17">
        <f t="array" ref="AO26">SUM(LOG(WEIBULL(Data,AO$9,$R26,0)))+LOG(WEIBULL(T,AO$9,$R26,1))*nT</f>
        <v>-127.30240396469395</v>
      </c>
      <c r="AP26" s="17">
        <f t="array" ref="AP26">SUM(LOG(WEIBULL(Data,AP$9,$R26,0)))+LOG(WEIBULL(T,AP$9,$R26,1))*nT</f>
        <v>-127.90609626625718</v>
      </c>
      <c r="AQ26" s="17">
        <f t="array" ref="AQ26">SUM(LOG(WEIBULL(Data,AQ$9,$R26,0)))+LOG(WEIBULL(T,AQ$9,$R26,1))*nT</f>
        <v>-128.57424994346647</v>
      </c>
      <c r="AR26" s="17">
        <f t="array" ref="AR26">SUM(LOG(WEIBULL(Data,AR$9,$R26,0)))+LOG(WEIBULL(T,AR$9,$R26,1))*nT</f>
        <v>-129.30667601277594</v>
      </c>
      <c r="AS26" s="17">
        <f t="array" ref="AS26">SUM(LOG(WEIBULL(Data,AS$9,$R26,0)))+LOG(WEIBULL(T,AS$9,$R26,1))*nT</f>
        <v>-130.10331976986453</v>
      </c>
      <c r="AT26" s="17">
        <f t="array" ref="AT26">SUM(LOG(WEIBULL(Data,AT$9,$R26,0)))+LOG(WEIBULL(T,AT$9,$R26,1))*nT</f>
        <v>-130.96425499412086</v>
      </c>
      <c r="AU26" s="17">
        <f t="array" ref="AU26">SUM(LOG(WEIBULL(Data,AU$9,$R26,0)))+LOG(WEIBULL(T,AU$9,$R26,1))*nT</f>
        <v>-131.88967903376141</v>
      </c>
      <c r="AV26" s="18">
        <f t="array" ref="AV26">SUM(LOG(WEIBULL(Data,AV$9,$R26,0)))+LOG(WEIBULL(T,AV$9,$R26,1))*nT</f>
        <v>-132.87990867159749</v>
      </c>
      <c r="AW26" s="32">
        <f t="shared" si="2"/>
        <v>5.8608892038923475E-55</v>
      </c>
      <c r="AX26" s="24">
        <f t="shared" si="7"/>
        <v>0.78911548498544648</v>
      </c>
      <c r="AZ26" s="57">
        <v>1.7000000000000006</v>
      </c>
      <c r="BA26" s="55">
        <v>0.67181864917760614</v>
      </c>
      <c r="BC26" s="53">
        <f t="shared" si="3"/>
        <v>6.2199999999999989</v>
      </c>
      <c r="BD26" s="55">
        <f t="shared" si="4"/>
        <v>0.78911548498544648</v>
      </c>
      <c r="BF26" s="57"/>
      <c r="BG26" s="32">
        <f t="shared" si="8"/>
        <v>1.7500000000000007</v>
      </c>
      <c r="BH26" s="32"/>
      <c r="BI26" s="32">
        <f t="shared" si="9"/>
        <v>0.51575551307680056</v>
      </c>
      <c r="BJ26" s="64"/>
      <c r="BL26" s="57"/>
      <c r="BM26" s="32">
        <f t="shared" si="10"/>
        <v>6.3899999999999988</v>
      </c>
      <c r="BN26" s="32"/>
      <c r="BO26" s="32">
        <f t="shared" si="11"/>
        <v>0.61677267989691165</v>
      </c>
      <c r="BP26" s="64"/>
    </row>
    <row r="27" spans="2:68" x14ac:dyDescent="0.25">
      <c r="B27" s="49">
        <v>5.3715842654493882</v>
      </c>
      <c r="C27" s="1"/>
      <c r="D27" s="1"/>
      <c r="E27" s="1"/>
      <c r="F27" s="1"/>
      <c r="G27" s="1"/>
      <c r="H27" s="1"/>
      <c r="I27" s="1"/>
      <c r="N27" s="37">
        <v>1</v>
      </c>
      <c r="O27" s="11">
        <f t="shared" si="5"/>
        <v>0.66214898077451467</v>
      </c>
      <c r="P27" s="12">
        <f t="array" ref="P27">SUM(EXP(S27:AV27))*N27</f>
        <v>4.3425700494962237E-54</v>
      </c>
      <c r="Q27" s="74"/>
      <c r="R27" s="30">
        <f t="shared" si="6"/>
        <v>6.3899999999999988</v>
      </c>
      <c r="S27" s="16">
        <f t="array" ref="S27">SUM(LOG(WEIBULL(Data,S$9,$R27,0)))+LOG(WEIBULL(T,S$9,$R27,1))*nT</f>
        <v>-133.55103818880633</v>
      </c>
      <c r="T27" s="17">
        <f t="array" ref="T27">SUM(LOG(WEIBULL(Data,T$9,$R27,0)))+LOG(WEIBULL(T,T$9,$R27,1))*nT</f>
        <v>-132.22042426341707</v>
      </c>
      <c r="U27" s="17">
        <f t="array" ref="U27">SUM(LOG(WEIBULL(Data,U$9,$R27,0)))+LOG(WEIBULL(T,U$9,$R27,1))*nT</f>
        <v>-131.0341457893899</v>
      </c>
      <c r="V27" s="17">
        <f t="array" ref="V27">SUM(LOG(WEIBULL(Data,V$9,$R27,0)))+LOG(WEIBULL(T,V$9,$R27,1))*nT</f>
        <v>-129.98081877852277</v>
      </c>
      <c r="W27" s="17">
        <f t="array" ref="W27">SUM(LOG(WEIBULL(Data,W$9,$R27,0)))+LOG(WEIBULL(T,W$9,$R27,1))*nT</f>
        <v>-129.05067305536153</v>
      </c>
      <c r="X27" s="17">
        <f t="array" ref="X27">SUM(LOG(WEIBULL(Data,X$9,$R27,0)))+LOG(WEIBULL(T,X$9,$R27,1))*nT</f>
        <v>-128.23527171624184</v>
      </c>
      <c r="Y27" s="17">
        <f t="array" ref="Y27">SUM(LOG(WEIBULL(Data,Y$9,$R27,0)))+LOG(WEIBULL(T,Y$9,$R27,1))*nT</f>
        <v>-127.52729035556939</v>
      </c>
      <c r="Z27" s="17">
        <f t="array" ref="Z27">SUM(LOG(WEIBULL(Data,Z$9,$R27,0)))+LOG(WEIBULL(T,Z$9,$R27,1))*nT</f>
        <v>-126.92034141499158</v>
      </c>
      <c r="AA27" s="17">
        <f t="array" ref="AA27">SUM(LOG(WEIBULL(Data,AA$9,$R27,0)))+LOG(WEIBULL(T,AA$9,$R27,1))*nT</f>
        <v>-126.40883303678292</v>
      </c>
      <c r="AB27" s="17">
        <f t="array" ref="AB27">SUM(LOG(WEIBULL(Data,AB$9,$R27,0)))+LOG(WEIBULL(T,AB$9,$R27,1))*nT</f>
        <v>-125.98785461150612</v>
      </c>
      <c r="AC27" s="17">
        <f t="array" ref="AC27">SUM(LOG(WEIBULL(Data,AC$9,$R27,0)))+LOG(WEIBULL(T,AC$9,$R27,1))*nT</f>
        <v>-125.65308320062813</v>
      </c>
      <c r="AD27" s="17">
        <f t="array" ref="AD27">SUM(LOG(WEIBULL(Data,AD$9,$R27,0)))+LOG(WEIBULL(T,AD$9,$R27,1))*nT</f>
        <v>-125.40070644595471</v>
      </c>
      <c r="AE27" s="17">
        <f t="array" ref="AE27">SUM(LOG(WEIBULL(Data,AE$9,$R27,0)))+LOG(WEIBULL(T,AE$9,$R27,1))*nT</f>
        <v>-125.22735862038212</v>
      </c>
      <c r="AF27" s="17">
        <f t="array" ref="AF27">SUM(LOG(WEIBULL(Data,AF$9,$R27,0)))+LOG(WEIBULL(T,AF$9,$R27,1))*nT</f>
        <v>-125.13006724332203</v>
      </c>
      <c r="AG27" s="17">
        <f t="array" ref="AG27">SUM(LOG(WEIBULL(Data,AG$9,$R27,0)))+LOG(WEIBULL(T,AG$9,$R27,1))*nT</f>
        <v>-125.10620825755697</v>
      </c>
      <c r="AH27" s="17">
        <f t="array" ref="AH27">SUM(LOG(WEIBULL(Data,AH$9,$R27,0)))+LOG(WEIBULL(T,AH$9,$R27,1))*nT</f>
        <v>-125.15346819640106</v>
      </c>
      <c r="AI27" s="17">
        <f t="array" ref="AI27">SUM(LOG(WEIBULL(Data,AI$9,$R27,0)))+LOG(WEIBULL(T,AI$9,$R27,1))*nT</f>
        <v>-125.26981209887671</v>
      </c>
      <c r="AJ27" s="17">
        <f t="array" ref="AJ27">SUM(LOG(WEIBULL(Data,AJ$9,$R27,0)))+LOG(WEIBULL(T,AJ$9,$R27,1))*nT</f>
        <v>-125.45345618313621</v>
      </c>
      <c r="AK27" s="17">
        <f t="array" ref="AK27">SUM(LOG(WEIBULL(Data,AK$9,$R27,0)))+LOG(WEIBULL(T,AK$9,$R27,1))*nT</f>
        <v>-125.70284448393113</v>
      </c>
      <c r="AL27" s="17">
        <f t="array" ref="AL27">SUM(LOG(WEIBULL(Data,AL$9,$R27,0)))+LOG(WEIBULL(T,AL$9,$R27,1))*nT</f>
        <v>-126.01662881261259</v>
      </c>
      <c r="AM27" s="17">
        <f t="array" ref="AM27">SUM(LOG(WEIBULL(Data,AM$9,$R27,0)))+LOG(WEIBULL(T,AM$9,$R27,1))*nT</f>
        <v>-126.39365151823738</v>
      </c>
      <c r="AN27" s="17">
        <f t="array" ref="AN27">SUM(LOG(WEIBULL(Data,AN$9,$R27,0)))+LOG(WEIBULL(T,AN$9,$R27,1))*nT</f>
        <v>-126.83293062348652</v>
      </c>
      <c r="AO27" s="17">
        <f t="array" ref="AO27">SUM(LOG(WEIBULL(Data,AO$9,$R27,0)))+LOG(WEIBULL(T,AO$9,$R27,1))*nT</f>
        <v>-127.33364698496689</v>
      </c>
      <c r="AP27" s="17">
        <f t="array" ref="AP27">SUM(LOG(WEIBULL(Data,AP$9,$R27,0)))+LOG(WEIBULL(T,AP$9,$R27,1))*nT</f>
        <v>-127.89513318834338</v>
      </c>
      <c r="AQ27" s="17">
        <f t="array" ref="AQ27">SUM(LOG(WEIBULL(Data,AQ$9,$R27,0)))+LOG(WEIBULL(T,AQ$9,$R27,1))*nT</f>
        <v>-128.51686393790615</v>
      </c>
      <c r="AR27" s="17">
        <f t="array" ref="AR27">SUM(LOG(WEIBULL(Data,AR$9,$R27,0)))+LOG(WEIBULL(T,AR$9,$R27,1))*nT</f>
        <v>-129.19844774008237</v>
      </c>
      <c r="AS27" s="17">
        <f t="array" ref="AS27">SUM(LOG(WEIBULL(Data,AS$9,$R27,0)))+LOG(WEIBULL(T,AS$9,$R27,1))*nT</f>
        <v>-129.93961971298913</v>
      </c>
      <c r="AT27" s="17">
        <f t="array" ref="AT27">SUM(LOG(WEIBULL(Data,AT$9,$R27,0)))+LOG(WEIBULL(T,AT$9,$R27,1))*nT</f>
        <v>-130.74023538085981</v>
      </c>
      <c r="AU27" s="17">
        <f t="array" ref="AU27">SUM(LOG(WEIBULL(Data,AU$9,$R27,0)))+LOG(WEIBULL(T,AU$9,$R27,1))*nT</f>
        <v>-131.60026533423198</v>
      </c>
      <c r="AV27" s="18">
        <f t="array" ref="AV27">SUM(LOG(WEIBULL(Data,AV$9,$R27,0)))+LOG(WEIBULL(T,AV$9,$R27,1))*nT</f>
        <v>-132.51979065506362</v>
      </c>
      <c r="AW27" s="32">
        <f t="shared" si="2"/>
        <v>4.5808711267783934E-55</v>
      </c>
      <c r="AX27" s="24">
        <f t="shared" si="7"/>
        <v>0.61677267989691165</v>
      </c>
      <c r="AZ27" s="57">
        <v>1.7500000000000007</v>
      </c>
      <c r="BA27" s="55">
        <v>0.51575551307680056</v>
      </c>
      <c r="BC27" s="53">
        <f t="shared" si="3"/>
        <v>6.3899999999999988</v>
      </c>
      <c r="BD27" s="55">
        <f t="shared" si="4"/>
        <v>0.61677267989691165</v>
      </c>
      <c r="BF27" s="57"/>
      <c r="BG27" s="32">
        <f t="shared" si="8"/>
        <v>1.8000000000000007</v>
      </c>
      <c r="BH27" s="32"/>
      <c r="BI27" s="32">
        <f t="shared" si="9"/>
        <v>0.37229476504048564</v>
      </c>
      <c r="BJ27" s="64"/>
      <c r="BL27" s="57"/>
      <c r="BM27" s="32">
        <f t="shared" si="10"/>
        <v>6.5599999999999987</v>
      </c>
      <c r="BN27" s="32"/>
      <c r="BO27" s="32">
        <f t="shared" si="11"/>
        <v>0.44873731797261873</v>
      </c>
      <c r="BP27" s="64"/>
    </row>
    <row r="28" spans="2:68" x14ac:dyDescent="0.25">
      <c r="B28" s="49">
        <v>13.483217459769598</v>
      </c>
      <c r="C28" s="1"/>
      <c r="D28" s="1"/>
      <c r="E28" s="1"/>
      <c r="F28" s="1"/>
      <c r="G28" s="1"/>
      <c r="H28" s="1"/>
      <c r="I28" s="1"/>
      <c r="N28" s="37">
        <v>1</v>
      </c>
      <c r="O28" s="11">
        <f t="shared" si="5"/>
        <v>0.49191817930163334</v>
      </c>
      <c r="P28" s="12">
        <f t="array" ref="P28">SUM(EXP(S28:AV28))*N28</f>
        <v>3.2261457983961386E-54</v>
      </c>
      <c r="Q28" s="74"/>
      <c r="R28" s="30">
        <f t="shared" si="6"/>
        <v>6.5599999999999987</v>
      </c>
      <c r="S28" s="16">
        <f t="array" ref="S28">SUM(LOG(WEIBULL(Data,S$9,$R28,0)))+LOG(WEIBULL(T,S$9,$R28,1))*nT</f>
        <v>-133.79806557052822</v>
      </c>
      <c r="T28" s="17">
        <f t="array" ref="T28">SUM(LOG(WEIBULL(Data,T$9,$R28,0)))+LOG(WEIBULL(T,T$9,$R28,1))*nT</f>
        <v>-132.48036530701887</v>
      </c>
      <c r="U28" s="17">
        <f t="array" ref="U28">SUM(LOG(WEIBULL(Data,U$9,$R28,0)))+LOG(WEIBULL(T,U$9,$R28,1))*nT</f>
        <v>-131.30618995929069</v>
      </c>
      <c r="V28" s="17">
        <f t="array" ref="V28">SUM(LOG(WEIBULL(Data,V$9,$R28,0)))+LOG(WEIBULL(T,V$9,$R28,1))*nT</f>
        <v>-130.26404899145334</v>
      </c>
      <c r="W28" s="17">
        <f t="array" ref="W28">SUM(LOG(WEIBULL(Data,W$9,$R28,0)))+LOG(WEIBULL(T,W$9,$R28,1))*nT</f>
        <v>-129.34406523593648</v>
      </c>
      <c r="X28" s="17">
        <f t="array" ref="X28">SUM(LOG(WEIBULL(Data,X$9,$R28,0)))+LOG(WEIBULL(T,X$9,$R28,1))*nT</f>
        <v>-128.53769413735006</v>
      </c>
      <c r="Y28" s="17">
        <f t="array" ref="Y28">SUM(LOG(WEIBULL(Data,Y$9,$R28,0)))+LOG(WEIBULL(T,Y$9,$R28,1))*nT</f>
        <v>-127.83750276067033</v>
      </c>
      <c r="Z28" s="17">
        <f t="array" ref="Z28">SUM(LOG(WEIBULL(Data,Z$9,$R28,0)))+LOG(WEIBULL(T,Z$9,$R28,1))*nT</f>
        <v>-127.23699391952066</v>
      </c>
      <c r="AA28" s="17">
        <f t="array" ref="AA28">SUM(LOG(WEIBULL(Data,AA$9,$R28,0)))+LOG(WEIBULL(T,AA$9,$R28,1))*nT</f>
        <v>-126.73046480590159</v>
      </c>
      <c r="AB28" s="17">
        <f t="array" ref="AB28">SUM(LOG(WEIBULL(Data,AB$9,$R28,0)))+LOG(WEIBULL(T,AB$9,$R28,1))*nT</f>
        <v>-126.31289231139657</v>
      </c>
      <c r="AC28" s="17">
        <f t="array" ref="AC28">SUM(LOG(WEIBULL(Data,AC$9,$R28,0)))+LOG(WEIBULL(T,AC$9,$R28,1))*nT</f>
        <v>-125.97983922043008</v>
      </c>
      <c r="AD28" s="17">
        <f t="array" ref="AD28">SUM(LOG(WEIBULL(Data,AD$9,$R28,0)))+LOG(WEIBULL(T,AD$9,$R28,1))*nT</f>
        <v>-125.72737688728884</v>
      </c>
      <c r="AE28" s="17">
        <f t="array" ref="AE28">SUM(LOG(WEIBULL(Data,AE$9,$R28,0)))+LOG(WEIBULL(T,AE$9,$R28,1))*nT</f>
        <v>-125.55202105119366</v>
      </c>
      <c r="AF28" s="17">
        <f t="array" ref="AF28">SUM(LOG(WEIBULL(Data,AF$9,$R28,0)))+LOG(WEIBULL(T,AF$9,$R28,1))*nT</f>
        <v>-125.45067821252773</v>
      </c>
      <c r="AG28" s="17">
        <f t="array" ref="AG28">SUM(LOG(WEIBULL(Data,AG$9,$R28,0)))+LOG(WEIBULL(T,AG$9,$R28,1))*nT</f>
        <v>-125.42060056668481</v>
      </c>
      <c r="AH28" s="17">
        <f t="array" ref="AH28">SUM(LOG(WEIBULL(Data,AH$9,$R28,0)))+LOG(WEIBULL(T,AH$9,$R28,1))*nT</f>
        <v>-125.45934792408423</v>
      </c>
      <c r="AI28" s="17">
        <f t="array" ref="AI28">SUM(LOG(WEIBULL(Data,AI$9,$R28,0)))+LOG(WEIBULL(T,AI$9,$R28,1))*nT</f>
        <v>-125.56475537369764</v>
      </c>
      <c r="AJ28" s="17">
        <f t="array" ref="AJ28">SUM(LOG(WEIBULL(Data,AJ$9,$R28,0)))+LOG(WEIBULL(T,AJ$9,$R28,1))*nT</f>
        <v>-125.73490569992634</v>
      </c>
      <c r="AK28" s="17">
        <f t="array" ref="AK28">SUM(LOG(WEIBULL(Data,AK$9,$R28,0)))+LOG(WEIBULL(T,AK$9,$R28,1))*nT</f>
        <v>-125.96810575821024</v>
      </c>
      <c r="AL28" s="17">
        <f t="array" ref="AL28">SUM(LOG(WEIBULL(Data,AL$9,$R28,0)))+LOG(WEIBULL(T,AL$9,$R28,1))*nT</f>
        <v>-126.26286616740374</v>
      </c>
      <c r="AM28" s="17">
        <f t="array" ref="AM28">SUM(LOG(WEIBULL(Data,AM$9,$R28,0)))+LOG(WEIBULL(T,AM$9,$R28,1))*nT</f>
        <v>-126.61788379702416</v>
      </c>
      <c r="AN28" s="17">
        <f t="array" ref="AN28">SUM(LOG(WEIBULL(Data,AN$9,$R28,0)))+LOG(WEIBULL(T,AN$9,$R28,1))*nT</f>
        <v>-127.03202662258498</v>
      </c>
      <c r="AO28" s="17">
        <f t="array" ref="AO28">SUM(LOG(WEIBULL(Data,AO$9,$R28,0)))+LOG(WEIBULL(T,AO$9,$R28,1))*nT</f>
        <v>-127.50432059806575</v>
      </c>
      <c r="AP28" s="17">
        <f t="array" ref="AP28">SUM(LOG(WEIBULL(Data,AP$9,$R28,0)))+LOG(WEIBULL(T,AP$9,$R28,1))*nT</f>
        <v>-128.03393825543247</v>
      </c>
      <c r="AQ28" s="17">
        <f t="array" ref="AQ28">SUM(LOG(WEIBULL(Data,AQ$9,$R28,0)))+LOG(WEIBULL(T,AQ$9,$R28,1))*nT</f>
        <v>-128.62018879025015</v>
      </c>
      <c r="AR28" s="17">
        <f t="array" ref="AR28">SUM(LOG(WEIBULL(Data,AR$9,$R28,0)))+LOG(WEIBULL(T,AR$9,$R28,1))*nT</f>
        <v>-129.2625094323202</v>
      </c>
      <c r="AS28" s="17">
        <f t="array" ref="AS28">SUM(LOG(WEIBULL(Data,AS$9,$R28,0)))+LOG(WEIBULL(T,AS$9,$R28,1))*nT</f>
        <v>-129.96045793283525</v>
      </c>
      <c r="AT28" s="17">
        <f t="array" ref="AT28">SUM(LOG(WEIBULL(Data,AT$9,$R28,0)))+LOG(WEIBULL(T,AT$9,$R28,1))*nT</f>
        <v>-130.7137060262649</v>
      </c>
      <c r="AU28" s="17">
        <f t="array" ref="AU28">SUM(LOG(WEIBULL(Data,AU$9,$R28,0)))+LOG(WEIBULL(T,AU$9,$R28,1))*nT</f>
        <v>-131.52203374721324</v>
      </c>
      <c r="AV28" s="18">
        <f t="array" ref="AV28">SUM(LOG(WEIBULL(Data,AV$9,$R28,0)))+LOG(WEIBULL(T,AV$9,$R28,1))*nT</f>
        <v>-132.3853245007509</v>
      </c>
      <c r="AW28" s="32">
        <f t="shared" si="2"/>
        <v>3.3328451314547874E-55</v>
      </c>
      <c r="AX28" s="24">
        <f t="shared" si="7"/>
        <v>0.44873731797261873</v>
      </c>
      <c r="AZ28" s="57">
        <v>1.8000000000000007</v>
      </c>
      <c r="BA28" s="55">
        <v>0.37229476504048564</v>
      </c>
      <c r="BC28" s="53">
        <f t="shared" si="3"/>
        <v>6.5599999999999987</v>
      </c>
      <c r="BD28" s="55">
        <f t="shared" si="4"/>
        <v>0.44873731797261873</v>
      </c>
      <c r="BF28" s="57"/>
      <c r="BG28" s="32">
        <f t="shared" si="8"/>
        <v>1.8500000000000008</v>
      </c>
      <c r="BH28" s="32"/>
      <c r="BI28" s="32">
        <f t="shared" si="9"/>
        <v>0.25327299122568353</v>
      </c>
      <c r="BJ28" s="64"/>
      <c r="BL28" s="57"/>
      <c r="BM28" s="32">
        <f t="shared" si="10"/>
        <v>6.7299999999999986</v>
      </c>
      <c r="BN28" s="32"/>
      <c r="BO28" s="32">
        <f t="shared" si="11"/>
        <v>0.30654344142168288</v>
      </c>
      <c r="BP28" s="64"/>
    </row>
    <row r="29" spans="2:68" x14ac:dyDescent="0.25">
      <c r="B29" s="49">
        <v>11.746404730147564</v>
      </c>
      <c r="C29" s="1"/>
      <c r="I29" s="1"/>
      <c r="N29" s="37">
        <v>1</v>
      </c>
      <c r="O29" s="11">
        <f t="shared" si="5"/>
        <v>0.34131367995916539</v>
      </c>
      <c r="P29" s="12">
        <f t="array" ref="P29">SUM(EXP(S29:AV29))*N29</f>
        <v>2.2384366768039257E-54</v>
      </c>
      <c r="Q29" s="74"/>
      <c r="R29" s="30">
        <f t="shared" si="6"/>
        <v>6.7299999999999986</v>
      </c>
      <c r="S29" s="16">
        <f t="array" ref="S29">SUM(LOG(WEIBULL(Data,S$9,$R29,0)))+LOG(WEIBULL(T,S$9,$R29,1))*nT</f>
        <v>-134.06083211614995</v>
      </c>
      <c r="T29" s="17">
        <f t="array" ref="T29">SUM(LOG(WEIBULL(Data,T$9,$R29,0)))+LOG(WEIBULL(T,T$9,$R29,1))*nT</f>
        <v>-132.75824485497216</v>
      </c>
      <c r="U29" s="17">
        <f t="array" ref="U29">SUM(LOG(WEIBULL(Data,U$9,$R29,0)))+LOG(WEIBULL(T,U$9,$R29,1))*nT</f>
        <v>-131.59854840321682</v>
      </c>
      <c r="V29" s="17">
        <f t="array" ref="V29">SUM(LOG(WEIBULL(Data,V$9,$R29,0)))+LOG(WEIBULL(T,V$9,$R29,1))*nT</f>
        <v>-130.57015387723226</v>
      </c>
      <c r="W29" s="17">
        <f t="array" ref="W29">SUM(LOG(WEIBULL(Data,W$9,$R29,0)))+LOG(WEIBULL(T,W$9,$R29,1))*nT</f>
        <v>-129.6630858585994</v>
      </c>
      <c r="X29" s="17">
        <f t="array" ref="X29">SUM(LOG(WEIBULL(Data,X$9,$R29,0)))+LOG(WEIBULL(T,X$9,$R29,1))*nT</f>
        <v>-128.86870143604213</v>
      </c>
      <c r="Y29" s="17">
        <f t="array" ref="Y29">SUM(LOG(WEIBULL(Data,Y$9,$R29,0)))+LOG(WEIBULL(T,Y$9,$R29,1))*nT</f>
        <v>-128.17946901032414</v>
      </c>
      <c r="Z29" s="17">
        <f t="array" ref="Z29">SUM(LOG(WEIBULL(Data,Z$9,$R29,0)))+LOG(WEIBULL(T,Z$9,$R29,1))*nT</f>
        <v>-127.58879221805707</v>
      </c>
      <c r="AA29" s="17">
        <f t="array" ref="AA29">SUM(LOG(WEIBULL(Data,AA$9,$R29,0)))+LOG(WEIBULL(T,AA$9,$R29,1))*nT</f>
        <v>-127.09086835585289</v>
      </c>
      <c r="AB29" s="17">
        <f t="array" ref="AB29">SUM(LOG(WEIBULL(Data,AB$9,$R29,0)))+LOG(WEIBULL(T,AB$9,$R29,1))*nT</f>
        <v>-126.68057349485052</v>
      </c>
      <c r="AC29" s="17">
        <f t="array" ref="AC29">SUM(LOG(WEIBULL(Data,AC$9,$R29,0)))+LOG(WEIBULL(T,AC$9,$R29,1))*nT</f>
        <v>-126.35336846613566</v>
      </c>
      <c r="AD29" s="17">
        <f t="array" ref="AD29">SUM(LOG(WEIBULL(Data,AD$9,$R29,0)))+LOG(WEIBULL(T,AD$9,$R29,1))*nT</f>
        <v>-126.10522132864924</v>
      </c>
      <c r="AE29" s="17">
        <f t="array" ref="AE29">SUM(LOG(WEIBULL(Data,AE$9,$R29,0)))+LOG(WEIBULL(T,AE$9,$R29,1))*nT</f>
        <v>-125.93254297371041</v>
      </c>
      <c r="AF29" s="17">
        <f t="array" ref="AF29">SUM(LOG(WEIBULL(Data,AF$9,$R29,0)))+LOG(WEIBULL(T,AF$9,$R29,1))*nT</f>
        <v>-125.83213328905406</v>
      </c>
      <c r="AG29" s="17">
        <f t="array" ref="AG29">SUM(LOG(WEIBULL(Data,AG$9,$R29,0)))+LOG(WEIBULL(T,AG$9,$R29,1))*nT</f>
        <v>-125.80113587860264</v>
      </c>
      <c r="AH29" s="17">
        <f t="array" ref="AH29">SUM(LOG(WEIBULL(Data,AH$9,$R29,0)))+LOG(WEIBULL(T,AH$9,$R29,1))*nT</f>
        <v>-125.83699976624214</v>
      </c>
      <c r="AI29" s="17">
        <f t="array" ref="AI29">SUM(LOG(WEIBULL(Data,AI$9,$R29,0)))+LOG(WEIBULL(T,AI$9,$R29,1))*nT</f>
        <v>-125.93744684064362</v>
      </c>
      <c r="AJ29" s="17">
        <f t="array" ref="AJ29">SUM(LOG(WEIBULL(Data,AJ$9,$R29,0)))+LOG(WEIBULL(T,AJ$9,$R29,1))*nT</f>
        <v>-126.10044405063493</v>
      </c>
      <c r="AK29" s="17">
        <f t="array" ref="AK29">SUM(LOG(WEIBULL(Data,AK$9,$R29,0)))+LOG(WEIBULL(T,AK$9,$R29,1))*nT</f>
        <v>-126.32417955615006</v>
      </c>
      <c r="AL29" s="17">
        <f t="array" ref="AL29">SUM(LOG(WEIBULL(Data,AL$9,$R29,0)))+LOG(WEIBULL(T,AL$9,$R29,1))*nT</f>
        <v>-126.60704219241559</v>
      </c>
      <c r="AM29" s="17">
        <f t="array" ref="AM29">SUM(LOG(WEIBULL(Data,AM$9,$R29,0)))+LOG(WEIBULL(T,AM$9,$R29,1))*nT</f>
        <v>-126.94760372508358</v>
      </c>
      <c r="AN29" s="17">
        <f t="array" ref="AN29">SUM(LOG(WEIBULL(Data,AN$9,$R29,0)))+LOG(WEIBULL(T,AN$9,$R29,1))*nT</f>
        <v>-127.34460346911165</v>
      </c>
      <c r="AO29" s="17">
        <f t="array" ref="AO29">SUM(LOG(WEIBULL(Data,AO$9,$R29,0)))+LOG(WEIBULL(T,AO$9,$R29,1))*nT</f>
        <v>-127.79693492001303</v>
      </c>
      <c r="AP29" s="17">
        <f t="array" ref="AP29">SUM(LOG(WEIBULL(Data,AP$9,$R29,0)))+LOG(WEIBULL(T,AP$9,$R29,1))*nT</f>
        <v>-128.30363410694474</v>
      </c>
      <c r="AQ29" s="17">
        <f t="array" ref="AQ29">SUM(LOG(WEIBULL(Data,AQ$9,$R29,0)))+LOG(WEIBULL(T,AQ$9,$R29,1))*nT</f>
        <v>-128.86386942621738</v>
      </c>
      <c r="AR29" s="17">
        <f t="array" ref="AR29">SUM(LOG(WEIBULL(Data,AR$9,$R29,0)))+LOG(WEIBULL(T,AR$9,$R29,1))*nT</f>
        <v>-129.47693275368394</v>
      </c>
      <c r="AS29" s="17">
        <f t="array" ref="AS29">SUM(LOG(WEIBULL(Data,AS$9,$R29,0)))+LOG(WEIBULL(T,AS$9,$R29,1))*nT</f>
        <v>-130.14223166701356</v>
      </c>
      <c r="AT29" s="17">
        <f t="array" ref="AT29">SUM(LOG(WEIBULL(Data,AT$9,$R29,0)))+LOG(WEIBULL(T,AT$9,$R29,1))*nT</f>
        <v>-130.85928263555874</v>
      </c>
      <c r="AU29" s="17">
        <f t="array" ref="AU29">SUM(LOG(WEIBULL(Data,AU$9,$R29,0)))+LOG(WEIBULL(T,AU$9,$R29,1))*nT</f>
        <v>-131.62770505754293</v>
      </c>
      <c r="AV29" s="18">
        <f t="array" ref="AV29">SUM(LOG(WEIBULL(Data,AV$9,$R29,0)))+LOG(WEIBULL(T,AV$9,$R29,1))*nT</f>
        <v>-132.44721604253601</v>
      </c>
      <c r="AW29" s="32">
        <f t="shared" si="2"/>
        <v>2.2767480559394703E-55</v>
      </c>
      <c r="AX29" s="24">
        <f t="shared" si="7"/>
        <v>0.30654344142168288</v>
      </c>
      <c r="AZ29" s="57">
        <v>1.8500000000000008</v>
      </c>
      <c r="BA29" s="55">
        <v>0.25327299122568353</v>
      </c>
      <c r="BC29" s="53">
        <f t="shared" si="3"/>
        <v>6.7299999999999986</v>
      </c>
      <c r="BD29" s="55">
        <f t="shared" si="4"/>
        <v>0.30654344142168288</v>
      </c>
      <c r="BF29" s="57"/>
      <c r="BG29" s="32">
        <f t="shared" si="8"/>
        <v>1.9000000000000008</v>
      </c>
      <c r="BH29" s="32"/>
      <c r="BI29" s="32">
        <f t="shared" si="9"/>
        <v>0.16273995787608919</v>
      </c>
      <c r="BJ29" s="64"/>
      <c r="BL29" s="57"/>
      <c r="BM29" s="32">
        <f t="shared" si="10"/>
        <v>6.8999999999999986</v>
      </c>
      <c r="BN29" s="32"/>
      <c r="BO29" s="32">
        <f t="shared" si="11"/>
        <v>0.19811082536605537</v>
      </c>
      <c r="BP29" s="64"/>
    </row>
    <row r="30" spans="2:68" x14ac:dyDescent="0.25">
      <c r="B30" s="49">
        <v>4.0765903023761698</v>
      </c>
      <c r="C30" s="1"/>
      <c r="I30" s="1"/>
      <c r="N30" s="37">
        <v>1</v>
      </c>
      <c r="O30" s="11">
        <f t="shared" si="5"/>
        <v>0.22282274570707591</v>
      </c>
      <c r="P30" s="12">
        <f t="array" ref="P30">SUM(EXP(S30:AV30))*N30</f>
        <v>1.461337871006361E-54</v>
      </c>
      <c r="Q30" s="74"/>
      <c r="R30" s="30">
        <f t="shared" si="6"/>
        <v>6.8999999999999986</v>
      </c>
      <c r="S30" s="16">
        <f t="array" ref="S30">SUM(LOG(WEIBULL(Data,S$9,$R30,0)))+LOG(WEIBULL(T,S$9,$R30,1))*nT</f>
        <v>-134.33753409806343</v>
      </c>
      <c r="T30" s="17">
        <f t="array" ref="T30">SUM(LOG(WEIBULL(Data,T$9,$R30,0)))+LOG(WEIBULL(T,T$9,$R30,1))*nT</f>
        <v>-133.05200327180862</v>
      </c>
      <c r="U30" s="17">
        <f t="array" ref="U30">SUM(LOG(WEIBULL(Data,U$9,$R30,0)))+LOG(WEIBULL(T,U$9,$R30,1))*nT</f>
        <v>-131.90888321096074</v>
      </c>
      <c r="V30" s="17">
        <f t="array" ref="V30">SUM(LOG(WEIBULL(Data,V$9,$R30,0)))+LOG(WEIBULL(T,V$9,$R30,1))*nT</f>
        <v>-130.89649365959383</v>
      </c>
      <c r="W30" s="17">
        <f t="array" ref="W30">SUM(LOG(WEIBULL(Data,W$9,$R30,0)))+LOG(WEIBULL(T,W$9,$R30,1))*nT</f>
        <v>-130.00476838700672</v>
      </c>
      <c r="X30" s="17">
        <f t="array" ref="X30">SUM(LOG(WEIBULL(Data,X$9,$R30,0)))+LOG(WEIBULL(T,X$9,$R30,1))*nT</f>
        <v>-129.22497403675155</v>
      </c>
      <c r="Y30" s="17">
        <f t="array" ref="Y30">SUM(LOG(WEIBULL(Data,Y$9,$R30,0)))+LOG(WEIBULL(T,Y$9,$R30,1))*nT</f>
        <v>-128.54948873867906</v>
      </c>
      <c r="Z30" s="17">
        <f t="array" ref="Z30">SUM(LOG(WEIBULL(Data,Z$9,$R30,0)))+LOG(WEIBULL(T,Z$9,$R30,1))*nT</f>
        <v>-127.97162584011471</v>
      </c>
      <c r="AA30" s="17">
        <f t="array" ref="AA30">SUM(LOG(WEIBULL(Data,AA$9,$R30,0)))+LOG(WEIBULL(T,AA$9,$R30,1))*nT</f>
        <v>-127.48549213769871</v>
      </c>
      <c r="AB30" s="17">
        <f t="array" ref="AB30">SUM(LOG(WEIBULL(Data,AB$9,$R30,0)))+LOG(WEIBULL(T,AB$9,$R30,1))*nT</f>
        <v>-127.08587279995083</v>
      </c>
      <c r="AC30" s="17">
        <f t="array" ref="AC30">SUM(LOG(WEIBULL(Data,AC$9,$R30,0)))+LOG(WEIBULL(T,AC$9,$R30,1))*nT</f>
        <v>-126.76813716104375</v>
      </c>
      <c r="AD30" s="17">
        <f t="array" ref="AD30">SUM(LOG(WEIBULL(Data,AD$9,$R30,0)))+LOG(WEIBULL(T,AD$9,$R30,1))*nT</f>
        <v>-126.52816099729267</v>
      </c>
      <c r="AE30" s="17">
        <f t="array" ref="AE30">SUM(LOG(WEIBULL(Data,AE$9,$R30,0)))+LOG(WEIBULL(T,AE$9,$R30,1))*nT</f>
        <v>-126.3622619403488</v>
      </c>
      <c r="AF30" s="17">
        <f t="array" ref="AF30">SUM(LOG(WEIBULL(Data,AF$9,$R30,0)))+LOG(WEIBULL(T,AF$9,$R30,1))*nT</f>
        <v>-126.26714544981942</v>
      </c>
      <c r="AG30" s="17">
        <f t="array" ref="AG30">SUM(LOG(WEIBULL(Data,AG$9,$R30,0)))+LOG(WEIBULL(T,AG$9,$R30,1))*nT</f>
        <v>-126.2398593413223</v>
      </c>
      <c r="AH30" s="17">
        <f t="array" ref="AH30">SUM(LOG(WEIBULL(Data,AH$9,$R30,0)))+LOG(WEIBULL(T,AH$9,$R30,1))*nT</f>
        <v>-126.27775529799962</v>
      </c>
      <c r="AI30" s="17">
        <f t="array" ref="AI30">SUM(LOG(WEIBULL(Data,AI$9,$R30,0)))+LOG(WEIBULL(T,AI$9,$R30,1))*nT</f>
        <v>-126.3784561222635</v>
      </c>
      <c r="AJ30" s="17">
        <f t="array" ref="AJ30">SUM(LOG(WEIBULL(Data,AJ$9,$R30,0)))+LOG(WEIBULL(T,AJ$9,$R30,1))*nT</f>
        <v>-126.53982773698624</v>
      </c>
      <c r="AK30" s="17">
        <f t="array" ref="AK30">SUM(LOG(WEIBULL(Data,AK$9,$R30,0)))+LOG(WEIBULL(T,AK$9,$R30,1))*nT</f>
        <v>-126.75995514085045</v>
      </c>
      <c r="AL30" s="17">
        <f t="array" ref="AL30">SUM(LOG(WEIBULL(Data,AL$9,$R30,0)))+LOG(WEIBULL(T,AL$9,$R30,1))*nT</f>
        <v>-127.03712167518961</v>
      </c>
      <c r="AM30" s="17">
        <f t="array" ref="AM30">SUM(LOG(WEIBULL(Data,AM$9,$R30,0)))+LOG(WEIBULL(T,AM$9,$R30,1))*nT</f>
        <v>-127.36979107968584</v>
      </c>
      <c r="AN30" s="17">
        <f t="array" ref="AN30">SUM(LOG(WEIBULL(Data,AN$9,$R30,0)))+LOG(WEIBULL(T,AN$9,$R30,1))*nT</f>
        <v>-127.75659190936707</v>
      </c>
      <c r="AO30" s="17">
        <f t="array" ref="AO30">SUM(LOG(WEIBULL(Data,AO$9,$R30,0)))+LOG(WEIBULL(T,AO$9,$R30,1))*nT</f>
        <v>-128.19630396115991</v>
      </c>
      <c r="AP30" s="17">
        <f t="array" ref="AP30">SUM(LOG(WEIBULL(Data,AP$9,$R30,0)))+LOG(WEIBULL(T,AP$9,$R30,1))*nT</f>
        <v>-128.68784641908431</v>
      </c>
      <c r="AQ30" s="17">
        <f t="array" ref="AQ30">SUM(LOG(WEIBULL(Data,AQ$9,$R30,0)))+LOG(WEIBULL(T,AQ$9,$R30,1))*nT</f>
        <v>-129.23026747628634</v>
      </c>
      <c r="AR30" s="17">
        <f t="array" ref="AR30">SUM(LOG(WEIBULL(Data,AR$9,$R30,0)))+LOG(WEIBULL(T,AR$9,$R30,1))*nT</f>
        <v>-129.82273523196608</v>
      </c>
      <c r="AS30" s="17">
        <f t="array" ref="AS30">SUM(LOG(WEIBULL(Data,AS$9,$R30,0)))+LOG(WEIBULL(T,AS$9,$R30,1))*nT</f>
        <v>-130.46452969379845</v>
      </c>
      <c r="AT30" s="17">
        <f t="array" ref="AT30">SUM(LOG(WEIBULL(Data,AT$9,$R30,0)))+LOG(WEIBULL(T,AT$9,$R30,1))*nT</f>
        <v>-131.15503574313942</v>
      </c>
      <c r="AU30" s="17">
        <f t="array" ref="AU30">SUM(LOG(WEIBULL(Data,AU$9,$R30,0)))+LOG(WEIBULL(T,AU$9,$R30,1))*nT</f>
        <v>-131.89373694231773</v>
      </c>
      <c r="AV30" s="18">
        <f t="array" ref="AV30">SUM(LOG(WEIBULL(Data,AV$9,$R30,0)))+LOG(WEIBULL(T,AV$9,$R30,1))*nT</f>
        <v>-132.68021008154437</v>
      </c>
      <c r="AW30" s="32">
        <f t="shared" si="2"/>
        <v>1.4714013596926568E-55</v>
      </c>
      <c r="AX30" s="24">
        <f t="shared" si="7"/>
        <v>0.19811082536605537</v>
      </c>
      <c r="AZ30" s="57">
        <v>1.9000000000000008</v>
      </c>
      <c r="BA30" s="55">
        <v>0.16273995787608919</v>
      </c>
      <c r="BC30" s="53">
        <f t="shared" si="3"/>
        <v>6.8999999999999986</v>
      </c>
      <c r="BD30" s="55">
        <f t="shared" si="4"/>
        <v>0.19811082536605537</v>
      </c>
      <c r="BF30" s="57"/>
      <c r="BG30" s="32">
        <f t="shared" si="8"/>
        <v>1.9500000000000008</v>
      </c>
      <c r="BH30" s="32"/>
      <c r="BI30" s="32">
        <f t="shared" si="9"/>
        <v>9.8966993405085316E-2</v>
      </c>
      <c r="BJ30" s="64"/>
      <c r="BL30" s="57"/>
      <c r="BM30" s="32">
        <f t="shared" si="10"/>
        <v>7.0699999999999985</v>
      </c>
      <c r="BN30" s="32"/>
      <c r="BO30" s="32">
        <f t="shared" si="11"/>
        <v>0.12193350054983033</v>
      </c>
      <c r="BP30" s="64"/>
    </row>
    <row r="31" spans="2:68" x14ac:dyDescent="0.25">
      <c r="B31" s="49">
        <v>3.8483050905112455</v>
      </c>
      <c r="C31" s="1"/>
      <c r="I31" s="1"/>
      <c r="N31" s="37">
        <v>1</v>
      </c>
      <c r="O31" s="11">
        <f t="shared" si="5"/>
        <v>0.13790294166054315</v>
      </c>
      <c r="P31" s="12">
        <f t="array" ref="P31">SUM(EXP(S31:AV31))*N31</f>
        <v>9.0440852675182253E-55</v>
      </c>
      <c r="Q31" s="74"/>
      <c r="R31" s="30">
        <f t="shared" si="6"/>
        <v>7.0699999999999985</v>
      </c>
      <c r="S31" s="16">
        <f t="array" ref="S31">SUM(LOG(WEIBULL(Data,S$9,$R31,0)))+LOG(WEIBULL(T,S$9,$R31,1))*nT</f>
        <v>-134.62656957843254</v>
      </c>
      <c r="T31" s="17">
        <f t="array" ref="T31">SUM(LOG(WEIBULL(Data,T$9,$R31,0)))+LOG(WEIBULL(T,T$9,$R31,1))*nT</f>
        <v>-133.35981280055651</v>
      </c>
      <c r="U31" s="17">
        <f t="array" ref="U31">SUM(LOG(WEIBULL(Data,U$9,$R31,0)))+LOG(WEIBULL(T,U$9,$R31,1))*nT</f>
        <v>-132.23512137316806</v>
      </c>
      <c r="V31" s="17">
        <f t="array" ref="V31">SUM(LOG(WEIBULL(Data,V$9,$R31,0)))+LOG(WEIBULL(T,V$9,$R31,1))*nT</f>
        <v>-131.240729613588</v>
      </c>
      <c r="W31" s="17">
        <f t="array" ref="W31">SUM(LOG(WEIBULL(Data,W$9,$R31,0)))+LOG(WEIBULL(T,W$9,$R31,1))*nT</f>
        <v>-130.36648682224421</v>
      </c>
      <c r="X31" s="17">
        <f t="array" ref="X31">SUM(LOG(WEIBULL(Data,X$9,$R31,0)))+LOG(WEIBULL(T,X$9,$R31,1))*nT</f>
        <v>-129.6035759445659</v>
      </c>
      <c r="Y31" s="17">
        <f t="array" ref="Y31">SUM(LOG(WEIBULL(Data,Y$9,$R31,0)))+LOG(WEIBULL(T,Y$9,$R31,1))*nT</f>
        <v>-128.94429199714676</v>
      </c>
      <c r="Z31" s="17">
        <f t="array" ref="Z31">SUM(LOG(WEIBULL(Data,Z$9,$R31,0)))+LOG(WEIBULL(T,Z$9,$R31,1))*nT</f>
        <v>-128.38186561449106</v>
      </c>
      <c r="AA31" s="17">
        <f t="array" ref="AA31">SUM(LOG(WEIBULL(Data,AA$9,$R31,0)))+LOG(WEIBULL(T,AA$9,$R31,1))*nT</f>
        <v>-127.91032109799448</v>
      </c>
      <c r="AB31" s="17">
        <f t="array" ref="AB31">SUM(LOG(WEIBULL(Data,AB$9,$R31,0)))+LOG(WEIBULL(T,AB$9,$R31,1))*nT</f>
        <v>-127.52436115725747</v>
      </c>
      <c r="AC31" s="17">
        <f t="array" ref="AC31">SUM(LOG(WEIBULL(Data,AC$9,$R31,0)))+LOG(WEIBULL(T,AC$9,$R31,1))*nT</f>
        <v>-127.21927252419353</v>
      </c>
      <c r="AD31" s="17">
        <f t="array" ref="AD31">SUM(LOG(WEIBULL(Data,AD$9,$R31,0)))+LOG(WEIBULL(T,AD$9,$R31,1))*nT</f>
        <v>-126.99084805136178</v>
      </c>
      <c r="AE31" s="17">
        <f t="array" ref="AE31">SUM(LOG(WEIBULL(Data,AE$9,$R31,0)))+LOG(WEIBULL(T,AE$9,$R31,1))*nT</f>
        <v>-126.83532194838527</v>
      </c>
      <c r="AF31" s="17">
        <f t="array" ref="AF31">SUM(LOG(WEIBULL(Data,AF$9,$R31,0)))+LOG(WEIBULL(T,AF$9,$R31,1))*nT</f>
        <v>-126.74931557901557</v>
      </c>
      <c r="AG31" s="17">
        <f t="array" ref="AG31">SUM(LOG(WEIBULL(Data,AG$9,$R31,0)))+LOG(WEIBULL(T,AG$9,$R31,1))*nT</f>
        <v>-126.72979181465135</v>
      </c>
      <c r="AH31" s="17">
        <f t="array" ref="AH31">SUM(LOG(WEIBULL(Data,AH$9,$R31,0)))+LOG(WEIBULL(T,AH$9,$R31,1))*nT</f>
        <v>-126.77401637211162</v>
      </c>
      <c r="AI31" s="17">
        <f t="array" ref="AI31">SUM(LOG(WEIBULL(Data,AI$9,$R31,0)))+LOG(WEIBULL(T,AI$9,$R31,1))*nT</f>
        <v>-126.87952489218642</v>
      </c>
      <c r="AJ31" s="17">
        <f t="array" ref="AJ31">SUM(LOG(WEIBULL(Data,AJ$9,$R31,0)))+LOG(WEIBULL(T,AJ$9,$R31,1))*nT</f>
        <v>-127.04409476790869</v>
      </c>
      <c r="AK31" s="17">
        <f t="array" ref="AK31">SUM(LOG(WEIBULL(Data,AK$9,$R31,0)))+LOG(WEIBULL(T,AK$9,$R31,1))*nT</f>
        <v>-127.26572092697667</v>
      </c>
      <c r="AL31" s="17">
        <f t="array" ref="AL31">SUM(LOG(WEIBULL(Data,AL$9,$R31,0)))+LOG(WEIBULL(T,AL$9,$R31,1))*nT</f>
        <v>-127.54259492535944</v>
      </c>
      <c r="AM31" s="17">
        <f t="array" ref="AM31">SUM(LOG(WEIBULL(Data,AM$9,$R31,0)))+LOG(WEIBULL(T,AM$9,$R31,1))*nT</f>
        <v>-127.87308682914053</v>
      </c>
      <c r="AN31" s="17">
        <f t="array" ref="AN31">SUM(LOG(WEIBULL(Data,AN$9,$R31,0)))+LOG(WEIBULL(T,AN$9,$R31,1))*nT</f>
        <v>-128.25572945672278</v>
      </c>
      <c r="AO31" s="17">
        <f t="array" ref="AO31">SUM(LOG(WEIBULL(Data,AO$9,$R31,0)))+LOG(WEIBULL(T,AO$9,$R31,1))*nT</f>
        <v>-128.68920462932081</v>
      </c>
      <c r="AP31" s="17">
        <f t="array" ref="AP31">SUM(LOG(WEIBULL(Data,AP$9,$R31,0)))+LOG(WEIBULL(T,AP$9,$R31,1))*nT</f>
        <v>-129.172331138494</v>
      </c>
      <c r="AQ31" s="17">
        <f t="array" ref="AQ31">SUM(LOG(WEIBULL(Data,AQ$9,$R31,0)))+LOG(WEIBULL(T,AQ$9,$R31,1))*nT</f>
        <v>-129.7040541885732</v>
      </c>
      <c r="AR31" s="17">
        <f t="array" ref="AR31">SUM(LOG(WEIBULL(Data,AR$9,$R31,0)))+LOG(WEIBULL(T,AR$9,$R31,1))*nT</f>
        <v>-130.28343611169117</v>
      </c>
      <c r="AS31" s="17">
        <f t="array" ref="AS31">SUM(LOG(WEIBULL(Data,AS$9,$R31,0)))+LOG(WEIBULL(T,AS$9,$R31,1))*nT</f>
        <v>-130.90964818566485</v>
      </c>
      <c r="AT31" s="17">
        <f t="array" ref="AT31">SUM(LOG(WEIBULL(Data,AT$9,$R31,0)))+LOG(WEIBULL(T,AT$9,$R31,1))*nT</f>
        <v>-131.58196341166214</v>
      </c>
      <c r="AU31" s="17">
        <f t="array" ref="AU31">SUM(LOG(WEIBULL(Data,AU$9,$R31,0)))+LOG(WEIBULL(T,AU$9,$R31,1))*nT</f>
        <v>-132.2997501305947</v>
      </c>
      <c r="AV31" s="18">
        <f t="array" ref="AV31">SUM(LOG(WEIBULL(Data,AV$9,$R31,0)))+LOG(WEIBULL(T,AV$9,$R31,1))*nT</f>
        <v>-133.06246637540255</v>
      </c>
      <c r="AW31" s="32">
        <f t="shared" si="2"/>
        <v>9.0561996382377694E-56</v>
      </c>
      <c r="AX31" s="24">
        <f t="shared" si="7"/>
        <v>0.12193350054983033</v>
      </c>
      <c r="AZ31" s="57">
        <v>1.9500000000000008</v>
      </c>
      <c r="BA31" s="55">
        <v>9.8966993405085316E-2</v>
      </c>
      <c r="BC31" s="53">
        <f t="shared" si="3"/>
        <v>7.0699999999999985</v>
      </c>
      <c r="BD31" s="55">
        <f t="shared" si="4"/>
        <v>0.12193350054983033</v>
      </c>
      <c r="BF31" s="57"/>
      <c r="BG31" s="32">
        <f t="shared" si="8"/>
        <v>2.0000000000000009</v>
      </c>
      <c r="BH31" s="32"/>
      <c r="BI31" s="32">
        <f t="shared" si="9"/>
        <v>5.7070716309173188E-2</v>
      </c>
      <c r="BJ31" s="64"/>
      <c r="BL31" s="57"/>
      <c r="BM31" s="32">
        <f t="shared" si="10"/>
        <v>7.2399999999999984</v>
      </c>
      <c r="BN31" s="32"/>
      <c r="BO31" s="32">
        <f t="shared" si="11"/>
        <v>7.1890706003015226E-2</v>
      </c>
      <c r="BP31" s="64"/>
    </row>
    <row r="32" spans="2:68" x14ac:dyDescent="0.25">
      <c r="B32" s="49">
        <v>2.8791073217197782</v>
      </c>
      <c r="C32" s="1"/>
      <c r="I32" s="1"/>
      <c r="N32" s="37">
        <v>1</v>
      </c>
      <c r="O32" s="11">
        <f t="shared" si="5"/>
        <v>8.1513017357735487E-2</v>
      </c>
      <c r="P32" s="12">
        <f t="array" ref="P32">SUM(EXP(S32:AV32))*N32</f>
        <v>5.34586623402671E-55</v>
      </c>
      <c r="Q32" s="74"/>
      <c r="R32" s="30">
        <f t="shared" si="6"/>
        <v>7.2399999999999984</v>
      </c>
      <c r="S32" s="16">
        <f t="array" ref="S32">SUM(LOG(WEIBULL(Data,S$9,$R32,0)))+LOG(WEIBULL(T,S$9,$R32,1))*nT</f>
        <v>-134.92651289306897</v>
      </c>
      <c r="T32" s="17">
        <f t="array" ref="T32">SUM(LOG(WEIBULL(Data,T$9,$R32,0)))+LOG(WEIBULL(T,T$9,$R32,1))*nT</f>
        <v>-133.68004806503686</v>
      </c>
      <c r="U32" s="17">
        <f t="array" ref="U32">SUM(LOG(WEIBULL(Data,U$9,$R32,0)))+LOG(WEIBULL(T,U$9,$R32,1))*nT</f>
        <v>-132.57542087741871</v>
      </c>
      <c r="V32" s="17">
        <f t="array" ref="V32">SUM(LOG(WEIBULL(Data,V$9,$R32,0)))+LOG(WEIBULL(T,V$9,$R32,1))*nT</f>
        <v>-131.60078529818321</v>
      </c>
      <c r="W32" s="17">
        <f t="array" ref="W32">SUM(LOG(WEIBULL(Data,W$9,$R32,0)))+LOG(WEIBULL(T,W$9,$R32,1))*nT</f>
        <v>-130.74591157966523</v>
      </c>
      <c r="X32" s="17">
        <f t="array" ref="X32">SUM(LOG(WEIBULL(Data,X$9,$R32,0)))+LOG(WEIBULL(T,X$9,$R32,1))*nT</f>
        <v>-130.00190473643062</v>
      </c>
      <c r="Y32" s="17">
        <f t="array" ref="Y32">SUM(LOG(WEIBULL(Data,Y$9,$R32,0)))+LOG(WEIBULL(T,Y$9,$R32,1))*nT</f>
        <v>-129.36098278976516</v>
      </c>
      <c r="Z32" s="17">
        <f t="array" ref="Z32">SUM(LOG(WEIBULL(Data,Z$9,$R32,0)))+LOG(WEIBULL(T,Z$9,$R32,1))*nT</f>
        <v>-128.81630013530938</v>
      </c>
      <c r="AA32" s="17">
        <f t="array" ref="AA32">SUM(LOG(WEIBULL(Data,AA$9,$R32,0)))+LOG(WEIBULL(T,AA$9,$R32,1))*nT</f>
        <v>-128.36180541560708</v>
      </c>
      <c r="AB32" s="17">
        <f t="array" ref="AB32">SUM(LOG(WEIBULL(Data,AB$9,$R32,0)))+LOG(WEIBULL(T,AB$9,$R32,1))*nT</f>
        <v>-127.99212608770588</v>
      </c>
      <c r="AC32" s="17">
        <f t="array" ref="AC32">SUM(LOG(WEIBULL(Data,AC$9,$R32,0)))+LOG(WEIBULL(T,AC$9,$R32,1))*nT</f>
        <v>-127.70247386625016</v>
      </c>
      <c r="AD32" s="17">
        <f t="array" ref="AD32">SUM(LOG(WEIBULL(Data,AD$9,$R32,0)))+LOG(WEIBULL(T,AD$9,$R32,1))*nT</f>
        <v>-127.48856665341525</v>
      </c>
      <c r="AE32" s="17">
        <f t="array" ref="AE32">SUM(LOG(WEIBULL(Data,AE$9,$R32,0)))+LOG(WEIBULL(T,AE$9,$R32,1))*nT</f>
        <v>-127.34656360942196</v>
      </c>
      <c r="AF32" s="17">
        <f t="array" ref="AF32">SUM(LOG(WEIBULL(Data,AF$9,$R32,0)))+LOG(WEIBULL(T,AF$9,$R32,1))*nT</f>
        <v>-127.27301078602858</v>
      </c>
      <c r="AG32" s="17">
        <f t="array" ref="AG32">SUM(LOG(WEIBULL(Data,AG$9,$R32,0)))+LOG(WEIBULL(T,AG$9,$R32,1))*nT</f>
        <v>-127.26479531861426</v>
      </c>
      <c r="AH32" s="17">
        <f t="array" ref="AH32">SUM(LOG(WEIBULL(Data,AH$9,$R32,0)))+LOG(WEIBULL(T,AH$9,$R32,1))*nT</f>
        <v>-127.31910660443489</v>
      </c>
      <c r="AI32" s="17">
        <f t="array" ref="AI32">SUM(LOG(WEIBULL(Data,AI$9,$R32,0)))+LOG(WEIBULL(T,AI$9,$R32,1))*nT</f>
        <v>-127.43340322333202</v>
      </c>
      <c r="AJ32" s="17">
        <f t="array" ref="AJ32">SUM(LOG(WEIBULL(Data,AJ$9,$R32,0)))+LOG(WEIBULL(T,AJ$9,$R32,1))*nT</f>
        <v>-127.60538460958159</v>
      </c>
      <c r="AK32" s="17">
        <f t="array" ref="AK32">SUM(LOG(WEIBULL(Data,AK$9,$R32,0)))+LOG(WEIBULL(T,AK$9,$R32,1))*nT</f>
        <v>-127.83296667903839</v>
      </c>
      <c r="AL32" s="17">
        <f t="array" ref="AL32">SUM(LOG(WEIBULL(Data,AL$9,$R32,0)))+LOG(WEIBULL(T,AL$9,$R32,1))*nT</f>
        <v>-128.11426076832771</v>
      </c>
      <c r="AM32" s="17">
        <f t="array" ref="AM32">SUM(LOG(WEIBULL(Data,AM$9,$R32,0)))+LOG(WEIBULL(T,AM$9,$R32,1))*nT</f>
        <v>-128.44755536284532</v>
      </c>
      <c r="AN32" s="17">
        <f t="array" ref="AN32">SUM(LOG(WEIBULL(Data,AN$9,$R32,0)))+LOG(WEIBULL(T,AN$9,$R32,1))*nT</f>
        <v>-128.83130018539453</v>
      </c>
      <c r="AO32" s="17">
        <f t="array" ref="AO32">SUM(LOG(WEIBULL(Data,AO$9,$R32,0)))+LOG(WEIBULL(T,AO$9,$R32,1))*nT</f>
        <v>-129.26409229307953</v>
      </c>
      <c r="AP32" s="17">
        <f t="array" ref="AP32">SUM(LOG(WEIBULL(Data,AP$9,$R32,0)))+LOG(WEIBULL(T,AP$9,$R32,1))*nT</f>
        <v>-129.74466389090588</v>
      </c>
      <c r="AQ32" s="17">
        <f t="array" ref="AQ32">SUM(LOG(WEIBULL(Data,AQ$9,$R32,0)))+LOG(WEIBULL(T,AQ$9,$R32,1))*nT</f>
        <v>-130.27187161962698</v>
      </c>
      <c r="AR32" s="17">
        <f t="array" ref="AR32">SUM(LOG(WEIBULL(Data,AR$9,$R32,0)))+LOG(WEIBULL(T,AR$9,$R32,1))*nT</f>
        <v>-130.84468711523948</v>
      </c>
      <c r="AS32" s="17">
        <f t="array" ref="AS32">SUM(LOG(WEIBULL(Data,AS$9,$R32,0)))+LOG(WEIBULL(T,AS$9,$R32,1))*nT</f>
        <v>-131.462188670058</v>
      </c>
      <c r="AT32" s="17">
        <f t="array" ref="AT32">SUM(LOG(WEIBULL(Data,AT$9,$R32,0)))+LOG(WEIBULL(T,AT$9,$R32,1))*nT</f>
        <v>-132.12355385199115</v>
      </c>
      <c r="AU32" s="17">
        <f t="array" ref="AU32">SUM(LOG(WEIBULL(Data,AU$9,$R32,0)))+LOG(WEIBULL(T,AU$9,$R32,1))*nT</f>
        <v>-132.82805296064043</v>
      </c>
      <c r="AV32" s="18">
        <f t="array" ref="AV32">SUM(LOG(WEIBULL(Data,AV$9,$R32,0)))+LOG(WEIBULL(T,AV$9,$R32,1))*nT</f>
        <v>-133.5750432170739</v>
      </c>
      <c r="AW32" s="32">
        <f t="shared" si="2"/>
        <v>5.3394397992461336E-56</v>
      </c>
      <c r="AX32" s="24">
        <f t="shared" si="7"/>
        <v>7.1890706003015226E-2</v>
      </c>
      <c r="AZ32" s="57">
        <v>2.0000000000000009</v>
      </c>
      <c r="BA32" s="55">
        <v>5.7070716309173188E-2</v>
      </c>
      <c r="BC32" s="53">
        <f t="shared" si="3"/>
        <v>7.2399999999999984</v>
      </c>
      <c r="BD32" s="55">
        <f t="shared" si="4"/>
        <v>7.1890706003015226E-2</v>
      </c>
      <c r="BF32" s="57"/>
      <c r="BG32" s="32">
        <f t="shared" si="8"/>
        <v>2.0500000000000007</v>
      </c>
      <c r="BH32" s="32"/>
      <c r="BI32" s="32">
        <f t="shared" si="9"/>
        <v>3.1264543410095789E-2</v>
      </c>
      <c r="BJ32" s="64"/>
      <c r="BL32" s="57"/>
      <c r="BM32" s="32">
        <f t="shared" si="10"/>
        <v>7.4099999999999984</v>
      </c>
      <c r="BN32" s="32"/>
      <c r="BO32" s="32">
        <f t="shared" si="11"/>
        <v>4.0812579635801469E-2</v>
      </c>
      <c r="BP32" s="64"/>
    </row>
    <row r="33" spans="2:68" x14ac:dyDescent="0.25">
      <c r="B33" s="49">
        <v>3.9789953318054847</v>
      </c>
      <c r="C33" s="1"/>
      <c r="D33" s="1"/>
      <c r="E33" s="1"/>
      <c r="F33" s="1"/>
      <c r="G33" s="1"/>
      <c r="H33" s="1"/>
      <c r="I33" s="1"/>
      <c r="J33" s="1"/>
      <c r="K33" s="1"/>
      <c r="L33" s="1"/>
      <c r="M33" s="1"/>
      <c r="N33" s="37">
        <v>1</v>
      </c>
      <c r="O33" s="11">
        <f t="shared" si="5"/>
        <v>4.6350076042731794E-2</v>
      </c>
      <c r="P33" s="12">
        <f t="array" ref="P33">SUM(EXP(S33:AV33))*N33</f>
        <v>3.0397759093369658E-55</v>
      </c>
      <c r="Q33" s="74"/>
      <c r="R33" s="30">
        <f t="shared" si="6"/>
        <v>7.4099999999999984</v>
      </c>
      <c r="S33" s="16">
        <f t="array" ref="S33">SUM(LOG(WEIBULL(Data,S$9,$R33,0)))+LOG(WEIBULL(T,S$9,$R33,1))*nT</f>
        <v>-135.23609280018593</v>
      </c>
      <c r="T33" s="17">
        <f t="array" ref="T33">SUM(LOG(WEIBULL(Data,T$9,$R33,0)))+LOG(WEIBULL(T,T$9,$R33,1))*nT</f>
        <v>-134.01126083169737</v>
      </c>
      <c r="U33" s="17">
        <f t="array" ref="U33">SUM(LOG(WEIBULL(Data,U$9,$R33,0)))+LOG(WEIBULL(T,U$9,$R33,1))*nT</f>
        <v>-132.92814172670037</v>
      </c>
      <c r="V33" s="17">
        <f t="array" ref="V33">SUM(LOG(WEIBULL(Data,V$9,$R33,0)))+LOG(WEIBULL(T,V$9,$R33,1))*nT</f>
        <v>-131.97481344817959</v>
      </c>
      <c r="W33" s="17">
        <f t="array" ref="W33">SUM(LOG(WEIBULL(Data,W$9,$R33,0)))+LOG(WEIBULL(T,W$9,$R33,1))*nT</f>
        <v>-131.14097184236226</v>
      </c>
      <c r="X33" s="17">
        <f t="array" ref="X33">SUM(LOG(WEIBULL(Data,X$9,$R33,0)))+LOG(WEIBULL(T,X$9,$R33,1))*nT</f>
        <v>-130.41764893355466</v>
      </c>
      <c r="Y33" s="17">
        <f t="array" ref="Y33">SUM(LOG(WEIBULL(Data,Y$9,$R33,0)))+LOG(WEIBULL(T,Y$9,$R33,1))*nT</f>
        <v>-129.7969909889749</v>
      </c>
      <c r="Z33" s="17">
        <f t="array" ref="Z33">SUM(LOG(WEIBULL(Data,Z$9,$R33,0)))+LOG(WEIBULL(T,Z$9,$R33,1))*nT</f>
        <v>-129.27208171030409</v>
      </c>
      <c r="AA33" s="17">
        <f t="array" ref="AA33">SUM(LOG(WEIBULL(Data,AA$9,$R33,0)))+LOG(WEIBULL(T,AA$9,$R33,1))*nT</f>
        <v>-128.83679993383384</v>
      </c>
      <c r="AB33" s="17">
        <f t="array" ref="AB33">SUM(LOG(WEIBULL(Data,AB$9,$R33,0)))+LOG(WEIBULL(T,AB$9,$R33,1))*nT</f>
        <v>-128.48570402938262</v>
      </c>
      <c r="AC33" s="17">
        <f t="array" ref="AC33">SUM(LOG(WEIBULL(Data,AC$9,$R33,0)))+LOG(WEIBULL(T,AC$9,$R33,1))*nT</f>
        <v>-128.21393717838595</v>
      </c>
      <c r="AD33" s="17">
        <f t="array" ref="AD33">SUM(LOG(WEIBULL(Data,AD$9,$R33,0)))+LOG(WEIBULL(T,AD$9,$R33,1))*nT</f>
        <v>-128.01714914242385</v>
      </c>
      <c r="AE33" s="17">
        <f t="array" ref="AE33">SUM(LOG(WEIBULL(Data,AE$9,$R33,0)))+LOG(WEIBULL(T,AE$9,$R33,1))*nT</f>
        <v>-127.8914311757915</v>
      </c>
      <c r="AF33" s="17">
        <f t="array" ref="AF33">SUM(LOG(WEIBULL(Data,AF$9,$R33,0)))+LOG(WEIBULL(T,AF$9,$R33,1))*nT</f>
        <v>-127.83326150434024</v>
      </c>
      <c r="AG33" s="17">
        <f t="array" ref="AG33">SUM(LOG(WEIBULL(Data,AG$9,$R33,0)))+LOG(WEIBULL(T,AG$9,$R33,1))*nT</f>
        <v>-127.83945936600651</v>
      </c>
      <c r="AH33" s="17">
        <f t="array" ref="AH33">SUM(LOG(WEIBULL(Data,AH$9,$R33,0)))+LOG(WEIBULL(T,AH$9,$R33,1))*nT</f>
        <v>-127.90714604038121</v>
      </c>
      <c r="AI33" s="17">
        <f t="array" ref="AI33">SUM(LOG(WEIBULL(Data,AI$9,$R33,0)))+LOG(WEIBULL(T,AI$9,$R33,1))*nT</f>
        <v>-128.03371162336416</v>
      </c>
      <c r="AJ33" s="17">
        <f t="array" ref="AJ33">SUM(LOG(WEIBULL(Data,AJ$9,$R33,0)))+LOG(WEIBULL(T,AJ$9,$R33,1))*nT</f>
        <v>-128.21678655532679</v>
      </c>
      <c r="AK33" s="17">
        <f t="array" ref="AK33">SUM(LOG(WEIBULL(Data,AK$9,$R33,0)))+LOG(WEIBULL(T,AK$9,$R33,1))*nT</f>
        <v>-128.45421710667634</v>
      </c>
      <c r="AL33" s="17">
        <f t="array" ref="AL33">SUM(LOG(WEIBULL(Data,AL$9,$R33,0)))+LOG(WEIBULL(T,AL$9,$R33,1))*nT</f>
        <v>-128.74404417729195</v>
      </c>
      <c r="AM33" s="17">
        <f t="array" ref="AM33">SUM(LOG(WEIBULL(Data,AM$9,$R33,0)))+LOG(WEIBULL(T,AM$9,$R33,1))*nT</f>
        <v>-129.08448488631433</v>
      </c>
      <c r="AN33" s="17">
        <f t="array" ref="AN33">SUM(LOG(WEIBULL(Data,AN$9,$R33,0)))+LOG(WEIBULL(T,AN$9,$R33,1))*nT</f>
        <v>-129.47391652382936</v>
      </c>
      <c r="AO33" s="17">
        <f t="array" ref="AO33">SUM(LOG(WEIBULL(Data,AO$9,$R33,0)))+LOG(WEIBULL(T,AO$9,$R33,1))*nT</f>
        <v>-129.91086251177867</v>
      </c>
      <c r="AP33" s="17">
        <f t="array" ref="AP33">SUM(LOG(WEIBULL(Data,AP$9,$R33,0)))+LOG(WEIBULL(T,AP$9,$R33,1))*nT</f>
        <v>-130.39398008225456</v>
      </c>
      <c r="AQ33" s="17">
        <f t="array" ref="AQ33">SUM(LOG(WEIBULL(Data,AQ$9,$R33,0)))+LOG(WEIBULL(T,AQ$9,$R33,1))*nT</f>
        <v>-130.92204943043251</v>
      </c>
      <c r="AR33" s="17">
        <f t="array" ref="AR33">SUM(LOG(WEIBULL(Data,AR$9,$R33,0)))+LOG(WEIBULL(T,AR$9,$R33,1))*nT</f>
        <v>-131.49396413925226</v>
      </c>
      <c r="AS33" s="17">
        <f t="array" ref="AS33">SUM(LOG(WEIBULL(Data,AS$9,$R33,0)))+LOG(WEIBULL(T,AS$9,$R33,1))*nT</f>
        <v>-132.10872270549129</v>
      </c>
      <c r="AT33" s="17">
        <f t="array" ref="AT33">SUM(LOG(WEIBULL(Data,AT$9,$R33,0)))+LOG(WEIBULL(T,AT$9,$R33,1))*nT</f>
        <v>-132.76542102356348</v>
      </c>
      <c r="AU33" s="17">
        <f t="array" ref="AU33">SUM(LOG(WEIBULL(Data,AU$9,$R33,0)))+LOG(WEIBULL(T,AU$9,$R33,1))*nT</f>
        <v>-133.4632457053842</v>
      </c>
      <c r="AV33" s="18">
        <f t="array" ref="AV33">SUM(LOG(WEIBULL(Data,AV$9,$R33,0)))+LOG(WEIBULL(T,AV$9,$R33,1))*nT</f>
        <v>-134.20146813286428</v>
      </c>
      <c r="AW33" s="32">
        <f t="shared" si="2"/>
        <v>3.0312167473798466E-56</v>
      </c>
      <c r="AX33" s="24">
        <f t="shared" si="7"/>
        <v>4.0812579635801469E-2</v>
      </c>
      <c r="AZ33" s="57">
        <v>2.0500000000000007</v>
      </c>
      <c r="BA33" s="55">
        <v>3.1264543410095789E-2</v>
      </c>
      <c r="BC33" s="53">
        <f t="shared" si="3"/>
        <v>7.4099999999999984</v>
      </c>
      <c r="BD33" s="55">
        <f t="shared" si="4"/>
        <v>4.0812579635801469E-2</v>
      </c>
      <c r="BF33" s="57"/>
      <c r="BG33" s="32">
        <f t="shared" si="8"/>
        <v>2.1000000000000005</v>
      </c>
      <c r="BH33" s="32"/>
      <c r="BI33" s="32">
        <f t="shared" si="9"/>
        <v>1.6298701165982699E-2</v>
      </c>
      <c r="BJ33" s="64"/>
      <c r="BL33" s="57"/>
      <c r="BM33" s="32">
        <f t="shared" si="10"/>
        <v>7.5799999999999983</v>
      </c>
      <c r="BN33" s="32"/>
      <c r="BO33" s="32">
        <f t="shared" si="11"/>
        <v>2.241112717793212E-2</v>
      </c>
      <c r="BP33" s="64"/>
    </row>
    <row r="34" spans="2:68" x14ac:dyDescent="0.25">
      <c r="B34" s="49">
        <v>4.6631266149020805</v>
      </c>
      <c r="C34" s="1"/>
      <c r="D34" s="1"/>
      <c r="E34" s="1"/>
      <c r="F34" s="1"/>
      <c r="G34" s="1"/>
      <c r="H34" s="1"/>
      <c r="I34" s="1"/>
      <c r="J34" s="1"/>
      <c r="K34" s="1"/>
      <c r="L34" s="1"/>
      <c r="M34" s="1"/>
      <c r="N34" s="37">
        <v>1</v>
      </c>
      <c r="O34" s="11">
        <f t="shared" si="5"/>
        <v>2.5527882107868272E-2</v>
      </c>
      <c r="P34" s="12">
        <f t="array" ref="P34">SUM(EXP(S34:AV34))*N34</f>
        <v>1.6741944711450053E-55</v>
      </c>
      <c r="Q34" s="74"/>
      <c r="R34" s="30">
        <f t="shared" si="6"/>
        <v>7.5799999999999983</v>
      </c>
      <c r="S34" s="16">
        <f t="array" ref="S34">SUM(LOG(WEIBULL(Data,S$9,$R34,0)))+LOG(WEIBULL(T,S$9,$R34,1))*nT</f>
        <v>-135.5541737031987</v>
      </c>
      <c r="T34" s="17">
        <f t="array" ref="T34">SUM(LOG(WEIBULL(Data,T$9,$R34,0)))+LOG(WEIBULL(T,T$9,$R34,1))*nT</f>
        <v>-134.35215834101106</v>
      </c>
      <c r="U34" s="17">
        <f t="array" ref="U34">SUM(LOG(WEIBULL(Data,U$9,$R34,0)))+LOG(WEIBULL(T,U$9,$R34,1))*nT</f>
        <v>-133.29182107908838</v>
      </c>
      <c r="V34" s="17">
        <f t="array" ref="V34">SUM(LOG(WEIBULL(Data,V$9,$R34,0)))+LOG(WEIBULL(T,V$9,$R34,1))*nT</f>
        <v>-132.36116759982679</v>
      </c>
      <c r="W34" s="17">
        <f t="array" ref="W34">SUM(LOG(WEIBULL(Data,W$9,$R34,0)))+LOG(WEIBULL(T,W$9,$R34,1))*nT</f>
        <v>-131.54982332680191</v>
      </c>
      <c r="X34" s="17">
        <f t="array" ref="X34">SUM(LOG(WEIBULL(Data,X$9,$R34,0)))+LOG(WEIBULL(T,X$9,$R34,1))*nT</f>
        <v>-130.84875153590843</v>
      </c>
      <c r="Y34" s="17">
        <f t="array" ref="Y34">SUM(LOG(WEIBULL(Data,Y$9,$R34,0)))+LOG(WEIBULL(T,Y$9,$R34,1))*nT</f>
        <v>-130.25003124081579</v>
      </c>
      <c r="Z34" s="17">
        <f t="array" ref="Z34">SUM(LOG(WEIBULL(Data,Z$9,$R34,0)))+LOG(WEIBULL(T,Z$9,$R34,1))*nT</f>
        <v>-129.74668020965134</v>
      </c>
      <c r="AA34" s="17">
        <f t="array" ref="AA34">SUM(LOG(WEIBULL(Data,AA$9,$R34,0)))+LOG(WEIBULL(T,AA$9,$R34,1))*nT</f>
        <v>-129.33251249488481</v>
      </c>
      <c r="AB34" s="17">
        <f t="array" ref="AB34">SUM(LOG(WEIBULL(Data,AB$9,$R34,0)))+LOG(WEIBULL(T,AB$9,$R34,1))*nT</f>
        <v>-129.00202266660091</v>
      </c>
      <c r="AC34" s="17">
        <f t="array" ref="AC34">SUM(LOG(WEIBULL(Data,AC$9,$R34,0)))+LOG(WEIBULL(T,AC$9,$R34,1))*nT</f>
        <v>-128.75029092951951</v>
      </c>
      <c r="AD34" s="17">
        <f t="array" ref="AD34">SUM(LOG(WEIBULL(Data,AD$9,$R34,0)))+LOG(WEIBULL(T,AD$9,$R34,1))*nT</f>
        <v>-128.57290473491921</v>
      </c>
      <c r="AE34" s="17">
        <f t="array" ref="AE34">SUM(LOG(WEIBULL(Data,AE$9,$R34,0)))+LOG(WEIBULL(T,AE$9,$R34,1))*nT</f>
        <v>-128.46589354092646</v>
      </c>
      <c r="AF34" s="17">
        <f t="array" ref="AF34">SUM(LOG(WEIBULL(Data,AF$9,$R34,0)))+LOG(WEIBULL(T,AF$9,$R34,1))*nT</f>
        <v>-128.42567414321229</v>
      </c>
      <c r="AG34" s="17">
        <f t="array" ref="AG34">SUM(LOG(WEIBULL(Data,AG$9,$R34,0)))+LOG(WEIBULL(T,AG$9,$R34,1))*nT</f>
        <v>-128.44900457130143</v>
      </c>
      <c r="AH34" s="17">
        <f t="array" ref="AH34">SUM(LOG(WEIBULL(Data,AH$9,$R34,0)))+LOG(WEIBULL(T,AH$9,$R34,1))*nT</f>
        <v>-128.53294497761649</v>
      </c>
      <c r="AI34" s="17">
        <f t="array" ref="AI34">SUM(LOG(WEIBULL(Data,AI$9,$R34,0)))+LOG(WEIBULL(T,AI$9,$R34,1))*nT</f>
        <v>-128.67482427504609</v>
      </c>
      <c r="AJ34" s="17">
        <f t="array" ref="AJ34">SUM(LOG(WEIBULL(Data,AJ$9,$R34,0)))+LOG(WEIBULL(T,AJ$9,$R34,1))*nT</f>
        <v>-128.87221153120191</v>
      </c>
      <c r="AK34" s="17">
        <f t="array" ref="AK34">SUM(LOG(WEIBULL(Data,AK$9,$R34,0)))+LOG(WEIBULL(T,AK$9,$R34,1))*nT</f>
        <v>-129.12289132298116</v>
      </c>
      <c r="AL34" s="17">
        <f t="array" ref="AL34">SUM(LOG(WEIBULL(Data,AL$9,$R34,0)))+LOG(WEIBULL(T,AL$9,$R34,1))*nT</f>
        <v>-129.42484240763045</v>
      </c>
      <c r="AM34" s="17">
        <f t="array" ref="AM34">SUM(LOG(WEIBULL(Data,AM$9,$R34,0)))+LOG(WEIBULL(T,AM$9,$R34,1))*nT</f>
        <v>-129.7762191865101</v>
      </c>
      <c r="AN34" s="17">
        <f t="array" ref="AN34">SUM(LOG(WEIBULL(Data,AN$9,$R34,0)))+LOG(WEIBULL(T,AN$9,$R34,1))*nT</f>
        <v>-130.17533553281513</v>
      </c>
      <c r="AO34" s="17">
        <f t="array" ref="AO34">SUM(LOG(WEIBULL(Data,AO$9,$R34,0)))+LOG(WEIBULL(T,AO$9,$R34,1))*nT</f>
        <v>-130.62065063030522</v>
      </c>
      <c r="AP34" s="17">
        <f t="array" ref="AP34">SUM(LOG(WEIBULL(Data,AP$9,$R34,0)))+LOG(WEIBULL(T,AP$9,$R34,1))*nT</f>
        <v>-131.11075653091928</v>
      </c>
      <c r="AQ34" s="17">
        <f t="array" ref="AQ34">SUM(LOG(WEIBULL(Data,AQ$9,$R34,0)))+LOG(WEIBULL(T,AQ$9,$R34,1))*nT</f>
        <v>-131.6443671882476</v>
      </c>
      <c r="AR34" s="17">
        <f t="array" ref="AR34">SUM(LOG(WEIBULL(Data,AR$9,$R34,0)))+LOG(WEIBULL(T,AR$9,$R34,1))*nT</f>
        <v>-132.2203087636984</v>
      </c>
      <c r="AS34" s="17">
        <f t="array" ref="AS34">SUM(LOG(WEIBULL(Data,AS$9,$R34,0)))+LOG(WEIBULL(T,AS$9,$R34,1))*nT</f>
        <v>-132.83751103472824</v>
      </c>
      <c r="AT34" s="17">
        <f t="array" ref="AT34">SUM(LOG(WEIBULL(Data,AT$9,$R34,0)))+LOG(WEIBULL(T,AT$9,$R34,1))*nT</f>
        <v>-133.49499976120237</v>
      </c>
      <c r="AU34" s="17">
        <f t="array" ref="AU34">SUM(LOG(WEIBULL(Data,AU$9,$R34,0)))+LOG(WEIBULL(T,AU$9,$R34,1))*nT</f>
        <v>-134.19188988795938</v>
      </c>
      <c r="AV34" s="18">
        <f t="array" ref="AV34">SUM(LOG(WEIBULL(Data,AV$9,$R34,0)))+LOG(WEIBULL(T,AV$9,$R34,1))*nT</f>
        <v>-134.92737947988329</v>
      </c>
      <c r="AW34" s="32">
        <f t="shared" si="2"/>
        <v>1.6645109090290275E-56</v>
      </c>
      <c r="AX34" s="24">
        <f t="shared" si="7"/>
        <v>2.241112717793212E-2</v>
      </c>
      <c r="AZ34" s="57">
        <v>2.1000000000000005</v>
      </c>
      <c r="BA34" s="55">
        <v>1.6298701165982699E-2</v>
      </c>
      <c r="BC34" s="53">
        <f t="shared" si="3"/>
        <v>7.5799999999999983</v>
      </c>
      <c r="BD34" s="55">
        <f t="shared" si="4"/>
        <v>2.241112717793212E-2</v>
      </c>
      <c r="BF34" s="57"/>
      <c r="BG34" s="32">
        <f t="shared" si="8"/>
        <v>2.1500000000000004</v>
      </c>
      <c r="BH34" s="32"/>
      <c r="BI34" s="32">
        <f t="shared" si="9"/>
        <v>8.098848208843757E-3</v>
      </c>
      <c r="BJ34" s="64"/>
      <c r="BL34" s="57"/>
      <c r="BM34" s="32">
        <f t="shared" si="10"/>
        <v>7.7499999999999982</v>
      </c>
      <c r="BN34" s="32"/>
      <c r="BO34" s="32">
        <f t="shared" si="11"/>
        <v>1.1951769194755078E-2</v>
      </c>
      <c r="BP34" s="64"/>
    </row>
    <row r="35" spans="2:68" x14ac:dyDescent="0.25">
      <c r="B35" s="49">
        <v>2.847320527713098</v>
      </c>
      <c r="C35" s="1"/>
      <c r="D35" s="1"/>
      <c r="E35" s="1"/>
      <c r="F35" s="1"/>
      <c r="G35" s="1"/>
      <c r="H35" s="1"/>
      <c r="I35" s="1"/>
      <c r="J35" s="1"/>
      <c r="K35" s="1"/>
      <c r="L35" s="1"/>
      <c r="M35" s="1"/>
      <c r="N35" s="37">
        <v>1</v>
      </c>
      <c r="O35" s="11">
        <f t="shared" si="5"/>
        <v>1.3705167511125649E-2</v>
      </c>
      <c r="P35" s="12">
        <f t="array" ref="P35">SUM(EXP(S35:AV35))*N35</f>
        <v>8.9882566741290737E-56</v>
      </c>
      <c r="Q35" s="74"/>
      <c r="R35" s="30">
        <f t="shared" si="6"/>
        <v>7.7499999999999982</v>
      </c>
      <c r="S35" s="16">
        <f t="array" ref="S35">SUM(LOG(WEIBULL(Data,S$9,$R35,0)))+LOG(WEIBULL(T,S$9,$R35,1))*nT</f>
        <v>-135.87973946225213</v>
      </c>
      <c r="T35" s="17">
        <f t="array" ref="T35">SUM(LOG(WEIBULL(Data,T$9,$R35,0)))+LOG(WEIBULL(T,T$9,$R35,1))*nT</f>
        <v>-134.70158464220285</v>
      </c>
      <c r="U35" s="17">
        <f t="array" ref="U35">SUM(LOG(WEIBULL(Data,U$9,$R35,0)))+LOG(WEIBULL(T,U$9,$R35,1))*nT</f>
        <v>-133.66515185174231</v>
      </c>
      <c r="V35" s="17">
        <f t="array" ref="V35">SUM(LOG(WEIBULL(Data,V$9,$R35,0)))+LOG(WEIBULL(T,V$9,$R35,1))*nT</f>
        <v>-132.75837769197014</v>
      </c>
      <c r="W35" s="17">
        <f t="array" ref="W35">SUM(LOG(WEIBULL(Data,W$9,$R35,0)))+LOG(WEIBULL(T,W$9,$R35,1))*nT</f>
        <v>-131.97082058955084</v>
      </c>
      <c r="X35" s="17">
        <f t="array" ref="X35">SUM(LOG(WEIBULL(Data,X$9,$R35,0)))+LOG(WEIBULL(T,X$9,$R35,1))*nT</f>
        <v>-131.29337872216632</v>
      </c>
      <c r="Y35" s="17">
        <f t="array" ref="Y35">SUM(LOG(WEIBULL(Data,Y$9,$R35,0)))+LOG(WEIBULL(T,Y$9,$R35,1))*nT</f>
        <v>-130.71806772350183</v>
      </c>
      <c r="Z35" s="17">
        <f t="array" ref="Z35">SUM(LOG(WEIBULL(Data,Z$9,$R35,0)))+LOG(WEIBULL(T,Z$9,$R35,1))*nT</f>
        <v>-130.23784352484574</v>
      </c>
      <c r="AA35" s="17">
        <f t="array" ref="AA35">SUM(LOG(WEIBULL(Data,AA$9,$R35,0)))+LOG(WEIBULL(T,AA$9,$R35,1))*nT</f>
        <v>-129.84645971535224</v>
      </c>
      <c r="AB35" s="17">
        <f t="array" ref="AB35">SUM(LOG(WEIBULL(Data,AB$9,$R35,0)))+LOG(WEIBULL(T,AB$9,$R35,1))*nT</f>
        <v>-129.53835161114722</v>
      </c>
      <c r="AC35" s="17">
        <f t="array" ref="AC35">SUM(LOG(WEIBULL(Data,AC$9,$R35,0)))+LOG(WEIBULL(T,AC$9,$R35,1))*nT</f>
        <v>-129.30854121356595</v>
      </c>
      <c r="AD35" s="17">
        <f t="array" ref="AD35">SUM(LOG(WEIBULL(Data,AD$9,$R35,0)))+LOG(WEIBULL(T,AD$9,$R35,1))*nT</f>
        <v>-129.15255866755373</v>
      </c>
      <c r="AE35" s="17">
        <f t="array" ref="AE35">SUM(LOG(WEIBULL(Data,AE$9,$R35,0)))+LOG(WEIBULL(T,AE$9,$R35,1))*nT</f>
        <v>-129.06637687352242</v>
      </c>
      <c r="AF35" s="17">
        <f t="array" ref="AF35">SUM(LOG(WEIBULL(Data,AF$9,$R35,0)))+LOG(WEIBULL(T,AF$9,$R35,1))*nT</f>
        <v>-129.04635667450165</v>
      </c>
      <c r="AG35" s="17">
        <f t="array" ref="AG35">SUM(LOG(WEIBULL(Data,AG$9,$R35,0)))+LOG(WEIBULL(T,AG$9,$R35,1))*nT</f>
        <v>-129.08920061356167</v>
      </c>
      <c r="AH35" s="17">
        <f t="array" ref="AH35">SUM(LOG(WEIBULL(Data,AH$9,$R35,0)))+LOG(WEIBULL(T,AH$9,$R35,1))*nT</f>
        <v>-129.19191368838031</v>
      </c>
      <c r="AI35" s="17">
        <f t="array" ref="AI35">SUM(LOG(WEIBULL(Data,AI$9,$R35,0)))+LOG(WEIBULL(T,AI$9,$R35,1))*nT</f>
        <v>-129.35176985847687</v>
      </c>
      <c r="AJ35" s="17">
        <f t="array" ref="AJ35">SUM(LOG(WEIBULL(Data,AJ$9,$R35,0)))+LOG(WEIBULL(T,AJ$9,$R35,1))*nT</f>
        <v>-129.56628331300519</v>
      </c>
      <c r="AK35" s="17">
        <f t="array" ref="AK35">SUM(LOG(WEIBULL(Data,AK$9,$R35,0)))+LOG(WEIBULL(T,AK$9,$R35,1))*nT</f>
        <v>-129.83318370244032</v>
      </c>
      <c r="AL35" s="17">
        <f t="array" ref="AL35">SUM(LOG(WEIBULL(Data,AL$9,$R35,0)))+LOG(WEIBULL(T,AL$9,$R35,1))*nT</f>
        <v>-130.15039469006834</v>
      </c>
      <c r="AM35" s="17">
        <f t="array" ref="AM35">SUM(LOG(WEIBULL(Data,AM$9,$R35,0)))+LOG(WEIBULL(T,AM$9,$R35,1))*nT</f>
        <v>-130.51601529919412</v>
      </c>
      <c r="AN35" s="17">
        <f t="array" ref="AN35">SUM(LOG(WEIBULL(Data,AN$9,$R35,0)))+LOG(WEIBULL(T,AN$9,$R35,1))*nT</f>
        <v>-130.92830362703648</v>
      </c>
      <c r="AO35" s="17">
        <f t="array" ref="AO35">SUM(LOG(WEIBULL(Data,AO$9,$R35,0)))+LOG(WEIBULL(T,AO$9,$R35,1))*nT</f>
        <v>-131.38566257208043</v>
      </c>
      <c r="AP35" s="17">
        <f t="array" ref="AP35">SUM(LOG(WEIBULL(Data,AP$9,$R35,0)))+LOG(WEIBULL(T,AP$9,$R35,1))*nT</f>
        <v>-131.8866272824834</v>
      </c>
      <c r="AQ35" s="17">
        <f t="array" ref="AQ35">SUM(LOG(WEIBULL(Data,AQ$9,$R35,0)))+LOG(WEIBULL(T,AQ$9,$R35,1))*nT</f>
        <v>-132.42985408223313</v>
      </c>
      <c r="AR35" s="17">
        <f t="array" ref="AR35">SUM(LOG(WEIBULL(Data,AR$9,$R35,0)))+LOG(WEIBULL(T,AR$9,$R35,1))*nT</f>
        <v>-133.01411067162272</v>
      </c>
      <c r="AS35" s="17">
        <f t="array" ref="AS35">SUM(LOG(WEIBULL(Data,AS$9,$R35,0)))+LOG(WEIBULL(T,AS$9,$R35,1))*nT</f>
        <v>-133.63826743115197</v>
      </c>
      <c r="AT35" s="17">
        <f t="array" ref="AT35">SUM(LOG(WEIBULL(Data,AT$9,$R35,0)))+LOG(WEIBULL(T,AT$9,$R35,1))*nT</f>
        <v>-134.30128968465863</v>
      </c>
      <c r="AU35" s="17">
        <f t="array" ref="AU35">SUM(LOG(WEIBULL(Data,AU$9,$R35,0)))+LOG(WEIBULL(T,AU$9,$R35,1))*nT</f>
        <v>-135.00223079950359</v>
      </c>
      <c r="AV35" s="18">
        <f t="array" ref="AV35">SUM(LOG(WEIBULL(Data,AV$9,$R35,0)))+LOG(WEIBULL(T,AV$9,$R35,1))*nT</f>
        <v>-135.74022601986692</v>
      </c>
      <c r="AW35" s="32">
        <f t="shared" si="2"/>
        <v>8.8767735995251769E-57</v>
      </c>
      <c r="AX35" s="24">
        <f t="shared" si="7"/>
        <v>1.1951769194755078E-2</v>
      </c>
      <c r="AZ35" s="57">
        <v>2.1500000000000004</v>
      </c>
      <c r="BA35" s="55">
        <v>8.098848208843757E-3</v>
      </c>
      <c r="BC35" s="53">
        <f t="shared" si="3"/>
        <v>7.7499999999999982</v>
      </c>
      <c r="BD35" s="55">
        <f t="shared" si="4"/>
        <v>1.1951769194755078E-2</v>
      </c>
      <c r="BF35" s="57"/>
      <c r="BG35" s="32">
        <f t="shared" si="8"/>
        <v>2.2000000000000002</v>
      </c>
      <c r="BH35" s="32"/>
      <c r="BI35" s="32">
        <f t="shared" si="9"/>
        <v>3.841795036382259E-3</v>
      </c>
      <c r="BJ35" s="64"/>
      <c r="BL35" s="57"/>
      <c r="BM35" s="32">
        <f t="shared" si="10"/>
        <v>7.9199999999999982</v>
      </c>
      <c r="BN35" s="32"/>
      <c r="BO35" s="32">
        <f t="shared" si="11"/>
        <v>6.2123014339101309E-3</v>
      </c>
      <c r="BP35" s="64"/>
    </row>
    <row r="36" spans="2:68" x14ac:dyDescent="0.25">
      <c r="B36" s="49">
        <v>4.8379432134701634</v>
      </c>
      <c r="C36" s="1"/>
      <c r="D36" s="1"/>
      <c r="E36" s="1"/>
      <c r="F36" s="1"/>
      <c r="G36" s="1"/>
      <c r="H36" s="1"/>
      <c r="I36" s="1"/>
      <c r="J36" s="1"/>
      <c r="K36" s="1"/>
      <c r="L36" s="1"/>
      <c r="M36" s="1"/>
      <c r="N36" s="37">
        <v>1</v>
      </c>
      <c r="O36" s="11">
        <f t="shared" si="5"/>
        <v>7.2141360791499924E-3</v>
      </c>
      <c r="P36" s="12">
        <f t="array" ref="P36">SUM(EXP(S36:AV36))*N36</f>
        <v>4.7312451094710876E-56</v>
      </c>
      <c r="Q36" s="74"/>
      <c r="R36" s="30">
        <f t="shared" si="6"/>
        <v>7.9199999999999982</v>
      </c>
      <c r="S36" s="16">
        <f t="array" ref="S36">SUM(LOG(WEIBULL(Data,S$9,$R36,0)))+LOG(WEIBULL(T,S$9,$R36,1))*nT</f>
        <v>-136.21187939403549</v>
      </c>
      <c r="T36" s="17">
        <f t="array" ref="T36">SUM(LOG(WEIBULL(Data,T$9,$R36,0)))+LOG(WEIBULL(T,T$9,$R36,1))*nT</f>
        <v>-135.05850446452413</v>
      </c>
      <c r="U36" s="17">
        <f t="array" ref="U36">SUM(LOG(WEIBULL(Data,U$9,$R36,0)))+LOG(WEIBULL(T,U$9,$R36,1))*nT</f>
        <v>-134.04696424820804</v>
      </c>
      <c r="V36" s="17">
        <f t="array" ref="V36">SUM(LOG(WEIBULL(Data,V$9,$R36,0)))+LOG(WEIBULL(T,V$9,$R36,1))*nT</f>
        <v>-133.16512901887214</v>
      </c>
      <c r="W36" s="17">
        <f t="array" ref="W36">SUM(LOG(WEIBULL(Data,W$9,$R36,0)))+LOG(WEIBULL(T,W$9,$R36,1))*nT</f>
        <v>-132.40249315901087</v>
      </c>
      <c r="X36" s="17">
        <f t="array" ref="X36">SUM(LOG(WEIBULL(Data,X$9,$R36,0)))+LOG(WEIBULL(T,X$9,$R36,1))*nT</f>
        <v>-131.74989289656503</v>
      </c>
      <c r="Y36" s="17">
        <f t="array" ref="Y36">SUM(LOG(WEIBULL(Data,Y$9,$R36,0)))+LOG(WEIBULL(T,Y$9,$R36,1))*nT</f>
        <v>-131.19928382726539</v>
      </c>
      <c r="Z36" s="17">
        <f t="array" ref="Z36">SUM(LOG(WEIBULL(Data,Z$9,$R36,0)))+LOG(WEIBULL(T,Z$9,$R36,1))*nT</f>
        <v>-130.74356357980889</v>
      </c>
      <c r="AA36" s="17">
        <f t="array" ref="AA36">SUM(LOG(WEIBULL(Data,AA$9,$R36,0)))+LOG(WEIBULL(T,AA$9,$R36,1))*nT</f>
        <v>-130.37642900596563</v>
      </c>
      <c r="AB36" s="17">
        <f t="array" ref="AB36">SUM(LOG(WEIBULL(Data,AB$9,$R36,0)))+LOG(WEIBULL(T,AB$9,$R36,1))*nT</f>
        <v>-130.09226008576456</v>
      </c>
      <c r="AC36" s="17">
        <f t="array" ref="AC36">SUM(LOG(WEIBULL(Data,AC$9,$R36,0)))+LOG(WEIBULL(T,AC$9,$R36,1))*nT</f>
        <v>-129.88602472794605</v>
      </c>
      <c r="AD36" s="17">
        <f t="array" ref="AD36">SUM(LOG(WEIBULL(Data,AD$9,$R36,0)))+LOG(WEIBULL(T,AD$9,$R36,1))*nT</f>
        <v>-129.75320007656219</v>
      </c>
      <c r="AE36" s="17">
        <f t="array" ref="AE36">SUM(LOG(WEIBULL(Data,AE$9,$R36,0)))+LOG(WEIBULL(T,AE$9,$R36,1))*nT</f>
        <v>-129.68970697682354</v>
      </c>
      <c r="AF36" s="17">
        <f t="array" ref="AF36">SUM(LOG(WEIBULL(Data,AF$9,$R36,0)))+LOG(WEIBULL(T,AF$9,$R36,1))*nT</f>
        <v>-129.69185502180494</v>
      </c>
      <c r="AG36" s="17">
        <f t="array" ref="AG36">SUM(LOG(WEIBULL(Data,AG$9,$R36,0)))+LOG(WEIBULL(T,AG$9,$R36,1))*nT</f>
        <v>-129.75629617473459</v>
      </c>
      <c r="AH36" s="17">
        <f t="array" ref="AH36">SUM(LOG(WEIBULL(Data,AH$9,$R36,0)))+LOG(WEIBULL(T,AH$9,$R36,1))*nT</f>
        <v>-129.87998539346935</v>
      </c>
      <c r="AI36" s="17">
        <f t="array" ref="AI36">SUM(LOG(WEIBULL(Data,AI$9,$R36,0)))+LOG(WEIBULL(T,AI$9,$R36,1))*nT</f>
        <v>-130.06014701239809</v>
      </c>
      <c r="AJ36" s="17">
        <f t="array" ref="AJ36">SUM(LOG(WEIBULL(Data,AJ$9,$R36,0)))+LOG(WEIBULL(T,AJ$9,$R36,1))*nT</f>
        <v>-130.29424588937226</v>
      </c>
      <c r="AK36" s="17">
        <f t="array" ref="AK36">SUM(LOG(WEIBULL(Data,AK$9,$R36,0)))+LOG(WEIBULL(T,AK$9,$R36,1))*nT</f>
        <v>-130.57996252070404</v>
      </c>
      <c r="AL36" s="17">
        <f t="array" ref="AL36">SUM(LOG(WEIBULL(Data,AL$9,$R36,0)))+LOG(WEIBULL(T,AL$9,$R36,1))*nT</f>
        <v>-130.91517147984604</v>
      </c>
      <c r="AM36" s="17">
        <f t="array" ref="AM36">SUM(LOG(WEIBULL(Data,AM$9,$R36,0)))+LOG(WEIBULL(T,AM$9,$R36,1))*nT</f>
        <v>-131.29792265536943</v>
      </c>
      <c r="AN36" s="17">
        <f t="array" ref="AN36">SUM(LOG(WEIBULL(Data,AN$9,$R36,0)))+LOG(WEIBULL(T,AN$9,$R36,1))*nT</f>
        <v>-131.72642485892021</v>
      </c>
      <c r="AO36" s="17">
        <f t="array" ref="AO36">SUM(LOG(WEIBULL(Data,AO$9,$R36,0)))+LOG(WEIBULL(T,AO$9,$R36,1))*nT</f>
        <v>-132.19903144963419</v>
      </c>
      <c r="AP36" s="17">
        <f t="array" ref="AP36">SUM(LOG(WEIBULL(Data,AP$9,$R36,0)))+LOG(WEIBULL(T,AP$9,$R36,1))*nT</f>
        <v>-132.71422768232424</v>
      </c>
      <c r="AQ36" s="17">
        <f t="array" ref="AQ36">SUM(LOG(WEIBULL(Data,AQ$9,$R36,0)))+LOG(WEIBULL(T,AQ$9,$R36,1))*nT</f>
        <v>-133.27061953586448</v>
      </c>
      <c r="AR36" s="17">
        <f t="array" ref="AR36">SUM(LOG(WEIBULL(Data,AR$9,$R36,0)))+LOG(WEIBULL(T,AR$9,$R36,1))*nT</f>
        <v>-133.86692381806597</v>
      </c>
      <c r="AS36" s="17">
        <f t="array" ref="AS36">SUM(LOG(WEIBULL(Data,AS$9,$R36,0)))+LOG(WEIBULL(T,AS$9,$R36,1))*nT</f>
        <v>-134.50195937589231</v>
      </c>
      <c r="AT36" s="17">
        <f t="array" ref="AT36">SUM(LOG(WEIBULL(Data,AT$9,$R36,0)))+LOG(WEIBULL(T,AT$9,$R36,1))*nT</f>
        <v>-135.17463926656703</v>
      </c>
      <c r="AU36" s="17">
        <f t="array" ref="AU36">SUM(LOG(WEIBULL(Data,AU$9,$R36,0)))+LOG(WEIBULL(T,AU$9,$R36,1))*nT</f>
        <v>-135.88396376714832</v>
      </c>
      <c r="AV36" s="18">
        <f t="array" ref="AV36">SUM(LOG(WEIBULL(Data,AV$9,$R36,0)))+LOG(WEIBULL(T,AV$9,$R36,1))*nT</f>
        <v>-136.62901411839141</v>
      </c>
      <c r="AW36" s="32">
        <f t="shared" si="2"/>
        <v>4.6139774339874135E-57</v>
      </c>
      <c r="AX36" s="24">
        <f t="shared" si="7"/>
        <v>6.2123014339101309E-3</v>
      </c>
      <c r="AZ36" s="57">
        <v>2.2000000000000002</v>
      </c>
      <c r="BA36" s="55">
        <v>3.841795036382259E-3</v>
      </c>
      <c r="BC36" s="53">
        <f t="shared" si="3"/>
        <v>7.9199999999999982</v>
      </c>
      <c r="BD36" s="55">
        <f t="shared" si="4"/>
        <v>6.2123014339101309E-3</v>
      </c>
      <c r="BF36" s="57"/>
      <c r="BG36" s="32">
        <f t="shared" si="8"/>
        <v>2.25</v>
      </c>
      <c r="BH36" s="32"/>
      <c r="BI36" s="32">
        <f t="shared" si="9"/>
        <v>1.7423044108657683E-3</v>
      </c>
      <c r="BJ36" s="64"/>
      <c r="BL36" s="57"/>
      <c r="BM36" s="32">
        <f t="shared" si="10"/>
        <v>8.0899999999999981</v>
      </c>
      <c r="BN36" s="32"/>
      <c r="BO36" s="32">
        <f t="shared" si="11"/>
        <v>3.1572197578981246E-3</v>
      </c>
      <c r="BP36" s="64"/>
    </row>
    <row r="37" spans="2:68" x14ac:dyDescent="0.25">
      <c r="B37" s="49">
        <v>7.8239595406319085</v>
      </c>
      <c r="C37" s="1"/>
      <c r="D37" s="1"/>
      <c r="E37" s="1"/>
      <c r="F37" s="1"/>
      <c r="G37" s="1"/>
      <c r="H37" s="1"/>
      <c r="I37" s="1"/>
      <c r="J37" s="1"/>
      <c r="K37" s="1"/>
      <c r="L37" s="1"/>
      <c r="M37" s="1"/>
      <c r="N37" s="37">
        <v>1</v>
      </c>
      <c r="O37" s="11">
        <f t="shared" si="5"/>
        <v>3.7426720454721324E-3</v>
      </c>
      <c r="P37" s="12">
        <f t="array" ref="P37">SUM(EXP(S37:AV37))*N37</f>
        <v>2.4545556969283795E-56</v>
      </c>
      <c r="Q37" s="74"/>
      <c r="R37" s="30">
        <f t="shared" si="6"/>
        <v>8.0899999999999981</v>
      </c>
      <c r="S37" s="16">
        <f t="array" ref="S37">SUM(LOG(WEIBULL(Data,S$9,$R37,0)))+LOG(WEIBULL(T,S$9,$R37,1))*nT</f>
        <v>-136.54977612807014</v>
      </c>
      <c r="T37" s="17">
        <f t="array" ref="T37">SUM(LOG(WEIBULL(Data,T$9,$R37,0)))+LOG(WEIBULL(T,T$9,$R37,1))*nT</f>
        <v>-135.42198923862767</v>
      </c>
      <c r="U37" s="17">
        <f t="array" ref="U37">SUM(LOG(WEIBULL(Data,U$9,$R37,0)))+LOG(WEIBULL(T,U$9,$R37,1))*nT</f>
        <v>-134.43620976152042</v>
      </c>
      <c r="V37" s="17">
        <f t="array" ref="V37">SUM(LOG(WEIBULL(Data,V$9,$R37,0)))+LOG(WEIBULL(T,V$9,$R37,1))*nT</f>
        <v>-133.58024401914977</v>
      </c>
      <c r="W37" s="17">
        <f t="array" ref="W37">SUM(LOG(WEIBULL(Data,W$9,$R37,0)))+LOG(WEIBULL(T,W$9,$R37,1))*nT</f>
        <v>-132.84352490093465</v>
      </c>
      <c r="X37" s="17">
        <f t="array" ref="X37">SUM(LOG(WEIBULL(Data,X$9,$R37,0)))+LOG(WEIBULL(T,X$9,$R37,1))*nT</f>
        <v>-132.21682940748894</v>
      </c>
      <c r="Y37" s="17">
        <f t="array" ref="Y37">SUM(LOG(WEIBULL(Data,Y$9,$R37,0)))+LOG(WEIBULL(T,Y$9,$R37,1))*nT</f>
        <v>-131.69205598730724</v>
      </c>
      <c r="Z37" s="17">
        <f t="array" ref="Z37">SUM(LOG(WEIBULL(Data,Z$9,$R37,0)))+LOG(WEIBULL(T,Z$9,$R37,1))*nT</f>
        <v>-131.26204702329923</v>
      </c>
      <c r="AA37" s="17">
        <f t="array" ref="AA37">SUM(LOG(WEIBULL(Data,AA$9,$R37,0)))+LOG(WEIBULL(T,AA$9,$R37,1))*nT</f>
        <v>-130.92044585128957</v>
      </c>
      <c r="AB37" s="17">
        <f t="array" ref="AB37">SUM(LOG(WEIBULL(Data,AB$9,$R37,0)))+LOG(WEIBULL(T,AB$9,$R37,1))*nT</f>
        <v>-130.66158050056563</v>
      </c>
      <c r="AC37" s="17">
        <f t="array" ref="AC37">SUM(LOG(WEIBULL(Data,AC$9,$R37,0)))+LOG(WEIBULL(T,AC$9,$R37,1))*nT</f>
        <v>-130.48036833653268</v>
      </c>
      <c r="AD37" s="17">
        <f t="array" ref="AD37">SUM(LOG(WEIBULL(Data,AD$9,$R37,0)))+LOG(WEIBULL(T,AD$9,$R37,1))*nT</f>
        <v>-130.37223721617391</v>
      </c>
      <c r="AE37" s="17">
        <f t="array" ref="AE37">SUM(LOG(WEIBULL(Data,AE$9,$R37,0)))+LOG(WEIBULL(T,AE$9,$R37,1))*nT</f>
        <v>-130.33305980919181</v>
      </c>
      <c r="AF37" s="17">
        <f t="array" ref="AF37">SUM(LOG(WEIBULL(Data,AF$9,$R37,0)))+LOG(WEIBULL(T,AF$9,$R37,1))*nT</f>
        <v>-130.35909850618853</v>
      </c>
      <c r="AG37" s="17">
        <f t="array" ref="AG37">SUM(LOG(WEIBULL(Data,AG$9,$R37,0)))+LOG(WEIBULL(T,AG$9,$R37,1))*nT</f>
        <v>-130.4469589083335</v>
      </c>
      <c r="AH37" s="17">
        <f t="array" ref="AH37">SUM(LOG(WEIBULL(Data,AH$9,$R37,0)))+LOG(WEIBULL(T,AH$9,$R37,1))*nT</f>
        <v>-130.59355032482677</v>
      </c>
      <c r="AI37" s="17">
        <f t="array" ref="AI37">SUM(LOG(WEIBULL(Data,AI$9,$R37,0)))+LOG(WEIBULL(T,AI$9,$R37,1))*nT</f>
        <v>-130.79605203309595</v>
      </c>
      <c r="AJ37" s="17">
        <f t="array" ref="AJ37">SUM(LOG(WEIBULL(Data,AJ$9,$R37,0)))+LOG(WEIBULL(T,AJ$9,$R37,1))*nT</f>
        <v>-131.05188430901757</v>
      </c>
      <c r="AK37" s="17">
        <f t="array" ref="AK37">SUM(LOG(WEIBULL(Data,AK$9,$R37,0)))+LOG(WEIBULL(T,AK$9,$R37,1))*nT</f>
        <v>-131.35868342988908</v>
      </c>
      <c r="AL37" s="17">
        <f t="array" ref="AL37">SUM(LOG(WEIBULL(Data,AL$9,$R37,0)))+LOG(WEIBULL(T,AL$9,$R37,1))*nT</f>
        <v>-131.71428000545512</v>
      </c>
      <c r="AM37" s="17">
        <f t="array" ref="AM37">SUM(LOG(WEIBULL(Data,AM$9,$R37,0)))+LOG(WEIBULL(T,AM$9,$R37,1))*nT</f>
        <v>-132.11668011229798</v>
      </c>
      <c r="AN37" s="17">
        <f t="array" ref="AN37">SUM(LOG(WEIBULL(Data,AN$9,$R37,0)))+LOG(WEIBULL(T,AN$9,$R37,1))*nT</f>
        <v>-132.56404880196729</v>
      </c>
      <c r="AO37" s="17">
        <f t="array" ref="AO37">SUM(LOG(WEIBULL(Data,AO$9,$R37,0)))+LOG(WEIBULL(T,AO$9,$R37,1))*nT</f>
        <v>-133.0546956290344</v>
      </c>
      <c r="AP37" s="17">
        <f t="array" ref="AP37">SUM(LOG(WEIBULL(Data,AP$9,$R37,0)))+LOG(WEIBULL(T,AP$9,$R37,1))*nT</f>
        <v>-133.58706190609672</v>
      </c>
      <c r="AQ37" s="17">
        <f t="array" ref="AQ37">SUM(LOG(WEIBULL(Data,AQ$9,$R37,0)))+LOG(WEIBULL(T,AQ$9,$R37,1))*nT</f>
        <v>-134.15970944187512</v>
      </c>
      <c r="AR37" s="17">
        <f t="array" ref="AR37">SUM(LOG(WEIBULL(Data,AR$9,$R37,0)))+LOG(WEIBULL(T,AR$9,$R37,1))*nT</f>
        <v>-134.77131055842955</v>
      </c>
      <c r="AS37" s="17">
        <f t="array" ref="AS37">SUM(LOG(WEIBULL(Data,AS$9,$R37,0)))+LOG(WEIBULL(T,AS$9,$R37,1))*nT</f>
        <v>-135.42063921607746</v>
      </c>
      <c r="AT37" s="17">
        <f t="array" ref="AT37">SUM(LOG(WEIBULL(Data,AT$9,$R37,0)))+LOG(WEIBULL(T,AT$9,$R37,1))*nT</f>
        <v>-136.10656310131537</v>
      </c>
      <c r="AU37" s="17">
        <f t="array" ref="AU37">SUM(LOG(WEIBULL(Data,AU$9,$R37,0)))+LOG(WEIBULL(T,AU$9,$R37,1))*nT</f>
        <v>-136.82803655507519</v>
      </c>
      <c r="AV37" s="18">
        <f t="array" ref="AV37">SUM(LOG(WEIBULL(Data,AV$9,$R37,0)))+LOG(WEIBULL(T,AV$9,$R37,1))*nT</f>
        <v>-137.58409423690119</v>
      </c>
      <c r="AW37" s="32">
        <f t="shared" si="2"/>
        <v>2.3449185252931641E-57</v>
      </c>
      <c r="AX37" s="24">
        <f t="shared" si="7"/>
        <v>3.1572197578981246E-3</v>
      </c>
      <c r="AZ37" s="57">
        <v>2.25</v>
      </c>
      <c r="BA37" s="55">
        <v>1.7423044108657683E-3</v>
      </c>
      <c r="BC37" s="53">
        <f t="shared" si="3"/>
        <v>8.0899999999999981</v>
      </c>
      <c r="BD37" s="55">
        <f t="shared" si="4"/>
        <v>3.1572197578981246E-3</v>
      </c>
      <c r="BF37" s="57"/>
      <c r="BG37" s="32">
        <f t="shared" si="8"/>
        <v>2.2999999999999998</v>
      </c>
      <c r="BH37" s="32"/>
      <c r="BI37" s="32">
        <f t="shared" si="9"/>
        <v>7.5648528352407617E-4</v>
      </c>
      <c r="BJ37" s="64"/>
      <c r="BL37" s="57"/>
      <c r="BM37" s="32">
        <f t="shared" si="10"/>
        <v>8.259999999999998</v>
      </c>
      <c r="BN37" s="32"/>
      <c r="BO37" s="32">
        <f t="shared" si="11"/>
        <v>1.5733219108282855E-3</v>
      </c>
      <c r="BP37" s="64"/>
    </row>
    <row r="38" spans="2:68" ht="13" thickBot="1" x14ac:dyDescent="0.3">
      <c r="B38" s="49">
        <v>4.0799144862228944</v>
      </c>
      <c r="C38" s="1"/>
      <c r="D38" s="1"/>
      <c r="E38" s="1"/>
      <c r="F38" s="1"/>
      <c r="G38" s="1"/>
      <c r="H38" s="1"/>
      <c r="I38" s="1"/>
      <c r="J38" s="1"/>
      <c r="K38" s="1"/>
      <c r="L38" s="1"/>
      <c r="M38" s="1"/>
      <c r="N38" s="37">
        <v>1</v>
      </c>
      <c r="O38" s="11">
        <f t="shared" si="5"/>
        <v>1.9225565525208188E-3</v>
      </c>
      <c r="P38" s="12">
        <f t="array" ref="P38">SUM(EXP(S38:AV38))*N38</f>
        <v>1.2608697960501276E-56</v>
      </c>
      <c r="Q38" s="74"/>
      <c r="R38" s="30">
        <f t="shared" si="6"/>
        <v>8.259999999999998</v>
      </c>
      <c r="S38" s="16">
        <f t="array" ref="S38">SUM(LOG(WEIBULL(Data,S$9,$R38,0)))+LOG(WEIBULL(T,S$9,$R38,1))*nT</f>
        <v>-136.89269504340356</v>
      </c>
      <c r="T38" s="17">
        <f t="array" ref="T38">SUM(LOG(WEIBULL(Data,T$9,$R38,0)))+LOG(WEIBULL(T,T$9,$R38,1))*nT</f>
        <v>-135.79120494679839</v>
      </c>
      <c r="U38" s="17">
        <f t="array" ref="U38">SUM(LOG(WEIBULL(Data,U$9,$R38,0)))+LOG(WEIBULL(T,U$9,$R38,1))*nT</f>
        <v>-134.83194728142698</v>
      </c>
      <c r="V38" s="17">
        <f t="array" ref="V38">SUM(LOG(WEIBULL(Data,V$9,$R38,0)))+LOG(WEIBULL(T,V$9,$R38,1))*nT</f>
        <v>-134.00266647300256</v>
      </c>
      <c r="W38" s="17">
        <f t="array" ref="W38">SUM(LOG(WEIBULL(Data,W$9,$R38,0)))+LOG(WEIBULL(T,W$9,$R38,1))*nT</f>
        <v>-133.29273612753857</v>
      </c>
      <c r="X38" s="17">
        <f t="array" ref="X38">SUM(LOG(WEIBULL(Data,X$9,$R38,0)))+LOG(WEIBULL(T,X$9,$R38,1))*nT</f>
        <v>-132.69287637849476</v>
      </c>
      <c r="Y38" s="17">
        <f t="array" ref="Y38">SUM(LOG(WEIBULL(Data,Y$9,$R38,0)))+LOG(WEIBULL(T,Y$9,$R38,1))*nT</f>
        <v>-132.19493103413544</v>
      </c>
      <c r="Z38" s="17">
        <f t="array" ref="Z38">SUM(LOG(WEIBULL(Data,Z$9,$R38,0)))+LOG(WEIBULL(T,Z$9,$R38,1))*nT</f>
        <v>-131.79168988252533</v>
      </c>
      <c r="AA38" s="17">
        <f t="array" ref="AA38">SUM(LOG(WEIBULL(Data,AA$9,$R38,0)))+LOG(WEIBULL(T,AA$9,$R38,1))*nT</f>
        <v>-131.47674553625694</v>
      </c>
      <c r="AB38" s="17">
        <f t="array" ref="AB38">SUM(LOG(WEIBULL(Data,AB$9,$R38,0)))+LOG(WEIBULL(T,AB$9,$R38,1))*nT</f>
        <v>-131.24437700689788</v>
      </c>
      <c r="AC38" s="17">
        <f t="array" ref="AC38">SUM(LOG(WEIBULL(Data,AC$9,$R38,0)))+LOG(WEIBULL(T,AC$9,$R38,1))*nT</f>
        <v>-131.08945418904821</v>
      </c>
      <c r="AD38" s="17">
        <f t="array" ref="AD38">SUM(LOG(WEIBULL(Data,AD$9,$R38,0)))+LOG(WEIBULL(T,AD$9,$R38,1))*nT</f>
        <v>-131.00735886449289</v>
      </c>
      <c r="AE38" s="17">
        <f t="array" ref="AE38">SUM(LOG(WEIBULL(Data,AE$9,$R38,0)))+LOG(WEIBULL(T,AE$9,$R38,1))*nT</f>
        <v>-130.99391887906768</v>
      </c>
      <c r="AF38" s="17">
        <f t="array" ref="AF38">SUM(LOG(WEIBULL(Data,AF$9,$R38,0)))+LOG(WEIBULL(T,AF$9,$R38,1))*nT</f>
        <v>-131.04535291331433</v>
      </c>
      <c r="AG38" s="17">
        <f t="array" ref="AG38">SUM(LOG(WEIBULL(Data,AG$9,$R38,0)))+LOG(WEIBULL(T,AG$9,$R38,1))*nT</f>
        <v>-131.15822384106565</v>
      </c>
      <c r="AH38" s="17">
        <f t="array" ref="AH38">SUM(LOG(WEIBULL(Data,AH$9,$R38,0)))+LOG(WEIBULL(T,AH$9,$R38,1))*nT</f>
        <v>-131.32939910195023</v>
      </c>
      <c r="AI38" s="17">
        <f t="array" ref="AI38">SUM(LOG(WEIBULL(Data,AI$9,$R38,0)))+LOG(WEIBULL(T,AI$9,$R38,1))*nT</f>
        <v>-131.55601684242848</v>
      </c>
      <c r="AJ38" s="17">
        <f t="array" ref="AJ38">SUM(LOG(WEIBULL(Data,AJ$9,$R38,0)))+LOG(WEIBULL(T,AJ$9,$R38,1))*nT</f>
        <v>-131.83545683231557</v>
      </c>
      <c r="AK38" s="17">
        <f t="array" ref="AK38">SUM(LOG(WEIBULL(Data,AK$9,$R38,0)))+LOG(WEIBULL(T,AK$9,$R38,1))*nT</f>
        <v>-132.16531535918989</v>
      </c>
      <c r="AL38" s="17">
        <f t="array" ref="AL38">SUM(LOG(WEIBULL(Data,AL$9,$R38,0)))+LOG(WEIBULL(T,AL$9,$R38,1))*nT</f>
        <v>-132.54338345566055</v>
      </c>
      <c r="AM38" s="17">
        <f t="array" ref="AM38">SUM(LOG(WEIBULL(Data,AM$9,$R38,0)))+LOG(WEIBULL(T,AM$9,$R38,1))*nT</f>
        <v>-132.96762793448036</v>
      </c>
      <c r="AN38" s="17">
        <f t="array" ref="AN38">SUM(LOG(WEIBULL(Data,AN$9,$R38,0)))+LOG(WEIBULL(T,AN$9,$R38,1))*nT</f>
        <v>-133.4361748015649</v>
      </c>
      <c r="AO38" s="17">
        <f t="array" ref="AO38">SUM(LOG(WEIBULL(Data,AO$9,$R38,0)))+LOG(WEIBULL(T,AO$9,$R38,1))*nT</f>
        <v>-133.94729469279577</v>
      </c>
      <c r="AP38" s="17">
        <f t="array" ref="AP38">SUM(LOG(WEIBULL(Data,AP$9,$R38,0)))+LOG(WEIBULL(T,AP$9,$R38,1))*nT</f>
        <v>-134.49939004133464</v>
      </c>
      <c r="AQ38" s="17">
        <f t="array" ref="AQ38">SUM(LOG(WEIBULL(Data,AQ$9,$R38,0)))+LOG(WEIBULL(T,AQ$9,$R38,1))*nT</f>
        <v>-135.09098373130479</v>
      </c>
      <c r="AR38" s="17">
        <f t="array" ref="AR38">SUM(LOG(WEIBULL(Data,AR$9,$R38,0)))+LOG(WEIBULL(T,AR$9,$R38,1))*nT</f>
        <v>-135.72070903358957</v>
      </c>
      <c r="AS38" s="17">
        <f t="array" ref="AS38">SUM(LOG(WEIBULL(Data,AS$9,$R38,0)))+LOG(WEIBULL(T,AS$9,$R38,1))*nT</f>
        <v>-136.38730065206428</v>
      </c>
      <c r="AT38" s="17">
        <f t="array" ref="AT38">SUM(LOG(WEIBULL(Data,AT$9,$R38,0)))+LOG(WEIBULL(T,AT$9,$R38,1))*nT</f>
        <v>-137.08958673530805</v>
      </c>
      <c r="AU38" s="17">
        <f t="array" ref="AU38">SUM(LOG(WEIBULL(Data,AU$9,$R38,0)))+LOG(WEIBULL(T,AU$9,$R38,1))*nT</f>
        <v>-137.82648173088387</v>
      </c>
      <c r="AV38" s="18">
        <f t="array" ref="AV38">SUM(LOG(WEIBULL(Data,AV$9,$R38,0)))+LOG(WEIBULL(T,AV$9,$R38,1))*nT</f>
        <v>-138.59697997753804</v>
      </c>
      <c r="AW38" s="32">
        <f t="shared" si="2"/>
        <v>1.1685318026157907E-57</v>
      </c>
      <c r="AX38" s="24">
        <f t="shared" si="7"/>
        <v>1.5733219108282855E-3</v>
      </c>
      <c r="AZ38" s="57">
        <v>2.2999999999999998</v>
      </c>
      <c r="BA38" s="55">
        <v>7.5648528352407617E-4</v>
      </c>
      <c r="BC38" s="53">
        <f t="shared" si="3"/>
        <v>8.259999999999998</v>
      </c>
      <c r="BD38" s="55">
        <f t="shared" si="4"/>
        <v>1.5733219108282855E-3</v>
      </c>
      <c r="BF38" s="58"/>
      <c r="BG38" s="65">
        <f t="shared" si="8"/>
        <v>2.3499999999999996</v>
      </c>
      <c r="BH38" s="65"/>
      <c r="BI38" s="65">
        <f t="shared" si="9"/>
        <v>3.1487842977903283E-4</v>
      </c>
      <c r="BJ38" s="66"/>
      <c r="BL38" s="58"/>
      <c r="BM38" s="65">
        <f t="shared" si="10"/>
        <v>8.4299999999999979</v>
      </c>
      <c r="BN38" s="65"/>
      <c r="BO38" s="65">
        <f t="shared" si="11"/>
        <v>7.7070122207733552E-4</v>
      </c>
      <c r="BP38" s="66"/>
    </row>
    <row r="39" spans="2:68" ht="13" thickBot="1" x14ac:dyDescent="0.3">
      <c r="B39" s="49">
        <v>2.9217375620816268</v>
      </c>
      <c r="C39" s="1"/>
      <c r="D39" s="1"/>
      <c r="E39" s="1"/>
      <c r="F39" s="1"/>
      <c r="G39" s="1"/>
      <c r="H39" s="1"/>
      <c r="I39" s="1"/>
      <c r="J39" s="1"/>
      <c r="K39" s="1"/>
      <c r="L39" s="1"/>
      <c r="M39" s="1"/>
      <c r="N39" s="38">
        <v>1</v>
      </c>
      <c r="O39" s="7">
        <f t="shared" si="5"/>
        <v>9.8178925366805211E-4</v>
      </c>
      <c r="P39" s="9">
        <f t="array" ref="P39">SUM(EXP(S39:AV39))*N39</f>
        <v>6.4388660734766026E-57</v>
      </c>
      <c r="Q39" s="75"/>
      <c r="R39" s="31">
        <f t="shared" si="6"/>
        <v>8.4299999999999979</v>
      </c>
      <c r="S39" s="19">
        <f t="array" ref="S39">SUM(LOG(WEIBULL(Data,S$9,$R39,0)))+LOG(WEIBULL(T,S$9,$R39,1))*nT</f>
        <v>-137.23997505512747</v>
      </c>
      <c r="T39" s="20">
        <f t="array" ref="T39">SUM(LOG(WEIBULL(Data,T$9,$R39,0)))+LOG(WEIBULL(T,T$9,$R39,1))*nT</f>
        <v>-136.16540153394709</v>
      </c>
      <c r="U39" s="20">
        <f t="array" ref="U39">SUM(LOG(WEIBULL(Data,U$9,$R39,0)))+LOG(WEIBULL(T,U$9,$R39,1))*nT</f>
        <v>-135.23333099581825</v>
      </c>
      <c r="V39" s="20">
        <f t="array" ref="V39">SUM(LOG(WEIBULL(Data,V$9,$R39,0)))+LOG(WEIBULL(T,V$9,$R39,1))*nT</f>
        <v>-134.43144775130654</v>
      </c>
      <c r="W39" s="20">
        <f t="array" ref="W39">SUM(LOG(WEIBULL(Data,W$9,$R39,0)))+LOG(WEIBULL(T,W$9,$R39,1))*nT</f>
        <v>-133.74906804219475</v>
      </c>
      <c r="X39" s="20">
        <f t="array" ref="X39">SUM(LOG(WEIBULL(Data,X$9,$R39,0)))+LOG(WEIBULL(T,X$9,$R39,1))*nT</f>
        <v>-133.17685718664711</v>
      </c>
      <c r="Y39" s="20">
        <f t="array" ref="Y39">SUM(LOG(WEIBULL(Data,Y$9,$R39,0)))+LOG(WEIBULL(T,Y$9,$R39,1))*nT</f>
        <v>-132.70660653307286</v>
      </c>
      <c r="Z39" s="20">
        <f t="array" ref="Z39">SUM(LOG(WEIBULL(Data,Z$9,$R39,0)))+LOG(WEIBULL(T,Z$9,$R39,1))*nT</f>
        <v>-132.33105558016345</v>
      </c>
      <c r="AA39" s="20">
        <f t="array" ref="AA39">SUM(LOG(WEIBULL(Data,AA$9,$R39,0)))+LOG(WEIBULL(T,AA$9,$R39,1))*nT</f>
        <v>-132.04374864513954</v>
      </c>
      <c r="AB39" s="20">
        <f t="array" ref="AB39">SUM(LOG(WEIBULL(Data,AB$9,$R39,0)))+LOG(WEIBULL(T,AB$9,$R39,1))*nT</f>
        <v>-131.83891827005812</v>
      </c>
      <c r="AC39" s="20">
        <f t="array" ref="AC39">SUM(LOG(WEIBULL(Data,AC$9,$R39,0)))+LOG(WEIBULL(T,AC$9,$R39,1))*nT</f>
        <v>-131.71138954586701</v>
      </c>
      <c r="AD39" s="20">
        <f t="array" ref="AD39">SUM(LOG(WEIBULL(Data,AD$9,$R39,0)))+LOG(WEIBULL(T,AD$9,$R39,1))*nT</f>
        <v>-131.65650096444034</v>
      </c>
      <c r="AE39" s="20">
        <f t="array" ref="AE39">SUM(LOG(WEIBULL(Data,AE$9,$R39,0)))+LOG(WEIBULL(T,AE$9,$R39,1))*nT</f>
        <v>-131.67003845092313</v>
      </c>
      <c r="AF39" s="20">
        <f t="array" ref="AF39">SUM(LOG(WEIBULL(Data,AF$9,$R39,0)))+LOG(WEIBULL(T,AF$9,$R39,1))*nT</f>
        <v>-131.74817999714315</v>
      </c>
      <c r="AG39" s="20">
        <f t="array" ref="AG39">SUM(LOG(WEIBULL(Data,AG$9,$R39,0)))+LOG(WEIBULL(T,AG$9,$R39,1))*nT</f>
        <v>-131.88744888989498</v>
      </c>
      <c r="AH39" s="20">
        <f t="array" ref="AH39">SUM(LOG(WEIBULL(Data,AH$9,$R39,0)))+LOG(WEIBULL(T,AH$9,$R39,1))*nT</f>
        <v>-132.08467395974009</v>
      </c>
      <c r="AI39" s="20">
        <f t="array" ref="AI39">SUM(LOG(WEIBULL(Data,AI$9,$R39,0)))+LOG(WEIBULL(T,AI$9,$R39,1))*nT</f>
        <v>-132.33695560457687</v>
      </c>
      <c r="AJ39" s="20">
        <f t="array" ref="AJ39">SUM(LOG(WEIBULL(Data,AJ$9,$R39,0)))+LOG(WEIBULL(T,AJ$9,$R39,1))*nT</f>
        <v>-132.64163659458632</v>
      </c>
      <c r="AK39" s="20">
        <f t="array" ref="AK39">SUM(LOG(WEIBULL(Data,AK$9,$R39,0)))+LOG(WEIBULL(T,AK$9,$R39,1))*nT</f>
        <v>-132.99627686059554</v>
      </c>
      <c r="AL39" s="20">
        <f t="array" ref="AL39">SUM(LOG(WEIBULL(Data,AL$9,$R39,0)))+LOG(WEIBULL(T,AL$9,$R39,1))*nT</f>
        <v>-133.39863162048616</v>
      </c>
      <c r="AM39" s="20">
        <f t="array" ref="AM39">SUM(LOG(WEIBULL(Data,AM$9,$R39,0)))+LOG(WEIBULL(T,AM$9,$R39,1))*nT</f>
        <v>-133.84663231829637</v>
      </c>
      <c r="AN39" s="20">
        <f t="array" ref="AN39">SUM(LOG(WEIBULL(Data,AN$9,$R39,0)))+LOG(WEIBULL(T,AN$9,$R39,1))*nT</f>
        <v>-134.33836994574443</v>
      </c>
      <c r="AO39" s="20">
        <f t="array" ref="AO39">SUM(LOG(WEIBULL(Data,AO$9,$R39,0)))+LOG(WEIBULL(T,AO$9,$R39,1))*nT</f>
        <v>-134.87208039173223</v>
      </c>
      <c r="AP39" s="20">
        <f t="array" ref="AP39">SUM(LOG(WEIBULL(Data,AP$9,$R39,0)))+LOG(WEIBULL(T,AP$9,$R39,1))*nT</f>
        <v>-135.44613152624851</v>
      </c>
      <c r="AQ39" s="20">
        <f t="array" ref="AQ39">SUM(LOG(WEIBULL(Data,AQ$9,$R39,0)))+LOG(WEIBULL(T,AQ$9,$R39,1))*nT</f>
        <v>-136.05901177423107</v>
      </c>
      <c r="AR39" s="20">
        <f t="array" ref="AR39">SUM(LOG(WEIBULL(Data,AR$9,$R39,0)))+LOG(WEIBULL(T,AR$9,$R39,1))*nT</f>
        <v>-136.70931997485255</v>
      </c>
      <c r="AS39" s="20">
        <f t="array" ref="AS39">SUM(LOG(WEIBULL(Data,AS$9,$R39,0)))+LOG(WEIBULL(T,AS$9,$R39,1))*nT</f>
        <v>-137.39575635427633</v>
      </c>
      <c r="AT39" s="20">
        <f t="array" ref="AT39">SUM(LOG(WEIBULL(Data,AT$9,$R39,0)))+LOG(WEIBULL(T,AT$9,$R39,1))*nT</f>
        <v>-138.11711446666826</v>
      </c>
      <c r="AU39" s="20">
        <f t="array" ref="AU39">SUM(LOG(WEIBULL(Data,AU$9,$R39,0)))+LOG(WEIBULL(T,AU$9,$R39,1))*nT</f>
        <v>-138.87227398030598</v>
      </c>
      <c r="AV39" s="21">
        <f t="array" ref="AV39">SUM(LOG(WEIBULL(Data,AV$9,$R39,0)))+LOG(WEIBULL(T,AV$9,$R39,1))*nT</f>
        <v>-139.66019420390177</v>
      </c>
      <c r="AW39" s="32">
        <f t="shared" si="2"/>
        <v>5.7241234747573111E-58</v>
      </c>
      <c r="AX39" s="3">
        <f t="shared" si="7"/>
        <v>7.7070122207733552E-4</v>
      </c>
      <c r="AZ39" s="58">
        <v>2.3499999999999996</v>
      </c>
      <c r="BA39" s="56">
        <v>3.1487842977903283E-4</v>
      </c>
      <c r="BC39" s="54">
        <f t="shared" si="3"/>
        <v>8.4299999999999979</v>
      </c>
      <c r="BD39" s="56">
        <f t="shared" si="4"/>
        <v>7.7070122207733552E-4</v>
      </c>
    </row>
    <row r="40" spans="2:68" x14ac:dyDescent="0.25">
      <c r="B40" s="49">
        <v>2.4978329617502077</v>
      </c>
      <c r="C40" s="1"/>
      <c r="D40" s="1"/>
      <c r="E40" s="1"/>
      <c r="F40" s="1"/>
      <c r="G40" s="1"/>
      <c r="H40" s="1"/>
      <c r="I40" s="1"/>
      <c r="J40" s="1"/>
      <c r="K40" s="1"/>
      <c r="L40" s="1"/>
      <c r="M40" s="1"/>
      <c r="N40" s="1"/>
    </row>
    <row r="41" spans="2:68" x14ac:dyDescent="0.25">
      <c r="B41" s="49">
        <v>7.0430147448596294</v>
      </c>
      <c r="C41" s="1"/>
      <c r="D41" s="1"/>
      <c r="E41" s="1"/>
      <c r="F41" s="1"/>
      <c r="G41" s="1"/>
      <c r="H41" s="1"/>
      <c r="I41" s="1"/>
      <c r="J41" s="1"/>
      <c r="K41" s="1"/>
      <c r="L41" s="1"/>
      <c r="M41" s="1"/>
      <c r="N41" s="1"/>
    </row>
    <row r="42" spans="2:68" x14ac:dyDescent="0.25">
      <c r="B42" s="49">
        <v>2.6472560218606782</v>
      </c>
      <c r="C42" s="1"/>
      <c r="D42" s="1"/>
      <c r="E42" s="1"/>
      <c r="F42" s="1"/>
      <c r="G42" s="1"/>
      <c r="H42" s="1"/>
      <c r="I42" s="1"/>
      <c r="J42" s="1"/>
      <c r="K42" s="1"/>
      <c r="L42" s="1"/>
      <c r="M42" s="1"/>
      <c r="N42" s="1"/>
    </row>
    <row r="43" spans="2:68" x14ac:dyDescent="0.25">
      <c r="B43" s="49">
        <v>8.0102501175168275</v>
      </c>
      <c r="C43" s="1"/>
      <c r="D43" s="1"/>
      <c r="E43" s="1"/>
      <c r="F43" s="1"/>
      <c r="G43" s="1"/>
      <c r="H43" s="1"/>
      <c r="I43" s="1"/>
      <c r="J43" s="1"/>
      <c r="K43" s="1"/>
      <c r="L43" s="1"/>
      <c r="M43" s="1"/>
      <c r="N43" s="1"/>
    </row>
    <row r="44" spans="2:68" x14ac:dyDescent="0.25">
      <c r="B44" s="49">
        <v>10.442162259778943</v>
      </c>
      <c r="C44" s="1"/>
      <c r="D44" s="1"/>
      <c r="E44" s="1"/>
      <c r="F44" s="1"/>
      <c r="G44" s="1"/>
      <c r="H44" s="1"/>
      <c r="I44" s="1"/>
      <c r="J44" s="1"/>
      <c r="K44" s="1"/>
      <c r="L44" s="1"/>
      <c r="M44" s="1"/>
      <c r="N44" s="1"/>
    </row>
    <row r="45" spans="2:68" x14ac:dyDescent="0.25">
      <c r="B45" s="49">
        <v>4.151853117365496</v>
      </c>
      <c r="C45" s="1"/>
      <c r="D45" s="1"/>
      <c r="E45" s="1"/>
      <c r="F45" s="1"/>
      <c r="G45" s="1"/>
      <c r="H45" s="1"/>
      <c r="I45" s="1"/>
      <c r="J45" s="1"/>
      <c r="K45" s="1"/>
      <c r="L45" s="1"/>
      <c r="M45" s="1"/>
      <c r="N45" s="1"/>
    </row>
    <row r="46" spans="2:68" x14ac:dyDescent="0.25">
      <c r="B46" s="49">
        <v>8.8756066230624526</v>
      </c>
      <c r="C46" s="1"/>
      <c r="D46" s="1"/>
      <c r="E46" s="1"/>
      <c r="F46" s="1"/>
      <c r="G46" s="1"/>
      <c r="H46" s="1"/>
      <c r="I46" s="1"/>
      <c r="J46" s="1"/>
      <c r="K46" s="1"/>
      <c r="L46" s="1"/>
      <c r="M46" s="1"/>
      <c r="N46" s="1"/>
    </row>
    <row r="47" spans="2:68" x14ac:dyDescent="0.25">
      <c r="B47" s="49">
        <v>13.562286047526579</v>
      </c>
      <c r="C47" s="1"/>
      <c r="D47" s="1"/>
      <c r="E47" s="1"/>
      <c r="F47" s="1"/>
      <c r="G47" s="1"/>
      <c r="H47" s="1"/>
      <c r="I47" s="1"/>
      <c r="J47" s="1"/>
      <c r="K47" s="1"/>
      <c r="L47" s="1"/>
      <c r="M47" s="1"/>
      <c r="N47" s="1"/>
    </row>
    <row r="48" spans="2:68" x14ac:dyDescent="0.25">
      <c r="B48" s="49">
        <v>15.607319013116266</v>
      </c>
      <c r="C48" s="1"/>
      <c r="D48" s="1"/>
      <c r="E48" s="1"/>
      <c r="F48" s="1"/>
      <c r="G48" s="1"/>
      <c r="H48" s="1"/>
      <c r="I48" s="1"/>
      <c r="J48" s="1"/>
      <c r="K48" s="1"/>
      <c r="L48" s="1"/>
      <c r="M48" s="1"/>
      <c r="N48" s="1"/>
    </row>
    <row r="49" spans="2:14" x14ac:dyDescent="0.25">
      <c r="B49" s="49">
        <v>13.951068345647107</v>
      </c>
      <c r="C49" s="1"/>
      <c r="D49" s="1"/>
      <c r="E49" s="1"/>
      <c r="F49" s="1"/>
      <c r="G49" s="1"/>
      <c r="H49" s="1"/>
      <c r="I49" s="1"/>
      <c r="J49" s="1"/>
      <c r="K49" s="1"/>
      <c r="L49" s="1"/>
      <c r="M49" s="1"/>
      <c r="N49" s="1"/>
    </row>
    <row r="50" spans="2:14" x14ac:dyDescent="0.25">
      <c r="B50" s="49">
        <v>2.6207185669237663</v>
      </c>
      <c r="C50" s="1"/>
      <c r="D50" s="1"/>
      <c r="E50" s="1"/>
      <c r="F50" s="1"/>
      <c r="G50" s="1"/>
      <c r="H50" s="1"/>
      <c r="I50" s="1"/>
      <c r="J50" s="1"/>
      <c r="K50" s="1"/>
      <c r="L50" s="1"/>
      <c r="M50" s="1"/>
      <c r="N50" s="1"/>
    </row>
    <row r="51" spans="2:14" x14ac:dyDescent="0.25">
      <c r="B51" s="49">
        <v>3.2864292375147928</v>
      </c>
      <c r="C51" s="1"/>
      <c r="D51" s="1"/>
      <c r="E51" s="1"/>
      <c r="F51" s="1"/>
      <c r="G51" s="1"/>
      <c r="H51" s="1"/>
      <c r="I51" s="1"/>
      <c r="J51" s="1"/>
      <c r="K51" s="1"/>
      <c r="L51" s="1"/>
      <c r="M51" s="1"/>
      <c r="N51" s="1"/>
    </row>
    <row r="52" spans="2:14" x14ac:dyDescent="0.25">
      <c r="B52" s="49">
        <v>2.5775525754614708</v>
      </c>
      <c r="C52" s="1"/>
      <c r="D52" s="1"/>
      <c r="E52" s="1"/>
      <c r="F52" s="1"/>
      <c r="G52" s="1"/>
      <c r="H52" s="1"/>
      <c r="I52" s="1"/>
      <c r="J52" s="1"/>
      <c r="K52" s="1"/>
      <c r="L52" s="1"/>
      <c r="M52" s="1"/>
      <c r="N52" s="1"/>
    </row>
    <row r="53" spans="2:14" x14ac:dyDescent="0.25">
      <c r="B53" s="49">
        <v>2.2506007995210382</v>
      </c>
      <c r="C53" s="1"/>
      <c r="D53" s="1"/>
      <c r="E53" s="1"/>
      <c r="F53" s="1"/>
      <c r="G53" s="1"/>
      <c r="H53" s="1"/>
      <c r="I53" s="1"/>
      <c r="J53" s="1"/>
      <c r="K53" s="1"/>
      <c r="L53" s="1"/>
      <c r="M53" s="1"/>
      <c r="N53" s="1"/>
    </row>
    <row r="54" spans="2:14" x14ac:dyDescent="0.25">
      <c r="B54" s="49">
        <v>5.8302923300618623</v>
      </c>
      <c r="C54" s="1"/>
      <c r="D54" s="1"/>
      <c r="E54" s="1"/>
      <c r="F54" s="1"/>
      <c r="G54" s="1"/>
      <c r="H54" s="1"/>
      <c r="I54" s="1"/>
      <c r="J54" s="1"/>
      <c r="K54" s="1"/>
      <c r="L54" s="1"/>
      <c r="M54" s="1"/>
      <c r="N54" s="1"/>
    </row>
    <row r="55" spans="2:14" x14ac:dyDescent="0.25">
      <c r="B55" s="49">
        <v>9.3108196545859965</v>
      </c>
      <c r="C55" s="1"/>
      <c r="D55" s="1"/>
      <c r="E55" s="1"/>
      <c r="F55" s="1"/>
      <c r="G55" s="1"/>
      <c r="H55" s="1"/>
      <c r="I55" s="1"/>
      <c r="J55" s="1"/>
      <c r="K55" s="1"/>
      <c r="L55" s="1"/>
      <c r="M55" s="1"/>
      <c r="N55" s="1"/>
    </row>
    <row r="56" spans="2:14" x14ac:dyDescent="0.25">
      <c r="B56" s="49">
        <v>5.2959258911368501</v>
      </c>
      <c r="C56" s="1"/>
      <c r="D56" s="1"/>
      <c r="E56" s="1"/>
      <c r="F56" s="1"/>
      <c r="G56" s="1"/>
      <c r="H56" s="1"/>
      <c r="I56" s="1"/>
      <c r="J56" s="1"/>
      <c r="K56" s="1"/>
      <c r="L56" s="1"/>
      <c r="M56" s="1"/>
      <c r="N56" s="1"/>
    </row>
    <row r="57" spans="2:14" x14ac:dyDescent="0.25">
      <c r="B57" s="49">
        <v>3.0478128724694562</v>
      </c>
      <c r="C57" s="1"/>
      <c r="D57" s="1"/>
      <c r="E57" s="1"/>
      <c r="F57" s="1"/>
      <c r="G57" s="1"/>
      <c r="H57" s="1"/>
      <c r="I57" s="1"/>
      <c r="J57" s="1"/>
      <c r="K57" s="1"/>
      <c r="L57" s="1"/>
      <c r="M57" s="1"/>
      <c r="N57" s="1"/>
    </row>
    <row r="58" spans="2:14" x14ac:dyDescent="0.25">
      <c r="B58" s="49">
        <v>6.8854947512032876</v>
      </c>
      <c r="C58" s="1"/>
      <c r="D58" s="1"/>
      <c r="E58" s="1"/>
      <c r="F58" s="1"/>
      <c r="G58" s="1"/>
      <c r="H58" s="1"/>
      <c r="I58" s="1"/>
      <c r="J58" s="1"/>
      <c r="K58" s="1"/>
      <c r="L58" s="1"/>
      <c r="M58" s="1"/>
      <c r="N58" s="1"/>
    </row>
    <row r="59" spans="2:14" x14ac:dyDescent="0.25">
      <c r="B59" s="49">
        <v>5.6702832084657313</v>
      </c>
      <c r="C59" s="1"/>
      <c r="D59" s="1"/>
      <c r="E59" s="1"/>
      <c r="F59" s="1"/>
      <c r="G59" s="1"/>
      <c r="H59" s="1"/>
      <c r="I59" s="1"/>
      <c r="J59" s="1"/>
      <c r="K59" s="1"/>
      <c r="L59" s="1"/>
      <c r="M59" s="1"/>
      <c r="N59" s="1"/>
    </row>
    <row r="60" spans="2:14" x14ac:dyDescent="0.25">
      <c r="B60" s="49">
        <v>7.253127282537907</v>
      </c>
      <c r="C60" s="1"/>
      <c r="D60" s="1"/>
      <c r="E60" s="1"/>
      <c r="F60" s="1"/>
      <c r="G60" s="1"/>
      <c r="H60" s="1"/>
      <c r="I60" s="1"/>
      <c r="J60" s="1"/>
      <c r="K60" s="1"/>
      <c r="L60" s="1"/>
      <c r="M60" s="1"/>
      <c r="N60" s="1"/>
    </row>
    <row r="61" spans="2:14" x14ac:dyDescent="0.25">
      <c r="B61" s="49">
        <v>3.2151381686592941</v>
      </c>
      <c r="C61" s="1"/>
      <c r="D61" s="1"/>
      <c r="E61" s="1"/>
      <c r="F61" s="1"/>
      <c r="G61" s="1"/>
      <c r="H61" s="1"/>
      <c r="I61" s="1"/>
      <c r="J61" s="1"/>
      <c r="K61" s="1"/>
      <c r="L61" s="1"/>
      <c r="M61" s="1"/>
      <c r="N61" s="1"/>
    </row>
    <row r="62" spans="2:14" x14ac:dyDescent="0.25">
      <c r="B62" s="49">
        <v>5.178979971884246</v>
      </c>
      <c r="C62" s="1"/>
      <c r="D62" s="1"/>
      <c r="E62" s="1"/>
      <c r="F62" s="1"/>
      <c r="G62" s="1"/>
      <c r="H62" s="1"/>
      <c r="I62" s="1"/>
      <c r="J62" s="1"/>
      <c r="K62" s="1"/>
      <c r="L62" s="1"/>
      <c r="M62" s="1"/>
      <c r="N62" s="1"/>
    </row>
    <row r="63" spans="2:14" x14ac:dyDescent="0.25">
      <c r="B63" s="49">
        <v>2.778493553954811</v>
      </c>
      <c r="C63" s="1"/>
      <c r="D63" s="1"/>
      <c r="E63" s="1"/>
      <c r="F63" s="1"/>
      <c r="G63" s="1"/>
      <c r="H63" s="1"/>
      <c r="I63" s="1"/>
      <c r="J63" s="1"/>
      <c r="K63" s="1"/>
      <c r="L63" s="1"/>
      <c r="M63" s="1"/>
      <c r="N63" s="1"/>
    </row>
    <row r="64" spans="2:14" x14ac:dyDescent="0.25">
      <c r="B64" s="49">
        <v>4.4858027277944554</v>
      </c>
      <c r="C64" s="1"/>
      <c r="D64" s="1"/>
      <c r="E64" s="1"/>
      <c r="F64" s="1"/>
      <c r="G64" s="1"/>
      <c r="H64" s="1"/>
      <c r="I64" s="1"/>
      <c r="J64" s="1"/>
      <c r="K64" s="1"/>
      <c r="L64" s="1"/>
      <c r="M64" s="1"/>
      <c r="N64" s="1"/>
    </row>
    <row r="65" spans="2:14" x14ac:dyDescent="0.25">
      <c r="B65" s="49">
        <v>7.9518829032861076</v>
      </c>
      <c r="C65" s="1"/>
      <c r="D65" s="1"/>
      <c r="E65" s="1"/>
      <c r="F65" s="1"/>
      <c r="G65" s="1"/>
      <c r="H65" s="1"/>
      <c r="I65" s="1"/>
      <c r="J65" s="1"/>
      <c r="K65" s="1"/>
      <c r="L65" s="1"/>
      <c r="M65" s="1"/>
      <c r="N65" s="1"/>
    </row>
    <row r="66" spans="2:14" x14ac:dyDescent="0.25">
      <c r="B66" s="49">
        <v>3.6898810602969752</v>
      </c>
      <c r="C66" s="1"/>
      <c r="D66" s="1"/>
      <c r="E66" s="1"/>
      <c r="F66" s="1"/>
      <c r="G66" s="1"/>
      <c r="H66" s="1"/>
      <c r="I66" s="1"/>
      <c r="J66" s="1"/>
      <c r="K66" s="1"/>
      <c r="L66" s="1"/>
      <c r="M66" s="1"/>
      <c r="N66" s="1"/>
    </row>
    <row r="67" spans="2:14" x14ac:dyDescent="0.25">
      <c r="B67" s="49">
        <v>5.9804290654867831</v>
      </c>
      <c r="C67" s="1"/>
      <c r="D67" s="1"/>
      <c r="E67" s="1"/>
      <c r="F67" s="1"/>
      <c r="G67" s="1"/>
      <c r="H67" s="1"/>
      <c r="I67" s="1"/>
      <c r="J67" s="1"/>
      <c r="K67" s="1"/>
      <c r="L67" s="1"/>
      <c r="M67" s="1"/>
      <c r="N67" s="1"/>
    </row>
    <row r="68" spans="2:14" x14ac:dyDescent="0.25">
      <c r="B68" s="49">
        <v>4.620574913496089</v>
      </c>
      <c r="C68" s="1"/>
      <c r="D68" s="1"/>
      <c r="E68" s="1"/>
      <c r="F68" s="1"/>
      <c r="G68" s="1"/>
      <c r="H68" s="1"/>
      <c r="I68" s="1"/>
      <c r="J68" s="1"/>
      <c r="K68" s="1"/>
      <c r="L68" s="1"/>
      <c r="M68" s="1"/>
      <c r="N68" s="1"/>
    </row>
    <row r="69" spans="2:14" x14ac:dyDescent="0.25">
      <c r="B69" s="49">
        <v>7.9674659138097859</v>
      </c>
      <c r="C69" s="1"/>
      <c r="D69" s="1"/>
      <c r="E69" s="1"/>
      <c r="F69" s="1"/>
      <c r="G69" s="1"/>
      <c r="H69" s="1"/>
      <c r="I69" s="1"/>
      <c r="J69" s="1"/>
      <c r="K69" s="1"/>
      <c r="L69" s="1"/>
      <c r="M69" s="1"/>
      <c r="N69" s="1"/>
    </row>
    <row r="70" spans="2:14" x14ac:dyDescent="0.25">
      <c r="B70" s="49">
        <v>12.553078984800266</v>
      </c>
      <c r="C70" s="1"/>
      <c r="D70" s="1"/>
      <c r="E70" s="1"/>
      <c r="F70" s="1"/>
      <c r="G70" s="1"/>
      <c r="H70" s="1"/>
      <c r="I70" s="1"/>
      <c r="J70" s="1"/>
      <c r="K70" s="1"/>
      <c r="L70" s="1"/>
      <c r="M70" s="1"/>
      <c r="N70" s="1"/>
    </row>
    <row r="71" spans="2:14" x14ac:dyDescent="0.25">
      <c r="B71" s="49">
        <v>4.455712730877571</v>
      </c>
      <c r="C71" s="1"/>
      <c r="D71" s="1"/>
      <c r="E71" s="1"/>
      <c r="F71" s="1"/>
      <c r="G71" s="1"/>
      <c r="H71" s="1"/>
      <c r="I71" s="1"/>
      <c r="J71" s="1"/>
      <c r="K71" s="1"/>
      <c r="L71" s="1"/>
      <c r="M71" s="1"/>
      <c r="N71" s="1"/>
    </row>
    <row r="72" spans="2:14" x14ac:dyDescent="0.25">
      <c r="B72" s="49">
        <v>3.553792816680839</v>
      </c>
      <c r="C72" s="1"/>
      <c r="D72" s="1"/>
      <c r="E72" s="1"/>
      <c r="F72" s="1"/>
      <c r="G72" s="1"/>
      <c r="H72" s="1"/>
      <c r="I72" s="1"/>
      <c r="J72" s="1"/>
      <c r="K72" s="1"/>
      <c r="L72" s="1"/>
      <c r="M72" s="1"/>
      <c r="N72" s="1"/>
    </row>
    <row r="73" spans="2:14" x14ac:dyDescent="0.25">
      <c r="B73" s="49">
        <v>3.4164243615391898</v>
      </c>
      <c r="C73" s="1"/>
      <c r="D73" s="1"/>
      <c r="E73" s="1"/>
      <c r="F73" s="1"/>
      <c r="G73" s="1"/>
      <c r="H73" s="1"/>
      <c r="I73" s="1"/>
      <c r="J73" s="1"/>
      <c r="K73" s="1"/>
      <c r="L73" s="1"/>
      <c r="M73" s="1"/>
      <c r="N73" s="1"/>
    </row>
    <row r="74" spans="2:14" x14ac:dyDescent="0.25">
      <c r="B74" s="49">
        <v>3.1360764314577891</v>
      </c>
      <c r="C74" s="1"/>
      <c r="D74" s="1"/>
      <c r="E74" s="1"/>
      <c r="F74" s="1"/>
      <c r="G74" s="1"/>
      <c r="H74" s="1"/>
      <c r="I74" s="1"/>
      <c r="J74" s="1"/>
      <c r="K74" s="1"/>
      <c r="L74" s="1"/>
      <c r="M74" s="1"/>
      <c r="N74" s="1"/>
    </row>
    <row r="75" spans="2:14" x14ac:dyDescent="0.25">
      <c r="B75" s="49">
        <v>8.9460537340516737</v>
      </c>
      <c r="C75" s="1"/>
      <c r="D75" s="1"/>
      <c r="E75" s="1"/>
      <c r="F75" s="1"/>
      <c r="G75" s="1"/>
      <c r="H75" s="1"/>
      <c r="I75" s="1"/>
      <c r="J75" s="1"/>
      <c r="K75" s="1"/>
      <c r="L75" s="1"/>
      <c r="M75" s="1"/>
      <c r="N75" s="1"/>
    </row>
    <row r="76" spans="2:14" x14ac:dyDescent="0.25">
      <c r="B76" s="49">
        <v>2.1552471144004968</v>
      </c>
      <c r="C76" s="1"/>
      <c r="D76" s="1"/>
      <c r="E76" s="1"/>
      <c r="F76" s="1"/>
      <c r="G76" s="1"/>
      <c r="H76" s="1"/>
      <c r="I76" s="1"/>
      <c r="J76" s="1"/>
      <c r="K76" s="1"/>
      <c r="L76" s="1"/>
      <c r="M76" s="1"/>
      <c r="N76" s="1"/>
    </row>
    <row r="77" spans="2:14" x14ac:dyDescent="0.25">
      <c r="B77" s="49">
        <v>3.7703256897250466</v>
      </c>
      <c r="C77" s="1"/>
      <c r="D77" s="1"/>
      <c r="E77" s="1"/>
      <c r="F77" s="1"/>
      <c r="G77" s="1"/>
      <c r="H77" s="1"/>
      <c r="I77" s="1"/>
      <c r="J77" s="1"/>
      <c r="K77" s="1"/>
      <c r="L77" s="1"/>
      <c r="M77" s="1"/>
      <c r="N77" s="1"/>
    </row>
    <row r="78" spans="2:14" x14ac:dyDescent="0.25">
      <c r="B78" s="49">
        <v>4.4435061063935528</v>
      </c>
      <c r="C78" s="1"/>
      <c r="D78" s="1"/>
      <c r="E78" s="1"/>
      <c r="F78" s="1"/>
      <c r="G78" s="1"/>
      <c r="H78" s="1"/>
      <c r="I78" s="1"/>
      <c r="J78" s="1"/>
      <c r="K78" s="1"/>
      <c r="L78" s="1"/>
      <c r="M78" s="1"/>
      <c r="N78" s="1"/>
    </row>
    <row r="79" spans="2:14" x14ac:dyDescent="0.25">
      <c r="B79" s="49">
        <v>2.8070797066138056</v>
      </c>
      <c r="C79" s="1"/>
      <c r="D79" s="1"/>
      <c r="E79" s="1"/>
      <c r="F79" s="1"/>
      <c r="G79" s="1"/>
      <c r="H79" s="1"/>
      <c r="I79" s="1"/>
      <c r="J79" s="1"/>
      <c r="K79" s="1"/>
      <c r="L79" s="1"/>
      <c r="M79" s="1"/>
      <c r="N79" s="1"/>
    </row>
    <row r="80" spans="2:14" x14ac:dyDescent="0.25">
      <c r="B80" s="49">
        <v>3.9708797454919136</v>
      </c>
      <c r="C80" s="1"/>
      <c r="D80" s="1"/>
      <c r="E80" s="1"/>
      <c r="F80" s="1"/>
      <c r="G80" s="1"/>
      <c r="H80" s="1"/>
      <c r="I80" s="1"/>
      <c r="J80" s="1"/>
      <c r="K80" s="1"/>
      <c r="L80" s="1"/>
      <c r="M80" s="1"/>
      <c r="N80" s="1"/>
    </row>
    <row r="81" spans="2:14" x14ac:dyDescent="0.25">
      <c r="B81" s="49">
        <v>7.9103149847388252</v>
      </c>
      <c r="C81" s="1"/>
      <c r="D81" s="1"/>
      <c r="E81" s="1"/>
      <c r="F81" s="1"/>
      <c r="G81" s="1"/>
      <c r="H81" s="1"/>
      <c r="I81" s="1"/>
      <c r="J81" s="1"/>
      <c r="K81" s="1"/>
      <c r="L81" s="1"/>
      <c r="M81" s="1"/>
      <c r="N81" s="1"/>
    </row>
    <row r="82" spans="2:14" x14ac:dyDescent="0.25">
      <c r="B82" s="49">
        <v>4.2575362709097178</v>
      </c>
      <c r="C82" s="1"/>
      <c r="D82" s="1"/>
      <c r="E82" s="1"/>
      <c r="F82" s="1"/>
      <c r="G82" s="1"/>
      <c r="H82" s="1"/>
      <c r="I82" s="1"/>
      <c r="J82" s="1"/>
      <c r="K82" s="1"/>
      <c r="L82" s="1"/>
      <c r="M82" s="1"/>
      <c r="N82" s="1"/>
    </row>
    <row r="83" spans="2:14" x14ac:dyDescent="0.25">
      <c r="B83" s="49">
        <v>9.8423916477998574</v>
      </c>
      <c r="C83" s="1"/>
      <c r="D83" s="1"/>
      <c r="E83" s="1"/>
      <c r="F83" s="1"/>
      <c r="G83" s="1"/>
      <c r="H83" s="1"/>
      <c r="I83" s="1"/>
      <c r="J83" s="1"/>
      <c r="K83" s="1"/>
      <c r="L83" s="1"/>
      <c r="M83" s="1"/>
      <c r="N83" s="1"/>
    </row>
    <row r="84" spans="2:14" x14ac:dyDescent="0.25">
      <c r="B84" s="49">
        <v>7.5974548994427797</v>
      </c>
      <c r="C84" s="1"/>
      <c r="D84" s="1"/>
      <c r="E84" s="1"/>
      <c r="F84" s="1"/>
      <c r="G84" s="1"/>
      <c r="H84" s="1"/>
      <c r="I84" s="1"/>
      <c r="J84" s="1"/>
      <c r="K84" s="1"/>
      <c r="L84" s="1"/>
      <c r="M84" s="1"/>
      <c r="N84" s="1"/>
    </row>
    <row r="85" spans="2:14" x14ac:dyDescent="0.25">
      <c r="B85" s="49">
        <v>11.824681576115768</v>
      </c>
      <c r="C85" s="1"/>
      <c r="D85" s="1"/>
      <c r="E85" s="1"/>
      <c r="F85" s="1"/>
      <c r="G85" s="1"/>
      <c r="H85" s="1"/>
      <c r="I85" s="1"/>
      <c r="J85" s="1"/>
      <c r="K85" s="1"/>
      <c r="L85" s="1"/>
      <c r="M85" s="1"/>
      <c r="N85" s="1"/>
    </row>
    <row r="86" spans="2:14" x14ac:dyDescent="0.25">
      <c r="B86" s="49">
        <v>9.685971343344157</v>
      </c>
      <c r="C86" s="1"/>
      <c r="D86" s="1"/>
      <c r="E86" s="1"/>
      <c r="F86" s="1"/>
      <c r="G86" s="1"/>
      <c r="H86" s="1"/>
      <c r="I86" s="1"/>
      <c r="J86" s="1"/>
      <c r="K86" s="1"/>
      <c r="L86" s="1"/>
      <c r="M86" s="1"/>
      <c r="N86" s="1"/>
    </row>
    <row r="87" spans="2:14" x14ac:dyDescent="0.25">
      <c r="B87" s="49">
        <v>5.1614579646613814</v>
      </c>
      <c r="C87" s="1"/>
      <c r="D87" s="1"/>
      <c r="E87" s="1"/>
      <c r="F87" s="1"/>
      <c r="G87" s="1"/>
      <c r="H87" s="1"/>
      <c r="I87" s="1"/>
      <c r="J87" s="1"/>
      <c r="K87" s="1"/>
      <c r="L87" s="1"/>
      <c r="M87" s="1"/>
      <c r="N87" s="1"/>
    </row>
    <row r="88" spans="2:14" x14ac:dyDescent="0.25">
      <c r="B88" s="49">
        <v>4.5749379027620325</v>
      </c>
      <c r="C88" s="1"/>
      <c r="D88" s="1"/>
      <c r="E88" s="1"/>
      <c r="F88" s="1"/>
      <c r="G88" s="1"/>
      <c r="H88" s="1"/>
      <c r="I88" s="1"/>
      <c r="J88" s="1"/>
      <c r="K88" s="1"/>
      <c r="L88" s="1"/>
      <c r="M88" s="1"/>
      <c r="N88" s="1"/>
    </row>
    <row r="89" spans="2:14" x14ac:dyDescent="0.25">
      <c r="B89" s="49">
        <v>6.3537323829427361</v>
      </c>
      <c r="C89" s="1"/>
      <c r="D89" s="1"/>
      <c r="E89" s="1"/>
      <c r="F89" s="1"/>
      <c r="G89" s="1"/>
      <c r="H89" s="1"/>
      <c r="I89" s="1"/>
      <c r="J89" s="1"/>
      <c r="K89" s="1"/>
      <c r="L89" s="1"/>
      <c r="M89" s="1"/>
      <c r="N89" s="1"/>
    </row>
    <row r="90" spans="2:14" x14ac:dyDescent="0.25">
      <c r="B90" s="49">
        <v>4.6442542098341715</v>
      </c>
      <c r="C90" s="1"/>
      <c r="D90" s="1"/>
      <c r="E90" s="1"/>
      <c r="F90" s="1"/>
      <c r="G90" s="1"/>
      <c r="H90" s="1"/>
      <c r="I90" s="1"/>
      <c r="J90" s="1"/>
      <c r="K90" s="1"/>
      <c r="L90" s="1"/>
      <c r="M90" s="1"/>
      <c r="N90" s="1"/>
    </row>
    <row r="91" spans="2:14" x14ac:dyDescent="0.25">
      <c r="B91" s="49">
        <v>5.8574002576653665</v>
      </c>
      <c r="C91" s="1"/>
      <c r="D91" s="1"/>
      <c r="E91" s="1"/>
      <c r="F91" s="1"/>
      <c r="G91" s="1"/>
      <c r="H91" s="1"/>
      <c r="I91" s="1"/>
      <c r="J91" s="1"/>
      <c r="K91" s="1"/>
      <c r="L91" s="1"/>
      <c r="M91" s="1"/>
      <c r="N91" s="1"/>
    </row>
    <row r="92" spans="2:14" x14ac:dyDescent="0.25">
      <c r="B92" s="49">
        <v>8.8463850218801383</v>
      </c>
      <c r="C92" s="1"/>
      <c r="D92" s="1"/>
      <c r="E92" s="1"/>
      <c r="F92" s="1"/>
      <c r="G92" s="1"/>
      <c r="H92" s="1"/>
      <c r="I92" s="1"/>
      <c r="J92" s="1"/>
      <c r="K92" s="1"/>
      <c r="L92" s="1"/>
      <c r="M92" s="1"/>
      <c r="N92" s="1"/>
    </row>
    <row r="93" spans="2:14" x14ac:dyDescent="0.25">
      <c r="B93" s="49">
        <v>10.201546451372145</v>
      </c>
      <c r="C93" s="1"/>
      <c r="D93" s="1"/>
      <c r="E93" s="1"/>
      <c r="F93" s="1"/>
      <c r="G93" s="1"/>
      <c r="H93" s="1"/>
      <c r="I93" s="1"/>
      <c r="J93" s="1"/>
      <c r="K93" s="1"/>
      <c r="L93" s="1"/>
      <c r="M93" s="1"/>
      <c r="N93" s="1"/>
    </row>
    <row r="94" spans="2:14" x14ac:dyDescent="0.25">
      <c r="B94" s="49">
        <v>11.776363496528765</v>
      </c>
      <c r="C94" s="1"/>
      <c r="D94" s="1"/>
      <c r="E94" s="1"/>
      <c r="F94" s="1"/>
      <c r="G94" s="1"/>
      <c r="H94" s="1"/>
      <c r="I94" s="1"/>
      <c r="J94" s="1"/>
      <c r="K94" s="1"/>
      <c r="L94" s="1"/>
      <c r="M94" s="1"/>
      <c r="N94" s="1"/>
    </row>
    <row r="95" spans="2:14" x14ac:dyDescent="0.25">
      <c r="B95" s="49">
        <v>4.6560310165268728</v>
      </c>
      <c r="C95" s="1"/>
      <c r="D95" s="1"/>
      <c r="E95" s="1"/>
      <c r="F95" s="1"/>
      <c r="G95" s="1"/>
      <c r="H95" s="1"/>
      <c r="I95" s="1"/>
      <c r="J95" s="1"/>
      <c r="K95" s="1"/>
      <c r="L95" s="1"/>
      <c r="M95" s="1"/>
      <c r="N95" s="1"/>
    </row>
    <row r="96" spans="2:14" x14ac:dyDescent="0.25">
      <c r="B96" s="49">
        <v>8.4665223032108798</v>
      </c>
      <c r="C96" s="1"/>
      <c r="D96" s="1"/>
      <c r="E96" s="1"/>
      <c r="F96" s="1"/>
      <c r="G96" s="1"/>
      <c r="H96" s="1"/>
      <c r="I96" s="1"/>
      <c r="J96" s="1"/>
      <c r="K96" s="1"/>
      <c r="L96" s="1"/>
      <c r="M96" s="1"/>
      <c r="N96" s="1"/>
    </row>
    <row r="97" spans="2:14" x14ac:dyDescent="0.25">
      <c r="B97" s="49">
        <v>5.4720226726570598</v>
      </c>
      <c r="C97" s="1"/>
      <c r="D97" s="1"/>
      <c r="E97" s="1"/>
      <c r="F97" s="1"/>
      <c r="G97" s="1"/>
      <c r="H97" s="1"/>
      <c r="I97" s="1"/>
      <c r="J97" s="1"/>
      <c r="K97" s="1"/>
      <c r="L97" s="1"/>
      <c r="M97" s="1"/>
      <c r="N97" s="1"/>
    </row>
    <row r="98" spans="2:14" x14ac:dyDescent="0.25">
      <c r="B98" s="49">
        <v>6.7630227112873387</v>
      </c>
      <c r="C98" s="1"/>
      <c r="D98" s="1"/>
      <c r="E98" s="1"/>
      <c r="F98" s="1"/>
      <c r="G98" s="1"/>
      <c r="H98" s="1"/>
      <c r="I98" s="1"/>
      <c r="J98" s="1"/>
      <c r="K98" s="1"/>
      <c r="L98" s="1"/>
      <c r="M98" s="1"/>
      <c r="N98" s="1"/>
    </row>
    <row r="99" spans="2:14" x14ac:dyDescent="0.25">
      <c r="B99" s="49">
        <v>7.970482168559883</v>
      </c>
      <c r="C99" s="1"/>
      <c r="D99" s="1"/>
      <c r="E99" s="1"/>
      <c r="F99" s="1"/>
      <c r="G99" s="1"/>
      <c r="H99" s="1"/>
      <c r="I99" s="1"/>
      <c r="J99" s="1"/>
      <c r="K99" s="1"/>
      <c r="L99" s="1"/>
      <c r="M99" s="1"/>
      <c r="N99" s="1"/>
    </row>
    <row r="100" spans="2:14" x14ac:dyDescent="0.25">
      <c r="B100" s="49">
        <v>6.077071644811066</v>
      </c>
      <c r="C100" s="1"/>
      <c r="D100" s="1"/>
      <c r="E100" s="1"/>
      <c r="F100" s="1"/>
      <c r="G100" s="1"/>
      <c r="H100" s="1"/>
      <c r="I100" s="1"/>
      <c r="J100" s="1"/>
      <c r="K100" s="1"/>
      <c r="L100" s="1"/>
      <c r="M100" s="1"/>
      <c r="N100" s="1"/>
    </row>
    <row r="101" spans="2:14" x14ac:dyDescent="0.25">
      <c r="B101" s="49">
        <v>4.0533893841184732</v>
      </c>
      <c r="C101" s="1"/>
      <c r="D101" s="1"/>
      <c r="E101" s="1"/>
      <c r="F101" s="1"/>
      <c r="G101" s="1"/>
      <c r="H101" s="1"/>
      <c r="I101" s="1"/>
      <c r="J101" s="1"/>
      <c r="K101" s="1"/>
      <c r="L101" s="1"/>
      <c r="M101" s="1"/>
      <c r="N101" s="1"/>
    </row>
    <row r="102" spans="2:14" x14ac:dyDescent="0.25">
      <c r="B102" s="49">
        <v>12.362669051241333</v>
      </c>
      <c r="C102" s="1"/>
      <c r="D102" s="1"/>
      <c r="E102" s="1"/>
      <c r="F102" s="1"/>
      <c r="G102" s="1"/>
      <c r="H102" s="1"/>
      <c r="I102" s="1"/>
      <c r="J102" s="1"/>
      <c r="K102" s="1"/>
      <c r="L102" s="1"/>
      <c r="M102" s="1"/>
      <c r="N102" s="1"/>
    </row>
    <row r="103" spans="2:14" x14ac:dyDescent="0.25">
      <c r="B103" s="50">
        <v>7.1750534581896721</v>
      </c>
      <c r="C103" s="1"/>
      <c r="D103" s="1"/>
      <c r="E103" s="1"/>
      <c r="F103" s="1"/>
      <c r="G103" s="1"/>
      <c r="H103" s="1"/>
      <c r="I103" s="1"/>
      <c r="J103" s="1"/>
      <c r="K103" s="1"/>
      <c r="L103" s="1"/>
      <c r="M103" s="1"/>
      <c r="N103" s="1"/>
    </row>
    <row r="104" spans="2:14" x14ac:dyDescent="0.25">
      <c r="C104" s="1"/>
      <c r="D104" s="1"/>
      <c r="E104" s="1"/>
      <c r="F104" s="1"/>
      <c r="G104" s="1"/>
      <c r="H104" s="1"/>
      <c r="I104" s="1"/>
      <c r="J104" s="1"/>
      <c r="K104" s="1"/>
      <c r="L104" s="1"/>
      <c r="M104" s="1"/>
      <c r="N104" s="1"/>
    </row>
    <row r="105" spans="2:14" x14ac:dyDescent="0.25">
      <c r="B105" s="25"/>
      <c r="C105" s="1"/>
      <c r="D105" s="1"/>
      <c r="E105" s="1"/>
      <c r="F105" s="1"/>
      <c r="G105" s="1"/>
      <c r="H105" s="1"/>
      <c r="I105" s="1"/>
      <c r="J105" s="1"/>
      <c r="K105" s="1"/>
      <c r="L105" s="1"/>
      <c r="M105" s="1"/>
      <c r="N105" s="1"/>
    </row>
    <row r="106" spans="2:14" x14ac:dyDescent="0.25">
      <c r="B106" s="25"/>
      <c r="C106" s="1"/>
      <c r="D106" s="1"/>
      <c r="E106" s="1"/>
      <c r="F106" s="1"/>
      <c r="G106" s="1"/>
      <c r="H106" s="1"/>
      <c r="I106" s="1"/>
      <c r="J106" s="1"/>
      <c r="K106" s="1"/>
      <c r="L106" s="1"/>
      <c r="M106" s="1"/>
      <c r="N106" s="1"/>
    </row>
    <row r="107" spans="2:14" x14ac:dyDescent="0.25">
      <c r="B107" s="25"/>
      <c r="C107" s="1"/>
      <c r="D107" s="1"/>
      <c r="E107" s="1"/>
      <c r="F107" s="1"/>
      <c r="G107" s="1"/>
      <c r="H107" s="1"/>
      <c r="I107" s="1"/>
      <c r="J107" s="1"/>
      <c r="K107" s="1"/>
      <c r="L107" s="1"/>
      <c r="M107" s="1"/>
      <c r="N107" s="1"/>
    </row>
    <row r="108" spans="2:14" x14ac:dyDescent="0.25">
      <c r="B108" s="25"/>
      <c r="C108" s="1"/>
      <c r="D108" s="1"/>
      <c r="E108" s="1"/>
      <c r="F108" s="1"/>
      <c r="G108" s="1"/>
      <c r="H108" s="1"/>
      <c r="I108" s="1"/>
      <c r="J108" s="1"/>
      <c r="K108" s="1"/>
      <c r="L108" s="1"/>
      <c r="M108" s="1"/>
      <c r="N108" s="1"/>
    </row>
    <row r="109" spans="2:14" x14ac:dyDescent="0.25">
      <c r="B109" s="25"/>
      <c r="C109" s="1"/>
      <c r="D109" s="1"/>
      <c r="E109" s="1"/>
      <c r="F109" s="1"/>
      <c r="G109" s="1"/>
      <c r="H109" s="1"/>
      <c r="I109" s="1"/>
      <c r="J109" s="1"/>
      <c r="K109" s="1"/>
      <c r="L109" s="1"/>
      <c r="M109" s="1"/>
      <c r="N109" s="1"/>
    </row>
    <row r="110" spans="2:14" x14ac:dyDescent="0.25">
      <c r="B110" s="25"/>
      <c r="C110" s="1"/>
      <c r="D110" s="1"/>
      <c r="E110" s="1"/>
      <c r="F110" s="1"/>
      <c r="G110" s="1"/>
      <c r="H110" s="1"/>
      <c r="I110" s="1"/>
      <c r="J110" s="1"/>
      <c r="K110" s="1"/>
      <c r="L110" s="1"/>
      <c r="M110" s="1"/>
      <c r="N110" s="1"/>
    </row>
    <row r="111" spans="2:14" x14ac:dyDescent="0.25">
      <c r="B111" s="25"/>
      <c r="C111" s="1"/>
      <c r="D111" s="1"/>
      <c r="E111" s="1"/>
      <c r="F111" s="1"/>
      <c r="G111" s="1"/>
      <c r="H111" s="1"/>
      <c r="I111" s="1"/>
      <c r="J111" s="1"/>
      <c r="K111" s="1"/>
      <c r="L111" s="1"/>
      <c r="M111" s="1"/>
      <c r="N111" s="1"/>
    </row>
    <row r="112" spans="2:14" x14ac:dyDescent="0.25">
      <c r="B112" s="25"/>
      <c r="C112" s="1"/>
      <c r="D112" s="1"/>
      <c r="E112" s="1"/>
      <c r="F112" s="1"/>
      <c r="G112" s="1"/>
      <c r="H112" s="1"/>
      <c r="I112" s="1"/>
      <c r="J112" s="1"/>
      <c r="K112" s="1"/>
      <c r="L112" s="1"/>
      <c r="M112" s="1"/>
      <c r="N112" s="1"/>
    </row>
    <row r="113" spans="2:14" x14ac:dyDescent="0.25">
      <c r="B113" s="25"/>
      <c r="C113" s="1"/>
      <c r="D113" s="1"/>
      <c r="E113" s="1"/>
      <c r="F113" s="1"/>
      <c r="G113" s="1"/>
      <c r="H113" s="1"/>
      <c r="I113" s="1"/>
      <c r="J113" s="1"/>
      <c r="K113" s="1"/>
      <c r="L113" s="1"/>
      <c r="M113" s="1"/>
      <c r="N113" s="1"/>
    </row>
    <row r="114" spans="2:14" x14ac:dyDescent="0.25">
      <c r="B114" s="25"/>
      <c r="C114" s="1"/>
      <c r="D114" s="1"/>
      <c r="E114" s="1"/>
      <c r="F114" s="1"/>
      <c r="G114" s="1"/>
      <c r="H114" s="1"/>
      <c r="I114" s="1"/>
      <c r="J114" s="1"/>
      <c r="K114" s="1"/>
      <c r="L114" s="1"/>
      <c r="M114" s="1"/>
      <c r="N114" s="1"/>
    </row>
    <row r="115" spans="2:14" x14ac:dyDescent="0.25">
      <c r="B115" s="25"/>
      <c r="C115" s="1"/>
      <c r="D115" s="1"/>
      <c r="E115" s="1"/>
      <c r="F115" s="1"/>
      <c r="G115" s="1"/>
      <c r="H115" s="1"/>
      <c r="I115" s="1"/>
      <c r="J115" s="1"/>
      <c r="K115" s="1"/>
      <c r="L115" s="1"/>
      <c r="M115" s="1"/>
      <c r="N115" s="1"/>
    </row>
    <row r="116" spans="2:14" x14ac:dyDescent="0.25">
      <c r="B116" s="25"/>
      <c r="C116" s="1"/>
      <c r="D116" s="1"/>
      <c r="E116" s="1"/>
      <c r="F116" s="1"/>
      <c r="G116" s="1"/>
      <c r="H116" s="1"/>
      <c r="I116" s="1"/>
      <c r="J116" s="1"/>
      <c r="K116" s="1"/>
      <c r="L116" s="1"/>
      <c r="M116" s="1"/>
      <c r="N116" s="1"/>
    </row>
    <row r="117" spans="2:14" x14ac:dyDescent="0.25">
      <c r="B117" s="25"/>
      <c r="C117" s="1"/>
      <c r="D117" s="1"/>
      <c r="E117" s="1"/>
      <c r="F117" s="1"/>
      <c r="G117" s="1"/>
      <c r="H117" s="1"/>
      <c r="I117" s="1"/>
      <c r="J117" s="1"/>
      <c r="K117" s="1"/>
      <c r="L117" s="1"/>
      <c r="M117" s="1"/>
      <c r="N117" s="1"/>
    </row>
    <row r="118" spans="2:14" x14ac:dyDescent="0.25">
      <c r="B118" s="25"/>
      <c r="C118" s="1"/>
      <c r="D118" s="1"/>
      <c r="E118" s="1"/>
      <c r="F118" s="1"/>
      <c r="G118" s="1"/>
      <c r="H118" s="1"/>
      <c r="I118" s="1"/>
      <c r="J118" s="1"/>
      <c r="K118" s="1"/>
      <c r="L118" s="1"/>
      <c r="M118" s="1"/>
      <c r="N118" s="1"/>
    </row>
    <row r="119" spans="2:14" x14ac:dyDescent="0.25">
      <c r="B119" s="25"/>
      <c r="C119" s="1"/>
      <c r="D119" s="1"/>
      <c r="E119" s="1"/>
      <c r="F119" s="1"/>
      <c r="G119" s="1"/>
      <c r="H119" s="1"/>
      <c r="I119" s="1"/>
      <c r="J119" s="1"/>
      <c r="K119" s="1"/>
      <c r="L119" s="1"/>
      <c r="M119" s="1"/>
      <c r="N119" s="1"/>
    </row>
    <row r="120" spans="2:14" x14ac:dyDescent="0.25">
      <c r="B120" s="25"/>
      <c r="C120" s="1"/>
      <c r="D120" s="1"/>
      <c r="E120" s="1"/>
      <c r="F120" s="1"/>
      <c r="G120" s="1"/>
      <c r="H120" s="1"/>
      <c r="I120" s="1"/>
      <c r="J120" s="1"/>
      <c r="K120" s="1"/>
      <c r="L120" s="1"/>
      <c r="M120" s="1"/>
      <c r="N120" s="1"/>
    </row>
    <row r="121" spans="2:14" x14ac:dyDescent="0.25">
      <c r="B121" s="25"/>
      <c r="C121" s="1"/>
      <c r="D121" s="1"/>
      <c r="E121" s="1"/>
      <c r="F121" s="1"/>
      <c r="G121" s="1"/>
      <c r="H121" s="1"/>
      <c r="I121" s="1"/>
      <c r="J121" s="1"/>
      <c r="K121" s="1"/>
      <c r="L121" s="1"/>
      <c r="M121" s="1"/>
      <c r="N121" s="1"/>
    </row>
    <row r="122" spans="2:14" x14ac:dyDescent="0.25">
      <c r="B122" s="25"/>
      <c r="C122" s="1"/>
      <c r="D122" s="1"/>
      <c r="E122" s="1"/>
      <c r="F122" s="1"/>
      <c r="G122" s="1"/>
      <c r="H122" s="1"/>
      <c r="I122" s="1"/>
      <c r="J122" s="1"/>
      <c r="K122" s="1"/>
      <c r="L122" s="1"/>
      <c r="M122" s="1"/>
      <c r="N122" s="1"/>
    </row>
    <row r="123" spans="2:14" x14ac:dyDescent="0.25">
      <c r="B123" s="25"/>
      <c r="C123" s="1"/>
      <c r="D123" s="1"/>
      <c r="E123" s="1"/>
      <c r="F123" s="1"/>
      <c r="G123" s="1"/>
      <c r="H123" s="1"/>
      <c r="I123" s="1"/>
      <c r="J123" s="1"/>
      <c r="K123" s="1"/>
      <c r="L123" s="1"/>
      <c r="M123" s="1"/>
      <c r="N123" s="1"/>
    </row>
    <row r="124" spans="2:14" x14ac:dyDescent="0.25">
      <c r="B124" s="25"/>
      <c r="C124" s="1"/>
      <c r="D124" s="1"/>
      <c r="E124" s="1"/>
      <c r="F124" s="1"/>
      <c r="G124" s="1"/>
      <c r="H124" s="1"/>
      <c r="I124" s="1"/>
      <c r="J124" s="1"/>
      <c r="K124" s="1"/>
      <c r="L124" s="1"/>
      <c r="M124" s="1"/>
      <c r="N124" s="1"/>
    </row>
    <row r="125" spans="2:14" x14ac:dyDescent="0.25">
      <c r="B125" s="25"/>
      <c r="C125" s="1"/>
      <c r="D125" s="1"/>
      <c r="E125" s="1"/>
      <c r="F125" s="1"/>
      <c r="G125" s="1"/>
      <c r="H125" s="1"/>
      <c r="I125" s="1"/>
      <c r="J125" s="1"/>
      <c r="K125" s="1"/>
      <c r="L125" s="1"/>
      <c r="M125" s="1"/>
      <c r="N125" s="1"/>
    </row>
    <row r="126" spans="2:14" x14ac:dyDescent="0.25">
      <c r="B126" s="25"/>
      <c r="C126" s="1"/>
      <c r="D126" s="1"/>
      <c r="E126" s="1"/>
      <c r="F126" s="1"/>
      <c r="G126" s="1"/>
      <c r="H126" s="1"/>
      <c r="I126" s="1"/>
      <c r="J126" s="1"/>
      <c r="K126" s="1"/>
      <c r="L126" s="1"/>
      <c r="M126" s="1"/>
      <c r="N126" s="1"/>
    </row>
    <row r="127" spans="2:14" x14ac:dyDescent="0.25">
      <c r="B127" s="25"/>
      <c r="C127" s="1"/>
      <c r="D127" s="1"/>
      <c r="E127" s="1"/>
      <c r="F127" s="1"/>
      <c r="G127" s="1"/>
      <c r="H127" s="1"/>
      <c r="I127" s="1"/>
      <c r="J127" s="1"/>
      <c r="K127" s="1"/>
      <c r="L127" s="1"/>
      <c r="M127" s="1"/>
      <c r="N127" s="1"/>
    </row>
    <row r="128" spans="2:14" x14ac:dyDescent="0.25">
      <c r="B128" s="25"/>
      <c r="C128" s="1"/>
      <c r="D128" s="1"/>
      <c r="E128" s="1"/>
      <c r="F128" s="1"/>
      <c r="G128" s="1"/>
      <c r="H128" s="1"/>
      <c r="I128" s="1"/>
      <c r="J128" s="1"/>
      <c r="K128" s="1"/>
      <c r="L128" s="1"/>
      <c r="M128" s="1"/>
      <c r="N128" s="1"/>
    </row>
  </sheetData>
  <mergeCells count="15">
    <mergeCell ref="BF6:BJ7"/>
    <mergeCell ref="BL6:BP7"/>
    <mergeCell ref="BF8:BJ8"/>
    <mergeCell ref="BL8:BP8"/>
    <mergeCell ref="B4:M5"/>
    <mergeCell ref="BC6:BD7"/>
    <mergeCell ref="BC8:BD8"/>
    <mergeCell ref="AZ6:BA7"/>
    <mergeCell ref="D9:E9"/>
    <mergeCell ref="AZ8:BA8"/>
    <mergeCell ref="Q10:Q39"/>
    <mergeCell ref="S8:AV8"/>
    <mergeCell ref="D15:E15"/>
    <mergeCell ref="D19:E19"/>
    <mergeCell ref="AW7:AX7"/>
  </mergeCells>
  <phoneticPr fontId="0" type="noConversion"/>
  <dataValidations count="2">
    <dataValidation type="textLength" allowBlank="1" showInputMessage="1" showErrorMessage="1" errorTitle="Sorry" error="This cell is neede for the graph plotting" promptTitle="Sorry" prompt="This cell is used for the graph plotting" sqref="H23:H24 I21:I22">
      <formula1>123</formula1>
      <formula2>123</formula2>
    </dataValidation>
    <dataValidation type="textLength" allowBlank="1" showInputMessage="1" showErrorMessage="1" errorTitle="Sorry" error="This cell is needed for the graph plotting" promptTitle="Sorry" prompt="This cell is used for the graph plotting" sqref="F15:F16">
      <formula1>123</formula1>
      <formula2>123</formula2>
    </dataValidation>
  </dataValidations>
  <pageMargins left="0.75" right="0.75" top="1" bottom="1" header="0.5" footer="0.5"/>
  <pageSetup paperSize="9" orientation="portrait" horizontalDpi="4294967293" verticalDpi="12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10</vt:i4>
      </vt:variant>
    </vt:vector>
  </HeadingPairs>
  <TitlesOfParts>
    <vt:vector size="12" baseType="lpstr">
      <vt:lpstr>CB_DATA_</vt:lpstr>
      <vt:lpstr>Model</vt:lpstr>
      <vt:lpstr>Data</vt:lpstr>
      <vt:lpstr>Likelihood</vt:lpstr>
      <vt:lpstr>nT</vt:lpstr>
      <vt:lpstr>Scale</vt:lpstr>
      <vt:lpstr>scaleincr</vt:lpstr>
      <vt:lpstr>scalestart</vt:lpstr>
      <vt:lpstr>Shape</vt:lpstr>
      <vt:lpstr>shapeincr</vt:lpstr>
      <vt:lpstr>shapestart</vt:lpstr>
      <vt:lpstr>T</vt:lpstr>
    </vt:vector>
  </TitlesOfParts>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EpiX Analytics</dc:creator>
  <cp:keywords/>
  <dc:description/>
  <cp:lastModifiedBy>EpixAnalytics</cp:lastModifiedBy>
  <dcterms:created xsi:type="dcterms:W3CDTF">2004-05-22T11:03:55Z</dcterms:created>
  <dcterms:modified xsi:type="dcterms:W3CDTF">2017-09-22T16:23:35Z</dcterms:modified>
  <cp:category/>
</cp:coreProperties>
</file>