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CBM\CB-Changed Name Models\"/>
    </mc:Choice>
  </mc:AlternateContent>
  <bookViews>
    <workbookView xWindow="120" yWindow="110" windowWidth="15180" windowHeight="8070"/>
  </bookViews>
  <sheets>
    <sheet name="Computers in the basement" sheetId="1" r:id="rId1"/>
  </sheets>
  <definedNames>
    <definedName name="_ZA100" localSheetId="0">'Computers in the basement'!$D$18+"DD18"+25121+"&lt;ref1&gt;"+0+0.727272727272727+1+"-"+"+"</definedName>
    <definedName name="_ZA101" localSheetId="0">'Computers in the basement'!$D$19+"DD19"+25121+"&lt;ref1&gt;"+0+0.727272727272727+1+"-"+"+"</definedName>
    <definedName name="_ZA102" localSheetId="0">'Computers in the basement'!$D$20+"DD20"+25121+"&lt;ref1&gt;"+0+0.727272727272727+1+"-"+"+"</definedName>
    <definedName name="_ZA103" localSheetId="0">'Computers in the basement'!$D$21+"DD21"+25121+"&lt;ref1&gt;"+0+0.727272727272727+1+"-"+"+"</definedName>
    <definedName name="_ZA104" localSheetId="0">'Computers in the basement'!$D$22+"DD22"+25121+"&lt;ref1&gt;"+0+0.727272727272727+1+"-"+"+"</definedName>
    <definedName name="_ZA105" localSheetId="0">'Computers in the basement'!$D$23+"DD23"+25121+"&lt;ref1&gt;"+0+0.727272727272727+1+"-"+"+"</definedName>
    <definedName name="_ZA106" localSheetId="0">'Computers in the basement'!$D$24+"DD24"+25121+"&lt;ref1&gt;"+0+0.727272727272727+1+"-"+"+"</definedName>
    <definedName name="_ZA107" localSheetId="0">'Computers in the basement'!$D$25+"DD25"+25121+"&lt;ref1&gt;"+0+0.727272727272727+1+"-"+"+"</definedName>
    <definedName name="_ZA108" localSheetId="0">'Computers in the basement'!$D$26+"DD26"+25121+"&lt;ref1&gt;"+0+0.727272727272727+1+"-"+"+"</definedName>
    <definedName name="_ZA109" localSheetId="0">'Computers in the basement'!$D$27+"DD27"+25121+"&lt;ref1&gt;"+0+0.727272727272727+1+"-"+"+"</definedName>
    <definedName name="_ZA110" localSheetId="0">'Computers in the basement'!$D$28+"DD28"+25121+"&lt;ref1&gt;"+0+0.727272727272727+1+"-"+"+"</definedName>
    <definedName name="_ZA111" localSheetId="0">'Computers in the basement'!$D$29+"DD29"+25121+"&lt;ref1&gt;"+0+0.727272727272727+1+"-"+"+"</definedName>
    <definedName name="_ZA112" localSheetId="0">'Computers in the basement'!$D$30+"DD30"+25121+"&lt;ref1&gt;"+0+0.727272727272727+1+"-"+"+"</definedName>
    <definedName name="_ZA113" localSheetId="0">'Computers in the basement'!$D$31+"DD31"+25121+"&lt;ref1&gt;"+0+0.727272727272727+1+"-"+"+"</definedName>
    <definedName name="_ZA114" localSheetId="0">'Computers in the basement'!$D$32+"DD32"+25121+"&lt;ref1&gt;"+0+0.727272727272727+1+"-"+"+"</definedName>
    <definedName name="_ZA115" localSheetId="0">'Computers in the basement'!$D$33+"DD33"+25121+"&lt;ref1&gt;"+0+0.727272727272727+1+"-"+"+"</definedName>
    <definedName name="_ZA116" localSheetId="0">'Computers in the basement'!$D$34+"DD34"+25121+"&lt;ref1&gt;"+0+0.727272727272727+1+"-"+"+"</definedName>
    <definedName name="_ZA117" localSheetId="0">'Computers in the basement'!$D$35+"DD35"+25121+"&lt;ref1&gt;"+0+0.727272727272727+1+"-"+"+"</definedName>
    <definedName name="_ZA118" localSheetId="0">'Computers in the basement'!$D$36+"DD36"+25121+"&lt;ref1&gt;"+0+0.727272727272727+1+"-"+"+"</definedName>
    <definedName name="_ZA119" localSheetId="0">'Computers in the basement'!$D$37+"DD37"+25121+"&lt;ref1&gt;"+0+0.727272727272727+1+"-"+"+"</definedName>
    <definedName name="_ZA120" localSheetId="0">'Computers in the basement'!$D$38+"DD38"+25121+"&lt;ref1&gt;"+0+0.727272727272727+1+"-"+"+"</definedName>
    <definedName name="_ZA121" localSheetId="0">'Computers in the basement'!$D$39+"DD39"+25121+"&lt;ref1&gt;"+0+0.727272727272727+1+"-"+"+"</definedName>
    <definedName name="_ZA122" localSheetId="0">'Computers in the basement'!$G$18+"DF18"+25121+"&lt;ref1&gt;"+0+0.5+1+"-"+"+"</definedName>
    <definedName name="_ZA123" localSheetId="0">'Computers in the basement'!$G$19+"DF19"+25121+"&lt;ref1&gt;"+0+0.5+1+"-"+"+"</definedName>
    <definedName name="_ZA124" localSheetId="0">'Computers in the basement'!$G$20+"DF20"+25121+"&lt;ref1&gt;"+0+0.5+1+"-"+"+"</definedName>
    <definedName name="_ZA125" localSheetId="0">'Computers in the basement'!$G$21+"DF21"+25121+"&lt;ref1&gt;"+0+0.5+1+"-"+"+"</definedName>
    <definedName name="_ZA126" localSheetId="0">'Computers in the basement'!$G$22+"DF22"+25121+"&lt;ref1&gt;"+0+0.5+1+"-"+"+"</definedName>
    <definedName name="_ZA127" localSheetId="0">'Computers in the basement'!$G$23+"DF23"+25121+"&lt;ref1&gt;"+0+0.5+1+"-"+"+"</definedName>
    <definedName name="_ZA128" localSheetId="0">'Computers in the basement'!$G$24+"DF24"+25121+"&lt;ref1&gt;"+0+0.5+1+"-"+"+"</definedName>
    <definedName name="_ZA129" localSheetId="0">'Computers in the basement'!$G$25+"DF25"+25121+"&lt;ref1&gt;"+0+0.5+1+"-"+"+"</definedName>
    <definedName name="_ZA130" localSheetId="0">'Computers in the basement'!$G$26+"DF26"+25121+"&lt;ref1&gt;"+0+0.5+1+"-"+"+"</definedName>
    <definedName name="_ZA131" localSheetId="0">'Computers in the basement'!$G$27+"DF27"+25121+"&lt;ref1&gt;"+0+0.5+1+"-"+"+"</definedName>
    <definedName name="_ZA132" localSheetId="0">'Computers in the basement'!$G$28+"DF28"+25121+"&lt;ref1&gt;"+0+0.5+1+"-"+"+"</definedName>
    <definedName name="_ZA133" localSheetId="0">'Computers in the basement'!$G$29+"DF29"+25121+"&lt;ref1&gt;"+0+0.5+1+"-"+"+"</definedName>
    <definedName name="_ZA134" localSheetId="0">'Computers in the basement'!$G$30+"DF30"+25121+"&lt;ref1&gt;"+0+0.5+1+"-"+"+"</definedName>
    <definedName name="_ZA135" localSheetId="0">'Computers in the basement'!$G$31+"DF31"+25121+"&lt;ref1&gt;"+0+0.5+1+"-"+"+"</definedName>
    <definedName name="_ZA136" localSheetId="0">'Computers in the basement'!$G$32+"DF32"+25121+"&lt;ref1&gt;"+0+0.5+1+"-"+"+"</definedName>
    <definedName name="_ZA137" localSheetId="0">'Computers in the basement'!$G$33+"DF33"+25121+"&lt;ref1&gt;"+0+0.5+1+"-"+"+"</definedName>
    <definedName name="_ZA138" localSheetId="0">'Computers in the basement'!$G$34+"DF34"+25121+"&lt;ref1&gt;"+0+0.5+1+"-"+"+"</definedName>
    <definedName name="_ZA139" localSheetId="0">'Computers in the basement'!$G$35+"DF35"+25121+"&lt;ref1&gt;"+0+0.5+1+"-"+"+"</definedName>
    <definedName name="_ZA140" localSheetId="0">'Computers in the basement'!$G$36+"DF36"+25121+"&lt;ref1&gt;"+0+0.5+1+"-"+"+"</definedName>
    <definedName name="_ZA141" localSheetId="0">'Computers in the basement'!$G$37+"DF37"+25121+"&lt;ref1&gt;"+0+0.5+1+"-"+"+"</definedName>
    <definedName name="_ZA142" localSheetId="0">'Computers in the basement'!$G$38+"DF38"+25121+"&lt;ref1&gt;"+0+0.5+1+"-"+"+"</definedName>
    <definedName name="_ZA143" localSheetId="0">'Computers in the basement'!$G$39+"DF39"+25121+"&lt;ref1&gt;"+0+0.5+1+"-"+"+"</definedName>
    <definedName name="_ZA144" localSheetId="0">'Computers in the basement'!$J$18+"DI18"+25121+"&lt;ref1&gt;"+0+0.5+1+"-"+"+"</definedName>
    <definedName name="_ZA145" localSheetId="0">'Computers in the basement'!$J$19+"DI19"+25121+"&lt;ref1&gt;"+0+0.5+1+"-"+"+"</definedName>
    <definedName name="_ZA146" localSheetId="0">'Computers in the basement'!$J$20+"DI20"+25121+"&lt;ref1&gt;"+0+0.5+1+"-"+"+"</definedName>
    <definedName name="_ZA147" localSheetId="0">'Computers in the basement'!$J$21+"DI21"+25121+"&lt;ref1&gt;"+0+0.5+1+"-"+"+"</definedName>
    <definedName name="_ZA148" localSheetId="0">'Computers in the basement'!$J$22+"DI22"+25121+"&lt;ref1&gt;"+0+0.5+1+"-"+"+"</definedName>
    <definedName name="_ZA149" localSheetId="0">'Computers in the basement'!$J$23+"DI23"+25121+"&lt;ref1&gt;"+0+0.5+1+"-"+"+"</definedName>
    <definedName name="_ZA150" localSheetId="0">'Computers in the basement'!$J$24+"DI24"+25121+"&lt;ref1&gt;"+0+0.5+1+"-"+"+"</definedName>
    <definedName name="_ZA151" localSheetId="0">'Computers in the basement'!$J$25+"DI25"+25121+"&lt;ref1&gt;"+0+0.5+1+"-"+"+"</definedName>
    <definedName name="_ZA152" localSheetId="0">'Computers in the basement'!$J$26+"DI26"+25121+"&lt;ref1&gt;"+0+0.5+1+"-"+"+"</definedName>
    <definedName name="_ZA153" localSheetId="0">'Computers in the basement'!$J$27+"DI27"+25121+"&lt;ref1&gt;"+0+0.5+1+"-"+"+"</definedName>
    <definedName name="_ZA154" localSheetId="0">'Computers in the basement'!$J$28+"DI28"+25121+"&lt;ref1&gt;"+0+0.5+1+"-"+"+"</definedName>
    <definedName name="_ZA155" localSheetId="0">'Computers in the basement'!$J$29+"DI29"+25121+"&lt;ref1&gt;"+0+0.5+1+"-"+"+"</definedName>
    <definedName name="_ZA156" localSheetId="0">'Computers in the basement'!$J$30+"DI30"+25121+"&lt;ref1&gt;"+0+0.5+1+"-"+"+"</definedName>
    <definedName name="_ZA157" localSheetId="0">'Computers in the basement'!$J$31+"DI31"+25121+"&lt;ref1&gt;"+0+0.5+1+"-"+"+"</definedName>
    <definedName name="_ZA158" localSheetId="0">'Computers in the basement'!$J$32+"DI32"+25121+"&lt;ref1&gt;"+0+0.5+1+"-"+"+"</definedName>
    <definedName name="_ZA159" localSheetId="0">'Computers in the basement'!$J$33+"DI33"+25121+"&lt;ref1&gt;"+0+0.5+1+"-"+"+"</definedName>
    <definedName name="_ZA160" localSheetId="0">'Computers in the basement'!$J$34+"DI34"+25121+"&lt;ref1&gt;"+0+0.5+1+"-"+"+"</definedName>
    <definedName name="_ZA161" localSheetId="0">'Computers in the basement'!$J$35+"DI35"+25121+"&lt;ref1&gt;"+0+0.5+1+"-"+"+"</definedName>
    <definedName name="_ZA162" localSheetId="0">'Computers in the basement'!$J$36+"DI36"+25121+"&lt;ref1&gt;"+0+0.5+1+"-"+"+"</definedName>
    <definedName name="_ZA163" localSheetId="0">'Computers in the basement'!$J$37+"DI37"+25121+"&lt;ref1&gt;"+0+0.5+1+"-"+"+"</definedName>
    <definedName name="_ZA164" localSheetId="0">'Computers in the basement'!$J$38+"DI38"+25121+"&lt;ref1&gt;"+0+0.5+1+"-"+"+"</definedName>
    <definedName name="_ZA165" localSheetId="0">'Computers in the basement'!$J$39+"DI39"+25121+"&lt;ref1&gt;"+0+0.5+1+"-"+"+"</definedName>
    <definedName name="_ZA166" localSheetId="0">'Computers in the basement'!$M$18+"DL18"+25121+"&lt;ref1&gt;"+0+0.5+1+"-"+"+"</definedName>
    <definedName name="_ZA167" localSheetId="0">'Computers in the basement'!$M$19+"DL19"+25121+"&lt;ref1&gt;"+0+0.5+1+"-"+"+"</definedName>
    <definedName name="_ZA168" localSheetId="0">'Computers in the basement'!$M$20+"DL20"+25121+"&lt;ref1&gt;"+0+0.5+1+"-"+"+"</definedName>
    <definedName name="_ZA169" localSheetId="0">'Computers in the basement'!$M$21+"DL21"+25121+"&lt;ref1&gt;"+0+0.5+1+"-"+"+"</definedName>
    <definedName name="_ZA170" localSheetId="0">'Computers in the basement'!$M$22+"DL22"+25121+"&lt;ref1&gt;"+0+0.5+1+"-"+"+"</definedName>
    <definedName name="_ZA171" localSheetId="0">'Computers in the basement'!$M$23+"DL23"+25121+"&lt;ref1&gt;"+0+0.5+1+"-"+"+"</definedName>
    <definedName name="_ZA172" localSheetId="0">'Computers in the basement'!$M$24+"DL24"+25121+"&lt;ref1&gt;"+0+0.5+1+"-"+"+"</definedName>
    <definedName name="_ZA173" localSheetId="0">'Computers in the basement'!$M$25+"DL25"+25121+"&lt;ref1&gt;"+0+0.5+1+"-"+"+"</definedName>
    <definedName name="_ZA174" localSheetId="0">'Computers in the basement'!$M$26+"DL26"+25121+"&lt;ref1&gt;"+0+0.5+1+"-"+"+"</definedName>
    <definedName name="_ZA175" localSheetId="0">'Computers in the basement'!$M$27+"DL27"+25121+"&lt;ref1&gt;"+0+0.5+1+"-"+"+"</definedName>
    <definedName name="_ZA176" localSheetId="0">'Computers in the basement'!$M$28+"DL28"+25121+"&lt;ref1&gt;"+0+0.5+1+"-"+"+"</definedName>
    <definedName name="_ZA177" localSheetId="0">'Computers in the basement'!$M$29+"DL29"+25121+"&lt;ref1&gt;"+0+0.5+1+"-"+"+"</definedName>
    <definedName name="_ZA178" localSheetId="0">'Computers in the basement'!$M$30+"DL30"+25121+"&lt;ref1&gt;"+0+0.5+1+"-"+"+"</definedName>
    <definedName name="_ZA179" localSheetId="0">'Computers in the basement'!$M$31+"DL31"+25121+"&lt;ref1&gt;"+0+0.5+1+"-"+"+"</definedName>
    <definedName name="_ZA180" localSheetId="0">'Computers in the basement'!$M$32+"DL32"+25121+"&lt;ref1&gt;"+0+0.5+1+"-"+"+"</definedName>
    <definedName name="_ZA181" localSheetId="0">'Computers in the basement'!$M$33+"DL33"+25121+"&lt;ref1&gt;"+0+0.5+1+"-"+"+"</definedName>
    <definedName name="_ZA182" localSheetId="0">'Computers in the basement'!$M$34+"DL34"+25121+"&lt;ref1&gt;"+0+0.5+1+"-"+"+"</definedName>
    <definedName name="_ZA183" localSheetId="0">'Computers in the basement'!$M$35+"DL35"+25121+"&lt;ref1&gt;"+0+0.5+1+"-"+"+"</definedName>
    <definedName name="_ZA184" localSheetId="0">'Computers in the basement'!$M$36+"DL36"+25121+"&lt;ref1&gt;"+0+0.5+1+"-"+"+"</definedName>
    <definedName name="_ZA185" localSheetId="0">'Computers in the basement'!$M$37+"DL37"+25121+"&lt;ref1&gt;"+0+0.5+1+"-"+"+"</definedName>
    <definedName name="_ZA186" localSheetId="0">'Computers in the basement'!$M$38+"DL38"+25121+"&lt;ref1&gt;"+0+0.5+1+"-"+"+"</definedName>
    <definedName name="_ZA187" localSheetId="0">'Computers in the basement'!$M$39+"DL39"+25121+"&lt;ref1&gt;"+0+0.5+1+"-"+"+"</definedName>
    <definedName name="_ZF100" localSheetId="0">'Computers in the basement'!$N$11+"Answer. cell M11"+""+545+0+4313+57+18+444+627+4+3+"-"+"+"+2.6+50+2+4+95+0.2+5+2+"-"+"+"+-1+-1+0</definedName>
    <definedName name="RiskAutoStopPercChange">1.5</definedName>
    <definedName name="RiskCollectDistributionSamples">0</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itorConvergence">FALSE</definedName>
    <definedName name="RiskNumIterations">5000</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howRiskWindowAtEndOfSimulation">TRUE</definedName>
    <definedName name="RiskStandardRecalc">2</definedName>
    <definedName name="RiskTemplateSheetName">"myTemplate"</definedName>
    <definedName name="RiskUpdateDisplay">TRUE</definedName>
    <definedName name="RiskUseDifferentSeedForEachSim">FALSE</definedName>
    <definedName name="RiskUseFixedSeed">FALSE</definedName>
    <definedName name="RiskUseMultipleCPUs">FALSE</definedName>
    <definedName name="ZA0" localSheetId="0">"Crystal Ball Data : Ver. 5.5"</definedName>
    <definedName name="ZA0A" localSheetId="0">88+187</definedName>
    <definedName name="ZA0C" localSheetId="0">0+0</definedName>
    <definedName name="ZA0D" localSheetId="0">0+0</definedName>
    <definedName name="ZA0F" localSheetId="0">1+100</definedName>
    <definedName name="ZA0T" localSheetId="0">5416127+0</definedName>
    <definedName name="ZA100R1" localSheetId="0">'Computers in the basement'!$C$18+1</definedName>
    <definedName name="ZA101R1" localSheetId="0">'Computers in the basement'!$C$19+1</definedName>
    <definedName name="ZA102R1" localSheetId="0">'Computers in the basement'!$C$20+1</definedName>
    <definedName name="ZA103R1" localSheetId="0">'Computers in the basement'!$C$21+1</definedName>
    <definedName name="ZA104R1" localSheetId="0">'Computers in the basement'!$C$22+1</definedName>
    <definedName name="ZA105R1" localSheetId="0">'Computers in the basement'!$C$23+1</definedName>
    <definedName name="ZA106R1" localSheetId="0">'Computers in the basement'!$C$24+1</definedName>
    <definedName name="ZA107R1" localSheetId="0">'Computers in the basement'!$C$25+1</definedName>
    <definedName name="ZA108R1" localSheetId="0">'Computers in the basement'!$C$26+1</definedName>
    <definedName name="ZA109R1" localSheetId="0">'Computers in the basement'!$C$27+1</definedName>
    <definedName name="ZA110R1" localSheetId="0">'Computers in the basement'!$C$28+1</definedName>
    <definedName name="ZA111R1" localSheetId="0">'Computers in the basement'!$C$29+1</definedName>
    <definedName name="ZA112R1" localSheetId="0">'Computers in the basement'!$C$30+1</definedName>
    <definedName name="ZA113R1" localSheetId="0">'Computers in the basement'!$C$31+1</definedName>
    <definedName name="ZA114R1" localSheetId="0">'Computers in the basement'!$C$32+1</definedName>
    <definedName name="ZA115R1" localSheetId="0">'Computers in the basement'!$C$33+1</definedName>
    <definedName name="ZA116R1" localSheetId="0">'Computers in the basement'!$C$34+1</definedName>
    <definedName name="ZA117R1" localSheetId="0">'Computers in the basement'!$C$35+1</definedName>
    <definedName name="ZA118R1" localSheetId="0">'Computers in the basement'!$C$36+1</definedName>
    <definedName name="ZA119R1" localSheetId="0">'Computers in the basement'!$C$37+1</definedName>
    <definedName name="ZA120R1" localSheetId="0">'Computers in the basement'!$C$38+1</definedName>
    <definedName name="ZA121R1" localSheetId="0">'Computers in the basement'!$C$39+1</definedName>
    <definedName name="ZA122R1" localSheetId="0">'Computers in the basement'!$F$18+1</definedName>
    <definedName name="ZA123R1" localSheetId="0">'Computers in the basement'!$F$19+1</definedName>
    <definedName name="ZA124R1" localSheetId="0">'Computers in the basement'!$F$20+1</definedName>
    <definedName name="ZA125R1" localSheetId="0">'Computers in the basement'!$F$21+1</definedName>
    <definedName name="ZA126R1" localSheetId="0">'Computers in the basement'!$F$22+1</definedName>
    <definedName name="ZA127R1" localSheetId="0">'Computers in the basement'!$F$23+1</definedName>
    <definedName name="ZA128R1" localSheetId="0">'Computers in the basement'!$F$24+1</definedName>
    <definedName name="ZA129R1" localSheetId="0">'Computers in the basement'!$F$25+1</definedName>
    <definedName name="ZA130R1" localSheetId="0">'Computers in the basement'!$F$26+1</definedName>
    <definedName name="ZA131R1" localSheetId="0">'Computers in the basement'!$F$27+1</definedName>
    <definedName name="ZA132R1" localSheetId="0">'Computers in the basement'!$F$28+1</definedName>
    <definedName name="ZA133R1" localSheetId="0">'Computers in the basement'!$F$29+1</definedName>
    <definedName name="ZA134R1" localSheetId="0">'Computers in the basement'!$F$30+1</definedName>
    <definedName name="ZA135R1" localSheetId="0">'Computers in the basement'!$F$31+1</definedName>
    <definedName name="ZA136R1" localSheetId="0">'Computers in the basement'!$F$32+1</definedName>
    <definedName name="ZA137R1" localSheetId="0">'Computers in the basement'!$F$33+1</definedName>
    <definedName name="ZA138R1" localSheetId="0">'Computers in the basement'!$F$34+1</definedName>
    <definedName name="ZA139R1" localSheetId="0">'Computers in the basement'!$F$35+1</definedName>
    <definedName name="ZA140R1" localSheetId="0">'Computers in the basement'!$F$36+1</definedName>
    <definedName name="ZA141R1" localSheetId="0">'Computers in the basement'!$F$37+1</definedName>
    <definedName name="ZA142R1" localSheetId="0">'Computers in the basement'!$F$38+1</definedName>
    <definedName name="ZA143R1" localSheetId="0">'Computers in the basement'!$F$39+1</definedName>
    <definedName name="ZA144R1" localSheetId="0">'Computers in the basement'!$I$18+1</definedName>
    <definedName name="ZA145R1" localSheetId="0">'Computers in the basement'!$I$19+1</definedName>
    <definedName name="ZA146R1" localSheetId="0">'Computers in the basement'!$I$20+1</definedName>
    <definedName name="ZA147R1" localSheetId="0">'Computers in the basement'!$I$21+1</definedName>
    <definedName name="ZA148R1" localSheetId="0">'Computers in the basement'!$I$22+1</definedName>
    <definedName name="ZA149R1" localSheetId="0">'Computers in the basement'!$I$23+1</definedName>
    <definedName name="ZA150R1" localSheetId="0">'Computers in the basement'!$I$24+1</definedName>
    <definedName name="ZA151R1" localSheetId="0">'Computers in the basement'!$I$25+1</definedName>
    <definedName name="ZA152R1" localSheetId="0">'Computers in the basement'!$I$26+1</definedName>
    <definedName name="ZA153R1" localSheetId="0">'Computers in the basement'!$I$27+1</definedName>
    <definedName name="ZA154R1" localSheetId="0">'Computers in the basement'!$I$28+1</definedName>
    <definedName name="ZA155R1" localSheetId="0">'Computers in the basement'!$I$29+1</definedName>
    <definedName name="ZA156R1" localSheetId="0">'Computers in the basement'!$I$30+1</definedName>
    <definedName name="ZA157R1" localSheetId="0">'Computers in the basement'!$I$31+1</definedName>
    <definedName name="ZA158R1" localSheetId="0">'Computers in the basement'!$I$32+1</definedName>
    <definedName name="ZA159R1" localSheetId="0">'Computers in the basement'!$I$33+1</definedName>
    <definedName name="ZA160R1" localSheetId="0">'Computers in the basement'!$I$34+1</definedName>
    <definedName name="ZA161R1" localSheetId="0">'Computers in the basement'!$I$35+1</definedName>
    <definedName name="ZA162R1" localSheetId="0">'Computers in the basement'!$I$36+1</definedName>
    <definedName name="ZA163R1" localSheetId="0">'Computers in the basement'!$I$37+1</definedName>
    <definedName name="ZA164R1" localSheetId="0">'Computers in the basement'!$I$38+1</definedName>
    <definedName name="ZA165R1" localSheetId="0">'Computers in the basement'!$I$39+1</definedName>
    <definedName name="ZA166R1" localSheetId="0">'Computers in the basement'!$L$18+1</definedName>
    <definedName name="ZA167R1" localSheetId="0">'Computers in the basement'!$L$19+1</definedName>
    <definedName name="ZA168R1" localSheetId="0">'Computers in the basement'!$L$20+1</definedName>
    <definedName name="ZA169R1" localSheetId="0">'Computers in the basement'!$L$21+1</definedName>
    <definedName name="ZA170R1" localSheetId="0">'Computers in the basement'!$L$22+1</definedName>
    <definedName name="ZA171R1" localSheetId="0">'Computers in the basement'!$L$23+1</definedName>
    <definedName name="ZA172R1" localSheetId="0">'Computers in the basement'!$L$24+1</definedName>
    <definedName name="ZA173R1" localSheetId="0">'Computers in the basement'!$L$25+1</definedName>
    <definedName name="ZA174R1" localSheetId="0">'Computers in the basement'!$L$26+1</definedName>
    <definedName name="ZA175R1" localSheetId="0">'Computers in the basement'!$L$27+1</definedName>
    <definedName name="ZA176R1" localSheetId="0">'Computers in the basement'!$L$28+1</definedName>
    <definedName name="ZA177R1" localSheetId="0">'Computers in the basement'!$L$29+1</definedName>
    <definedName name="ZA178R1" localSheetId="0">'Computers in the basement'!$L$30+1</definedName>
    <definedName name="ZA179R1" localSheetId="0">'Computers in the basement'!$L$31+1</definedName>
    <definedName name="ZA180R1" localSheetId="0">'Computers in the basement'!$L$32+1</definedName>
    <definedName name="ZA181R1" localSheetId="0">'Computers in the basement'!$L$33+1</definedName>
    <definedName name="ZA182R1" localSheetId="0">'Computers in the basement'!$L$34+1</definedName>
    <definedName name="ZA183R1" localSheetId="0">'Computers in the basement'!$L$35+1</definedName>
    <definedName name="ZA184R1" localSheetId="0">'Computers in the basement'!$L$36+1</definedName>
    <definedName name="ZA185R1" localSheetId="0">'Computers in the basement'!$L$37+1</definedName>
    <definedName name="ZA186R1" localSheetId="0">'Computers in the basement'!$L$38+1</definedName>
    <definedName name="ZA187R1" localSheetId="0">'Computers in the basement'!$L$39+1</definedName>
  </definedNames>
  <calcPr calcId="171027" calcMode="manual"/>
</workbook>
</file>

<file path=xl/calcChain.xml><?xml version="1.0" encoding="utf-8"?>
<calcChain xmlns="http://schemas.openxmlformats.org/spreadsheetml/2006/main">
  <c r="O17" i="1" l="1"/>
  <c r="P17" i="1"/>
  <c r="Q17" i="1"/>
  <c r="R17" i="1"/>
  <c r="A9" i="1"/>
  <c r="H10" i="1"/>
  <c r="C18" i="1"/>
  <c r="E18" i="1" s="1"/>
  <c r="H18" i="1" l="1"/>
  <c r="P18" i="1" s="1"/>
  <c r="S18" i="1"/>
  <c r="K18" i="1"/>
  <c r="Q18" i="1" s="1"/>
  <c r="O18" i="1"/>
  <c r="N18" i="1" l="1"/>
  <c r="R18" i="1" s="1"/>
  <c r="S20" i="1"/>
  <c r="S19" i="1"/>
  <c r="C19" i="1"/>
  <c r="E19" i="1" s="1"/>
  <c r="L18" i="1"/>
  <c r="I18" i="1"/>
  <c r="F18" i="1"/>
  <c r="H19" i="1" l="1"/>
  <c r="P19" i="1" s="1"/>
  <c r="O19" i="1"/>
  <c r="S21" i="1"/>
  <c r="S22" i="1" l="1"/>
  <c r="C20" i="1"/>
  <c r="E20" i="1" s="1"/>
  <c r="O20" i="1" s="1"/>
  <c r="F19" i="1"/>
  <c r="I19" i="1"/>
  <c r="K19" i="1"/>
  <c r="S23" i="1"/>
  <c r="C21" i="1" l="1"/>
  <c r="E21" i="1" s="1"/>
  <c r="O21" i="1" s="1"/>
  <c r="F20" i="1"/>
  <c r="H20" i="1" s="1"/>
  <c r="S24" i="1"/>
  <c r="S25" i="1"/>
  <c r="Q19" i="1"/>
  <c r="N19" i="1"/>
  <c r="R19" i="1" s="1"/>
  <c r="P20" i="1" l="1"/>
  <c r="C22" i="1"/>
  <c r="E22" i="1" s="1"/>
  <c r="I20" i="1"/>
  <c r="K20" i="1" s="1"/>
  <c r="L19" i="1"/>
  <c r="S26" i="1"/>
  <c r="N20" i="1" l="1"/>
  <c r="R20" i="1" s="1"/>
  <c r="Q20" i="1"/>
  <c r="S27" i="1"/>
  <c r="K22" i="1"/>
  <c r="N22" i="1"/>
  <c r="H22" i="1"/>
  <c r="O22" i="1"/>
  <c r="F21" i="1"/>
  <c r="H21" i="1" s="1"/>
  <c r="P21" i="1" s="1"/>
  <c r="P22" i="1" l="1"/>
  <c r="F22" i="1"/>
  <c r="C23" i="1"/>
  <c r="E23" i="1" s="1"/>
  <c r="O23" i="1" s="1"/>
  <c r="S28" i="1"/>
  <c r="I21" i="1"/>
  <c r="L20" i="1"/>
  <c r="K21" i="1"/>
  <c r="Q21" i="1" s="1"/>
  <c r="Q22" i="1" l="1"/>
  <c r="I22" i="1"/>
  <c r="L21" i="1"/>
  <c r="C24" i="1"/>
  <c r="E24" i="1" s="1"/>
  <c r="H23" i="1"/>
  <c r="P23" i="1" s="1"/>
  <c r="N21" i="1"/>
  <c r="R21" i="1" s="1"/>
  <c r="S30" i="1"/>
  <c r="S31" i="1" s="1"/>
  <c r="S32" i="1" s="1"/>
  <c r="S33" i="1" s="1"/>
  <c r="S34" i="1" s="1"/>
  <c r="S35" i="1" s="1"/>
  <c r="S36" i="1" s="1"/>
  <c r="S37" i="1" s="1"/>
  <c r="S38" i="1" s="1"/>
  <c r="S39" i="1" s="1"/>
  <c r="N11" i="1" s="1"/>
  <c r="S29" i="1"/>
  <c r="F23" i="1"/>
  <c r="H24" i="1" l="1"/>
  <c r="P24" i="1" s="1"/>
  <c r="K23" i="1"/>
  <c r="N23" i="1" s="1"/>
  <c r="R22" i="1"/>
  <c r="L22" i="1"/>
  <c r="O24" i="1"/>
  <c r="I23" i="1"/>
  <c r="R23" i="1" l="1"/>
  <c r="C25" i="1"/>
  <c r="E25" i="1" s="1"/>
  <c r="O25" i="1" s="1"/>
  <c r="F24" i="1"/>
  <c r="Q23" i="1"/>
  <c r="K24" i="1"/>
  <c r="N24" i="1" s="1"/>
  <c r="C26" i="1" l="1"/>
  <c r="E26" i="1" s="1"/>
  <c r="F25" i="1"/>
  <c r="I24" i="1"/>
  <c r="Q24" i="1"/>
  <c r="L24" i="1"/>
  <c r="R24" i="1"/>
  <c r="L23" i="1"/>
  <c r="H25" i="1"/>
  <c r="P25" i="1" s="1"/>
  <c r="K25" i="1" l="1"/>
  <c r="N25" i="1" s="1"/>
  <c r="R25" i="1" s="1"/>
  <c r="I25" i="1"/>
  <c r="O26" i="1"/>
  <c r="F26" i="1" s="1"/>
  <c r="H26" i="1" s="1"/>
  <c r="P26" i="1" l="1"/>
  <c r="K26" i="1"/>
  <c r="N26" i="1" s="1"/>
  <c r="R26" i="1" s="1"/>
  <c r="C27" i="1"/>
  <c r="E27" i="1" s="1"/>
  <c r="O27" i="1" s="1"/>
  <c r="Q25" i="1"/>
  <c r="C28" i="1" l="1"/>
  <c r="E28" i="1" s="1"/>
  <c r="Q26" i="1"/>
  <c r="I26" i="1"/>
  <c r="L25" i="1"/>
  <c r="K27" i="1"/>
  <c r="H27" i="1"/>
  <c r="N27" i="1" s="1"/>
  <c r="R27" i="1" s="1"/>
  <c r="F27" i="1"/>
  <c r="P27" i="1"/>
  <c r="P28" i="1" l="1"/>
  <c r="H28" i="1"/>
  <c r="K28" i="1" s="1"/>
  <c r="N28" i="1" s="1"/>
  <c r="R28" i="1" s="1"/>
  <c r="Q27" i="1"/>
  <c r="I27" i="1"/>
  <c r="L26" i="1"/>
  <c r="O28" i="1"/>
  <c r="C29" i="1" l="1"/>
  <c r="E29" i="1" s="1"/>
  <c r="F28" i="1"/>
  <c r="Q28" i="1"/>
  <c r="I28" i="1"/>
  <c r="L27" i="1"/>
  <c r="H29" i="1" l="1"/>
  <c r="P29" i="1" s="1"/>
  <c r="K29" i="1"/>
  <c r="Q29" i="1" s="1"/>
  <c r="I29" i="1"/>
  <c r="O29" i="1"/>
  <c r="L28" i="1"/>
  <c r="C30" i="1" l="1"/>
  <c r="E30" i="1" s="1"/>
  <c r="O30" i="1" s="1"/>
  <c r="F29" i="1"/>
  <c r="L29" i="1"/>
  <c r="N29" i="1"/>
  <c r="R29" i="1" s="1"/>
  <c r="C31" i="1" l="1"/>
  <c r="E31" i="1" s="1"/>
  <c r="I30" i="1"/>
  <c r="F30" i="1"/>
  <c r="K30" i="1"/>
  <c r="Q30" i="1" s="1"/>
  <c r="N30" i="1"/>
  <c r="R30" i="1" s="1"/>
  <c r="H30" i="1"/>
  <c r="P30" i="1" s="1"/>
  <c r="K31" i="1" l="1"/>
  <c r="Q31" i="1" s="1"/>
  <c r="H31" i="1"/>
  <c r="N31" i="1" s="1"/>
  <c r="R31" i="1" s="1"/>
  <c r="L30" i="1"/>
  <c r="P31" i="1"/>
  <c r="O31" i="1"/>
  <c r="C32" i="1" l="1"/>
  <c r="E32" i="1" s="1"/>
  <c r="F31" i="1"/>
  <c r="I31" i="1"/>
  <c r="L31" i="1"/>
  <c r="K32" i="1" l="1"/>
  <c r="Q32" i="1" s="1"/>
  <c r="H32" i="1"/>
  <c r="P32" i="1" s="1"/>
  <c r="O32" i="1"/>
  <c r="C33" i="1" l="1"/>
  <c r="E33" i="1" s="1"/>
  <c r="I32" i="1"/>
  <c r="F32" i="1"/>
  <c r="L32" i="1"/>
  <c r="N32" i="1"/>
  <c r="R32" i="1" s="1"/>
  <c r="H33" i="1" l="1"/>
  <c r="P33" i="1" s="1"/>
  <c r="K33" i="1"/>
  <c r="Q33" i="1" s="1"/>
  <c r="N33" i="1"/>
  <c r="R33" i="1" s="1"/>
  <c r="O33" i="1"/>
  <c r="C34" i="1" l="1"/>
  <c r="E34" i="1" s="1"/>
  <c r="O34" i="1" s="1"/>
  <c r="F33" i="1"/>
  <c r="I33" i="1"/>
  <c r="L33" i="1"/>
  <c r="C35" i="1" l="1"/>
  <c r="E35" i="1" s="1"/>
  <c r="O35" i="1" s="1"/>
  <c r="F34" i="1"/>
  <c r="H34" i="1" s="1"/>
  <c r="P34" i="1" l="1"/>
  <c r="C36" i="1"/>
  <c r="E36" i="1" s="1"/>
  <c r="O36" i="1" s="1"/>
  <c r="H35" i="1"/>
  <c r="K35" i="1"/>
  <c r="N35" i="1"/>
  <c r="C37" i="1" l="1"/>
  <c r="E37" i="1" s="1"/>
  <c r="O37" i="1" s="1"/>
  <c r="H36" i="1"/>
  <c r="K36" i="1" s="1"/>
  <c r="N36" i="1" s="1"/>
  <c r="F35" i="1"/>
  <c r="P35" i="1"/>
  <c r="I34" i="1"/>
  <c r="K34" i="1" s="1"/>
  <c r="C38" i="1" l="1"/>
  <c r="E38" i="1" s="1"/>
  <c r="O38" i="1" s="1"/>
  <c r="F36" i="1"/>
  <c r="P36" i="1"/>
  <c r="Q34" i="1"/>
  <c r="N34" i="1"/>
  <c r="R34" i="1" s="1"/>
  <c r="C39" i="1" l="1"/>
  <c r="E39" i="1" s="1"/>
  <c r="F37" i="1"/>
  <c r="H37" i="1" s="1"/>
  <c r="R35" i="1"/>
  <c r="I35" i="1"/>
  <c r="Q35" i="1"/>
  <c r="L34" i="1"/>
  <c r="H38" i="1"/>
  <c r="I36" i="1" l="1"/>
  <c r="Q36" i="1"/>
  <c r="K37" i="1"/>
  <c r="N37" i="1" s="1"/>
  <c r="P37" i="1"/>
  <c r="K38" i="1"/>
  <c r="N38" i="1" s="1"/>
  <c r="L35" i="1"/>
  <c r="L36" i="1"/>
  <c r="R36" i="1"/>
  <c r="O39" i="1"/>
  <c r="Q37" i="1" l="1"/>
  <c r="I37" i="1"/>
  <c r="P38" i="1"/>
  <c r="F38" i="1"/>
  <c r="L37" i="1"/>
  <c r="R37" i="1"/>
  <c r="R38" i="1" l="1"/>
  <c r="F39" i="1"/>
  <c r="H39" i="1" s="1"/>
  <c r="Q38" i="1"/>
  <c r="I38" i="1"/>
  <c r="K39" i="1" l="1"/>
  <c r="Q39" i="1" s="1"/>
  <c r="L39" i="1" s="1"/>
  <c r="N39" i="1"/>
  <c r="R39" i="1" s="1"/>
  <c r="P39" i="1"/>
  <c r="I39" i="1"/>
  <c r="L38" i="1"/>
</calcChain>
</file>

<file path=xl/comments1.xml><?xml version="1.0" encoding="utf-8"?>
<comments xmlns="http://schemas.openxmlformats.org/spreadsheetml/2006/main">
  <authors>
    <author>Timour Koupeev</author>
  </authors>
  <commentList>
    <comment ref="D18" authorId="0" shapeId="0">
      <text>
        <r>
          <rPr>
            <b/>
            <sz val="8"/>
            <color indexed="81"/>
            <rFont val="Tahoma"/>
            <family val="2"/>
          </rPr>
          <t xml:space="preserve">This cell shows if the taken computer is good. It uses the Binomial distribution with number_of_successes=1 and probability_of_success = </t>
        </r>
        <r>
          <rPr>
            <b/>
            <i/>
            <sz val="8"/>
            <color indexed="81"/>
            <rFont val="Tahoma"/>
            <family val="2"/>
          </rPr>
          <t>N</t>
        </r>
        <r>
          <rPr>
            <i/>
            <sz val="8"/>
            <color indexed="81"/>
            <rFont val="Tahoma"/>
            <family val="2"/>
          </rPr>
          <t>umber_of_good_left_in_the_basement</t>
        </r>
        <r>
          <rPr>
            <b/>
            <sz val="8"/>
            <color indexed="81"/>
            <rFont val="Tahoma"/>
            <family val="2"/>
          </rPr>
          <t>/
(</t>
        </r>
        <r>
          <rPr>
            <b/>
            <i/>
            <sz val="8"/>
            <color indexed="81"/>
            <rFont val="Tahoma"/>
            <family val="2"/>
          </rPr>
          <t>T</t>
        </r>
        <r>
          <rPr>
            <i/>
            <sz val="8"/>
            <color indexed="81"/>
            <rFont val="Tahoma"/>
            <family val="2"/>
          </rPr>
          <t>otal_number_of_PCs</t>
        </r>
        <r>
          <rPr>
            <b/>
            <sz val="8"/>
            <color indexed="81"/>
            <rFont val="Tahoma"/>
            <family val="2"/>
          </rPr>
          <t xml:space="preserve"> - </t>
        </r>
        <r>
          <rPr>
            <b/>
            <i/>
            <sz val="8"/>
            <color indexed="81"/>
            <rFont val="Tahoma"/>
            <family val="2"/>
          </rPr>
          <t>N</t>
        </r>
        <r>
          <rPr>
            <i/>
            <sz val="8"/>
            <color indexed="81"/>
            <rFont val="Tahoma"/>
            <family val="2"/>
          </rPr>
          <t>umber_of_PCs_already_taken</t>
        </r>
        <r>
          <rPr>
            <b/>
            <sz val="8"/>
            <color indexed="81"/>
            <rFont val="Tahoma"/>
            <family val="2"/>
          </rPr>
          <t>)</t>
        </r>
      </text>
    </comment>
    <comment ref="H18" authorId="0" shapeId="0">
      <text>
        <r>
          <rPr>
            <b/>
            <sz val="8"/>
            <color indexed="81"/>
            <rFont val="Tahoma"/>
            <family val="2"/>
          </rPr>
          <t xml:space="preserve">This cell checks if the good computer has already been taken and if not then uses a Binomial distribution with number_of_successes
=1 and probability_of_success = </t>
        </r>
        <r>
          <rPr>
            <b/>
            <i/>
            <sz val="8"/>
            <color indexed="81"/>
            <rFont val="Tahoma"/>
            <family val="2"/>
          </rPr>
          <t>N</t>
        </r>
        <r>
          <rPr>
            <i/>
            <sz val="8"/>
            <color indexed="81"/>
            <rFont val="Tahoma"/>
            <family val="2"/>
          </rPr>
          <t>umber_of_bad_HD_left_in_the_basement</t>
        </r>
        <r>
          <rPr>
            <b/>
            <sz val="8"/>
            <color indexed="81"/>
            <rFont val="Tahoma"/>
            <family val="2"/>
          </rPr>
          <t>/
(</t>
        </r>
        <r>
          <rPr>
            <b/>
            <i/>
            <sz val="8"/>
            <color indexed="81"/>
            <rFont val="Tahoma"/>
            <family val="2"/>
          </rPr>
          <t>T</t>
        </r>
        <r>
          <rPr>
            <i/>
            <sz val="8"/>
            <color indexed="81"/>
            <rFont val="Tahoma"/>
            <family val="2"/>
          </rPr>
          <t>otal_number_of_PCs</t>
        </r>
        <r>
          <rPr>
            <b/>
            <sz val="8"/>
            <color indexed="81"/>
            <rFont val="Tahoma"/>
            <family val="2"/>
          </rPr>
          <t xml:space="preserve"> - </t>
        </r>
        <r>
          <rPr>
            <b/>
            <i/>
            <sz val="8"/>
            <color indexed="81"/>
            <rFont val="Tahoma"/>
            <family val="2"/>
          </rPr>
          <t>N</t>
        </r>
        <r>
          <rPr>
            <i/>
            <sz val="8"/>
            <color indexed="81"/>
            <rFont val="Tahoma"/>
            <family val="2"/>
          </rPr>
          <t>umber_of_PCs_already_taken</t>
        </r>
        <r>
          <rPr>
            <b/>
            <sz val="8"/>
            <color indexed="81"/>
            <rFont val="Tahoma"/>
            <family val="2"/>
          </rPr>
          <t xml:space="preserve"> - </t>
        </r>
        <r>
          <rPr>
            <b/>
            <i/>
            <sz val="8"/>
            <color indexed="81"/>
            <rFont val="Tahoma"/>
            <family val="2"/>
          </rPr>
          <t>N</t>
        </r>
        <r>
          <rPr>
            <i/>
            <sz val="8"/>
            <color indexed="81"/>
            <rFont val="Tahoma"/>
            <family val="2"/>
          </rPr>
          <t>umber_of_good_left_in_the_basement</t>
        </r>
        <r>
          <rPr>
            <b/>
            <sz val="8"/>
            <color indexed="81"/>
            <rFont val="Tahoma"/>
            <family val="2"/>
          </rPr>
          <t>)</t>
        </r>
      </text>
    </comment>
    <comment ref="K18" authorId="0" shapeId="0">
      <text>
        <r>
          <rPr>
            <b/>
            <sz val="8"/>
            <color indexed="81"/>
            <rFont val="Tahoma"/>
            <family val="2"/>
          </rPr>
          <t xml:space="preserve">This cell checks if any good or bad HD computers have already been taken and if not then uses a Binomial distribution with number_of_successes=1 and probability_of_success = </t>
        </r>
        <r>
          <rPr>
            <b/>
            <i/>
            <sz val="8"/>
            <color indexed="81"/>
            <rFont val="Tahoma"/>
            <family val="2"/>
          </rPr>
          <t>N</t>
        </r>
        <r>
          <rPr>
            <i/>
            <sz val="8"/>
            <color indexed="81"/>
            <rFont val="Tahoma"/>
            <family val="2"/>
          </rPr>
          <t>umber_of_bad_MB_left_in_the_basement</t>
        </r>
        <r>
          <rPr>
            <b/>
            <sz val="8"/>
            <color indexed="81"/>
            <rFont val="Tahoma"/>
            <family val="2"/>
          </rPr>
          <t>/(</t>
        </r>
        <r>
          <rPr>
            <b/>
            <i/>
            <sz val="8"/>
            <color indexed="81"/>
            <rFont val="Tahoma"/>
            <family val="2"/>
          </rPr>
          <t>T</t>
        </r>
        <r>
          <rPr>
            <i/>
            <sz val="8"/>
            <color indexed="81"/>
            <rFont val="Tahoma"/>
            <family val="2"/>
          </rPr>
          <t>otal_number_of_PCs</t>
        </r>
        <r>
          <rPr>
            <b/>
            <sz val="8"/>
            <color indexed="81"/>
            <rFont val="Tahoma"/>
            <family val="2"/>
          </rPr>
          <t xml:space="preserve"> - </t>
        </r>
        <r>
          <rPr>
            <b/>
            <i/>
            <sz val="8"/>
            <color indexed="81"/>
            <rFont val="Tahoma"/>
            <family val="2"/>
          </rPr>
          <t>N</t>
        </r>
        <r>
          <rPr>
            <i/>
            <sz val="8"/>
            <color indexed="81"/>
            <rFont val="Tahoma"/>
            <family val="2"/>
          </rPr>
          <t>umber_of_PCs_already_taken</t>
        </r>
        <r>
          <rPr>
            <b/>
            <sz val="8"/>
            <color indexed="81"/>
            <rFont val="Tahoma"/>
            <family val="2"/>
          </rPr>
          <t xml:space="preserve"> - </t>
        </r>
        <r>
          <rPr>
            <b/>
            <i/>
            <sz val="8"/>
            <color indexed="81"/>
            <rFont val="Tahoma"/>
            <family val="2"/>
          </rPr>
          <t>N</t>
        </r>
        <r>
          <rPr>
            <i/>
            <sz val="8"/>
            <color indexed="81"/>
            <rFont val="Tahoma"/>
            <family val="2"/>
          </rPr>
          <t xml:space="preserve">umber_of_good_left_in_the_basement - </t>
        </r>
        <r>
          <rPr>
            <b/>
            <i/>
            <sz val="8"/>
            <color indexed="81"/>
            <rFont val="Tahoma"/>
            <family val="2"/>
          </rPr>
          <t>N</t>
        </r>
        <r>
          <rPr>
            <i/>
            <sz val="8"/>
            <color indexed="81"/>
            <rFont val="Tahoma"/>
            <family val="2"/>
          </rPr>
          <t>umber_of_bad_HD_left_in_the_basement</t>
        </r>
        <r>
          <rPr>
            <b/>
            <sz val="8"/>
            <color indexed="81"/>
            <rFont val="Tahoma"/>
            <family val="2"/>
          </rPr>
          <t>)</t>
        </r>
      </text>
    </comment>
    <comment ref="N18" authorId="0" shapeId="0">
      <text>
        <r>
          <rPr>
            <b/>
            <sz val="8"/>
            <color indexed="81"/>
            <rFont val="Tahoma"/>
            <family val="2"/>
          </rPr>
          <t>This cell checks if any good, bad HD or bad MB computers have already been taken and if not then uses a Binomial distribution with number_of_successes=1 and probability_of_success = N</t>
        </r>
        <r>
          <rPr>
            <i/>
            <sz val="8"/>
            <color indexed="81"/>
            <rFont val="Tahoma"/>
            <family val="2"/>
          </rPr>
          <t>umber_of_bad_HD&amp;MB_left_in_the_basement</t>
        </r>
        <r>
          <rPr>
            <b/>
            <sz val="8"/>
            <color indexed="81"/>
            <rFont val="Tahoma"/>
            <family val="2"/>
          </rPr>
          <t>/(</t>
        </r>
        <r>
          <rPr>
            <b/>
            <i/>
            <sz val="8"/>
            <color indexed="81"/>
            <rFont val="Tahoma"/>
            <family val="2"/>
          </rPr>
          <t>T</t>
        </r>
        <r>
          <rPr>
            <i/>
            <sz val="8"/>
            <color indexed="81"/>
            <rFont val="Tahoma"/>
            <family val="2"/>
          </rPr>
          <t xml:space="preserve">otal_number_of_PCs </t>
        </r>
        <r>
          <rPr>
            <b/>
            <sz val="8"/>
            <color indexed="81"/>
            <rFont val="Tahoma"/>
            <family val="2"/>
          </rPr>
          <t>-</t>
        </r>
        <r>
          <rPr>
            <i/>
            <sz val="8"/>
            <color indexed="81"/>
            <rFont val="Tahoma"/>
            <family val="2"/>
          </rPr>
          <t xml:space="preserve"> </t>
        </r>
        <r>
          <rPr>
            <b/>
            <i/>
            <sz val="8"/>
            <color indexed="81"/>
            <rFont val="Tahoma"/>
            <family val="2"/>
          </rPr>
          <t>N</t>
        </r>
        <r>
          <rPr>
            <i/>
            <sz val="8"/>
            <color indexed="81"/>
            <rFont val="Tahoma"/>
            <family val="2"/>
          </rPr>
          <t xml:space="preserve">umber_of_PCs_already_taken </t>
        </r>
        <r>
          <rPr>
            <b/>
            <sz val="8"/>
            <color indexed="81"/>
            <rFont val="Tahoma"/>
            <family val="2"/>
          </rPr>
          <t>-</t>
        </r>
        <r>
          <rPr>
            <i/>
            <sz val="8"/>
            <color indexed="81"/>
            <rFont val="Tahoma"/>
            <family val="2"/>
          </rPr>
          <t xml:space="preserve"> </t>
        </r>
        <r>
          <rPr>
            <b/>
            <i/>
            <sz val="8"/>
            <color indexed="81"/>
            <rFont val="Tahoma"/>
            <family val="2"/>
          </rPr>
          <t>N</t>
        </r>
        <r>
          <rPr>
            <i/>
            <sz val="8"/>
            <color indexed="81"/>
            <rFont val="Tahoma"/>
            <family val="2"/>
          </rPr>
          <t xml:space="preserve">umber_of_good_left_in_the_basement - </t>
        </r>
        <r>
          <rPr>
            <b/>
            <i/>
            <sz val="8"/>
            <color indexed="81"/>
            <rFont val="Tahoma"/>
            <family val="2"/>
          </rPr>
          <t>N</t>
        </r>
        <r>
          <rPr>
            <i/>
            <sz val="8"/>
            <color indexed="81"/>
            <rFont val="Tahoma"/>
            <family val="2"/>
          </rPr>
          <t xml:space="preserve">umber_of_bad_HD_left_in_the_basement - </t>
        </r>
        <r>
          <rPr>
            <b/>
            <i/>
            <sz val="8"/>
            <color indexed="81"/>
            <rFont val="Tahoma"/>
            <family val="2"/>
          </rPr>
          <t>N</t>
        </r>
        <r>
          <rPr>
            <i/>
            <sz val="8"/>
            <color indexed="81"/>
            <rFont val="Tahoma"/>
            <family val="2"/>
          </rPr>
          <t>umber_of_bad_MB_left_in_the_basement</t>
        </r>
        <r>
          <rPr>
            <b/>
            <sz val="8"/>
            <color indexed="81"/>
            <rFont val="Tahoma"/>
            <family val="2"/>
          </rPr>
          <t>)</t>
        </r>
      </text>
    </comment>
  </commentList>
</comments>
</file>

<file path=xl/sharedStrings.xml><?xml version="1.0" encoding="utf-8"?>
<sst xmlns="http://schemas.openxmlformats.org/spreadsheetml/2006/main" count="27" uniqueCount="17">
  <si>
    <t>Total PCs</t>
  </si>
  <si>
    <t>PCs with bad HD only</t>
  </si>
  <si>
    <t>PCs with bad MB only</t>
  </si>
  <si>
    <t>Got a PC?</t>
  </si>
  <si>
    <t>Answer:</t>
  </si>
  <si>
    <t>Basement</t>
  </si>
  <si>
    <t>Good</t>
  </si>
  <si>
    <t>Bad HD</t>
  </si>
  <si>
    <t>Bad MB</t>
  </si>
  <si>
    <t>PC taken</t>
  </si>
  <si>
    <t>Taken</t>
  </si>
  <si>
    <t>Bad HD&amp;MB</t>
  </si>
  <si>
    <r>
      <t>Problem:</t>
    </r>
    <r>
      <rPr>
        <sz val="10"/>
        <rFont val="Times New Roman"/>
        <family val="1"/>
      </rPr>
      <t xml:space="preserve"> You need a replacement PC. The IT manager says there are 22 PCs stored in the basement, but 3 have bad hard disks only, two have bad motherboards only, and one has both a bad hard disk and motherboard. Of course, nobody can remember which ones. For reasons he alone understands, you can only take out one PC at a time, coming to him to ask for the key, and then returning it afterwards. Presuming you can dismantle PCs and rebuild them, how many trips will you have to make to the basement to get a working PC?</t>
    </r>
  </si>
  <si>
    <t>PCs with bad HD&amp;MB</t>
  </si>
  <si>
    <t>Computers in the basement</t>
  </si>
  <si>
    <t>p</t>
  </si>
  <si>
    <t>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</si>
</sst>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00000_-;\-* #,##0.00000_-;_-* &quot;-&quot;??_-;_-@_-"/>
    <numFmt numFmtId="166" formatCode="_-* #,##0.000000_-;\-* #,##0.000000_-;_-* &quot;-&quot;??_-;_-@_-"/>
    <numFmt numFmtId="167" formatCode="0.00000000"/>
  </numFmts>
  <fonts count="15" x14ac:knownFonts="1">
    <font>
      <sz val="10"/>
      <name val="Arial"/>
    </font>
    <font>
      <sz val="10"/>
      <name val="Arial"/>
      <family val="2"/>
    </font>
    <font>
      <sz val="8"/>
      <name val="Arial"/>
      <family val="2"/>
    </font>
    <font>
      <b/>
      <sz val="10"/>
      <color indexed="10"/>
      <name val="Arial"/>
      <family val="2"/>
    </font>
    <font>
      <b/>
      <sz val="10"/>
      <color indexed="12"/>
      <name val="Arial"/>
      <family val="2"/>
    </font>
    <font>
      <b/>
      <sz val="10"/>
      <name val="Arial"/>
      <family val="2"/>
    </font>
    <font>
      <sz val="10"/>
      <color indexed="9"/>
      <name val="Arial"/>
      <family val="2"/>
    </font>
    <font>
      <sz val="12"/>
      <name val="Times New Roman"/>
      <family val="1"/>
    </font>
    <font>
      <sz val="10"/>
      <name val="Times New Roman"/>
      <family val="1"/>
    </font>
    <font>
      <b/>
      <sz val="10"/>
      <name val="Times New Roman"/>
      <family val="1"/>
    </font>
    <font>
      <sz val="10"/>
      <color indexed="10"/>
      <name val="Lucida Console"/>
      <family val="3"/>
    </font>
    <font>
      <b/>
      <sz val="8"/>
      <color indexed="81"/>
      <name val="Tahoma"/>
      <family val="2"/>
    </font>
    <font>
      <b/>
      <i/>
      <sz val="8"/>
      <color indexed="81"/>
      <name val="Tahoma"/>
      <family val="2"/>
    </font>
    <font>
      <i/>
      <sz val="8"/>
      <color indexed="81"/>
      <name val="Tahoma"/>
      <family val="2"/>
    </font>
    <font>
      <sz val="16"/>
      <name val="Arial"/>
      <family val="2"/>
    </font>
  </fonts>
  <fills count="6">
    <fill>
      <patternFill patternType="none"/>
    </fill>
    <fill>
      <patternFill patternType="gray125"/>
    </fill>
    <fill>
      <patternFill patternType="solid">
        <fgColor indexed="15"/>
        <bgColor indexed="9"/>
      </patternFill>
    </fill>
    <fill>
      <patternFill patternType="solid">
        <fgColor indexed="22"/>
        <bgColor indexed="64"/>
      </patternFill>
    </fill>
    <fill>
      <patternFill patternType="solid">
        <fgColor indexed="11"/>
        <bgColor indexed="9"/>
      </patternFill>
    </fill>
    <fill>
      <patternFill patternType="solid">
        <fgColor indexed="42"/>
        <bgColor indexed="64"/>
      </patternFill>
    </fill>
  </fills>
  <borders count="2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75">
    <xf numFmtId="0" fontId="0" fillId="0" borderId="0" xfId="0"/>
    <xf numFmtId="0" fontId="0" fillId="0" borderId="0" xfId="0" applyProtection="1">
      <protection locked="0"/>
    </xf>
    <xf numFmtId="0" fontId="0" fillId="0" borderId="1" xfId="0" applyBorder="1" applyProtection="1">
      <protection locked="0"/>
    </xf>
    <xf numFmtId="0" fontId="4" fillId="0" borderId="2" xfId="0" applyFont="1" applyBorder="1" applyAlignment="1" applyProtection="1">
      <alignment horizontal="center"/>
      <protection locked="0"/>
    </xf>
    <xf numFmtId="0" fontId="0" fillId="0" borderId="3" xfId="0" applyBorder="1" applyProtection="1">
      <protection locked="0"/>
    </xf>
    <xf numFmtId="0" fontId="4" fillId="0" borderId="4" xfId="0" applyFont="1" applyBorder="1" applyAlignment="1" applyProtection="1">
      <alignment horizontal="center"/>
      <protection locked="0"/>
    </xf>
    <xf numFmtId="0" fontId="0" fillId="0" borderId="5" xfId="0" applyBorder="1" applyProtection="1">
      <protection locked="0"/>
    </xf>
    <xf numFmtId="0" fontId="4" fillId="0" borderId="6" xfId="0" applyFont="1" applyBorder="1" applyAlignment="1" applyProtection="1">
      <alignment horizontal="center"/>
      <protection locked="0"/>
    </xf>
    <xf numFmtId="0" fontId="6" fillId="0" borderId="0" xfId="0" applyFont="1" applyProtection="1">
      <protection hidden="1"/>
    </xf>
    <xf numFmtId="22" fontId="0" fillId="0" borderId="0" xfId="0" applyNumberFormat="1" applyProtection="1">
      <protection locked="0"/>
    </xf>
    <xf numFmtId="0" fontId="0" fillId="0" borderId="0" xfId="0" applyBorder="1" applyProtection="1">
      <protection locked="0"/>
    </xf>
    <xf numFmtId="0" fontId="4" fillId="0" borderId="0" xfId="0" applyFont="1" applyBorder="1" applyAlignment="1" applyProtection="1">
      <alignment horizontal="center"/>
      <protection locked="0"/>
    </xf>
    <xf numFmtId="0" fontId="7" fillId="0" borderId="0" xfId="0" applyFont="1"/>
    <xf numFmtId="0" fontId="10" fillId="0" borderId="0" xfId="0" applyFont="1" applyProtection="1">
      <protection hidden="1"/>
    </xf>
    <xf numFmtId="0" fontId="14" fillId="0" borderId="0" xfId="0" applyFont="1" applyProtection="1">
      <protection locked="0"/>
    </xf>
    <xf numFmtId="0" fontId="5" fillId="0" borderId="7" xfId="0" applyFont="1" applyBorder="1" applyAlignment="1" applyProtection="1">
      <alignment horizontal="center"/>
      <protection locked="0"/>
    </xf>
    <xf numFmtId="0" fontId="5" fillId="0" borderId="0" xfId="0" applyFont="1" applyBorder="1" applyAlignment="1" applyProtection="1">
      <alignment horizontal="center"/>
      <protection locked="0"/>
    </xf>
    <xf numFmtId="0" fontId="0" fillId="0" borderId="0" xfId="0" applyBorder="1" applyAlignment="1" applyProtection="1">
      <alignment horizontal="center"/>
      <protection locked="0"/>
    </xf>
    <xf numFmtId="0" fontId="0" fillId="0" borderId="7" xfId="0" applyBorder="1" applyAlignment="1" applyProtection="1">
      <alignment horizontal="center"/>
      <protection locked="0"/>
    </xf>
    <xf numFmtId="0" fontId="0" fillId="0" borderId="4" xfId="0" applyBorder="1" applyAlignment="1" applyProtection="1">
      <alignment horizontal="center"/>
      <protection locked="0"/>
    </xf>
    <xf numFmtId="0" fontId="0" fillId="0" borderId="4" xfId="1" applyNumberFormat="1" applyFont="1" applyBorder="1" applyAlignment="1" applyProtection="1">
      <alignment horizontal="center"/>
      <protection locked="0"/>
    </xf>
    <xf numFmtId="0" fontId="0" fillId="0" borderId="8" xfId="0" applyBorder="1" applyAlignment="1" applyProtection="1">
      <alignment horizontal="center"/>
      <protection locked="0"/>
    </xf>
    <xf numFmtId="0" fontId="0" fillId="0" borderId="9" xfId="0" applyBorder="1" applyAlignment="1" applyProtection="1">
      <alignment horizontal="center"/>
      <protection locked="0"/>
    </xf>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10" xfId="0" applyBorder="1" applyProtection="1">
      <protection locked="0"/>
    </xf>
    <xf numFmtId="0" fontId="5" fillId="0" borderId="12" xfId="0" applyFont="1" applyBorder="1" applyProtection="1">
      <protection locked="0"/>
    </xf>
    <xf numFmtId="0" fontId="3" fillId="2" borderId="13" xfId="0" applyFont="1" applyFill="1" applyBorder="1" applyAlignment="1" applyProtection="1">
      <alignment horizontal="center"/>
      <protection locked="0"/>
    </xf>
    <xf numFmtId="0" fontId="0" fillId="0" borderId="14" xfId="0" applyBorder="1" applyProtection="1">
      <protection locked="0"/>
    </xf>
    <xf numFmtId="0" fontId="0" fillId="0" borderId="8" xfId="0" applyBorder="1" applyProtection="1">
      <protection locked="0"/>
    </xf>
    <xf numFmtId="0" fontId="5" fillId="0" borderId="3" xfId="0" applyFont="1" applyBorder="1" applyAlignment="1" applyProtection="1">
      <alignment vertical="distributed"/>
      <protection locked="0"/>
    </xf>
    <xf numFmtId="0" fontId="0" fillId="0" borderId="3" xfId="0" applyBorder="1" applyAlignment="1" applyProtection="1">
      <alignment horizontal="center"/>
      <protection locked="0"/>
    </xf>
    <xf numFmtId="0" fontId="0" fillId="0" borderId="5" xfId="0" applyBorder="1" applyAlignment="1" applyProtection="1">
      <alignment horizontal="center"/>
      <protection locked="0"/>
    </xf>
    <xf numFmtId="0" fontId="5" fillId="0" borderId="15" xfId="0" applyFont="1" applyBorder="1" applyProtection="1">
      <protection locked="0"/>
    </xf>
    <xf numFmtId="0" fontId="0" fillId="0" borderId="3" xfId="1" applyNumberFormat="1" applyFont="1" applyBorder="1" applyAlignment="1" applyProtection="1">
      <alignment horizontal="center"/>
      <protection locked="0"/>
    </xf>
    <xf numFmtId="0" fontId="0" fillId="0" borderId="5" xfId="1" applyNumberFormat="1" applyFont="1" applyBorder="1" applyAlignment="1" applyProtection="1">
      <alignment horizontal="center"/>
      <protection locked="0"/>
    </xf>
    <xf numFmtId="0" fontId="0" fillId="0" borderId="6" xfId="1" applyNumberFormat="1" applyFont="1" applyBorder="1" applyAlignment="1" applyProtection="1">
      <alignment horizontal="center"/>
      <protection locked="0"/>
    </xf>
    <xf numFmtId="0" fontId="5" fillId="3" borderId="16"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19"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0" borderId="21" xfId="0" applyFont="1" applyBorder="1" applyAlignment="1" applyProtection="1">
      <alignment horizontal="center"/>
      <protection locked="0"/>
    </xf>
    <xf numFmtId="0" fontId="5" fillId="0" borderId="4" xfId="0" applyFont="1" applyBorder="1" applyAlignment="1" applyProtection="1">
      <alignment horizontal="center"/>
      <protection locked="0"/>
    </xf>
    <xf numFmtId="0" fontId="0" fillId="0" borderId="21" xfId="0" applyBorder="1" applyAlignment="1" applyProtection="1">
      <alignment horizontal="center"/>
      <protection locked="0"/>
    </xf>
    <xf numFmtId="0" fontId="0" fillId="0" borderId="22" xfId="0" applyBorder="1" applyAlignment="1" applyProtection="1">
      <alignment horizontal="center"/>
      <protection locked="0"/>
    </xf>
    <xf numFmtId="0" fontId="0" fillId="0" borderId="6" xfId="0" applyBorder="1" applyAlignment="1" applyProtection="1">
      <alignment horizontal="center"/>
      <protection locked="0"/>
    </xf>
    <xf numFmtId="0" fontId="0" fillId="4" borderId="7" xfId="0" applyFill="1" applyBorder="1" applyAlignment="1" applyProtection="1">
      <alignment horizontal="center"/>
      <protection locked="0"/>
    </xf>
    <xf numFmtId="0" fontId="0" fillId="4" borderId="7" xfId="1" applyNumberFormat="1" applyFont="1" applyFill="1" applyBorder="1" applyAlignment="1" applyProtection="1">
      <alignment horizontal="center"/>
      <protection locked="0"/>
    </xf>
    <xf numFmtId="0" fontId="0" fillId="4" borderId="9" xfId="1" applyNumberFormat="1" applyFont="1" applyFill="1" applyBorder="1" applyAlignment="1" applyProtection="1">
      <alignment horizontal="center"/>
      <protection locked="0"/>
    </xf>
    <xf numFmtId="0" fontId="0" fillId="4" borderId="9" xfId="0" applyFill="1" applyBorder="1" applyAlignment="1" applyProtection="1">
      <alignment horizontal="center"/>
      <protection locked="0"/>
    </xf>
    <xf numFmtId="0" fontId="5" fillId="3" borderId="19" xfId="0" applyFont="1" applyFill="1" applyBorder="1" applyAlignment="1" applyProtection="1">
      <alignment horizontal="center" vertical="distributed"/>
      <protection locked="0"/>
    </xf>
    <xf numFmtId="0" fontId="0" fillId="0" borderId="4" xfId="0" applyFill="1" applyBorder="1" applyAlignment="1" applyProtection="1">
      <alignment horizontal="center"/>
      <protection locked="0"/>
    </xf>
    <xf numFmtId="0" fontId="0" fillId="0" borderId="6" xfId="0" applyFill="1" applyBorder="1" applyAlignment="1" applyProtection="1">
      <alignment horizontal="center"/>
      <protection locked="0"/>
    </xf>
    <xf numFmtId="165" fontId="0" fillId="0" borderId="0" xfId="0" applyNumberFormat="1" applyProtection="1">
      <protection locked="0"/>
    </xf>
    <xf numFmtId="166" fontId="0" fillId="0" borderId="0" xfId="0" applyNumberFormat="1" applyProtection="1">
      <protection locked="0"/>
    </xf>
    <xf numFmtId="167" fontId="0" fillId="0" borderId="0" xfId="0" applyNumberFormat="1" applyProtection="1">
      <protection locked="0"/>
    </xf>
    <xf numFmtId="0" fontId="5" fillId="3" borderId="23" xfId="0" applyFont="1" applyFill="1" applyBorder="1" applyAlignment="1" applyProtection="1">
      <alignment horizontal="center"/>
      <protection locked="0"/>
    </xf>
    <xf numFmtId="0" fontId="5" fillId="3" borderId="24" xfId="0" applyFont="1" applyFill="1" applyBorder="1" applyAlignment="1" applyProtection="1">
      <alignment horizontal="center"/>
      <protection locked="0"/>
    </xf>
    <xf numFmtId="0" fontId="5" fillId="3" borderId="25" xfId="0" applyFont="1" applyFill="1" applyBorder="1" applyAlignment="1" applyProtection="1">
      <alignment horizontal="center"/>
      <protection locked="0"/>
    </xf>
    <xf numFmtId="0" fontId="9" fillId="5" borderId="1" xfId="0" applyFont="1" applyFill="1" applyBorder="1" applyAlignment="1">
      <alignment horizontal="left" vertical="center" wrapText="1"/>
    </xf>
    <xf numFmtId="0" fontId="9" fillId="5" borderId="14"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5" borderId="3" xfId="0" applyFont="1" applyFill="1" applyBorder="1" applyAlignment="1">
      <alignment horizontal="left" vertical="center" wrapText="1"/>
    </xf>
    <xf numFmtId="0" fontId="9" fillId="5" borderId="0" xfId="0" applyFont="1" applyFill="1" applyBorder="1" applyAlignment="1">
      <alignment horizontal="left" vertical="center" wrapText="1"/>
    </xf>
    <xf numFmtId="0" fontId="9" fillId="5" borderId="4" xfId="0" applyFont="1" applyFill="1" applyBorder="1" applyAlignment="1">
      <alignment horizontal="left" vertical="center" wrapText="1"/>
    </xf>
    <xf numFmtId="0" fontId="9" fillId="5" borderId="5" xfId="0" applyFont="1" applyFill="1" applyBorder="1" applyAlignment="1">
      <alignment horizontal="left" vertical="center" wrapText="1"/>
    </xf>
    <xf numFmtId="0" fontId="9" fillId="5" borderId="8" xfId="0" applyFont="1" applyFill="1" applyBorder="1" applyAlignment="1">
      <alignment horizontal="left" vertical="center" wrapText="1"/>
    </xf>
    <xf numFmtId="0" fontId="9" fillId="5" borderId="6" xfId="0" applyFont="1" applyFill="1" applyBorder="1" applyAlignment="1">
      <alignment horizontal="left" vertical="center" wrapText="1"/>
    </xf>
    <xf numFmtId="0" fontId="5" fillId="3" borderId="26" xfId="0" applyFont="1" applyFill="1" applyBorder="1" applyAlignment="1" applyProtection="1">
      <alignment horizontal="center" vertical="distributed"/>
      <protection locked="0"/>
    </xf>
    <xf numFmtId="0" fontId="5" fillId="3" borderId="27" xfId="0" applyFont="1" applyFill="1" applyBorder="1" applyAlignment="1" applyProtection="1">
      <alignment horizontal="center" vertical="distributed"/>
      <protection locked="0"/>
    </xf>
    <xf numFmtId="0" fontId="5" fillId="3" borderId="28" xfId="0" applyFont="1" applyFill="1" applyBorder="1" applyAlignment="1" applyProtection="1">
      <alignment horizontal="center" vertical="distributed"/>
      <protection locked="0"/>
    </xf>
    <xf numFmtId="0" fontId="5" fillId="3" borderId="1" xfId="0" applyNumberFormat="1" applyFont="1" applyFill="1" applyBorder="1" applyAlignment="1" applyProtection="1">
      <alignment horizontal="center"/>
      <protection locked="0"/>
    </xf>
    <xf numFmtId="0" fontId="5" fillId="3" borderId="14" xfId="0" applyNumberFormat="1" applyFont="1" applyFill="1" applyBorder="1" applyAlignment="1" applyProtection="1">
      <alignment horizontal="center"/>
      <protection locked="0"/>
    </xf>
    <xf numFmtId="0" fontId="5" fillId="3" borderId="2" xfId="0" applyNumberFormat="1" applyFont="1" applyFill="1" applyBorder="1" applyAlignment="1" applyProtection="1">
      <alignment horizontal="center"/>
      <protection locked="0"/>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4</xdr:col>
      <xdr:colOff>0</xdr:colOff>
      <xdr:row>2</xdr:row>
      <xdr:rowOff>114300</xdr:rowOff>
    </xdr:to>
    <xdr:pic>
      <xdr:nvPicPr>
        <xdr:cNvPr id="2" name="Picture 126">
          <a:hlinkClick xmlns:r="http://schemas.openxmlformats.org/officeDocument/2006/relationships" r:id="rId1"/>
          <a:extLst>
            <a:ext uri="{FF2B5EF4-FFF2-40B4-BE49-F238E27FC236}">
              <a16:creationId xmlns:a16="http://schemas.microsoft.com/office/drawing/2014/main" id="{27FE3BE2-3430-4536-A77E-2E485AD1132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9550" y="38100"/>
          <a:ext cx="215265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44"/>
  <sheetViews>
    <sheetView showGridLines="0" tabSelected="1" workbookViewId="0"/>
  </sheetViews>
  <sheetFormatPr defaultColWidth="9.1796875" defaultRowHeight="12.5" x14ac:dyDescent="0.25"/>
  <cols>
    <col min="1" max="1" width="3" style="1" bestFit="1" customWidth="1"/>
    <col min="2" max="2" width="19.7265625" style="1" bestFit="1" customWidth="1"/>
    <col min="3" max="3" width="5.26953125" style="1" customWidth="1"/>
    <col min="4" max="4" width="5.81640625" style="1" bestFit="1" customWidth="1"/>
    <col min="5" max="5" width="5.81640625" style="1" customWidth="1"/>
    <col min="6" max="7" width="5.1796875" style="1" customWidth="1"/>
    <col min="8" max="8" width="7.7265625" style="1" bestFit="1" customWidth="1"/>
    <col min="9" max="9" width="5" style="1" customWidth="1"/>
    <col min="10" max="10" width="5.81640625" style="1" customWidth="1"/>
    <col min="11" max="11" width="8" style="1" bestFit="1" customWidth="1"/>
    <col min="12" max="13" width="5.1796875" style="1" customWidth="1"/>
    <col min="14" max="14" width="11.1796875" style="1" customWidth="1"/>
    <col min="15" max="15" width="5.81640625" style="1" bestFit="1" customWidth="1"/>
    <col min="16" max="16" width="7.7265625" style="1" bestFit="1" customWidth="1"/>
    <col min="17" max="17" width="8" style="1" bestFit="1" customWidth="1"/>
    <col min="18" max="18" width="11.81640625" style="1" bestFit="1" customWidth="1"/>
    <col min="19" max="19" width="10.1796875" style="1" bestFit="1" customWidth="1"/>
    <col min="20" max="16384" width="9.1796875" style="1"/>
  </cols>
  <sheetData>
    <row r="1" spans="1:19" ht="57" customHeight="1" x14ac:dyDescent="0.25"/>
    <row r="2" spans="1:19" ht="17.25" customHeight="1" x14ac:dyDescent="0.4">
      <c r="H2" s="14" t="s">
        <v>14</v>
      </c>
    </row>
    <row r="3" spans="1:19" ht="17.25" customHeight="1" thickBot="1" x14ac:dyDescent="0.4">
      <c r="K3" s="12"/>
      <c r="L3" s="12"/>
      <c r="M3" s="12"/>
    </row>
    <row r="4" spans="1:19" ht="12.75" customHeight="1" x14ac:dyDescent="0.25">
      <c r="B4" s="60" t="s">
        <v>12</v>
      </c>
      <c r="C4" s="61"/>
      <c r="D4" s="61"/>
      <c r="E4" s="61"/>
      <c r="F4" s="61"/>
      <c r="G4" s="61"/>
      <c r="H4" s="61"/>
      <c r="I4" s="61"/>
      <c r="J4" s="61"/>
      <c r="K4" s="61"/>
      <c r="L4" s="61"/>
      <c r="M4" s="61"/>
      <c r="N4" s="61"/>
      <c r="O4" s="61"/>
      <c r="P4" s="61"/>
      <c r="Q4" s="61"/>
      <c r="R4" s="61"/>
      <c r="S4" s="62"/>
    </row>
    <row r="5" spans="1:19" ht="12.75" customHeight="1" x14ac:dyDescent="0.25">
      <c r="B5" s="63"/>
      <c r="C5" s="64"/>
      <c r="D5" s="64"/>
      <c r="E5" s="64"/>
      <c r="F5" s="64"/>
      <c r="G5" s="64"/>
      <c r="H5" s="64"/>
      <c r="I5" s="64"/>
      <c r="J5" s="64"/>
      <c r="K5" s="64"/>
      <c r="L5" s="64"/>
      <c r="M5" s="64"/>
      <c r="N5" s="64"/>
      <c r="O5" s="64"/>
      <c r="P5" s="64"/>
      <c r="Q5" s="64"/>
      <c r="R5" s="64"/>
      <c r="S5" s="65"/>
    </row>
    <row r="6" spans="1:19" ht="12.75" customHeight="1" x14ac:dyDescent="0.25">
      <c r="B6" s="63"/>
      <c r="C6" s="64"/>
      <c r="D6" s="64"/>
      <c r="E6" s="64"/>
      <c r="F6" s="64"/>
      <c r="G6" s="64"/>
      <c r="H6" s="64"/>
      <c r="I6" s="64"/>
      <c r="J6" s="64"/>
      <c r="K6" s="64"/>
      <c r="L6" s="64"/>
      <c r="M6" s="64"/>
      <c r="N6" s="64"/>
      <c r="O6" s="64"/>
      <c r="P6" s="64"/>
      <c r="Q6" s="64"/>
      <c r="R6" s="64"/>
      <c r="S6" s="65"/>
    </row>
    <row r="7" spans="1:19" ht="10.5" customHeight="1" x14ac:dyDescent="0.25">
      <c r="B7" s="63"/>
      <c r="C7" s="64"/>
      <c r="D7" s="64"/>
      <c r="E7" s="64"/>
      <c r="F7" s="64"/>
      <c r="G7" s="64"/>
      <c r="H7" s="64"/>
      <c r="I7" s="64"/>
      <c r="J7" s="64"/>
      <c r="K7" s="64"/>
      <c r="L7" s="64"/>
      <c r="M7" s="64"/>
      <c r="N7" s="64"/>
      <c r="O7" s="64"/>
      <c r="P7" s="64"/>
      <c r="Q7" s="64"/>
      <c r="R7" s="64"/>
      <c r="S7" s="65"/>
    </row>
    <row r="8" spans="1:19" ht="4.5" customHeight="1" thickBot="1" x14ac:dyDescent="0.3">
      <c r="B8" s="66"/>
      <c r="C8" s="67"/>
      <c r="D8" s="67"/>
      <c r="E8" s="67"/>
      <c r="F8" s="67"/>
      <c r="G8" s="67"/>
      <c r="H8" s="67"/>
      <c r="I8" s="67"/>
      <c r="J8" s="67"/>
      <c r="K8" s="67"/>
      <c r="L8" s="67"/>
      <c r="M8" s="67"/>
      <c r="N8" s="67"/>
      <c r="O8" s="67"/>
      <c r="P8" s="67"/>
      <c r="Q8" s="67"/>
      <c r="R8" s="67"/>
      <c r="S8" s="68"/>
    </row>
    <row r="9" spans="1:19" ht="13" thickBot="1" x14ac:dyDescent="0.3">
      <c r="A9" s="8">
        <f>SUM(D11:D13)</f>
        <v>6</v>
      </c>
    </row>
    <row r="10" spans="1:19" ht="13.5" thickBot="1" x14ac:dyDescent="0.35">
      <c r="A10" s="9"/>
      <c r="B10" s="2" t="s">
        <v>0</v>
      </c>
      <c r="C10" s="28"/>
      <c r="D10" s="3">
        <v>22</v>
      </c>
      <c r="E10" s="11"/>
      <c r="F10" s="11"/>
      <c r="G10" s="11"/>
      <c r="H10" s="13" t="str">
        <f>IF(D10&lt;SUM(D11:D13),CONCATENATE("Error: Total PCs must be greater at least ",A9),"")</f>
        <v/>
      </c>
      <c r="I10" s="13"/>
      <c r="J10" s="13"/>
    </row>
    <row r="11" spans="1:19" ht="13.5" thickBot="1" x14ac:dyDescent="0.35">
      <c r="B11" s="4" t="s">
        <v>1</v>
      </c>
      <c r="C11" s="10"/>
      <c r="D11" s="5">
        <v>3</v>
      </c>
      <c r="E11" s="11"/>
      <c r="F11" s="11"/>
      <c r="G11" s="11"/>
      <c r="K11" s="26" t="s">
        <v>4</v>
      </c>
      <c r="L11" s="33"/>
      <c r="M11" s="33"/>
      <c r="N11" s="27">
        <f>MAX(S18:S39)</f>
        <v>1</v>
      </c>
    </row>
    <row r="12" spans="1:19" ht="13" x14ac:dyDescent="0.3">
      <c r="B12" s="4" t="s">
        <v>2</v>
      </c>
      <c r="C12" s="10"/>
      <c r="D12" s="5">
        <v>2</v>
      </c>
      <c r="E12" s="11"/>
      <c r="F12" s="11"/>
      <c r="G12" s="11"/>
    </row>
    <row r="13" spans="1:19" ht="13.5" thickBot="1" x14ac:dyDescent="0.35">
      <c r="B13" s="6" t="s">
        <v>13</v>
      </c>
      <c r="C13" s="29"/>
      <c r="D13" s="7">
        <v>1</v>
      </c>
      <c r="E13" s="11"/>
      <c r="F13" s="11"/>
      <c r="G13" s="11"/>
    </row>
    <row r="14" spans="1:19" ht="13.5" thickBot="1" x14ac:dyDescent="0.35">
      <c r="B14" s="10"/>
      <c r="C14" s="10"/>
      <c r="D14" s="11"/>
      <c r="E14" s="11"/>
      <c r="F14" s="11"/>
      <c r="G14" s="11"/>
    </row>
    <row r="15" spans="1:19" ht="14.5" customHeight="1" thickBot="1" x14ac:dyDescent="0.35">
      <c r="B15" s="69" t="s">
        <v>9</v>
      </c>
      <c r="C15" s="72" t="s">
        <v>10</v>
      </c>
      <c r="D15" s="73"/>
      <c r="E15" s="73"/>
      <c r="F15" s="73"/>
      <c r="G15" s="73"/>
      <c r="H15" s="73"/>
      <c r="I15" s="73"/>
      <c r="J15" s="73"/>
      <c r="K15" s="73"/>
      <c r="L15" s="73"/>
      <c r="M15" s="73"/>
      <c r="N15" s="74"/>
      <c r="O15" s="57" t="s">
        <v>5</v>
      </c>
      <c r="P15" s="58"/>
      <c r="Q15" s="58"/>
      <c r="R15" s="59"/>
      <c r="S15" s="69" t="s">
        <v>3</v>
      </c>
    </row>
    <row r="16" spans="1:19" ht="13" x14ac:dyDescent="0.3">
      <c r="B16" s="70"/>
      <c r="C16" s="51" t="s">
        <v>15</v>
      </c>
      <c r="D16" s="38" t="s">
        <v>16</v>
      </c>
      <c r="E16" s="41" t="s">
        <v>6</v>
      </c>
      <c r="F16" s="40" t="s">
        <v>15</v>
      </c>
      <c r="G16" s="38" t="s">
        <v>16</v>
      </c>
      <c r="H16" s="41" t="s">
        <v>7</v>
      </c>
      <c r="I16" s="40" t="s">
        <v>15</v>
      </c>
      <c r="J16" s="38" t="s">
        <v>16</v>
      </c>
      <c r="K16" s="41" t="s">
        <v>8</v>
      </c>
      <c r="L16" s="40" t="s">
        <v>15</v>
      </c>
      <c r="M16" s="38" t="s">
        <v>16</v>
      </c>
      <c r="N16" s="41" t="s">
        <v>11</v>
      </c>
      <c r="O16" s="37" t="s">
        <v>6</v>
      </c>
      <c r="P16" s="38" t="s">
        <v>7</v>
      </c>
      <c r="Q16" s="38" t="s">
        <v>8</v>
      </c>
      <c r="R16" s="39" t="s">
        <v>11</v>
      </c>
      <c r="S16" s="71"/>
    </row>
    <row r="17" spans="2:19" ht="13" x14ac:dyDescent="0.3">
      <c r="B17" s="30"/>
      <c r="C17" s="30"/>
      <c r="D17" s="18"/>
      <c r="E17" s="52"/>
      <c r="F17" s="31"/>
      <c r="G17" s="18"/>
      <c r="H17" s="19"/>
      <c r="I17" s="31"/>
      <c r="J17" s="18"/>
      <c r="K17" s="19"/>
      <c r="L17" s="31"/>
      <c r="M17" s="18"/>
      <c r="N17" s="19"/>
      <c r="O17" s="42">
        <f>D10-SUM(D11:D13)</f>
        <v>16</v>
      </c>
      <c r="P17" s="16">
        <f>D11</f>
        <v>3</v>
      </c>
      <c r="Q17" s="15">
        <f>D12</f>
        <v>2</v>
      </c>
      <c r="R17" s="43">
        <f>D13</f>
        <v>1</v>
      </c>
      <c r="S17" s="25"/>
    </row>
    <row r="18" spans="2:19" x14ac:dyDescent="0.25">
      <c r="B18" s="31">
        <v>1</v>
      </c>
      <c r="C18" s="34">
        <f>IF(O17/($D$10-B18+1)=1,0.99999,IF(O17/($D$10-B18+1)=0,0.00001,O17/($D$10-B18+1)))</f>
        <v>0.72727272727272729</v>
      </c>
      <c r="D18" s="47">
        <v>1</v>
      </c>
      <c r="E18" s="52">
        <f>IF(C18=0.99999,1,IF(C18=0.00001,0,D18))</f>
        <v>1</v>
      </c>
      <c r="F18" s="34">
        <f>IF(P17/($D$10-$B18+1-SUM($O18:O18))=1,0.99999,IF(P17/($D$10-$B18+1-SUM($O18:O18))=0,0.00001,P17/($D$10-$B18+1-SUM($O18:O18))))</f>
        <v>0.42857142857142855</v>
      </c>
      <c r="G18" s="47">
        <v>1</v>
      </c>
      <c r="H18" s="20">
        <f>IF(E18=1,0,IF(F18=0.99999,1,IF(F18=0.00001,0,G18)))</f>
        <v>0</v>
      </c>
      <c r="I18" s="34">
        <f>IF(Q17/($D$10-$B18+1-SUM($O18:P18))=1,0.99999,IF(Q17/($D$10-$B18+1-SUM($O18:P18))=0,0.00001,Q17/($D$10-$B18+1-SUM($O18:P18))))</f>
        <v>0.5</v>
      </c>
      <c r="J18" s="48">
        <v>0</v>
      </c>
      <c r="K18" s="20">
        <f>IF(SUM(E18,H18)=0,IF(I18=0.99999,1,IF(I18=0.00001,0,J18)),0)</f>
        <v>0</v>
      </c>
      <c r="L18" s="34">
        <f>IF(R17/($D$10-$B18+1-SUM($O18:Q18))=1,0.99999,IF(R17/($D$10-$B18+1-SUM($O18:Q18))=0,0.00001,R17/($D$10-$B18+1-SUM($O18:Q18))))</f>
        <v>0.5</v>
      </c>
      <c r="M18" s="48">
        <v>1</v>
      </c>
      <c r="N18" s="20">
        <f>IF(SUM(E18,H18,K18)=0,IF(L18=0.00001,0,IF(L18=0.99999,1,M18)),0)</f>
        <v>0</v>
      </c>
      <c r="O18" s="44">
        <f>O17-E18</f>
        <v>15</v>
      </c>
      <c r="P18" s="17">
        <f>P17-H18</f>
        <v>3</v>
      </c>
      <c r="Q18" s="18">
        <f>Q17-K18</f>
        <v>2</v>
      </c>
      <c r="R18" s="19">
        <f>R17-N18</f>
        <v>1</v>
      </c>
      <c r="S18" s="23">
        <f>IF(E18=1,1,0)</f>
        <v>1</v>
      </c>
    </row>
    <row r="19" spans="2:19" x14ac:dyDescent="0.25">
      <c r="B19" s="31">
        <v>2</v>
      </c>
      <c r="C19" s="34">
        <f t="shared" ref="C19:C39" si="0">IF(O18/($D$10-B19+1)=1,0.99999,IF(O18/($D$10-B19+1)=0,0.00001,O18/($D$10-B19+1)))</f>
        <v>0.7142857142857143</v>
      </c>
      <c r="D19" s="47">
        <v>1</v>
      </c>
      <c r="E19" s="52">
        <f t="shared" ref="E19:E39" si="1">IF(C19=0.99999,1,IF(C19=0.00001,0,D19))</f>
        <v>1</v>
      </c>
      <c r="F19" s="34">
        <f>IF(P18/($D$10-$B19+1-SUM($O19:O19))=1,0.99999,IF(P18/($D$10-$B19+1-SUM($O19:O19))=0,0.00001,P18/($D$10-$B19+1-SUM($O19:O19))))</f>
        <v>0.42857142857142855</v>
      </c>
      <c r="G19" s="47">
        <v>1</v>
      </c>
      <c r="H19" s="20">
        <f t="shared" ref="H19:H39" si="2">IF(E19=1,0,IF(F19=0.99999,1,IF(F19=0.00001,0,G19)))</f>
        <v>0</v>
      </c>
      <c r="I19" s="34">
        <f>IF(Q18/($D$10-$B19+1-SUM($O19:P19))=1,0.99999,IF(Q18/($D$10-$B19+1-SUM($O19:P19))=0,0.00001,Q18/($D$10-$B19+1-SUM($O19:P19))))</f>
        <v>0.5</v>
      </c>
      <c r="J19" s="48">
        <v>0</v>
      </c>
      <c r="K19" s="20">
        <f t="shared" ref="K19:K39" si="3">IF(SUM(E19,H19)=0,IF(I19=0.99999,1,IF(I19=0.00001,0,J19)),0)</f>
        <v>0</v>
      </c>
      <c r="L19" s="34">
        <f>IF(R18/($D$10-$B19+1-SUM($O19:Q19))=1,0.99999,IF(R18/($D$10-$B19+1-SUM($O19:Q19))=0,0.00001,R18/($D$10-$B19+1-SUM($O19:Q19))))</f>
        <v>0.5</v>
      </c>
      <c r="M19" s="48">
        <v>0</v>
      </c>
      <c r="N19" s="20">
        <f t="shared" ref="N19:N39" si="4">IF(SUM(E19,H19,K19)=0,IF(L19=0.00001,0,IF(L19=0.99999,1,M19)),0)</f>
        <v>0</v>
      </c>
      <c r="O19" s="44">
        <f t="shared" ref="O19:O39" si="5">O18-E19</f>
        <v>14</v>
      </c>
      <c r="P19" s="17">
        <f t="shared" ref="P19:P39" si="6">P18-H19</f>
        <v>3</v>
      </c>
      <c r="Q19" s="18">
        <f t="shared" ref="Q19:Q39" si="7">Q18-K19</f>
        <v>2</v>
      </c>
      <c r="R19" s="19">
        <f t="shared" ref="R19:R39" si="8">R18-N19</f>
        <v>1</v>
      </c>
      <c r="S19" s="23">
        <f>IF(SUM($S$18:S18)&gt;0,0,IF(OR(E19=1,AND(SUM($H$18:H19)&gt;0,SUM($K$18:K19)&gt;0)),B19,0))</f>
        <v>0</v>
      </c>
    </row>
    <row r="20" spans="2:19" x14ac:dyDescent="0.25">
      <c r="B20" s="31">
        <v>3</v>
      </c>
      <c r="C20" s="34">
        <f t="shared" si="0"/>
        <v>0.7</v>
      </c>
      <c r="D20" s="47">
        <v>0</v>
      </c>
      <c r="E20" s="52">
        <f t="shared" si="1"/>
        <v>0</v>
      </c>
      <c r="F20" s="34">
        <f>IF(P19/($D$10-$B20+1-SUM($O20:O20))=1,0.99999,IF(P19/($D$10-$B20+1-SUM($O20:O20))=0,0.00001,P19/($D$10-$B20+1-SUM($O20:O20))))</f>
        <v>0.5</v>
      </c>
      <c r="G20" s="47">
        <v>0</v>
      </c>
      <c r="H20" s="20">
        <f t="shared" si="2"/>
        <v>0</v>
      </c>
      <c r="I20" s="34">
        <f>IF(Q19/($D$10-$B20+1-SUM($O20:P20))=1,0.99999,IF(Q19/($D$10-$B20+1-SUM($O20:P20))=0,0.00001,Q19/($D$10-$B20+1-SUM($O20:P20))))</f>
        <v>0.66666666666666663</v>
      </c>
      <c r="J20" s="48">
        <v>1</v>
      </c>
      <c r="K20" s="20">
        <f t="shared" si="3"/>
        <v>1</v>
      </c>
      <c r="L20" s="34">
        <f>IF(R19/($D$10-$B20+1-SUM($O20:Q20))=1,0.99999,IF(R19/($D$10-$B20+1-SUM($O20:Q20))=0,0.00001,R19/($D$10-$B20+1-SUM($O20:Q20))))</f>
        <v>0.5</v>
      </c>
      <c r="M20" s="48">
        <v>1</v>
      </c>
      <c r="N20" s="20">
        <f t="shared" si="4"/>
        <v>0</v>
      </c>
      <c r="O20" s="44">
        <f t="shared" si="5"/>
        <v>14</v>
      </c>
      <c r="P20" s="17">
        <f t="shared" si="6"/>
        <v>3</v>
      </c>
      <c r="Q20" s="18">
        <f t="shared" si="7"/>
        <v>1</v>
      </c>
      <c r="R20" s="19">
        <f t="shared" si="8"/>
        <v>1</v>
      </c>
      <c r="S20" s="23">
        <f>IF(SUM($S$18:S19)&gt;0,0,IF(OR(E20=1,AND(SUM($H$18:H20)&gt;0,SUM($K$18:K20)&gt;0)),B20,0))</f>
        <v>0</v>
      </c>
    </row>
    <row r="21" spans="2:19" x14ac:dyDescent="0.25">
      <c r="B21" s="31">
        <v>4</v>
      </c>
      <c r="C21" s="34">
        <f t="shared" si="0"/>
        <v>0.73684210526315785</v>
      </c>
      <c r="D21" s="47">
        <v>0</v>
      </c>
      <c r="E21" s="52">
        <f t="shared" si="1"/>
        <v>0</v>
      </c>
      <c r="F21" s="34">
        <f>IF(P20/($D$10-$B21+1-SUM($O21:O21))=1,0.99999,IF(P20/($D$10-$B21+1-SUM($O21:O21))=0,0.00001,P20/($D$10-$B21+1-SUM($O21:O21))))</f>
        <v>0.6</v>
      </c>
      <c r="G21" s="47">
        <v>0</v>
      </c>
      <c r="H21" s="20">
        <f t="shared" si="2"/>
        <v>0</v>
      </c>
      <c r="I21" s="34">
        <f>IF(Q20/($D$10-$B21+1-SUM($O21:P21))=1,0.99999,IF(Q20/($D$10-$B21+1-SUM($O21:P21))=0,0.00001,Q20/($D$10-$B21+1-SUM($O21:P21))))</f>
        <v>0.5</v>
      </c>
      <c r="J21" s="48">
        <v>0</v>
      </c>
      <c r="K21" s="20">
        <f t="shared" si="3"/>
        <v>0</v>
      </c>
      <c r="L21" s="34">
        <f>IF(R20/($D$10-$B21+1-SUM($O21:Q21))=1,0.99999,IF(R20/($D$10-$B21+1-SUM($O21:Q21))=0,0.00001,R20/($D$10-$B21+1-SUM($O21:Q21))))</f>
        <v>0.99999000000000005</v>
      </c>
      <c r="M21" s="48">
        <v>1</v>
      </c>
      <c r="N21" s="20">
        <f t="shared" si="4"/>
        <v>1</v>
      </c>
      <c r="O21" s="44">
        <f t="shared" si="5"/>
        <v>14</v>
      </c>
      <c r="P21" s="17">
        <f t="shared" si="6"/>
        <v>3</v>
      </c>
      <c r="Q21" s="18">
        <f t="shared" si="7"/>
        <v>1</v>
      </c>
      <c r="R21" s="19">
        <f t="shared" si="8"/>
        <v>0</v>
      </c>
      <c r="S21" s="23">
        <f>IF(SUM($S$18:S20)&gt;0,0,IF(OR(E21=1,AND(SUM($H$18:H21)&gt;0,SUM($K$18:K21)&gt;0)),B21,0))</f>
        <v>0</v>
      </c>
    </row>
    <row r="22" spans="2:19" x14ac:dyDescent="0.25">
      <c r="B22" s="31">
        <v>5</v>
      </c>
      <c r="C22" s="34">
        <f t="shared" si="0"/>
        <v>0.77777777777777779</v>
      </c>
      <c r="D22" s="47">
        <v>1</v>
      </c>
      <c r="E22" s="52">
        <f t="shared" si="1"/>
        <v>1</v>
      </c>
      <c r="F22" s="34">
        <f>IF(P21/($D$10-$B22+1-SUM($O22:O22))=1,0.99999,IF(P21/($D$10-$B22+1-SUM($O22:O22))=0,0.00001,P21/($D$10-$B22+1-SUM($O22:O22))))</f>
        <v>0.6</v>
      </c>
      <c r="G22" s="47">
        <v>0</v>
      </c>
      <c r="H22" s="20">
        <f t="shared" si="2"/>
        <v>0</v>
      </c>
      <c r="I22" s="34">
        <f>IF(Q21/($D$10-$B22+1-SUM($O22:P22))=1,0.99999,IF(Q21/($D$10-$B22+1-SUM($O22:P22))=0,0.00001,Q21/($D$10-$B22+1-SUM($O22:P22))))</f>
        <v>0.5</v>
      </c>
      <c r="J22" s="48">
        <v>1</v>
      </c>
      <c r="K22" s="20">
        <f t="shared" si="3"/>
        <v>0</v>
      </c>
      <c r="L22" s="34">
        <f>IF(R21/($D$10-$B22+1-SUM($O22:Q22))=1,0.99999,IF(R21/($D$10-$B22+1-SUM($O22:Q22))=0,0.00001,R21/($D$10-$B22+1-SUM($O22:Q22))))</f>
        <v>1.0000000000000001E-5</v>
      </c>
      <c r="M22" s="48">
        <v>0</v>
      </c>
      <c r="N22" s="20">
        <f t="shared" si="4"/>
        <v>0</v>
      </c>
      <c r="O22" s="44">
        <f t="shared" si="5"/>
        <v>13</v>
      </c>
      <c r="P22" s="17">
        <f t="shared" si="6"/>
        <v>3</v>
      </c>
      <c r="Q22" s="18">
        <f t="shared" si="7"/>
        <v>1</v>
      </c>
      <c r="R22" s="19">
        <f t="shared" si="8"/>
        <v>0</v>
      </c>
      <c r="S22" s="23">
        <f>IF(SUM($S$18:S21)&gt;0,0,IF(OR(E22=1,AND(SUM($H$18:H22)&gt;0,SUM($K$18:K22)&gt;0)),B22,0))</f>
        <v>0</v>
      </c>
    </row>
    <row r="23" spans="2:19" x14ac:dyDescent="0.25">
      <c r="B23" s="31">
        <v>6</v>
      </c>
      <c r="C23" s="34">
        <f t="shared" si="0"/>
        <v>0.76470588235294112</v>
      </c>
      <c r="D23" s="47">
        <v>1</v>
      </c>
      <c r="E23" s="52">
        <f t="shared" si="1"/>
        <v>1</v>
      </c>
      <c r="F23" s="34">
        <f>IF(P22/($D$10-$B23+1-SUM($O23:O23))=1,0.99999,IF(P22/($D$10-$B23+1-SUM($O23:O23))=0,0.00001,P22/($D$10-$B23+1-SUM($O23:O23))))</f>
        <v>0.6</v>
      </c>
      <c r="G23" s="47">
        <v>1</v>
      </c>
      <c r="H23" s="20">
        <f t="shared" si="2"/>
        <v>0</v>
      </c>
      <c r="I23" s="34">
        <f>IF(Q22/($D$10-$B23+1-SUM($O23:P23))=1,0.99999,IF(Q22/($D$10-$B23+1-SUM($O23:P23))=0,0.00001,Q22/($D$10-$B23+1-SUM($O23:P23))))</f>
        <v>0.5</v>
      </c>
      <c r="J23" s="48">
        <v>0</v>
      </c>
      <c r="K23" s="20">
        <f t="shared" si="3"/>
        <v>0</v>
      </c>
      <c r="L23" s="34">
        <f>IF(R22/($D$10-$B23+1-SUM($O23:Q23))=1,0.99999,IF(R22/($D$10-$B23+1-SUM($O23:Q23))=0,0.00001,R22/($D$10-$B23+1-SUM($O23:Q23))))</f>
        <v>1.0000000000000001E-5</v>
      </c>
      <c r="M23" s="48">
        <v>0</v>
      </c>
      <c r="N23" s="20">
        <f t="shared" si="4"/>
        <v>0</v>
      </c>
      <c r="O23" s="44">
        <f t="shared" si="5"/>
        <v>12</v>
      </c>
      <c r="P23" s="17">
        <f t="shared" si="6"/>
        <v>3</v>
      </c>
      <c r="Q23" s="18">
        <f t="shared" si="7"/>
        <v>1</v>
      </c>
      <c r="R23" s="19">
        <f t="shared" si="8"/>
        <v>0</v>
      </c>
      <c r="S23" s="23">
        <f>IF(SUM($S$18:S22)&gt;0,0,IF(OR(E23=1,AND(SUM($H$18:H23)&gt;0,SUM($K$18:K23)&gt;0)),B23,0))</f>
        <v>0</v>
      </c>
    </row>
    <row r="24" spans="2:19" x14ac:dyDescent="0.25">
      <c r="B24" s="31">
        <v>7</v>
      </c>
      <c r="C24" s="34">
        <f t="shared" si="0"/>
        <v>0.75</v>
      </c>
      <c r="D24" s="47">
        <v>1</v>
      </c>
      <c r="E24" s="52">
        <f t="shared" si="1"/>
        <v>1</v>
      </c>
      <c r="F24" s="34">
        <f>IF(P23/($D$10-$B24+1-SUM($O24:O24))=1,0.99999,IF(P23/($D$10-$B24+1-SUM($O24:O24))=0,0.00001,P23/($D$10-$B24+1-SUM($O24:O24))))</f>
        <v>0.6</v>
      </c>
      <c r="G24" s="47">
        <v>0</v>
      </c>
      <c r="H24" s="20">
        <f t="shared" si="2"/>
        <v>0</v>
      </c>
      <c r="I24" s="34">
        <f>IF(Q23/($D$10-$B24+1-SUM($O24:P24))=1,0.99999,IF(Q23/($D$10-$B24+1-SUM($O24:P24))=0,0.00001,Q23/($D$10-$B24+1-SUM($O24:P24))))</f>
        <v>0.5</v>
      </c>
      <c r="J24" s="48">
        <v>0</v>
      </c>
      <c r="K24" s="20">
        <f t="shared" si="3"/>
        <v>0</v>
      </c>
      <c r="L24" s="34">
        <f>IF(R23/($D$10-$B24+1-SUM($O24:Q24))=1,0.99999,IF(R23/($D$10-$B24+1-SUM($O24:Q24))=0,0.00001,R23/($D$10-$B24+1-SUM($O24:Q24))))</f>
        <v>1.0000000000000001E-5</v>
      </c>
      <c r="M24" s="48">
        <v>0</v>
      </c>
      <c r="N24" s="20">
        <f t="shared" si="4"/>
        <v>0</v>
      </c>
      <c r="O24" s="44">
        <f t="shared" si="5"/>
        <v>11</v>
      </c>
      <c r="P24" s="17">
        <f t="shared" si="6"/>
        <v>3</v>
      </c>
      <c r="Q24" s="18">
        <f t="shared" si="7"/>
        <v>1</v>
      </c>
      <c r="R24" s="19">
        <f t="shared" si="8"/>
        <v>0</v>
      </c>
      <c r="S24" s="23">
        <f>IF(SUM($S$18:S23)&gt;0,0,IF(OR(E24=1,AND(SUM($H$18:H24)&gt;0,SUM($K$18:K24)&gt;0)),B24,0))</f>
        <v>0</v>
      </c>
    </row>
    <row r="25" spans="2:19" x14ac:dyDescent="0.25">
      <c r="B25" s="31">
        <v>8</v>
      </c>
      <c r="C25" s="34">
        <f t="shared" si="0"/>
        <v>0.73333333333333328</v>
      </c>
      <c r="D25" s="47">
        <v>1</v>
      </c>
      <c r="E25" s="52">
        <f t="shared" si="1"/>
        <v>1</v>
      </c>
      <c r="F25" s="34">
        <f>IF(P24/($D$10-$B25+1-SUM($O25:O25))=1,0.99999,IF(P24/($D$10-$B25+1-SUM($O25:O25))=0,0.00001,P24/($D$10-$B25+1-SUM($O25:O25))))</f>
        <v>0.6</v>
      </c>
      <c r="G25" s="47">
        <v>0</v>
      </c>
      <c r="H25" s="20">
        <f t="shared" si="2"/>
        <v>0</v>
      </c>
      <c r="I25" s="34">
        <f>IF(Q24/($D$10-$B25+1-SUM($O25:P25))=1,0.99999,IF(Q24/($D$10-$B25+1-SUM($O25:P25))=0,0.00001,Q24/($D$10-$B25+1-SUM($O25:P25))))</f>
        <v>0.5</v>
      </c>
      <c r="J25" s="48">
        <v>1</v>
      </c>
      <c r="K25" s="20">
        <f t="shared" si="3"/>
        <v>0</v>
      </c>
      <c r="L25" s="34">
        <f>IF(R24/($D$10-$B25+1-SUM($O25:Q25))=1,0.99999,IF(R24/($D$10-$B25+1-SUM($O25:Q25))=0,0.00001,R24/($D$10-$B25+1-SUM($O25:Q25))))</f>
        <v>1.0000000000000001E-5</v>
      </c>
      <c r="M25" s="48">
        <v>0</v>
      </c>
      <c r="N25" s="20">
        <f t="shared" si="4"/>
        <v>0</v>
      </c>
      <c r="O25" s="44">
        <f t="shared" si="5"/>
        <v>10</v>
      </c>
      <c r="P25" s="17">
        <f t="shared" si="6"/>
        <v>3</v>
      </c>
      <c r="Q25" s="18">
        <f t="shared" si="7"/>
        <v>1</v>
      </c>
      <c r="R25" s="19">
        <f t="shared" si="8"/>
        <v>0</v>
      </c>
      <c r="S25" s="23">
        <f>IF(SUM($S$18:S24)&gt;0,0,IF(OR(E25=1,AND(SUM($H$18:H25)&gt;0,SUM($K$18:K25)&gt;0)),B25,0))</f>
        <v>0</v>
      </c>
    </row>
    <row r="26" spans="2:19" x14ac:dyDescent="0.25">
      <c r="B26" s="31">
        <v>9</v>
      </c>
      <c r="C26" s="34">
        <f t="shared" si="0"/>
        <v>0.7142857142857143</v>
      </c>
      <c r="D26" s="47">
        <v>0</v>
      </c>
      <c r="E26" s="52">
        <f t="shared" si="1"/>
        <v>0</v>
      </c>
      <c r="F26" s="34">
        <f>IF(P25/($D$10-$B26+1-SUM($O26:O26))=1,0.99999,IF(P25/($D$10-$B26+1-SUM($O26:O26))=0,0.00001,P25/($D$10-$B26+1-SUM($O26:O26))))</f>
        <v>0.75</v>
      </c>
      <c r="G26" s="47">
        <v>1</v>
      </c>
      <c r="H26" s="20">
        <f t="shared" si="2"/>
        <v>1</v>
      </c>
      <c r="I26" s="34">
        <f>IF(Q25/($D$10-$B26+1-SUM($O26:P26))=1,0.99999,IF(Q25/($D$10-$B26+1-SUM($O26:P26))=0,0.00001,Q25/($D$10-$B26+1-SUM($O26:P26))))</f>
        <v>0.5</v>
      </c>
      <c r="J26" s="48">
        <v>0</v>
      </c>
      <c r="K26" s="20">
        <f t="shared" si="3"/>
        <v>0</v>
      </c>
      <c r="L26" s="34">
        <f>IF(R25/($D$10-$B26+1-SUM($O26:Q26))=1,0.99999,IF(R25/($D$10-$B26+1-SUM($O26:Q26))=0,0.00001,R25/($D$10-$B26+1-SUM($O26:Q26))))</f>
        <v>1.0000000000000001E-5</v>
      </c>
      <c r="M26" s="48">
        <v>0</v>
      </c>
      <c r="N26" s="20">
        <f t="shared" si="4"/>
        <v>0</v>
      </c>
      <c r="O26" s="44">
        <f t="shared" si="5"/>
        <v>10</v>
      </c>
      <c r="P26" s="17">
        <f t="shared" si="6"/>
        <v>2</v>
      </c>
      <c r="Q26" s="18">
        <f t="shared" si="7"/>
        <v>1</v>
      </c>
      <c r="R26" s="19">
        <f t="shared" si="8"/>
        <v>0</v>
      </c>
      <c r="S26" s="23">
        <f>IF(SUM($S$18:S25)&gt;0,0,IF(OR(E26=1,AND(SUM($H$18:H26)&gt;0,SUM($K$18:K26)&gt;0)),B26,0))</f>
        <v>0</v>
      </c>
    </row>
    <row r="27" spans="2:19" x14ac:dyDescent="0.25">
      <c r="B27" s="31">
        <v>10</v>
      </c>
      <c r="C27" s="34">
        <f t="shared" si="0"/>
        <v>0.76923076923076927</v>
      </c>
      <c r="D27" s="47">
        <v>1</v>
      </c>
      <c r="E27" s="52">
        <f t="shared" si="1"/>
        <v>1</v>
      </c>
      <c r="F27" s="34">
        <f>IF(P26/($D$10-$B27+1-SUM($O27:O27))=1,0.99999,IF(P26/($D$10-$B27+1-SUM($O27:O27))=0,0.00001,P26/($D$10-$B27+1-SUM($O27:O27))))</f>
        <v>0.5</v>
      </c>
      <c r="G27" s="47">
        <v>0</v>
      </c>
      <c r="H27" s="20">
        <f t="shared" si="2"/>
        <v>0</v>
      </c>
      <c r="I27" s="34">
        <f>IF(Q26/($D$10-$B27+1-SUM($O27:P27))=1,0.99999,IF(Q26/($D$10-$B27+1-SUM($O27:P27))=0,0.00001,Q26/($D$10-$B27+1-SUM($O27:P27))))</f>
        <v>0.5</v>
      </c>
      <c r="J27" s="48">
        <v>0</v>
      </c>
      <c r="K27" s="20">
        <f t="shared" si="3"/>
        <v>0</v>
      </c>
      <c r="L27" s="34">
        <f>IF(R26/($D$10-$B27+1-SUM($O27:Q27))=1,0.99999,IF(R26/($D$10-$B27+1-SUM($O27:Q27))=0,0.00001,R26/($D$10-$B27+1-SUM($O27:Q27))))</f>
        <v>1.0000000000000001E-5</v>
      </c>
      <c r="M27" s="48">
        <v>0</v>
      </c>
      <c r="N27" s="20">
        <f t="shared" si="4"/>
        <v>0</v>
      </c>
      <c r="O27" s="44">
        <f t="shared" si="5"/>
        <v>9</v>
      </c>
      <c r="P27" s="17">
        <f t="shared" si="6"/>
        <v>2</v>
      </c>
      <c r="Q27" s="18">
        <f t="shared" si="7"/>
        <v>1</v>
      </c>
      <c r="R27" s="19">
        <f t="shared" si="8"/>
        <v>0</v>
      </c>
      <c r="S27" s="23">
        <f>IF(SUM($S$18:S26)&gt;0,0,IF(OR(E27=1,AND(SUM($H$18:H27)&gt;0,SUM($K$18:K27)&gt;0)),B27,0))</f>
        <v>0</v>
      </c>
    </row>
    <row r="28" spans="2:19" x14ac:dyDescent="0.25">
      <c r="B28" s="31">
        <v>11</v>
      </c>
      <c r="C28" s="34">
        <f t="shared" si="0"/>
        <v>0.75</v>
      </c>
      <c r="D28" s="47">
        <v>1</v>
      </c>
      <c r="E28" s="52">
        <f t="shared" si="1"/>
        <v>1</v>
      </c>
      <c r="F28" s="34">
        <f>IF(P27/($D$10-$B28+1-SUM($O28:O28))=1,0.99999,IF(P27/($D$10-$B28+1-SUM($O28:O28))=0,0.00001,P27/($D$10-$B28+1-SUM($O28:O28))))</f>
        <v>0.5</v>
      </c>
      <c r="G28" s="47">
        <v>1</v>
      </c>
      <c r="H28" s="20">
        <f t="shared" si="2"/>
        <v>0</v>
      </c>
      <c r="I28" s="34">
        <f>IF(Q27/($D$10-$B28+1-SUM($O28:P28))=1,0.99999,IF(Q27/($D$10-$B28+1-SUM($O28:P28))=0,0.00001,Q27/($D$10-$B28+1-SUM($O28:P28))))</f>
        <v>0.5</v>
      </c>
      <c r="J28" s="48">
        <v>1</v>
      </c>
      <c r="K28" s="20">
        <f t="shared" si="3"/>
        <v>0</v>
      </c>
      <c r="L28" s="34">
        <f>IF(R27/($D$10-$B28+1-SUM($O28:Q28))=1,0.99999,IF(R27/($D$10-$B28+1-SUM($O28:Q28))=0,0.00001,R27/($D$10-$B28+1-SUM($O28:Q28))))</f>
        <v>1.0000000000000001E-5</v>
      </c>
      <c r="M28" s="48">
        <v>0</v>
      </c>
      <c r="N28" s="20">
        <f t="shared" si="4"/>
        <v>0</v>
      </c>
      <c r="O28" s="44">
        <f t="shared" si="5"/>
        <v>8</v>
      </c>
      <c r="P28" s="17">
        <f t="shared" si="6"/>
        <v>2</v>
      </c>
      <c r="Q28" s="18">
        <f t="shared" si="7"/>
        <v>1</v>
      </c>
      <c r="R28" s="19">
        <f t="shared" si="8"/>
        <v>0</v>
      </c>
      <c r="S28" s="23">
        <f>IF(SUM($S$18:S27)&gt;0,0,IF(OR(E28=1,AND(SUM($H$18:H28)&gt;0,SUM($K$18:K28)&gt;0)),B28,0))</f>
        <v>0</v>
      </c>
    </row>
    <row r="29" spans="2:19" x14ac:dyDescent="0.25">
      <c r="B29" s="31">
        <v>12</v>
      </c>
      <c r="C29" s="34">
        <f t="shared" si="0"/>
        <v>0.72727272727272729</v>
      </c>
      <c r="D29" s="47">
        <v>1</v>
      </c>
      <c r="E29" s="52">
        <f t="shared" si="1"/>
        <v>1</v>
      </c>
      <c r="F29" s="34">
        <f>IF(P28/($D$10-$B29+1-SUM($O29:O29))=1,0.99999,IF(P28/($D$10-$B29+1-SUM($O29:O29))=0,0.00001,P28/($D$10-$B29+1-SUM($O29:O29))))</f>
        <v>0.5</v>
      </c>
      <c r="G29" s="47">
        <v>1</v>
      </c>
      <c r="H29" s="20">
        <f t="shared" si="2"/>
        <v>0</v>
      </c>
      <c r="I29" s="34">
        <f>IF(Q28/($D$10-$B29+1-SUM($O29:P29))=1,0.99999,IF(Q28/($D$10-$B29+1-SUM($O29:P29))=0,0.00001,Q28/($D$10-$B29+1-SUM($O29:P29))))</f>
        <v>0.5</v>
      </c>
      <c r="J29" s="48">
        <v>1</v>
      </c>
      <c r="K29" s="20">
        <f t="shared" si="3"/>
        <v>0</v>
      </c>
      <c r="L29" s="34">
        <f>IF(R28/($D$10-$B29+1-SUM($O29:Q29))=1,0.99999,IF(R28/($D$10-$B29+1-SUM($O29:Q29))=0,0.00001,R28/($D$10-$B29+1-SUM($O29:Q29))))</f>
        <v>1.0000000000000001E-5</v>
      </c>
      <c r="M29" s="48">
        <v>0</v>
      </c>
      <c r="N29" s="20">
        <f t="shared" si="4"/>
        <v>0</v>
      </c>
      <c r="O29" s="44">
        <f t="shared" si="5"/>
        <v>7</v>
      </c>
      <c r="P29" s="17">
        <f t="shared" si="6"/>
        <v>2</v>
      </c>
      <c r="Q29" s="18">
        <f t="shared" si="7"/>
        <v>1</v>
      </c>
      <c r="R29" s="19">
        <f t="shared" si="8"/>
        <v>0</v>
      </c>
      <c r="S29" s="23">
        <f>IF(SUM($S$18:S28)&gt;0,0,IF(OR(E29=1,AND(SUM($H$18:H29)&gt;0,SUM($K$18:K29)&gt;0)),B29,0))</f>
        <v>0</v>
      </c>
    </row>
    <row r="30" spans="2:19" x14ac:dyDescent="0.25">
      <c r="B30" s="31">
        <v>13</v>
      </c>
      <c r="C30" s="34">
        <f t="shared" si="0"/>
        <v>0.7</v>
      </c>
      <c r="D30" s="47">
        <v>1</v>
      </c>
      <c r="E30" s="52">
        <f t="shared" si="1"/>
        <v>1</v>
      </c>
      <c r="F30" s="34">
        <f>IF(P29/($D$10-$B30+1-SUM($O30:O30))=1,0.99999,IF(P29/($D$10-$B30+1-SUM($O30:O30))=0,0.00001,P29/($D$10-$B30+1-SUM($O30:O30))))</f>
        <v>0.5</v>
      </c>
      <c r="G30" s="47">
        <v>1</v>
      </c>
      <c r="H30" s="20">
        <f t="shared" si="2"/>
        <v>0</v>
      </c>
      <c r="I30" s="34">
        <f>IF(Q29/($D$10-$B30+1-SUM($O30:P30))=1,0.99999,IF(Q29/($D$10-$B30+1-SUM($O30:P30))=0,0.00001,Q29/($D$10-$B30+1-SUM($O30:P30))))</f>
        <v>0.5</v>
      </c>
      <c r="J30" s="48">
        <v>1</v>
      </c>
      <c r="K30" s="20">
        <f t="shared" si="3"/>
        <v>0</v>
      </c>
      <c r="L30" s="34">
        <f>IF(R29/($D$10-$B30+1-SUM($O30:Q30))=1,0.99999,IF(R29/($D$10-$B30+1-SUM($O30:Q30))=0,0.00001,R29/($D$10-$B30+1-SUM($O30:Q30))))</f>
        <v>1.0000000000000001E-5</v>
      </c>
      <c r="M30" s="48">
        <v>0</v>
      </c>
      <c r="N30" s="20">
        <f t="shared" si="4"/>
        <v>0</v>
      </c>
      <c r="O30" s="44">
        <f t="shared" si="5"/>
        <v>6</v>
      </c>
      <c r="P30" s="17">
        <f t="shared" si="6"/>
        <v>2</v>
      </c>
      <c r="Q30" s="18">
        <f t="shared" si="7"/>
        <v>1</v>
      </c>
      <c r="R30" s="19">
        <f t="shared" si="8"/>
        <v>0</v>
      </c>
      <c r="S30" s="23">
        <f>IF(SUM($S$18:S29)&gt;0,0,IF(OR(E30=1,AND(SUM($H$18:H30)&gt;0,SUM($K$18:K30)&gt;0)),B30,0))</f>
        <v>0</v>
      </c>
    </row>
    <row r="31" spans="2:19" x14ac:dyDescent="0.25">
      <c r="B31" s="31">
        <v>14</v>
      </c>
      <c r="C31" s="34">
        <f t="shared" si="0"/>
        <v>0.66666666666666663</v>
      </c>
      <c r="D31" s="47">
        <v>1</v>
      </c>
      <c r="E31" s="52">
        <f t="shared" si="1"/>
        <v>1</v>
      </c>
      <c r="F31" s="34">
        <f>IF(P30/($D$10-$B31+1-SUM($O31:O31))=1,0.99999,IF(P30/($D$10-$B31+1-SUM($O31:O31))=0,0.00001,P30/($D$10-$B31+1-SUM($O31:O31))))</f>
        <v>0.5</v>
      </c>
      <c r="G31" s="47">
        <v>1</v>
      </c>
      <c r="H31" s="20">
        <f t="shared" si="2"/>
        <v>0</v>
      </c>
      <c r="I31" s="34">
        <f>IF(Q30/($D$10-$B31+1-SUM($O31:P31))=1,0.99999,IF(Q30/($D$10-$B31+1-SUM($O31:P31))=0,0.00001,Q30/($D$10-$B31+1-SUM($O31:P31))))</f>
        <v>0.5</v>
      </c>
      <c r="J31" s="48">
        <v>0</v>
      </c>
      <c r="K31" s="20">
        <f t="shared" si="3"/>
        <v>0</v>
      </c>
      <c r="L31" s="34">
        <f>IF(R30/($D$10-$B31+1-SUM($O31:Q31))=1,0.99999,IF(R30/($D$10-$B31+1-SUM($O31:Q31))=0,0.00001,R30/($D$10-$B31+1-SUM($O31:Q31))))</f>
        <v>1.0000000000000001E-5</v>
      </c>
      <c r="M31" s="48">
        <v>0</v>
      </c>
      <c r="N31" s="20">
        <f t="shared" si="4"/>
        <v>0</v>
      </c>
      <c r="O31" s="44">
        <f t="shared" si="5"/>
        <v>5</v>
      </c>
      <c r="P31" s="17">
        <f t="shared" si="6"/>
        <v>2</v>
      </c>
      <c r="Q31" s="18">
        <f t="shared" si="7"/>
        <v>1</v>
      </c>
      <c r="R31" s="19">
        <f t="shared" si="8"/>
        <v>0</v>
      </c>
      <c r="S31" s="23">
        <f>IF(SUM($S$18:S30)&gt;0,0,IF(OR(E31=1,AND(SUM($H$18:H31)&gt;0,SUM($K$18:K31)&gt;0)),B31,0))</f>
        <v>0</v>
      </c>
    </row>
    <row r="32" spans="2:19" x14ac:dyDescent="0.25">
      <c r="B32" s="31">
        <v>15</v>
      </c>
      <c r="C32" s="34">
        <f t="shared" si="0"/>
        <v>0.625</v>
      </c>
      <c r="D32" s="47">
        <v>1</v>
      </c>
      <c r="E32" s="52">
        <f t="shared" si="1"/>
        <v>1</v>
      </c>
      <c r="F32" s="34">
        <f>IF(P31/($D$10-$B32+1-SUM($O32:O32))=1,0.99999,IF(P31/($D$10-$B32+1-SUM($O32:O32))=0,0.00001,P31/($D$10-$B32+1-SUM($O32:O32))))</f>
        <v>0.5</v>
      </c>
      <c r="G32" s="47">
        <v>1</v>
      </c>
      <c r="H32" s="20">
        <f t="shared" si="2"/>
        <v>0</v>
      </c>
      <c r="I32" s="34">
        <f>IF(Q31/($D$10-$B32+1-SUM($O32:P32))=1,0.99999,IF(Q31/($D$10-$B32+1-SUM($O32:P32))=0,0.00001,Q31/($D$10-$B32+1-SUM($O32:P32))))</f>
        <v>0.5</v>
      </c>
      <c r="J32" s="48">
        <v>0</v>
      </c>
      <c r="K32" s="20">
        <f t="shared" si="3"/>
        <v>0</v>
      </c>
      <c r="L32" s="34">
        <f>IF(R31/($D$10-$B32+1-SUM($O32:Q32))=1,0.99999,IF(R31/($D$10-$B32+1-SUM($O32:Q32))=0,0.00001,R31/($D$10-$B32+1-SUM($O32:Q32))))</f>
        <v>1.0000000000000001E-5</v>
      </c>
      <c r="M32" s="48">
        <v>0</v>
      </c>
      <c r="N32" s="20">
        <f t="shared" si="4"/>
        <v>0</v>
      </c>
      <c r="O32" s="44">
        <f t="shared" si="5"/>
        <v>4</v>
      </c>
      <c r="P32" s="17">
        <f t="shared" si="6"/>
        <v>2</v>
      </c>
      <c r="Q32" s="18">
        <f t="shared" si="7"/>
        <v>1</v>
      </c>
      <c r="R32" s="19">
        <f t="shared" si="8"/>
        <v>0</v>
      </c>
      <c r="S32" s="23">
        <f>IF(SUM($S$18:S31)&gt;0,0,IF(OR(E32=1,AND(SUM($H$18:H32)&gt;0,SUM($K$18:K32)&gt;0)),B32,0))</f>
        <v>0</v>
      </c>
    </row>
    <row r="33" spans="2:19" x14ac:dyDescent="0.25">
      <c r="B33" s="31">
        <v>16</v>
      </c>
      <c r="C33" s="34">
        <f t="shared" si="0"/>
        <v>0.5714285714285714</v>
      </c>
      <c r="D33" s="47">
        <v>1</v>
      </c>
      <c r="E33" s="52">
        <f t="shared" si="1"/>
        <v>1</v>
      </c>
      <c r="F33" s="34">
        <f>IF(P32/($D$10-$B33+1-SUM($O33:O33))=1,0.99999,IF(P32/($D$10-$B33+1-SUM($O33:O33))=0,0.00001,P32/($D$10-$B33+1-SUM($O33:O33))))</f>
        <v>0.5</v>
      </c>
      <c r="G33" s="47">
        <v>0</v>
      </c>
      <c r="H33" s="20">
        <f t="shared" si="2"/>
        <v>0</v>
      </c>
      <c r="I33" s="34">
        <f>IF(Q32/($D$10-$B33+1-SUM($O33:P33))=1,0.99999,IF(Q32/($D$10-$B33+1-SUM($O33:P33))=0,0.00001,Q32/($D$10-$B33+1-SUM($O33:P33))))</f>
        <v>0.5</v>
      </c>
      <c r="J33" s="48">
        <v>1</v>
      </c>
      <c r="K33" s="20">
        <f t="shared" si="3"/>
        <v>0</v>
      </c>
      <c r="L33" s="34">
        <f>IF(R32/($D$10-$B33+1-SUM($O33:Q33))=1,0.99999,IF(R32/($D$10-$B33+1-SUM($O33:Q33))=0,0.00001,R32/($D$10-$B33+1-SUM($O33:Q33))))</f>
        <v>1.0000000000000001E-5</v>
      </c>
      <c r="M33" s="48">
        <v>0</v>
      </c>
      <c r="N33" s="20">
        <f t="shared" si="4"/>
        <v>0</v>
      </c>
      <c r="O33" s="44">
        <f t="shared" si="5"/>
        <v>3</v>
      </c>
      <c r="P33" s="17">
        <f t="shared" si="6"/>
        <v>2</v>
      </c>
      <c r="Q33" s="18">
        <f t="shared" si="7"/>
        <v>1</v>
      </c>
      <c r="R33" s="19">
        <f t="shared" si="8"/>
        <v>0</v>
      </c>
      <c r="S33" s="23">
        <f>IF(SUM($S$18:S32)&gt;0,0,IF(OR(E33=1,AND(SUM($H$18:H33)&gt;0,SUM($K$18:K33)&gt;0)),B33,0))</f>
        <v>0</v>
      </c>
    </row>
    <row r="34" spans="2:19" x14ac:dyDescent="0.25">
      <c r="B34" s="31">
        <v>17</v>
      </c>
      <c r="C34" s="34">
        <f t="shared" si="0"/>
        <v>0.5</v>
      </c>
      <c r="D34" s="47">
        <v>0</v>
      </c>
      <c r="E34" s="52">
        <f t="shared" si="1"/>
        <v>0</v>
      </c>
      <c r="F34" s="34">
        <f>IF(P33/($D$10-$B34+1-SUM($O34:O34))=1,0.99999,IF(P33/($D$10-$B34+1-SUM($O34:O34))=0,0.00001,P33/($D$10-$B34+1-SUM($O34:O34))))</f>
        <v>0.66666666666666663</v>
      </c>
      <c r="G34" s="47">
        <v>0</v>
      </c>
      <c r="H34" s="20">
        <f t="shared" si="2"/>
        <v>0</v>
      </c>
      <c r="I34" s="34">
        <f>IF(Q33/($D$10-$B34+1-SUM($O34:P34))=1,0.99999,IF(Q33/($D$10-$B34+1-SUM($O34:P34))=0,0.00001,Q33/($D$10-$B34+1-SUM($O34:P34))))</f>
        <v>0.99999000000000005</v>
      </c>
      <c r="J34" s="48">
        <v>1</v>
      </c>
      <c r="K34" s="20">
        <f t="shared" si="3"/>
        <v>1</v>
      </c>
      <c r="L34" s="34">
        <f>IF(R33/($D$10-$B34+1-SUM($O34:Q34))=1,0.99999,IF(R33/($D$10-$B34+1-SUM($O34:Q34))=0,0.00001,R33/($D$10-$B34+1-SUM($O34:Q34))))</f>
        <v>1.0000000000000001E-5</v>
      </c>
      <c r="M34" s="48">
        <v>0</v>
      </c>
      <c r="N34" s="20">
        <f t="shared" si="4"/>
        <v>0</v>
      </c>
      <c r="O34" s="44">
        <f t="shared" si="5"/>
        <v>3</v>
      </c>
      <c r="P34" s="17">
        <f t="shared" si="6"/>
        <v>2</v>
      </c>
      <c r="Q34" s="18">
        <f t="shared" si="7"/>
        <v>0</v>
      </c>
      <c r="R34" s="19">
        <f t="shared" si="8"/>
        <v>0</v>
      </c>
      <c r="S34" s="23">
        <f>IF(SUM($S$18:S33)&gt;0,0,IF(OR(E34=1,AND(SUM($H$18:H34)&gt;0,SUM($K$18:K34)&gt;0)),B34,0))</f>
        <v>0</v>
      </c>
    </row>
    <row r="35" spans="2:19" x14ac:dyDescent="0.25">
      <c r="B35" s="31">
        <v>18</v>
      </c>
      <c r="C35" s="34">
        <f t="shared" si="0"/>
        <v>0.6</v>
      </c>
      <c r="D35" s="47">
        <v>1</v>
      </c>
      <c r="E35" s="52">
        <f t="shared" si="1"/>
        <v>1</v>
      </c>
      <c r="F35" s="34">
        <f>IF(P34/($D$10-$B35+1-SUM($O35:O35))=1,0.99999,IF(P34/($D$10-$B35+1-SUM($O35:O35))=0,0.00001,P34/($D$10-$B35+1-SUM($O35:O35))))</f>
        <v>0.66666666666666663</v>
      </c>
      <c r="G35" s="47">
        <v>1</v>
      </c>
      <c r="H35" s="20">
        <f t="shared" si="2"/>
        <v>0</v>
      </c>
      <c r="I35" s="34">
        <f>IF(Q34/($D$10-$B35+1-SUM($O35:P35))=1,0.99999,IF(Q34/($D$10-$B35+1-SUM($O35:P35))=0,0.00001,Q34/($D$10-$B35+1-SUM($O35:P35))))</f>
        <v>1.0000000000000001E-5</v>
      </c>
      <c r="J35" s="48">
        <v>0</v>
      </c>
      <c r="K35" s="20">
        <f t="shared" si="3"/>
        <v>0</v>
      </c>
      <c r="L35" s="34">
        <f>IF(R34/($D$10-$B35+1-SUM($O35:Q35))=1,0.99999,IF(R34/($D$10-$B35+1-SUM($O35:Q35))=0,0.00001,R34/($D$10-$B35+1-SUM($O35:Q35))))</f>
        <v>1.0000000000000001E-5</v>
      </c>
      <c r="M35" s="48">
        <v>0</v>
      </c>
      <c r="N35" s="20">
        <f t="shared" si="4"/>
        <v>0</v>
      </c>
      <c r="O35" s="44">
        <f t="shared" si="5"/>
        <v>2</v>
      </c>
      <c r="P35" s="17">
        <f t="shared" si="6"/>
        <v>2</v>
      </c>
      <c r="Q35" s="18">
        <f t="shared" si="7"/>
        <v>0</v>
      </c>
      <c r="R35" s="19">
        <f t="shared" si="8"/>
        <v>0</v>
      </c>
      <c r="S35" s="23">
        <f>IF(SUM($S$18:S34)&gt;0,0,IF(OR(E35=1,AND(SUM($H$18:H35)&gt;0,SUM($K$18:K35)&gt;0)),B35,0))</f>
        <v>0</v>
      </c>
    </row>
    <row r="36" spans="2:19" x14ac:dyDescent="0.25">
      <c r="B36" s="31">
        <v>19</v>
      </c>
      <c r="C36" s="34">
        <f t="shared" si="0"/>
        <v>0.5</v>
      </c>
      <c r="D36" s="47">
        <v>1</v>
      </c>
      <c r="E36" s="52">
        <f t="shared" si="1"/>
        <v>1</v>
      </c>
      <c r="F36" s="34">
        <f>IF(P35/($D$10-$B36+1-SUM($O36:O36))=1,0.99999,IF(P35/($D$10-$B36+1-SUM($O36:O36))=0,0.00001,P35/($D$10-$B36+1-SUM($O36:O36))))</f>
        <v>0.66666666666666663</v>
      </c>
      <c r="G36" s="47">
        <v>0</v>
      </c>
      <c r="H36" s="20">
        <f t="shared" si="2"/>
        <v>0</v>
      </c>
      <c r="I36" s="34">
        <f>IF(Q35/($D$10-$B36+1-SUM($O36:P36))=1,0.99999,IF(Q35/($D$10-$B36+1-SUM($O36:P36))=0,0.00001,Q35/($D$10-$B36+1-SUM($O36:P36))))</f>
        <v>1.0000000000000001E-5</v>
      </c>
      <c r="J36" s="48">
        <v>0</v>
      </c>
      <c r="K36" s="20">
        <f t="shared" si="3"/>
        <v>0</v>
      </c>
      <c r="L36" s="34">
        <f>IF(R35/($D$10-$B36+1-SUM($O36:Q36))=1,0.99999,IF(R35/($D$10-$B36+1-SUM($O36:Q36))=0,0.00001,R35/($D$10-$B36+1-SUM($O36:Q36))))</f>
        <v>1.0000000000000001E-5</v>
      </c>
      <c r="M36" s="48">
        <v>0</v>
      </c>
      <c r="N36" s="20">
        <f t="shared" si="4"/>
        <v>0</v>
      </c>
      <c r="O36" s="44">
        <f t="shared" si="5"/>
        <v>1</v>
      </c>
      <c r="P36" s="17">
        <f t="shared" si="6"/>
        <v>2</v>
      </c>
      <c r="Q36" s="18">
        <f t="shared" si="7"/>
        <v>0</v>
      </c>
      <c r="R36" s="19">
        <f t="shared" si="8"/>
        <v>0</v>
      </c>
      <c r="S36" s="23">
        <f>IF(SUM($S$18:S35)&gt;0,0,IF(OR(E36=1,AND(SUM($H$18:H36)&gt;0,SUM($K$18:K36)&gt;0)),B36,0))</f>
        <v>0</v>
      </c>
    </row>
    <row r="37" spans="2:19" x14ac:dyDescent="0.25">
      <c r="B37" s="31">
        <v>20</v>
      </c>
      <c r="C37" s="34">
        <f t="shared" si="0"/>
        <v>0.33333333333333331</v>
      </c>
      <c r="D37" s="47">
        <v>0</v>
      </c>
      <c r="E37" s="52">
        <f t="shared" si="1"/>
        <v>0</v>
      </c>
      <c r="F37" s="34">
        <f>IF(P36/($D$10-$B37+1-SUM($O37:O37))=1,0.99999,IF(P36/($D$10-$B37+1-SUM($O37:O37))=0,0.00001,P36/($D$10-$B37+1-SUM($O37:O37))))</f>
        <v>0.99999000000000005</v>
      </c>
      <c r="G37" s="47">
        <v>1</v>
      </c>
      <c r="H37" s="20">
        <f t="shared" si="2"/>
        <v>1</v>
      </c>
      <c r="I37" s="34">
        <f>IF(Q36/($D$10-$B37+1-SUM($O37:P37))=1,0.99999,IF(Q36/($D$10-$B37+1-SUM($O37:P37))=0,0.00001,Q36/($D$10-$B37+1-SUM($O37:P37))))</f>
        <v>1.0000000000000001E-5</v>
      </c>
      <c r="J37" s="48">
        <v>0</v>
      </c>
      <c r="K37" s="20">
        <f t="shared" si="3"/>
        <v>0</v>
      </c>
      <c r="L37" s="34">
        <f>IF(R36/($D$10-$B37+1-SUM($O37:Q37))=1,0.99999,IF(R36/($D$10-$B37+1-SUM($O37:Q37))=0,0.00001,R36/($D$10-$B37+1-SUM($O37:Q37))))</f>
        <v>1.0000000000000001E-5</v>
      </c>
      <c r="M37" s="48">
        <v>0</v>
      </c>
      <c r="N37" s="20">
        <f t="shared" si="4"/>
        <v>0</v>
      </c>
      <c r="O37" s="44">
        <f t="shared" si="5"/>
        <v>1</v>
      </c>
      <c r="P37" s="17">
        <f t="shared" si="6"/>
        <v>1</v>
      </c>
      <c r="Q37" s="18">
        <f t="shared" si="7"/>
        <v>0</v>
      </c>
      <c r="R37" s="19">
        <f t="shared" si="8"/>
        <v>0</v>
      </c>
      <c r="S37" s="23">
        <f>IF(SUM($S$18:S36)&gt;0,0,IF(OR(E37=1,AND(SUM($H$18:H37)&gt;0,SUM($K$18:K37)&gt;0)),B37,0))</f>
        <v>0</v>
      </c>
    </row>
    <row r="38" spans="2:19" x14ac:dyDescent="0.25">
      <c r="B38" s="31">
        <v>21</v>
      </c>
      <c r="C38" s="34">
        <f t="shared" si="0"/>
        <v>0.5</v>
      </c>
      <c r="D38" s="47">
        <v>1</v>
      </c>
      <c r="E38" s="52">
        <f t="shared" si="1"/>
        <v>1</v>
      </c>
      <c r="F38" s="34">
        <f>IF(P37/($D$10-$B38+1-SUM($O38:O38))=1,0.99999,IF(P37/($D$10-$B38+1-SUM($O38:O38))=0,0.00001,P37/($D$10-$B38+1-SUM($O38:O38))))</f>
        <v>0.5</v>
      </c>
      <c r="G38" s="47">
        <v>0</v>
      </c>
      <c r="H38" s="20">
        <f t="shared" si="2"/>
        <v>0</v>
      </c>
      <c r="I38" s="34">
        <f>IF(Q37/($D$10-$B38+1-SUM($O38:P38))=1,0.99999,IF(Q37/($D$10-$B38+1-SUM($O38:P38))=0,0.00001,Q37/($D$10-$B38+1-SUM($O38:P38))))</f>
        <v>1.0000000000000001E-5</v>
      </c>
      <c r="J38" s="48">
        <v>0</v>
      </c>
      <c r="K38" s="20">
        <f t="shared" si="3"/>
        <v>0</v>
      </c>
      <c r="L38" s="34">
        <f>IF(R37/($D$10-$B38+1-SUM($O38:Q38))=1,0.99999,IF(R37/($D$10-$B38+1-SUM($O38:Q38))=0,0.00001,R37/($D$10-$B38+1-SUM($O38:Q38))))</f>
        <v>1.0000000000000001E-5</v>
      </c>
      <c r="M38" s="48">
        <v>0</v>
      </c>
      <c r="N38" s="20">
        <f t="shared" si="4"/>
        <v>0</v>
      </c>
      <c r="O38" s="44">
        <f t="shared" si="5"/>
        <v>0</v>
      </c>
      <c r="P38" s="17">
        <f t="shared" si="6"/>
        <v>1</v>
      </c>
      <c r="Q38" s="18">
        <f t="shared" si="7"/>
        <v>0</v>
      </c>
      <c r="R38" s="19">
        <f t="shared" si="8"/>
        <v>0</v>
      </c>
      <c r="S38" s="23">
        <f>IF(SUM($S$18:S37)&gt;0,0,IF(OR(E38=1,AND(SUM($H$18:H38)&gt;0,SUM($K$18:K38)&gt;0)),B38,0))</f>
        <v>0</v>
      </c>
    </row>
    <row r="39" spans="2:19" ht="13" thickBot="1" x14ac:dyDescent="0.3">
      <c r="B39" s="32">
        <v>22</v>
      </c>
      <c r="C39" s="35">
        <f t="shared" si="0"/>
        <v>1.0000000000000001E-5</v>
      </c>
      <c r="D39" s="50">
        <v>0</v>
      </c>
      <c r="E39" s="53">
        <f t="shared" si="1"/>
        <v>0</v>
      </c>
      <c r="F39" s="35">
        <f>IF(P38/($D$10-$B39+1-SUM($O39:O39))=1,0.99999,IF(P38/($D$10-$B39+1-SUM($O39:O39))=0,0.00001,P38/($D$10-$B39+1-SUM($O39:O39))))</f>
        <v>0.99999000000000005</v>
      </c>
      <c r="G39" s="50">
        <v>1</v>
      </c>
      <c r="H39" s="36">
        <f t="shared" si="2"/>
        <v>1</v>
      </c>
      <c r="I39" s="35">
        <f>IF(Q38/($D$10-$B39+1-SUM($O39:P39))=1,0.99999,IF(Q38/($D$10-$B39+1-SUM($O39:P39))=0,0.00001,Q38/($D$10-$B39+1-SUM($O39:P39))))</f>
        <v>1.0000000000000001E-5</v>
      </c>
      <c r="J39" s="49">
        <v>0</v>
      </c>
      <c r="K39" s="36">
        <f t="shared" si="3"/>
        <v>0</v>
      </c>
      <c r="L39" s="35">
        <f>IF(R38/($D$10-$B39+1-SUM($O39:Q39))=1,0.99999,IF(R38/($D$10-$B39+1-SUM($O39:Q39))=0,0.00001,R38/($D$10-$B39+1-SUM($O39:Q39))))</f>
        <v>1.0000000000000001E-5</v>
      </c>
      <c r="M39" s="49">
        <v>0</v>
      </c>
      <c r="N39" s="36">
        <f t="shared" si="4"/>
        <v>0</v>
      </c>
      <c r="O39" s="45">
        <f t="shared" si="5"/>
        <v>0</v>
      </c>
      <c r="P39" s="21">
        <f t="shared" si="6"/>
        <v>0</v>
      </c>
      <c r="Q39" s="22">
        <f t="shared" si="7"/>
        <v>0</v>
      </c>
      <c r="R39" s="46">
        <f t="shared" si="8"/>
        <v>0</v>
      </c>
      <c r="S39" s="24">
        <f>IF(SUM($S$18:S38)&gt;0,0,IF(OR(E39=1,AND(SUM($H$18:H39)&gt;0,SUM($K$18:K39)&gt;0)),B39,0))</f>
        <v>0</v>
      </c>
    </row>
    <row r="41" spans="2:19" x14ac:dyDescent="0.25">
      <c r="B41" s="54"/>
    </row>
    <row r="43" spans="2:19" x14ac:dyDescent="0.25">
      <c r="B43" s="55"/>
    </row>
    <row r="44" spans="2:19" x14ac:dyDescent="0.25">
      <c r="B44" s="56"/>
    </row>
  </sheetData>
  <mergeCells count="5">
    <mergeCell ref="O15:R15"/>
    <mergeCell ref="B4:S8"/>
    <mergeCell ref="B15:B16"/>
    <mergeCell ref="S15:S16"/>
    <mergeCell ref="C15:N15"/>
  </mergeCells>
  <phoneticPr fontId="2" type="noConversion"/>
  <pageMargins left="0.75" right="0.75" top="1" bottom="1" header="0.5" footer="0.5"/>
  <pageSetup paperSize="9" orientation="portrait" horizontalDpi="300"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Computers in the basement</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2003-03-28T17:02:24Z</dcterms:created>
  <dcterms:modified xsi:type="dcterms:W3CDTF">2017-09-22T16:22:41Z</dcterms:modified>
  <cp:category/>
</cp:coreProperties>
</file>