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bookViews>
  <sheets>
    <sheet name="Election" sheetId="1" r:id="rId1"/>
  </sheets>
  <definedNames>
    <definedName name="_ZA106" localSheetId="0">Election!$C$15+"JCB Distribution"+5+"&lt;ref1&gt;"+0+26+"&lt;ref2&gt;"+0+154+1+0+"+"</definedName>
    <definedName name="_ZA107" localSheetId="0">Election!$D$15+"JD15"+16389+"&lt;ref1&gt;"+0+26+"&lt;ref2&gt;"+0+154+1+0+"+"</definedName>
    <definedName name="_ZA108" localSheetId="0">Election!$E$15+"JE15"+16389+"&lt;ref1&gt;"+0+26+"&lt;ref2&gt;"+0+154+1+0+"+"</definedName>
    <definedName name="_ZA109" localSheetId="0">Election!$F$15+"JF15"+16389+"&lt;ref1&gt;"+0+26+"&lt;ref2&gt;"+0+154+1+0+"+"</definedName>
    <definedName name="_ZA110" localSheetId="0">Election!$C$32+"JCB Distribution"+5+"&lt;ref1&gt;"+0+54+"&lt;ref2&gt;"+0+124+1+0+"+"</definedName>
    <definedName name="_ZA111" localSheetId="0">Election!$D$32+"JD32"+16389+"&lt;ref1&gt;"+0+54+"&lt;ref2&gt;"+0+124+1+0+"+"</definedName>
    <definedName name="_ZF100" localSheetId="0">Election!$G$18+"G18"+""+16929+0+216+0+0+0+0+4+3+"-"+"+"+2.6+50+2+4+95+0.05+5+2+"-"+"+"+-1+-1+0</definedName>
    <definedName name="_ZF101" localSheetId="0">Election!$G$21+"G21"+""+16929+0+216+0+0+0+0+4+3+"-"+"+"+2.6+50+2+4+95+0.05+5+2+"-"+"+"+-1+-1+0</definedName>
    <definedName name="_ZF102" localSheetId="0">Election!$G$35+"G35"+""+16929+0+216+0+0+0+0+4+3+"-"+"+"+2.6+50+2+4+95+0.05+5+2+"-"+"+"+-1+-1+0</definedName>
    <definedName name="n">#REF!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FALSE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ZA0" localSheetId="0">"Crystal Ball Data : Ver. 5.5"</definedName>
    <definedName name="ZA0A" localSheetId="0">6+111</definedName>
    <definedName name="ZA0C" localSheetId="0">0+0</definedName>
    <definedName name="ZA0D" localSheetId="0">0+0</definedName>
    <definedName name="ZA0F" localSheetId="0">3+102</definedName>
    <definedName name="ZA0T" localSheetId="0">20444457+0</definedName>
    <definedName name="ZA106R1" localSheetId="0">Election!$C$13+1</definedName>
    <definedName name="ZA106R2" localSheetId="0">Election!$C$14+1</definedName>
    <definedName name="ZA107R1" localSheetId="0">Election!$D$13+1</definedName>
    <definedName name="ZA107R2" localSheetId="0">Election!$D$14+1</definedName>
    <definedName name="ZA108R1" localSheetId="0">Election!$E$13+1</definedName>
    <definedName name="ZA108R2" localSheetId="0">Election!$E$14+1</definedName>
    <definedName name="ZA109R1" localSheetId="0">Election!$F$13+1</definedName>
    <definedName name="ZA109R2" localSheetId="0">Election!$F$14+1</definedName>
    <definedName name="ZA110R1" localSheetId="0">Election!$C$30+1</definedName>
    <definedName name="ZA110R2" localSheetId="0">Election!$C$31+1</definedName>
    <definedName name="ZA111R1" localSheetId="0">Election!$D$30+1</definedName>
    <definedName name="ZA111R2" localSheetId="0">Election!$D$31+1</definedName>
  </definedNames>
  <calcPr calcId="171027" calcMode="manual"/>
</workbook>
</file>

<file path=xl/calcChain.xml><?xml version="1.0" encoding="utf-8"?>
<calcChain xmlns="http://schemas.openxmlformats.org/spreadsheetml/2006/main">
  <c r="E29" i="1" l="1"/>
  <c r="E30" i="1" s="1"/>
  <c r="D31" i="1" s="1"/>
  <c r="D29" i="1"/>
  <c r="D30" i="1" s="1"/>
  <c r="C16" i="1"/>
  <c r="D16" i="1"/>
  <c r="E16" i="1"/>
  <c r="F16" i="1" s="1"/>
  <c r="F13" i="1"/>
  <c r="E14" i="1"/>
  <c r="G13" i="1"/>
  <c r="F14" i="1"/>
  <c r="E13" i="1"/>
  <c r="D13" i="1"/>
  <c r="C29" i="1"/>
  <c r="C30" i="1"/>
  <c r="C13" i="1"/>
  <c r="D14" i="1"/>
  <c r="C14" i="1"/>
  <c r="G36" i="1"/>
  <c r="G22" i="1"/>
  <c r="G19" i="1"/>
  <c r="C31" i="1" l="1"/>
  <c r="G21" i="1"/>
  <c r="G18" i="1"/>
  <c r="G16" i="1"/>
  <c r="C33" i="1"/>
  <c r="D33" i="1" l="1"/>
  <c r="E33" i="1" l="1"/>
  <c r="G35" i="1"/>
</calcChain>
</file>

<file path=xl/comments1.xml><?xml version="1.0" encoding="utf-8"?>
<comments xmlns="http://schemas.openxmlformats.org/spreadsheetml/2006/main">
  <authors>
    <author>David Vose</author>
  </authors>
  <commentList>
    <comment ref="G19" authorId="0" shapeId="0">
      <text>
        <r>
          <rPr>
            <sz val="8"/>
            <color indexed="81"/>
            <rFont val="Tahoma"/>
            <family val="2"/>
          </rPr>
          <t>Run a simulation. The value in this cell will be the required confidence.</t>
        </r>
      </text>
    </comment>
    <comment ref="G22" authorId="0" shapeId="0">
      <text>
        <r>
          <rPr>
            <sz val="8"/>
            <color indexed="81"/>
            <rFont val="Tahoma"/>
            <family val="2"/>
          </rPr>
          <t>Run a simulation. The value in this cell will be the required confidence.</t>
        </r>
      </text>
    </comment>
    <comment ref="G36" authorId="0" shapeId="0">
      <text>
        <r>
          <rPr>
            <sz val="8"/>
            <color indexed="81"/>
            <rFont val="Tahoma"/>
            <family val="2"/>
          </rPr>
          <t>Run a simulation. The value in this cell will be the required confidence.</t>
        </r>
      </text>
    </comment>
  </commentList>
</comments>
</file>

<file path=xl/sharedStrings.xml><?xml version="1.0" encoding="utf-8"?>
<sst xmlns="http://schemas.openxmlformats.org/spreadsheetml/2006/main" count="33" uniqueCount="21">
  <si>
    <t>We have observed</t>
  </si>
  <si>
    <t>Alphas</t>
  </si>
  <si>
    <t>SDP</t>
  </si>
  <si>
    <t>SMP</t>
  </si>
  <si>
    <t>PSM</t>
  </si>
  <si>
    <t>EDP</t>
  </si>
  <si>
    <t>Abstaining</t>
  </si>
  <si>
    <t>Voting choice</t>
  </si>
  <si>
    <r>
      <t>Probability estimates p</t>
    </r>
    <r>
      <rPr>
        <vertAlign val="subscript"/>
        <sz val="10"/>
        <rFont val="Arial"/>
        <family val="2"/>
      </rPr>
      <t>j</t>
    </r>
  </si>
  <si>
    <t>Does SMP have the greatest percentage of votes? 1="yes"</t>
  </si>
  <si>
    <t>Confidence that SMP will get the most votes</t>
  </si>
  <si>
    <t>Confidence that SDP/EDP will get more votes than SMP/PSM</t>
  </si>
  <si>
    <t>Does SDP/EDP have more votes than SMP/PSM? 1="yes"</t>
  </si>
  <si>
    <t>Election</t>
  </si>
  <si>
    <t>SDP/EDP</t>
  </si>
  <si>
    <t>SMP/PSM</t>
  </si>
  <si>
    <r>
      <t>ACTUALLY</t>
    </r>
    <r>
      <rPr>
        <sz val="10"/>
        <rFont val="Arial"/>
        <family val="2"/>
      </rPr>
      <t>, this calculations is slightly wrong. The reason is that we have included more prior distributions than we needed, which gives us slight, unnecessary bias. We can redo the model as follows, which splits the population into the minimum number of categories necessary to answer the problem:</t>
    </r>
  </si>
  <si>
    <t>Betas</t>
  </si>
  <si>
    <t>CB Distribution</t>
  </si>
  <si>
    <t>NA</t>
  </si>
  <si>
    <r>
      <t>Problem:</t>
    </r>
    <r>
      <rPr>
        <sz val="10"/>
        <rFont val="Times New Roman"/>
        <family val="1"/>
      </rPr>
      <t xml:space="preserve"> We have surveyed 175 people, asking them for which party they are intending to vote. The results are as shown below. Using the Dirichlet distribution and assuming that people don’t change their mind between the poll and election time, answer the questions:
- How confident are we that SMP will win (get more votes than any other party)?
- If the SDP join forces with the EDP, and the SMP join forces with the PSM, how confident are we that SDP/EDP will get more votes than SMP/PSM?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</si>
</sst>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amily val="2"/>
    </font>
    <font>
      <sz val="8"/>
      <name val="Arial"/>
      <family val="2"/>
    </font>
    <font>
      <sz val="10"/>
      <color indexed="12"/>
      <name val="Arial"/>
      <family val="2"/>
    </font>
    <font>
      <vertAlign val="subscript"/>
      <sz val="10"/>
      <name val="Arial"/>
      <family val="2"/>
    </font>
    <font>
      <sz val="8"/>
      <color indexed="81"/>
      <name val="Tahoma"/>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b/>
      <sz val="10"/>
      <color indexed="10"/>
      <name val="Arial"/>
      <family val="2"/>
    </font>
    <font>
      <sz val="10"/>
      <color indexed="23"/>
      <name val="Arial"/>
      <family val="2"/>
    </font>
  </fonts>
  <fills count="7">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
      <patternFill patternType="solid">
        <fgColor indexed="43"/>
        <bgColor indexed="64"/>
      </patternFill>
    </fill>
  </fills>
  <borders count="22">
    <border>
      <left/>
      <right/>
      <top/>
      <bottom/>
      <diagonal/>
    </border>
    <border>
      <left style="thin">
        <color indexed="64"/>
      </left>
      <right style="thin">
        <color indexed="64"/>
      </right>
      <top/>
      <bottom/>
      <diagonal/>
    </border>
    <border>
      <left/>
      <right style="medium">
        <color indexed="64"/>
      </right>
      <top/>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3" fillId="0" borderId="0" xfId="0" applyFont="1" applyBorder="1" applyAlignment="1">
      <alignment horizontal="center"/>
    </xf>
    <xf numFmtId="0" fontId="3" fillId="0" borderId="1" xfId="0" applyFont="1" applyBorder="1" applyAlignment="1">
      <alignment horizontal="center"/>
    </xf>
    <xf numFmtId="0" fontId="0" fillId="0" borderId="0" xfId="0" applyProtection="1">
      <protection locked="0"/>
    </xf>
    <xf numFmtId="0" fontId="6" fillId="0" borderId="0" xfId="0" applyFont="1" applyProtection="1">
      <protection locked="0"/>
    </xf>
    <xf numFmtId="0" fontId="7" fillId="0" borderId="0" xfId="0" applyFont="1"/>
    <xf numFmtId="0" fontId="3" fillId="0" borderId="2" xfId="0" applyFont="1" applyBorder="1" applyAlignment="1">
      <alignment horizontal="center"/>
    </xf>
    <xf numFmtId="10" fontId="1" fillId="0" borderId="3" xfId="1" applyNumberFormat="1" applyFont="1" applyBorder="1" applyAlignment="1">
      <alignment horizontal="center"/>
    </xf>
    <xf numFmtId="10" fontId="1" fillId="0" borderId="4" xfId="1" applyNumberFormat="1" applyFont="1" applyBorder="1" applyAlignment="1">
      <alignment horizontal="center"/>
    </xf>
    <xf numFmtId="10" fontId="1" fillId="0" borderId="5" xfId="1" applyNumberFormat="1" applyFont="1" applyBorder="1" applyAlignment="1">
      <alignment horizontal="center"/>
    </xf>
    <xf numFmtId="0" fontId="1" fillId="0" borderId="6" xfId="0" applyFont="1" applyBorder="1" applyAlignment="1">
      <alignment horizontal="left"/>
    </xf>
    <xf numFmtId="0" fontId="1" fillId="0" borderId="7" xfId="0" applyFont="1" applyBorder="1" applyAlignment="1">
      <alignment horizontal="left"/>
    </xf>
    <xf numFmtId="0" fontId="10" fillId="2" borderId="8" xfId="0" applyFont="1" applyFill="1" applyBorder="1" applyAlignment="1">
      <alignment horizontal="center"/>
    </xf>
    <xf numFmtId="0" fontId="10" fillId="2" borderId="9" xfId="0" applyFont="1" applyFill="1" applyBorder="1" applyAlignment="1">
      <alignment horizontal="center"/>
    </xf>
    <xf numFmtId="0" fontId="10" fillId="2" borderId="10" xfId="0" applyFont="1" applyFill="1" applyBorder="1" applyAlignment="1">
      <alignment horizontal="center"/>
    </xf>
    <xf numFmtId="0" fontId="10" fillId="2" borderId="11" xfId="0" applyFont="1" applyFill="1" applyBorder="1" applyAlignment="1">
      <alignment horizontal="center"/>
    </xf>
    <xf numFmtId="0" fontId="1" fillId="0" borderId="6" xfId="0" applyFont="1" applyBorder="1"/>
    <xf numFmtId="0" fontId="1" fillId="0" borderId="7" xfId="0" applyFont="1" applyBorder="1"/>
    <xf numFmtId="0" fontId="10" fillId="2" borderId="8" xfId="0" applyFont="1" applyFill="1" applyBorder="1"/>
    <xf numFmtId="0" fontId="0" fillId="3" borderId="12" xfId="0" applyFill="1" applyBorder="1"/>
    <xf numFmtId="10" fontId="11" fillId="0" borderId="13" xfId="1" applyNumberFormat="1" applyFont="1" applyBorder="1"/>
    <xf numFmtId="0" fontId="12" fillId="0" borderId="6" xfId="0" applyFont="1" applyBorder="1" applyAlignment="1">
      <alignment horizontal="left"/>
    </xf>
    <xf numFmtId="0" fontId="12" fillId="0" borderId="0"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9" fontId="12" fillId="4" borderId="0" xfId="0" applyNumberFormat="1" applyFont="1" applyFill="1" applyBorder="1" applyAlignment="1">
      <alignment horizontal="center"/>
    </xf>
    <xf numFmtId="0" fontId="12" fillId="0" borderId="6" xfId="0" applyFont="1" applyBorder="1"/>
    <xf numFmtId="9" fontId="12" fillId="4" borderId="1" xfId="0" applyNumberFormat="1" applyFont="1" applyFill="1" applyBorder="1" applyAlignment="1">
      <alignment horizontal="center"/>
    </xf>
    <xf numFmtId="0" fontId="3" fillId="0" borderId="14" xfId="0" applyFont="1" applyBorder="1" applyAlignment="1">
      <alignment horizontal="center"/>
    </xf>
    <xf numFmtId="0" fontId="8" fillId="5" borderId="15" xfId="0" applyFont="1" applyFill="1" applyBorder="1" applyAlignment="1">
      <alignment horizontal="left" vertical="distributed" wrapText="1"/>
    </xf>
    <xf numFmtId="0" fontId="8" fillId="5" borderId="16" xfId="0" applyFont="1" applyFill="1" applyBorder="1" applyAlignment="1">
      <alignment horizontal="left" vertical="distributed" wrapText="1"/>
    </xf>
    <xf numFmtId="0" fontId="8" fillId="5" borderId="17" xfId="0" applyFont="1" applyFill="1" applyBorder="1" applyAlignment="1">
      <alignment horizontal="left" vertical="distributed" wrapText="1"/>
    </xf>
    <xf numFmtId="0" fontId="8" fillId="5" borderId="18" xfId="0" applyFont="1" applyFill="1" applyBorder="1" applyAlignment="1">
      <alignment horizontal="left" vertical="distributed" wrapText="1"/>
    </xf>
    <xf numFmtId="0" fontId="8" fillId="5" borderId="0" xfId="0" applyFont="1" applyFill="1" applyBorder="1" applyAlignment="1">
      <alignment horizontal="left" vertical="distributed" wrapText="1"/>
    </xf>
    <xf numFmtId="0" fontId="8" fillId="5" borderId="2" xfId="0" applyFont="1" applyFill="1" applyBorder="1" applyAlignment="1">
      <alignment horizontal="left" vertical="distributed" wrapText="1"/>
    </xf>
    <xf numFmtId="0" fontId="8" fillId="5" borderId="19" xfId="0" applyFont="1" applyFill="1" applyBorder="1" applyAlignment="1">
      <alignment horizontal="left" vertical="distributed" wrapText="1"/>
    </xf>
    <xf numFmtId="0" fontId="8" fillId="5" borderId="3" xfId="0" applyFont="1" applyFill="1" applyBorder="1" applyAlignment="1">
      <alignment horizontal="left" vertical="distributed" wrapText="1"/>
    </xf>
    <xf numFmtId="0" fontId="8" fillId="5" borderId="5" xfId="0" applyFont="1" applyFill="1" applyBorder="1" applyAlignment="1">
      <alignment horizontal="left" vertical="distributed" wrapText="1"/>
    </xf>
    <xf numFmtId="0" fontId="0" fillId="0" borderId="8" xfId="0" applyBorder="1" applyAlignment="1">
      <alignment horizontal="left"/>
    </xf>
    <xf numFmtId="0" fontId="0" fillId="0" borderId="10" xfId="0" applyBorder="1" applyAlignment="1">
      <alignment horizontal="left"/>
    </xf>
    <xf numFmtId="0" fontId="1" fillId="0" borderId="20" xfId="0" applyFont="1" applyBorder="1" applyAlignment="1">
      <alignment horizontal="left"/>
    </xf>
    <xf numFmtId="0" fontId="1" fillId="0" borderId="21" xfId="0" applyFont="1" applyBorder="1" applyAlignment="1">
      <alignment horizontal="left"/>
    </xf>
    <xf numFmtId="0" fontId="10" fillId="6" borderId="15" xfId="0" applyFont="1" applyFill="1" applyBorder="1" applyAlignment="1">
      <alignment horizontal="left" vertical="center" wrapText="1"/>
    </xf>
    <xf numFmtId="0" fontId="0" fillId="6" borderId="16" xfId="0" applyFill="1" applyBorder="1" applyAlignment="1">
      <alignment horizontal="left" vertical="center" wrapText="1"/>
    </xf>
    <xf numFmtId="0" fontId="0" fillId="6" borderId="17" xfId="0" applyFill="1" applyBorder="1" applyAlignment="1">
      <alignment horizontal="left" vertical="center" wrapText="1"/>
    </xf>
    <xf numFmtId="0" fontId="0" fillId="6" borderId="18" xfId="0" applyFill="1" applyBorder="1" applyAlignment="1">
      <alignment horizontal="left" vertical="center" wrapText="1"/>
    </xf>
    <xf numFmtId="0" fontId="0" fillId="6" borderId="0" xfId="0" applyFill="1" applyBorder="1" applyAlignment="1">
      <alignment horizontal="left" vertical="center" wrapText="1"/>
    </xf>
    <xf numFmtId="0" fontId="0" fillId="6" borderId="2" xfId="0" applyFill="1" applyBorder="1" applyAlignment="1">
      <alignment horizontal="left" vertical="center" wrapText="1"/>
    </xf>
    <xf numFmtId="0" fontId="0" fillId="6" borderId="19" xfId="0" applyFill="1" applyBorder="1" applyAlignment="1">
      <alignment horizontal="left" vertical="center" wrapText="1"/>
    </xf>
    <xf numFmtId="0" fontId="0" fillId="6" borderId="3" xfId="0" applyFill="1" applyBorder="1" applyAlignment="1">
      <alignment horizontal="left" vertical="center" wrapText="1"/>
    </xf>
    <xf numFmtId="0" fontId="0" fillId="6" borderId="5" xfId="0"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50800</xdr:rowOff>
    </xdr:from>
    <xdr:to>
      <xdr:col>2</xdr:col>
      <xdr:colOff>533400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6CCC831F-92F7-41EC-8422-887F9A54840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50800"/>
          <a:ext cx="20129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K36"/>
  <sheetViews>
    <sheetView showGridLines="0" tabSelected="1" workbookViewId="0">
      <selection activeCell="G36" sqref="G36"/>
    </sheetView>
  </sheetViews>
  <sheetFormatPr defaultRowHeight="12.5" x14ac:dyDescent="0.25"/>
  <cols>
    <col min="1" max="1" width="3" customWidth="1"/>
    <col min="2" max="2" width="21.1796875" customWidth="1"/>
    <col min="4" max="4" width="9.81640625" bestFit="1" customWidth="1"/>
    <col min="5" max="5" width="10.54296875" bestFit="1" customWidth="1"/>
    <col min="7" max="7" width="10.54296875" bestFit="1" customWidth="1"/>
  </cols>
  <sheetData>
    <row r="1" spans="2:11" s="3" customFormat="1" ht="57" customHeight="1" x14ac:dyDescent="0.25"/>
    <row r="2" spans="2:11" s="3" customFormat="1" ht="17.25" customHeight="1" x14ac:dyDescent="0.4">
      <c r="E2" s="4" t="s">
        <v>13</v>
      </c>
    </row>
    <row r="3" spans="2:11" s="3" customFormat="1" ht="17.25" customHeight="1" thickBot="1" x14ac:dyDescent="0.4">
      <c r="E3" s="5"/>
    </row>
    <row r="4" spans="2:11" s="3" customFormat="1" ht="12.75" customHeight="1" x14ac:dyDescent="0.25">
      <c r="B4" s="29" t="s">
        <v>20</v>
      </c>
      <c r="C4" s="30"/>
      <c r="D4" s="30"/>
      <c r="E4" s="30"/>
      <c r="F4" s="30"/>
      <c r="G4" s="30"/>
      <c r="H4" s="30"/>
      <c r="I4" s="30"/>
      <c r="J4" s="30"/>
      <c r="K4" s="31"/>
    </row>
    <row r="5" spans="2:11" s="3" customFormat="1" ht="12.75" customHeight="1" x14ac:dyDescent="0.25">
      <c r="B5" s="32"/>
      <c r="C5" s="33"/>
      <c r="D5" s="33"/>
      <c r="E5" s="33"/>
      <c r="F5" s="33"/>
      <c r="G5" s="33"/>
      <c r="H5" s="33"/>
      <c r="I5" s="33"/>
      <c r="J5" s="33"/>
      <c r="K5" s="34"/>
    </row>
    <row r="6" spans="2:11" s="3" customFormat="1" ht="12.75" customHeight="1" x14ac:dyDescent="0.25">
      <c r="B6" s="32"/>
      <c r="C6" s="33"/>
      <c r="D6" s="33"/>
      <c r="E6" s="33"/>
      <c r="F6" s="33"/>
      <c r="G6" s="33"/>
      <c r="H6" s="33"/>
      <c r="I6" s="33"/>
      <c r="J6" s="33"/>
      <c r="K6" s="34"/>
    </row>
    <row r="7" spans="2:11" s="3" customFormat="1" ht="12.75" customHeight="1" x14ac:dyDescent="0.25">
      <c r="B7" s="32"/>
      <c r="C7" s="33"/>
      <c r="D7" s="33"/>
      <c r="E7" s="33"/>
      <c r="F7" s="33"/>
      <c r="G7" s="33"/>
      <c r="H7" s="33"/>
      <c r="I7" s="33"/>
      <c r="J7" s="33"/>
      <c r="K7" s="34"/>
    </row>
    <row r="8" spans="2:11" s="3" customFormat="1" ht="12.75" customHeight="1" x14ac:dyDescent="0.25">
      <c r="B8" s="32"/>
      <c r="C8" s="33"/>
      <c r="D8" s="33"/>
      <c r="E8" s="33"/>
      <c r="F8" s="33"/>
      <c r="G8" s="33"/>
      <c r="H8" s="33"/>
      <c r="I8" s="33"/>
      <c r="J8" s="33"/>
      <c r="K8" s="34"/>
    </row>
    <row r="9" spans="2:11" s="3" customFormat="1" ht="12.75" customHeight="1" thickBot="1" x14ac:dyDescent="0.3">
      <c r="B9" s="35"/>
      <c r="C9" s="36"/>
      <c r="D9" s="36"/>
      <c r="E9" s="36"/>
      <c r="F9" s="36"/>
      <c r="G9" s="36"/>
      <c r="H9" s="36"/>
      <c r="I9" s="36"/>
      <c r="J9" s="36"/>
      <c r="K9" s="37"/>
    </row>
    <row r="10" spans="2:11" ht="13" thickBot="1" x14ac:dyDescent="0.3"/>
    <row r="11" spans="2:11" ht="13" x14ac:dyDescent="0.3">
      <c r="B11" s="12" t="s">
        <v>7</v>
      </c>
      <c r="C11" s="13" t="s">
        <v>2</v>
      </c>
      <c r="D11" s="14" t="s">
        <v>3</v>
      </c>
      <c r="E11" s="13" t="s">
        <v>4</v>
      </c>
      <c r="F11" s="14" t="s">
        <v>5</v>
      </c>
      <c r="G11" s="15" t="s">
        <v>6</v>
      </c>
    </row>
    <row r="12" spans="2:11" x14ac:dyDescent="0.25">
      <c r="B12" s="10" t="s">
        <v>0</v>
      </c>
      <c r="C12" s="1">
        <v>25</v>
      </c>
      <c r="D12" s="28">
        <v>37</v>
      </c>
      <c r="E12" s="28">
        <v>16</v>
      </c>
      <c r="F12" s="28">
        <v>28</v>
      </c>
      <c r="G12" s="6">
        <v>69</v>
      </c>
    </row>
    <row r="13" spans="2:11" x14ac:dyDescent="0.25">
      <c r="B13" s="21" t="s">
        <v>1</v>
      </c>
      <c r="C13" s="22">
        <f>C12+1</f>
        <v>26</v>
      </c>
      <c r="D13" s="23">
        <f>D12+1</f>
        <v>38</v>
      </c>
      <c r="E13" s="23">
        <f>E12+1</f>
        <v>17</v>
      </c>
      <c r="F13" s="23">
        <f>F12+1</f>
        <v>29</v>
      </c>
      <c r="G13" s="24">
        <f>G12+1</f>
        <v>70</v>
      </c>
    </row>
    <row r="14" spans="2:11" x14ac:dyDescent="0.25">
      <c r="B14" s="21" t="s">
        <v>17</v>
      </c>
      <c r="C14" s="22">
        <f>SUM(D13:G13)</f>
        <v>154</v>
      </c>
      <c r="D14" s="23">
        <f>SUM(E13:$G$13)</f>
        <v>116</v>
      </c>
      <c r="E14" s="23">
        <f>SUM(F13:$G$13)</f>
        <v>99</v>
      </c>
      <c r="F14" s="23">
        <f>SUM(G13:$G$13)</f>
        <v>70</v>
      </c>
      <c r="G14" s="24" t="s">
        <v>19</v>
      </c>
    </row>
    <row r="15" spans="2:11" x14ac:dyDescent="0.25">
      <c r="B15" s="21" t="s">
        <v>18</v>
      </c>
      <c r="C15" s="25">
        <v>0.24971711400810032</v>
      </c>
      <c r="D15" s="27">
        <v>0.37658885128206071</v>
      </c>
      <c r="E15" s="27">
        <v>0.38137548003388411</v>
      </c>
      <c r="F15" s="27">
        <v>0.73950580175040059</v>
      </c>
      <c r="G15" s="24" t="s">
        <v>19</v>
      </c>
    </row>
    <row r="16" spans="2:11" ht="16" thickBot="1" x14ac:dyDescent="0.45">
      <c r="B16" s="11" t="s">
        <v>8</v>
      </c>
      <c r="C16" s="7">
        <f>C15</f>
        <v>0.24971711400810032</v>
      </c>
      <c r="D16" s="8">
        <f>(1-SUM($C$16:C16))*D15</f>
        <v>0.28254817017227885</v>
      </c>
      <c r="E16" s="8">
        <f>(1-SUM($C$16:D16))*E15</f>
        <v>0.17838255177422024</v>
      </c>
      <c r="F16" s="8">
        <f>(1-SUM($C$16:E16))*F15</f>
        <v>0.21397760406060737</v>
      </c>
      <c r="G16" s="9">
        <f>1-SUM($C$16:F16)</f>
        <v>7.5374559984793144E-2</v>
      </c>
    </row>
    <row r="17" spans="2:11" ht="13" thickBot="1" x14ac:dyDescent="0.3"/>
    <row r="18" spans="2:11" x14ac:dyDescent="0.25">
      <c r="B18" s="38" t="s">
        <v>9</v>
      </c>
      <c r="C18" s="39"/>
      <c r="D18" s="39"/>
      <c r="E18" s="39"/>
      <c r="F18" s="39"/>
      <c r="G18" s="19">
        <f>IF(D16=MAX(C16:F16),1,0)</f>
        <v>1</v>
      </c>
    </row>
    <row r="19" spans="2:11" ht="13.5" thickBot="1" x14ac:dyDescent="0.35">
      <c r="B19" s="40" t="s">
        <v>10</v>
      </c>
      <c r="C19" s="41"/>
      <c r="D19" s="41"/>
      <c r="E19" s="41"/>
      <c r="F19" s="41"/>
      <c r="G19" s="20" t="e">
        <f ca="1">_xll.CB.GetForeStatFN(G18,2)</f>
        <v>#NUM!</v>
      </c>
    </row>
    <row r="20" spans="2:11" ht="13" thickBot="1" x14ac:dyDescent="0.3"/>
    <row r="21" spans="2:11" x14ac:dyDescent="0.25">
      <c r="B21" s="38" t="s">
        <v>12</v>
      </c>
      <c r="C21" s="39"/>
      <c r="D21" s="39"/>
      <c r="E21" s="39"/>
      <c r="F21" s="39"/>
      <c r="G21" s="19">
        <f>IF(C16+F16&gt;D16+E16,1,0)</f>
        <v>1</v>
      </c>
    </row>
    <row r="22" spans="2:11" ht="13.5" thickBot="1" x14ac:dyDescent="0.35">
      <c r="B22" s="40" t="s">
        <v>11</v>
      </c>
      <c r="C22" s="41"/>
      <c r="D22" s="41"/>
      <c r="E22" s="41"/>
      <c r="F22" s="41"/>
      <c r="G22" s="20" t="e">
        <f ca="1">_xll.CB.GetForeStatFN(G21,2)</f>
        <v>#NUM!</v>
      </c>
    </row>
    <row r="23" spans="2:11" ht="13" thickBot="1" x14ac:dyDescent="0.3"/>
    <row r="24" spans="2:11" x14ac:dyDescent="0.25">
      <c r="B24" s="42" t="s">
        <v>16</v>
      </c>
      <c r="C24" s="43"/>
      <c r="D24" s="43"/>
      <c r="E24" s="43"/>
      <c r="F24" s="43"/>
      <c r="G24" s="43"/>
      <c r="H24" s="43"/>
      <c r="I24" s="43"/>
      <c r="J24" s="43"/>
      <c r="K24" s="44"/>
    </row>
    <row r="25" spans="2:11" x14ac:dyDescent="0.25">
      <c r="B25" s="45"/>
      <c r="C25" s="46"/>
      <c r="D25" s="46"/>
      <c r="E25" s="46"/>
      <c r="F25" s="46"/>
      <c r="G25" s="46"/>
      <c r="H25" s="46"/>
      <c r="I25" s="46"/>
      <c r="J25" s="46"/>
      <c r="K25" s="47"/>
    </row>
    <row r="26" spans="2:11" ht="13" thickBot="1" x14ac:dyDescent="0.3">
      <c r="B26" s="48"/>
      <c r="C26" s="49"/>
      <c r="D26" s="49"/>
      <c r="E26" s="49"/>
      <c r="F26" s="49"/>
      <c r="G26" s="49"/>
      <c r="H26" s="49"/>
      <c r="I26" s="49"/>
      <c r="J26" s="49"/>
      <c r="K26" s="50"/>
    </row>
    <row r="27" spans="2:11" ht="13" thickBot="1" x14ac:dyDescent="0.3"/>
    <row r="28" spans="2:11" ht="13" x14ac:dyDescent="0.3">
      <c r="B28" s="18" t="s">
        <v>7</v>
      </c>
      <c r="C28" s="13" t="s">
        <v>14</v>
      </c>
      <c r="D28" s="14" t="s">
        <v>15</v>
      </c>
      <c r="E28" s="15" t="s">
        <v>6</v>
      </c>
    </row>
    <row r="29" spans="2:11" x14ac:dyDescent="0.25">
      <c r="B29" s="16" t="s">
        <v>0</v>
      </c>
      <c r="C29" s="1">
        <f>C12+F12</f>
        <v>53</v>
      </c>
      <c r="D29" s="2">
        <f>D12+E12</f>
        <v>53</v>
      </c>
      <c r="E29" s="6">
        <f>G12</f>
        <v>69</v>
      </c>
    </row>
    <row r="30" spans="2:11" x14ac:dyDescent="0.25">
      <c r="B30" s="26" t="s">
        <v>1</v>
      </c>
      <c r="C30" s="22">
        <f>C29+1</f>
        <v>54</v>
      </c>
      <c r="D30" s="23">
        <f>D29+1</f>
        <v>54</v>
      </c>
      <c r="E30" s="24">
        <f>E29+1</f>
        <v>70</v>
      </c>
    </row>
    <row r="31" spans="2:11" x14ac:dyDescent="0.25">
      <c r="B31" s="21" t="s">
        <v>17</v>
      </c>
      <c r="C31" s="22">
        <f>SUM(D30:E30)</f>
        <v>124</v>
      </c>
      <c r="D31" s="23">
        <f>SUM(E$30:$E30)</f>
        <v>70</v>
      </c>
      <c r="E31" s="24" t="s">
        <v>19</v>
      </c>
    </row>
    <row r="32" spans="2:11" x14ac:dyDescent="0.25">
      <c r="B32" s="21" t="s">
        <v>18</v>
      </c>
      <c r="C32" s="25">
        <v>0.25889917195536011</v>
      </c>
      <c r="D32" s="27">
        <v>0.58400595071865335</v>
      </c>
      <c r="E32" s="24" t="s">
        <v>19</v>
      </c>
    </row>
    <row r="33" spans="2:7" ht="16" thickBot="1" x14ac:dyDescent="0.45">
      <c r="B33" s="17" t="s">
        <v>8</v>
      </c>
      <c r="C33" s="7">
        <f ca="1">_xll.CB.Beta(C30,SUM(D30:E30),1)</f>
        <v>0.30337078651685395</v>
      </c>
      <c r="D33" s="8">
        <f ca="1">(1-C33)*_xll.CB.Beta(D30,E30,1)</f>
        <v>0.3033707865168539</v>
      </c>
      <c r="E33" s="9">
        <f ca="1">1-SUM(C33:D33)</f>
        <v>0.39325842696629221</v>
      </c>
    </row>
    <row r="34" spans="2:7" ht="13" thickBot="1" x14ac:dyDescent="0.3"/>
    <row r="35" spans="2:7" x14ac:dyDescent="0.25">
      <c r="B35" s="38" t="s">
        <v>12</v>
      </c>
      <c r="C35" s="39"/>
      <c r="D35" s="39"/>
      <c r="E35" s="39"/>
      <c r="F35" s="39"/>
      <c r="G35" s="19">
        <f ca="1">IF(C33&gt;D33,1,0)</f>
        <v>0</v>
      </c>
    </row>
    <row r="36" spans="2:7" ht="13.5" thickBot="1" x14ac:dyDescent="0.35">
      <c r="B36" s="40" t="s">
        <v>11</v>
      </c>
      <c r="C36" s="41"/>
      <c r="D36" s="41"/>
      <c r="E36" s="41"/>
      <c r="F36" s="41"/>
      <c r="G36" s="20" t="e">
        <f ca="1">_xll.CB.GetForeStatFN(G35,2)</f>
        <v>#NUM!</v>
      </c>
    </row>
  </sheetData>
  <mergeCells count="8">
    <mergeCell ref="B36:F36"/>
    <mergeCell ref="B21:F21"/>
    <mergeCell ref="B22:F22"/>
    <mergeCell ref="B4:K9"/>
    <mergeCell ref="B18:F18"/>
    <mergeCell ref="B19:F19"/>
    <mergeCell ref="B24:K26"/>
    <mergeCell ref="B35:F35"/>
  </mergeCells>
  <phoneticPr fontId="2" type="noConversion"/>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Election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2002-02-11T23:44:46Z</dcterms:created>
  <dcterms:modified xsi:type="dcterms:W3CDTF">2017-09-22T16:22:47Z</dcterms:modified>
  <cp:category/>
</cp:coreProperties>
</file>