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naz\Downloads\CBM\CB-Changed Name Models\"/>
    </mc:Choice>
  </mc:AlternateContent>
  <bookViews>
    <workbookView xWindow="120" yWindow="120" windowWidth="15120" windowHeight="8270" tabRatio="719"/>
  </bookViews>
  <sheets>
    <sheet name="Model" sheetId="1" r:id="rId1"/>
  </sheets>
  <definedNames>
    <definedName name="_ZA100" localSheetId="0">Model!$G$8+"lG8"+545+795+1+16+-5.11531649992555+6.81737469485893+0.0226802879367779+1.73912785706444+16+18+0+16+0+8</definedName>
    <definedName name="_ZA101" localSheetId="0">Model!$G$9+"lG9"+16929+795+1+16+-5.11531649992555+6.81737469485893+0.0226802879367779+1.73912785706444+16+18+0+16+0+8</definedName>
    <definedName name="_ZA102" localSheetId="0">Model!$G$10+"lG10"+16929+795+1+16+-5.11531649992555+6.81737469485893+0.0226802879367779+1.73912785706444+16+18+0+16+0+8</definedName>
    <definedName name="_ZA103" localSheetId="0">Model!$G$11+"lG11"+16929+795+1+16+-5.11531649992555+6.81737469485893+0.0226802879367779+1.73912785706444+16+18+0+16+0+8</definedName>
    <definedName name="_ZA104" localSheetId="0">Model!$G$12+"lG12"+16929+795+1+16+-5.11531649992555+6.81737469485893+0.0226802879367779+1.73912785706444+16+18+0+16+0+8</definedName>
    <definedName name="_ZA105" localSheetId="0">Model!$G$13+"lG13"+16929+795+1+16+-5.11531649992555+6.81737469485893+0.0226802879367779+1.73912785706444+16+18+0+16+0+8</definedName>
    <definedName name="_ZA106" localSheetId="0">Model!$G$14+"lG14"+16929+795+1+16+-5.11531649992555+6.81737469485893+0.0226802879367779+1.73912785706444+16+18+0+16+0+8</definedName>
    <definedName name="_ZA107" localSheetId="0">Model!$G$15+"lG15"+16929+795+1+16+-5.11531649992555+6.81737469485893+0.0226802879367779+1.73912785706444+16+18+0+16+0+8</definedName>
    <definedName name="_ZA108" localSheetId="0">Model!$G$16+"lG16"+16929+795+1+16+-5.11531649992555+6.81737469485893+0.0226802879367779+1.73912785706444+16+18+0+16+0+8</definedName>
    <definedName name="_ZA109" localSheetId="0">Model!$G$17+"lG17"+16929+795+1+16+-5.11531649992555+6.81737469485893+0.0226802879367779+1.73912785706444+16+18+0+16+0+8</definedName>
    <definedName name="_ZA110" localSheetId="0">Model!$G$18+"lG18"+16929+795+1+16+-5.11531649992555+6.81737469485893+0.0226802879367779+1.73912785706444+16+18+0+16+0+8</definedName>
    <definedName name="_ZA111" localSheetId="0">Model!$G$19+"lG19"+16929+795+1+16+-5.11531649992555+6.81737469485893+0.0226802879367779+1.73912785706444+16+18+0+16+0+8</definedName>
    <definedName name="_ZA112" localSheetId="0">Model!$G$20+"lG20"+16929+795+1+16+-5.11531649992555+6.81737469485893+0.0226802879367779+1.73912785706444+16+18+0+16+0+8</definedName>
    <definedName name="_ZA113" localSheetId="0">Model!$G$21+"lG21"+16929+795+1+16+-5.11531649992555+6.81737469485893+0.0226802879367779+1.73912785706444+16+18+0+16+0+8</definedName>
    <definedName name="_ZA114" localSheetId="0">Model!$G$22+"lG22"+16929+795+1+16+-5.11531649992555+6.81737469485893+0.0226802879367779+1.73912785706444+16+18+0+16+0+8</definedName>
    <definedName name="_ZA115" localSheetId="0">Model!$G$23+"lG23"+16929+795+1+16+-5.11531649992555+6.81737469485893+0.0226802879367779+1.73912785706444+16+18+0+16+0+8</definedName>
    <definedName name="_ZF100" localSheetId="0">Model!$G$26+"m. cell G26"+""+769+769+473+0+0+0+0+4+3+"-"+"+"+2.6+50+2+4+95+0.856370708509039+5+2+"-"+"+"+-1+-1+0</definedName>
    <definedName name="_ZF101" localSheetId="0">Model!$G$27+"c. cell G27"+""+769+769+473+0+0+0+0+4+3+"-"+"+"+2.6+50+2+4+95+6.74825943383992+5+2+"-"+"+"+-1+-1+0</definedName>
    <definedName name="Boot">Model!$H$8:$H$23</definedName>
    <definedName name="Extension">Model!$C$8:$C$23</definedName>
    <definedName name="Leverage">Model!$E$8:$E$23</definedName>
    <definedName name="Mass">Model!$B$8:$B$23</definedName>
    <definedName name="Mean">Model!$B$25</definedName>
    <definedName name="ModREs">Model!$F$8:$F$23</definedName>
    <definedName name="_xlnm.Print_Area" localSheetId="0">Model!$A$6:$H$39</definedName>
    <definedName name="Residual">Model!$D$8:$D$23</definedName>
    <definedName name="ZA0" localSheetId="0">"Crystal Ball Data : Ver. 5.5"</definedName>
    <definedName name="ZA0A" localSheetId="0">16+115</definedName>
    <definedName name="ZA0C" localSheetId="0">0+0</definedName>
    <definedName name="ZA0D" localSheetId="0">0+0</definedName>
    <definedName name="ZA0F" localSheetId="0">2+101</definedName>
    <definedName name="ZA0T" localSheetId="0">15720044+0</definedName>
    <definedName name="ZA100AA" localSheetId="0">2+1+-5.11531649992555+2+1+-4.36318727106237+2+1+-3.29312444366581+2+1+-2.16205570606166+2+1+-1.0348341566102+2+1+0.0641818973631099+2+1+0.23234204844345+2+1+0.399408423822315+8</definedName>
    <definedName name="ZA100AB" localSheetId="0">2+1+0.438494582519679+2+1+0.81996687613801+2+1+0.842647164074787+2+1+0.902074171318708+2+1+1.66180706535401+2+1+1.73912785706444+2+1+2.48740638277475+2+1+6.81737469485893+9</definedName>
    <definedName name="ZA101AA" localSheetId="0">2+1+-5.11531649992555+2+1+-4.36318727106237+2+1+-3.29312444366581+2+1+-2.16205570606166+2+1+-1.0348341566102+2+1+0.0641818973631099+2+1+0.23234204844345+2+1+0.399408423822315+8</definedName>
    <definedName name="ZA101AB" localSheetId="0">2+1+0.438494582519679+2+1+0.81996687613801+2+1+0.842647164074787+2+1+0.902074171318708+2+1+1.66180706535401+2+1+1.73912785706444+2+1+2.48740638277475+2+1+6.81737469485893+9</definedName>
    <definedName name="ZA102AA" localSheetId="0">2+1+-5.11531649992555+2+1+-4.36318727106237+2+1+-3.29312444366581+2+1+-2.16205570606166+2+1+-1.0348341566102+2+1+0.0641818973631099+2+1+0.23234204844345+2+1+0.399408423822315+8</definedName>
    <definedName name="ZA102AB" localSheetId="0">2+1+0.438494582519679+2+1+0.81996687613801+2+1+0.842647164074787+2+1+0.902074171318708+2+1+1.66180706535401+2+1+1.73912785706444+2+1+2.48740638277475+2+1+6.81737469485893+9</definedName>
    <definedName name="ZA103AA" localSheetId="0">2+1+-5.11531649992555+2+1+-4.36318727106237+2+1+-3.29312444366581+2+1+-2.16205570606166+2+1+-1.0348341566102+2+1+0.0641818973631099+2+1+0.23234204844345+2+1+0.399408423822315+8</definedName>
    <definedName name="ZA103AB" localSheetId="0">2+1+0.438494582519679+2+1+0.81996687613801+2+1+0.842647164074787+2+1+0.902074171318708+2+1+1.66180706535401+2+1+1.73912785706444+2+1+2.48740638277475+2+1+6.81737469485893+9</definedName>
    <definedName name="ZA104AA" localSheetId="0">2+1+-5.11531649992555+2+1+-4.36318727106237+2+1+-3.29312444366581+2+1+-2.16205570606166+2+1+-1.0348341566102+2+1+0.0641818973631099+2+1+0.23234204844345+2+1+0.399408423822315+8</definedName>
    <definedName name="ZA104AB" localSheetId="0">2+1+0.438494582519679+2+1+0.81996687613801+2+1+0.842647164074787+2+1+0.902074171318708+2+1+1.66180706535401+2+1+1.73912785706444+2+1+2.48740638277475+2+1+6.81737469485893+9</definedName>
    <definedName name="ZA105AA" localSheetId="0">2+1+-5.11531649992555+2+1+-4.36318727106237+2+1+-3.29312444366581+2+1+-2.16205570606166+2+1+-1.0348341566102+2+1+0.0641818973631099+2+1+0.23234204844345+2+1+0.399408423822315+8</definedName>
    <definedName name="ZA105AB" localSheetId="0">2+1+0.438494582519679+2+1+0.81996687613801+2+1+0.842647164074787+2+1+0.902074171318708+2+1+1.66180706535401+2+1+1.73912785706444+2+1+2.48740638277475+2+1+6.81737469485893+9</definedName>
    <definedName name="ZA106AA" localSheetId="0">2+1+-5.11531649992555+2+1+-4.36318727106237+2+1+-3.29312444366581+2+1+-2.16205570606166+2+1+-1.0348341566102+2+1+0.0641818973631099+2+1+0.23234204844345+2+1+0.399408423822315+8</definedName>
    <definedName name="ZA106AB" localSheetId="0">2+1+0.438494582519679+2+1+0.81996687613801+2+1+0.842647164074787+2+1+0.902074171318708+2+1+1.66180706535401+2+1+1.73912785706444+2+1+2.48740638277475+2+1+6.81737469485893+9</definedName>
    <definedName name="ZA107AA" localSheetId="0">2+1+-5.11531649992555+2+1+-4.36318727106237+2+1+-3.29312444366581+2+1+-2.16205570606166+2+1+-1.0348341566102+2+1+0.0641818973631099+2+1+0.23234204844345+2+1+0.399408423822315+8</definedName>
    <definedName name="ZA107AB" localSheetId="0">2+1+0.438494582519679+2+1+0.81996687613801+2+1+0.842647164074787+2+1+0.902074171318708+2+1+1.66180706535401+2+1+1.73912785706444+2+1+2.48740638277475+2+1+6.81737469485893+9</definedName>
    <definedName name="ZA108AA" localSheetId="0">2+1+-5.11531649992555+2+1+-4.36318727106237+2+1+-3.29312444366581+2+1+-2.16205570606166+2+1+-1.0348341566102+2+1+0.0641818973631099+2+1+0.23234204844345+2+1+0.399408423822315+8</definedName>
    <definedName name="ZA108AB" localSheetId="0">2+1+0.438494582519679+2+1+0.81996687613801+2+1+0.842647164074787+2+1+0.902074171318708+2+1+1.66180706535401+2+1+1.73912785706444+2+1+2.48740638277475+2+1+6.81737469485893+9</definedName>
    <definedName name="ZA109AA" localSheetId="0">2+1+-5.11531649992555+2+1+-4.36318727106237+2+1+-3.29312444366581+2+1+-2.16205570606166+2+1+-1.0348341566102+2+1+0.0641818973631099+2+1+0.23234204844345+2+1+0.399408423822315+8</definedName>
    <definedName name="ZA109AB" localSheetId="0">2+1+0.438494582519679+2+1+0.81996687613801+2+1+0.842647164074787+2+1+0.902074171318708+2+1+1.66180706535401+2+1+1.73912785706444+2+1+2.48740638277475+2+1+6.81737469485893+9</definedName>
    <definedName name="ZA110AA" localSheetId="0">2+1+-5.11531649992555+2+1+-4.36318727106237+2+1+-3.29312444366581+2+1+-2.16205570606166+2+1+-1.0348341566102+2+1+0.0641818973631099+2+1+0.23234204844345+2+1+0.399408423822315+8</definedName>
    <definedName name="ZA110AB" localSheetId="0">2+1+0.438494582519679+2+1+0.81996687613801+2+1+0.842647164074787+2+1+0.902074171318708+2+1+1.66180706535401+2+1+1.73912785706444+2+1+2.48740638277475+2+1+6.81737469485893+9</definedName>
    <definedName name="ZA111AA" localSheetId="0">2+1+-5.11531649992555+2+1+-4.36318727106237+2+1+-3.29312444366581+2+1+-2.16205570606166+2+1+-1.0348341566102+2+1+0.0641818973631099+2+1+0.23234204844345+2+1+0.399408423822315+8</definedName>
    <definedName name="ZA111AB" localSheetId="0">2+1+0.438494582519679+2+1+0.81996687613801+2+1+0.842647164074787+2+1+0.902074171318708+2+1+1.66180706535401+2+1+1.73912785706444+2+1+2.48740638277475+2+1+6.81737469485893+9</definedName>
    <definedName name="ZA112AA" localSheetId="0">2+1+-5.11531649992555+2+1+-4.36318727106237+2+1+-3.29312444366581+2+1+-2.16205570606166+2+1+-1.0348341566102+2+1+0.0641818973631099+2+1+0.23234204844345+2+1+0.399408423822315+8</definedName>
    <definedName name="ZA112AB" localSheetId="0">2+1+0.438494582519679+2+1+0.81996687613801+2+1+0.842647164074787+2+1+0.902074171318708+2+1+1.66180706535401+2+1+1.73912785706444+2+1+2.48740638277475+2+1+6.81737469485893+9</definedName>
    <definedName name="ZA113AA" localSheetId="0">2+1+-5.11531649992555+2+1+-4.36318727106237+2+1+-3.29312444366581+2+1+-2.16205570606166+2+1+-1.0348341566102+2+1+0.0641818973631099+2+1+0.23234204844345+2+1+0.399408423822315+8</definedName>
    <definedName name="ZA113AB" localSheetId="0">2+1+0.438494582519679+2+1+0.81996687613801+2+1+0.842647164074787+2+1+0.902074171318708+2+1+1.66180706535401+2+1+1.73912785706444+2+1+2.48740638277475+2+1+6.81737469485893+9</definedName>
    <definedName name="ZA114AA" localSheetId="0">2+1+-5.11531649992555+2+1+-4.36318727106237+2+1+-3.29312444366581+2+1+-2.16205570606166+2+1+-1.0348341566102+2+1+0.0641818973631099+2+1+0.23234204844345+2+1+0.399408423822315+8</definedName>
    <definedName name="ZA114AB" localSheetId="0">2+1+0.438494582519679+2+1+0.81996687613801+2+1+0.842647164074787+2+1+0.902074171318708+2+1+1.66180706535401+2+1+1.73912785706444+2+1+2.48740638277475+2+1+6.81737469485893+9</definedName>
    <definedName name="ZA115AA" localSheetId="0">2+1+-5.11531649992555+2+1+-4.36318727106237+2+1+-3.29312444366581+2+1+-2.16205570606166+2+1+-1.0348341566102+2+1+0.0641818973631099+2+1+0.23234204844345+2+1+0.399408423822315+8</definedName>
    <definedName name="ZA115AB" localSheetId="0">2+1+0.438494582519679+2+1+0.81996687613801+2+1+0.842647164074787+2+1+0.902074171318708+2+1+1.66180706535401+2+1+1.73912785706444+2+1+2.48740638277475+2+1+6.81737469485893+9</definedName>
  </definedNames>
  <calcPr calcId="171027" calcMode="manual"/>
</workbook>
</file>

<file path=xl/calcChain.xml><?xml version="1.0" encoding="utf-8"?>
<calcChain xmlns="http://schemas.openxmlformats.org/spreadsheetml/2006/main">
  <c r="D8" i="1" l="1"/>
  <c r="B25" i="1"/>
  <c r="B27" i="1" a="1"/>
  <c r="B27" i="1" s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E8" i="1" l="1"/>
  <c r="F8" i="1" s="1"/>
  <c r="E21" i="1"/>
  <c r="F21" i="1" s="1"/>
  <c r="E9" i="1"/>
  <c r="F9" i="1" s="1"/>
  <c r="E20" i="1"/>
  <c r="F20" i="1" s="1"/>
  <c r="E19" i="1"/>
  <c r="E11" i="1"/>
  <c r="F11" i="1" s="1"/>
  <c r="E10" i="1"/>
  <c r="F10" i="1" s="1"/>
  <c r="E16" i="1"/>
  <c r="F16" i="1" s="1"/>
  <c r="E17" i="1"/>
  <c r="F17" i="1" s="1"/>
  <c r="E13" i="1"/>
  <c r="F13" i="1" s="1"/>
  <c r="E12" i="1"/>
  <c r="F12" i="1" s="1"/>
  <c r="E23" i="1"/>
  <c r="E15" i="1"/>
  <c r="F15" i="1" s="1"/>
  <c r="E22" i="1"/>
  <c r="F22" i="1" s="1"/>
  <c r="E14" i="1"/>
  <c r="F14" i="1" s="1"/>
  <c r="E18" i="1"/>
  <c r="F18" i="1" s="1"/>
  <c r="F23" i="1"/>
  <c r="F19" i="1"/>
  <c r="F24" i="1" l="1"/>
  <c r="H20" i="1" l="1"/>
  <c r="H13" i="1"/>
  <c r="H8" i="1"/>
  <c r="H17" i="1"/>
  <c r="H21" i="1"/>
  <c r="H11" i="1"/>
  <c r="H22" i="1"/>
  <c r="H15" i="1"/>
  <c r="H16" i="1"/>
  <c r="H19" i="1"/>
  <c r="H12" i="1"/>
  <c r="H10" i="1"/>
  <c r="H18" i="1"/>
  <c r="H9" i="1"/>
  <c r="H14" i="1"/>
  <c r="H23" i="1"/>
  <c r="G26" i="1" l="1"/>
  <c r="G27" i="1"/>
</calcChain>
</file>

<file path=xl/sharedStrings.xml><?xml version="1.0" encoding="utf-8"?>
<sst xmlns="http://schemas.openxmlformats.org/spreadsheetml/2006/main" count="14" uniqueCount="13">
  <si>
    <t>Mass (kg)</t>
  </si>
  <si>
    <t>Extension (mm)</t>
  </si>
  <si>
    <r>
      <t xml:space="preserve">residual </t>
    </r>
    <r>
      <rPr>
        <b/>
        <i/>
        <sz val="10"/>
        <rFont val="Symbol"/>
        <family val="1"/>
        <charset val="2"/>
      </rPr>
      <t>e</t>
    </r>
    <r>
      <rPr>
        <b/>
        <i/>
        <vertAlign val="subscript"/>
        <sz val="10"/>
        <rFont val="Arial"/>
        <family val="2"/>
      </rPr>
      <t>i</t>
    </r>
  </si>
  <si>
    <r>
      <t>leverage h</t>
    </r>
    <r>
      <rPr>
        <b/>
        <i/>
        <vertAlign val="subscript"/>
        <sz val="10"/>
        <rFont val="Arial"/>
        <family val="2"/>
      </rPr>
      <t>i</t>
    </r>
  </si>
  <si>
    <r>
      <t>modified residual r</t>
    </r>
    <r>
      <rPr>
        <b/>
        <i/>
        <vertAlign val="subscript"/>
        <sz val="10"/>
        <rFont val="Arial"/>
        <family val="2"/>
      </rPr>
      <t>i</t>
    </r>
  </si>
  <si>
    <t>Bootstrap Extension</t>
  </si>
  <si>
    <t>mean</t>
  </si>
  <si>
    <r>
      <t>SS</t>
    </r>
    <r>
      <rPr>
        <b/>
        <i/>
        <vertAlign val="subscript"/>
        <sz val="10"/>
        <rFont val="Arial"/>
        <family val="2"/>
      </rPr>
      <t>x</t>
    </r>
  </si>
  <si>
    <t>m</t>
  </si>
  <si>
    <t>c</t>
  </si>
  <si>
    <t>Non-parametric regression Bootstrap</t>
  </si>
  <si>
    <r>
      <t>Problem:</t>
    </r>
    <r>
      <rPr>
        <sz val="10"/>
        <rFont val="Times New Roman"/>
        <family val="1"/>
      </rPr>
      <t xml:space="preserve"> Illustrate a non-parametric regression Bootstrap technique</t>
    </r>
  </si>
  <si>
    <t>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</si>
</sst>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11" x14ac:knownFonts="1">
    <font>
      <sz val="10"/>
      <name val="Arial"/>
    </font>
    <font>
      <b/>
      <i/>
      <sz val="10"/>
      <name val="Arial"/>
      <family val="2"/>
    </font>
    <font>
      <b/>
      <i/>
      <vertAlign val="subscript"/>
      <sz val="10"/>
      <name val="Arial"/>
      <family val="2"/>
    </font>
    <font>
      <b/>
      <i/>
      <sz val="10"/>
      <name val="Symbol"/>
      <family val="1"/>
      <charset val="2"/>
    </font>
    <font>
      <sz val="8"/>
      <name val="Arial"/>
      <family val="2"/>
    </font>
    <font>
      <sz val="10"/>
      <color indexed="56"/>
      <name val="Arial"/>
      <family val="2"/>
    </font>
    <font>
      <sz val="16"/>
      <name val="Arial"/>
      <family val="2"/>
    </font>
    <font>
      <sz val="12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color indexed="1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1"/>
        <bgColor indexed="9"/>
      </patternFill>
    </fill>
    <fill>
      <patternFill patternType="solid">
        <fgColor indexed="15"/>
        <bgColor indexed="9"/>
      </patternFill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64" fontId="5" fillId="0" borderId="2" xfId="0" applyNumberFormat="1" applyFont="1" applyBorder="1" applyAlignment="1">
      <alignment horizontal="center"/>
    </xf>
    <xf numFmtId="165" fontId="5" fillId="0" borderId="3" xfId="0" applyNumberFormat="1" applyFont="1" applyBorder="1" applyAlignment="1">
      <alignment horizontal="center"/>
    </xf>
    <xf numFmtId="165" fontId="5" fillId="0" borderId="2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0" fontId="0" fillId="0" borderId="0" xfId="0" applyProtection="1">
      <protection locked="0"/>
    </xf>
    <xf numFmtId="0" fontId="6" fillId="0" borderId="0" xfId="0" applyFont="1" applyProtection="1">
      <protection locked="0"/>
    </xf>
    <xf numFmtId="0" fontId="7" fillId="0" borderId="0" xfId="0" applyFont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distributed" wrapText="1"/>
    </xf>
    <xf numFmtId="0" fontId="1" fillId="2" borderId="7" xfId="0" applyFont="1" applyFill="1" applyBorder="1" applyAlignment="1">
      <alignment horizontal="center" vertical="distributed" wrapText="1"/>
    </xf>
    <xf numFmtId="164" fontId="0" fillId="0" borderId="9" xfId="0" quotePrefix="1" applyNumberFormat="1" applyBorder="1" applyAlignment="1">
      <alignment horizontal="center"/>
    </xf>
    <xf numFmtId="0" fontId="1" fillId="2" borderId="3" xfId="0" applyFont="1" applyFill="1" applyBorder="1" applyAlignment="1">
      <alignment horizontal="center" vertical="distributed" wrapText="1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10" xfId="0" quotePrefix="1" applyNumberFormat="1" applyBorder="1" applyAlignment="1">
      <alignment horizontal="center"/>
    </xf>
    <xf numFmtId="165" fontId="10" fillId="4" borderId="6" xfId="0" quotePrefix="1" applyNumberFormat="1" applyFont="1" applyFill="1" applyBorder="1" applyAlignment="1">
      <alignment horizontal="center"/>
    </xf>
    <xf numFmtId="165" fontId="10" fillId="4" borderId="1" xfId="0" quotePrefix="1" applyNumberFormat="1" applyFont="1" applyFill="1" applyBorder="1" applyAlignment="1">
      <alignment horizontal="center"/>
    </xf>
    <xf numFmtId="0" fontId="8" fillId="5" borderId="11" xfId="0" applyFont="1" applyFill="1" applyBorder="1" applyAlignment="1">
      <alignment horizontal="left" vertical="distributed" wrapText="1"/>
    </xf>
    <xf numFmtId="0" fontId="8" fillId="5" borderId="12" xfId="0" applyFont="1" applyFill="1" applyBorder="1" applyAlignment="1">
      <alignment horizontal="left" vertical="distributed" wrapText="1"/>
    </xf>
    <xf numFmtId="0" fontId="8" fillId="5" borderId="13" xfId="0" applyFont="1" applyFill="1" applyBorder="1" applyAlignment="1">
      <alignment horizontal="left" vertical="distributed" wrapText="1"/>
    </xf>
    <xf numFmtId="0" fontId="8" fillId="5" borderId="14" xfId="0" applyFont="1" applyFill="1" applyBorder="1" applyAlignment="1">
      <alignment horizontal="left" vertical="distributed" wrapText="1"/>
    </xf>
    <xf numFmtId="0" fontId="8" fillId="5" borderId="15" xfId="0" applyFont="1" applyFill="1" applyBorder="1" applyAlignment="1">
      <alignment horizontal="left" vertical="distributed" wrapText="1"/>
    </xf>
    <xf numFmtId="0" fontId="8" fillId="5" borderId="16" xfId="0" applyFont="1" applyFill="1" applyBorder="1" applyAlignment="1">
      <alignment horizontal="left" vertical="distributed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00987147123166"/>
          <c:y val="9.1911764705882359E-2"/>
          <c:w val="0.79556745926274253"/>
          <c:h val="0.67647058823529416"/>
        </c:manualLayout>
      </c:layout>
      <c:scatterChart>
        <c:scatterStyle val="lineMarker"/>
        <c:varyColors val="0"/>
        <c:ser>
          <c:idx val="0"/>
          <c:order val="0"/>
          <c:tx>
            <c:v>Original data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linear"/>
            <c:dispRSqr val="0"/>
            <c:dispEq val="1"/>
            <c:trendlineLbl>
              <c:layout>
                <c:manualLayout>
                  <c:x val="-0.19764455795659333"/>
                  <c:y val="-8.466342442488807E-2"/>
                </c:manualLayout>
              </c:layout>
              <c:tx>
                <c:rich>
                  <a:bodyPr/>
                  <a:lstStyle/>
                  <a:p>
                    <a:pPr>
                      <a:defRPr sz="800" b="0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/>
                      <a:t>Original: y = 14.68x + 136.67</a:t>
                    </a:r>
                  </a:p>
                </c:rich>
              </c:tx>
              <c:numFmt formatCode="General" sourceLinked="0"/>
              <c:spPr>
                <a:noFill/>
                <a:ln w="25400">
                  <a:noFill/>
                </a:ln>
              </c:spPr>
            </c:trendlineLbl>
          </c:trendline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linear"/>
            <c:dispRSqr val="0"/>
            <c:dispEq val="0"/>
          </c:trendline>
          <c:xVal>
            <c:numRef>
              <c:f>Model!$B$8:$B$23</c:f>
              <c:numCache>
                <c:formatCode>0.0</c:formatCode>
                <c:ptCount val="1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 formatCode="General">
                  <c:v>1.5</c:v>
                </c:pt>
              </c:numCache>
            </c:numRef>
          </c:xVal>
          <c:yVal>
            <c:numRef>
              <c:f>Model!$C$8:$C$23</c:f>
              <c:numCache>
                <c:formatCode>0.000</c:formatCode>
                <c:ptCount val="16"/>
                <c:pt idx="0">
                  <c:v>137.39329846927558</c:v>
                </c:pt>
                <c:pt idx="1">
                  <c:v>138.95429736887885</c:v>
                </c:pt>
                <c:pt idx="2">
                  <c:v>139.97672022597718</c:v>
                </c:pt>
                <c:pt idx="3">
                  <c:v>140.10716997524619</c:v>
                </c:pt>
                <c:pt idx="4">
                  <c:v>142.76538492383887</c:v>
                </c:pt>
                <c:pt idx="5">
                  <c:v>145.60596237243308</c:v>
                </c:pt>
                <c:pt idx="6">
                  <c:v>147.88067476709736</c:v>
                </c:pt>
                <c:pt idx="7">
                  <c:v>147.01088041593954</c:v>
                </c:pt>
                <c:pt idx="8">
                  <c:v>144.19377175247857</c:v>
                </c:pt>
                <c:pt idx="9">
                  <c:v>144.94937211695182</c:v>
                </c:pt>
                <c:pt idx="10">
                  <c:v>152.16058706725772</c:v>
                </c:pt>
                <c:pt idx="11">
                  <c:v>149.69404414449636</c:v>
                </c:pt>
                <c:pt idx="12">
                  <c:v>154.69958224984734</c:v>
                </c:pt>
                <c:pt idx="13">
                  <c:v>162.03658045253155</c:v>
                </c:pt>
                <c:pt idx="14">
                  <c:v>155.27497038605031</c:v>
                </c:pt>
                <c:pt idx="15">
                  <c:v>160.22081172780051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6E8-473E-91A1-88486A91F00D}"/>
            </c:ext>
          </c:extLst>
        </c:ser>
        <c:ser>
          <c:idx val="1"/>
          <c:order val="1"/>
          <c:tx>
            <c:v>Bootstrap replicate</c:v>
          </c:tx>
          <c:spPr>
            <a:ln w="28575">
              <a:noFill/>
            </a:ln>
          </c:spPr>
          <c:marker>
            <c:symbol val="circle"/>
            <c:size val="5"/>
            <c:spPr>
              <a:noFill/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linear"/>
            <c:dispRSqr val="0"/>
            <c:dispEq val="1"/>
            <c:trendlineLbl>
              <c:layout>
                <c:manualLayout>
                  <c:x val="0.17275024949093976"/>
                  <c:y val="0.21943453759456541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Model!$B$8:$B$23</c:f>
              <c:numCache>
                <c:formatCode>0.0</c:formatCode>
                <c:ptCount val="1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 formatCode="General">
                  <c:v>1.5</c:v>
                </c:pt>
              </c:numCache>
            </c:numRef>
          </c:xVal>
          <c:yVal>
            <c:numRef>
              <c:f>Model!$H$8:$H$23</c:f>
              <c:numCache>
                <c:formatCode>0.0</c:formatCode>
                <c:ptCount val="16"/>
                <c:pt idx="0">
                  <c:v>137.46551648347798</c:v>
                </c:pt>
                <c:pt idx="1">
                  <c:v>134.82041684377629</c:v>
                </c:pt>
                <c:pt idx="2">
                  <c:v>134.46621646761866</c:v>
                </c:pt>
                <c:pt idx="3">
                  <c:v>141.86949152378435</c:v>
                </c:pt>
                <c:pt idx="4">
                  <c:v>144.25664418481287</c:v>
                </c:pt>
                <c:pt idx="5">
                  <c:v>146.47291439062531</c:v>
                </c:pt>
                <c:pt idx="6">
                  <c:v>144.41866553134247</c:v>
                </c:pt>
                <c:pt idx="7">
                  <c:v>147.76413853212958</c:v>
                </c:pt>
                <c:pt idx="8">
                  <c:v>150.0512901135109</c:v>
                </c:pt>
                <c:pt idx="9">
                  <c:v>151.51928179361303</c:v>
                </c:pt>
                <c:pt idx="10">
                  <c:v>150.29063225175094</c:v>
                </c:pt>
                <c:pt idx="11">
                  <c:v>153.02580013690672</c:v>
                </c:pt>
                <c:pt idx="12">
                  <c:v>154.69994435108504</c:v>
                </c:pt>
                <c:pt idx="13">
                  <c:v>156.6315156199862</c:v>
                </c:pt>
                <c:pt idx="14">
                  <c:v>153.90430868510379</c:v>
                </c:pt>
                <c:pt idx="15">
                  <c:v>157.63059065226153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6E8-473E-91A1-88486A91F0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5268832"/>
        <c:axId val="1"/>
      </c:scatterChart>
      <c:valAx>
        <c:axId val="585268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Mass (kg)</a:t>
                </a:r>
              </a:p>
            </c:rich>
          </c:tx>
          <c:layout>
            <c:manualLayout>
              <c:xMode val="edge"/>
              <c:yMode val="edge"/>
              <c:x val="0.48522219205357947"/>
              <c:y val="0.86764705882352944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65"/>
          <c:min val="130"/>
        </c:scaling>
        <c:delete val="0"/>
        <c:axPos val="l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Spring extension (mm)</a:t>
                </a:r>
              </a:p>
            </c:rich>
          </c:tx>
          <c:layout>
            <c:manualLayout>
              <c:xMode val="edge"/>
              <c:yMode val="edge"/>
              <c:x val="3.9408866995073892E-2"/>
              <c:y val="0.1911764705882352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85268832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ayout>
        <c:manualLayout>
          <c:xMode val="edge"/>
          <c:yMode val="edge"/>
          <c:x val="0.71100363726454296"/>
          <c:y val="0.60750185394852885"/>
          <c:w val="0.26929468016486152"/>
          <c:h val="0.1475004501356510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 horizontalDpi="-3" verticalDpi="0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http://www.epixanalytics.com/" TargetMode="Externa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7</xdr:row>
      <xdr:rowOff>0</xdr:rowOff>
    </xdr:from>
    <xdr:to>
      <xdr:col>14</xdr:col>
      <xdr:colOff>209550</xdr:colOff>
      <xdr:row>23</xdr:row>
      <xdr:rowOff>0</xdr:rowOff>
    </xdr:to>
    <xdr:graphicFrame macro="">
      <xdr:nvGraphicFramePr>
        <xdr:cNvPr id="1035" name="Chart 1">
          <a:extLst>
            <a:ext uri="{FF2B5EF4-FFF2-40B4-BE49-F238E27FC236}">
              <a16:creationId xmlns:a16="http://schemas.microsoft.com/office/drawing/2014/main" id="{EE1AB0FA-7698-4DC0-A5C0-C42895EE08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0</xdr:colOff>
      <xdr:row>0</xdr:row>
      <xdr:rowOff>50800</xdr:rowOff>
    </xdr:from>
    <xdr:to>
      <xdr:col>3</xdr:col>
      <xdr:colOff>260350</xdr:colOff>
      <xdr:row>2</xdr:row>
      <xdr:rowOff>127000</xdr:rowOff>
    </xdr:to>
    <xdr:pic>
      <xdr:nvPicPr>
        <xdr:cNvPr id="2" name="Picture 12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D87C204-95A2-43C9-A173-45BEF260B8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50800"/>
          <a:ext cx="212725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1:H27"/>
  <sheetViews>
    <sheetView showGridLines="0" tabSelected="1" workbookViewId="0"/>
  </sheetViews>
  <sheetFormatPr defaultRowHeight="12.5" x14ac:dyDescent="0.25"/>
  <cols>
    <col min="1" max="1" width="2.7265625" customWidth="1"/>
    <col min="2" max="2" width="11.1796875" customWidth="1"/>
    <col min="3" max="3" width="15.54296875" customWidth="1"/>
    <col min="4" max="4" width="11.453125" customWidth="1"/>
    <col min="5" max="5" width="12.1796875" customWidth="1"/>
    <col min="6" max="6" width="11" customWidth="1"/>
    <col min="7" max="7" width="11.453125" customWidth="1"/>
    <col min="8" max="8" width="9.81640625" customWidth="1"/>
  </cols>
  <sheetData>
    <row r="1" spans="2:8" s="14" customFormat="1" ht="57" customHeight="1" x14ac:dyDescent="0.25"/>
    <row r="2" spans="2:8" s="14" customFormat="1" ht="17.25" customHeight="1" x14ac:dyDescent="0.4">
      <c r="E2" s="15" t="s">
        <v>10</v>
      </c>
    </row>
    <row r="3" spans="2:8" s="14" customFormat="1" ht="17.25" customHeight="1" thickBot="1" x14ac:dyDescent="0.4">
      <c r="E3" s="16"/>
    </row>
    <row r="4" spans="2:8" s="14" customFormat="1" ht="12.75" customHeight="1" x14ac:dyDescent="0.25">
      <c r="B4" s="32" t="s">
        <v>11</v>
      </c>
      <c r="C4" s="33"/>
      <c r="D4" s="33"/>
      <c r="E4" s="33"/>
      <c r="F4" s="34"/>
    </row>
    <row r="5" spans="2:8" s="14" customFormat="1" ht="12.75" customHeight="1" thickBot="1" x14ac:dyDescent="0.3">
      <c r="B5" s="35"/>
      <c r="C5" s="36"/>
      <c r="D5" s="36"/>
      <c r="E5" s="36"/>
      <c r="F5" s="37"/>
    </row>
    <row r="7" spans="2:8" ht="26.5" customHeight="1" x14ac:dyDescent="0.25">
      <c r="B7" s="20" t="s">
        <v>0</v>
      </c>
      <c r="C7" s="20" t="s">
        <v>1</v>
      </c>
      <c r="D7" s="20" t="s">
        <v>2</v>
      </c>
      <c r="E7" s="20" t="s">
        <v>3</v>
      </c>
      <c r="F7" s="21" t="s">
        <v>4</v>
      </c>
      <c r="G7" s="23" t="s">
        <v>12</v>
      </c>
      <c r="H7" s="20" t="s">
        <v>5</v>
      </c>
    </row>
    <row r="8" spans="2:8" x14ac:dyDescent="0.25">
      <c r="B8" s="9">
        <v>0</v>
      </c>
      <c r="C8" s="10">
        <v>137.39329846927558</v>
      </c>
      <c r="D8" s="6">
        <f t="shared" ref="D8:D23" si="0">Extension-FORECAST(Mass,Extension,Mass)</f>
        <v>0.72047929403518651</v>
      </c>
      <c r="E8" s="4">
        <f t="shared" ref="E8:E23" si="1">1/COUNT(Mass)+(Mass-Mean)^2/$B$27</f>
        <v>0.22794117647058823</v>
      </c>
      <c r="F8" s="6">
        <f t="shared" ref="F8:F23" si="2">Residual/SQRT(1-Leverage)</f>
        <v>0.81996687613788022</v>
      </c>
      <c r="G8" s="24">
        <v>0.81996687613801</v>
      </c>
      <c r="H8" s="22">
        <f>TREND($C$8:$C$23,$B$8:$B$23,B8)+G8-$F$24</f>
        <v>137.46551648347798</v>
      </c>
    </row>
    <row r="9" spans="2:8" x14ac:dyDescent="0.25">
      <c r="B9" s="9">
        <v>0.1</v>
      </c>
      <c r="C9" s="11">
        <v>138.95429736887885</v>
      </c>
      <c r="D9" s="7">
        <f t="shared" si="0"/>
        <v>0.81348651353633272</v>
      </c>
      <c r="E9" s="2">
        <f t="shared" si="1"/>
        <v>0.18676470588235294</v>
      </c>
      <c r="F9" s="7">
        <f t="shared" si="2"/>
        <v>0.90207417131858181</v>
      </c>
      <c r="G9" s="25">
        <v>-3.29312444366581</v>
      </c>
      <c r="H9" s="22">
        <f t="shared" ref="H9:H23" si="3">TREND($C$8:$C$23,$B$8:$B$23,B9)+G9-$F$24</f>
        <v>134.82041684377629</v>
      </c>
    </row>
    <row r="10" spans="2:8" x14ac:dyDescent="0.25">
      <c r="B10" s="9">
        <v>0.2</v>
      </c>
      <c r="C10" s="11">
        <v>139.97672022597718</v>
      </c>
      <c r="D10" s="7">
        <f t="shared" si="0"/>
        <v>0.36791769053255052</v>
      </c>
      <c r="E10" s="2">
        <f t="shared" si="1"/>
        <v>0.15147058823529413</v>
      </c>
      <c r="F10" s="7">
        <f t="shared" si="2"/>
        <v>0.39940842382222258</v>
      </c>
      <c r="G10" s="25">
        <v>-5.1153164999255498</v>
      </c>
      <c r="H10" s="22">
        <f t="shared" si="3"/>
        <v>134.46621646761866</v>
      </c>
    </row>
    <row r="11" spans="2:8" x14ac:dyDescent="0.25">
      <c r="B11" s="9">
        <v>0.3</v>
      </c>
      <c r="C11" s="11">
        <v>140.10716997524619</v>
      </c>
      <c r="D11" s="7">
        <f t="shared" si="0"/>
        <v>-0.96962424030053285</v>
      </c>
      <c r="E11" s="2">
        <f t="shared" si="1"/>
        <v>0.12205882352941176</v>
      </c>
      <c r="F11" s="7">
        <f t="shared" si="2"/>
        <v>-1.0348341566102626</v>
      </c>
      <c r="G11" s="25">
        <v>0.81996687613801</v>
      </c>
      <c r="H11" s="22">
        <f t="shared" si="3"/>
        <v>141.86949152378435</v>
      </c>
    </row>
    <row r="12" spans="2:8" x14ac:dyDescent="0.25">
      <c r="B12" s="9">
        <v>0.4</v>
      </c>
      <c r="C12" s="11">
        <v>142.76538492383887</v>
      </c>
      <c r="D12" s="7">
        <f t="shared" si="0"/>
        <v>0.22059902819000854</v>
      </c>
      <c r="E12" s="2">
        <f t="shared" si="1"/>
        <v>9.8529411764705865E-2</v>
      </c>
      <c r="F12" s="7">
        <f t="shared" si="2"/>
        <v>0.23234204844339049</v>
      </c>
      <c r="G12" s="25">
        <v>1.73912785706444</v>
      </c>
      <c r="H12" s="22">
        <f t="shared" si="3"/>
        <v>144.25664418481287</v>
      </c>
    </row>
    <row r="13" spans="2:8" x14ac:dyDescent="0.25">
      <c r="B13" s="9">
        <v>0.5</v>
      </c>
      <c r="C13" s="11">
        <v>145.60596237243308</v>
      </c>
      <c r="D13" s="7">
        <f t="shared" si="0"/>
        <v>1.5931847966820953</v>
      </c>
      <c r="E13" s="2">
        <f t="shared" si="1"/>
        <v>8.0882352941176461E-2</v>
      </c>
      <c r="F13" s="7">
        <f t="shared" si="2"/>
        <v>1.6618070653539532</v>
      </c>
      <c r="G13" s="25">
        <v>2.4874063827747501</v>
      </c>
      <c r="H13" s="22">
        <f t="shared" si="3"/>
        <v>146.47291439062531</v>
      </c>
    </row>
    <row r="14" spans="2:8" x14ac:dyDescent="0.25">
      <c r="B14" s="9">
        <v>0.6</v>
      </c>
      <c r="C14" s="11">
        <v>147.88067476709736</v>
      </c>
      <c r="D14" s="7">
        <f t="shared" si="0"/>
        <v>2.3999055112442704</v>
      </c>
      <c r="E14" s="2">
        <f t="shared" si="1"/>
        <v>6.9117647058823534E-2</v>
      </c>
      <c r="F14" s="7">
        <f t="shared" si="2"/>
        <v>2.4874063827747568</v>
      </c>
      <c r="G14" s="25">
        <v>-1.0348341566102</v>
      </c>
      <c r="H14" s="22">
        <f t="shared" si="3"/>
        <v>144.41866553134247</v>
      </c>
    </row>
    <row r="15" spans="2:8" x14ac:dyDescent="0.25">
      <c r="B15" s="9">
        <v>0.7</v>
      </c>
      <c r="C15" s="11">
        <v>147.01088041593954</v>
      </c>
      <c r="D15" s="7">
        <f t="shared" si="0"/>
        <v>6.2119479984346526E-2</v>
      </c>
      <c r="E15" s="2">
        <f t="shared" si="1"/>
        <v>6.3235294117647056E-2</v>
      </c>
      <c r="F15" s="7">
        <f t="shared" si="2"/>
        <v>6.4181897363139243E-2</v>
      </c>
      <c r="G15" s="25">
        <v>0.84264716407478701</v>
      </c>
      <c r="H15" s="22">
        <f t="shared" si="3"/>
        <v>147.76413853212958</v>
      </c>
    </row>
    <row r="16" spans="2:8" x14ac:dyDescent="0.25">
      <c r="B16" s="9">
        <v>0.8</v>
      </c>
      <c r="C16" s="11">
        <v>144.19377175247857</v>
      </c>
      <c r="D16" s="7">
        <f t="shared" si="0"/>
        <v>-4.2229808635787549</v>
      </c>
      <c r="E16" s="2">
        <f t="shared" si="1"/>
        <v>6.3235294117647056E-2</v>
      </c>
      <c r="F16" s="7">
        <f t="shared" si="2"/>
        <v>-4.3631872710623432</v>
      </c>
      <c r="G16" s="25">
        <v>1.66180706535401</v>
      </c>
      <c r="H16" s="22">
        <f t="shared" si="3"/>
        <v>150.0512901135109</v>
      </c>
    </row>
    <row r="17" spans="2:8" x14ac:dyDescent="0.25">
      <c r="B17" s="9">
        <v>0.9</v>
      </c>
      <c r="C17" s="11">
        <v>144.94937211695182</v>
      </c>
      <c r="D17" s="7">
        <f t="shared" si="0"/>
        <v>-4.9353721792076328</v>
      </c>
      <c r="E17" s="2">
        <f t="shared" si="1"/>
        <v>6.9117647058823534E-2</v>
      </c>
      <c r="F17" s="7">
        <f t="shared" si="2"/>
        <v>-5.1153164999255285</v>
      </c>
      <c r="G17" s="25">
        <v>1.66180706535401</v>
      </c>
      <c r="H17" s="22">
        <f t="shared" si="3"/>
        <v>151.51928179361303</v>
      </c>
    </row>
    <row r="18" spans="2:8" x14ac:dyDescent="0.25">
      <c r="B18" s="9">
        <v>1</v>
      </c>
      <c r="C18" s="11">
        <v>152.16058706725772</v>
      </c>
      <c r="D18" s="7">
        <f t="shared" si="0"/>
        <v>0.80785109099616648</v>
      </c>
      <c r="E18" s="2">
        <f t="shared" si="1"/>
        <v>8.0882352941176461E-2</v>
      </c>
      <c r="F18" s="7">
        <f t="shared" si="2"/>
        <v>0.84264716407484674</v>
      </c>
      <c r="G18" s="25">
        <v>-1.0348341566102</v>
      </c>
      <c r="H18" s="22">
        <f t="shared" si="3"/>
        <v>150.29063225175094</v>
      </c>
    </row>
    <row r="19" spans="2:8" x14ac:dyDescent="0.25">
      <c r="B19" s="9">
        <v>1.1000000000000001</v>
      </c>
      <c r="C19" s="11">
        <v>149.69404414449636</v>
      </c>
      <c r="D19" s="7">
        <f t="shared" si="0"/>
        <v>-3.1266835118672986</v>
      </c>
      <c r="E19" s="2">
        <f t="shared" si="1"/>
        <v>9.8529411764705893E-2</v>
      </c>
      <c r="F19" s="7">
        <f t="shared" si="2"/>
        <v>-3.2931244436657283</v>
      </c>
      <c r="G19" s="25">
        <v>0.23234204844344999</v>
      </c>
      <c r="H19" s="22">
        <f t="shared" si="3"/>
        <v>153.02580013690672</v>
      </c>
    </row>
    <row r="20" spans="2:8" x14ac:dyDescent="0.25">
      <c r="B20" s="9">
        <v>1.2</v>
      </c>
      <c r="C20" s="11">
        <v>154.69958224984734</v>
      </c>
      <c r="D20" s="7">
        <f t="shared" si="0"/>
        <v>0.41086291338154979</v>
      </c>
      <c r="E20" s="2">
        <f t="shared" si="1"/>
        <v>0.12205882352941175</v>
      </c>
      <c r="F20" s="7">
        <f t="shared" si="2"/>
        <v>0.43849458251977014</v>
      </c>
      <c r="G20" s="25">
        <v>0.43849458251967899</v>
      </c>
      <c r="H20" s="22">
        <f t="shared" si="3"/>
        <v>154.69994435108504</v>
      </c>
    </row>
    <row r="21" spans="2:8" x14ac:dyDescent="0.25">
      <c r="B21" s="9">
        <v>1.3</v>
      </c>
      <c r="C21" s="11">
        <v>162.03658045253155</v>
      </c>
      <c r="D21" s="7">
        <f t="shared" si="0"/>
        <v>6.2798694359636329</v>
      </c>
      <c r="E21" s="2">
        <f t="shared" si="1"/>
        <v>0.15147058823529413</v>
      </c>
      <c r="F21" s="7">
        <f t="shared" si="2"/>
        <v>6.8173746948590273</v>
      </c>
      <c r="G21" s="25">
        <v>0.90207417131870804</v>
      </c>
      <c r="H21" s="22">
        <f t="shared" si="3"/>
        <v>156.6315156199862</v>
      </c>
    </row>
    <row r="22" spans="2:8" x14ac:dyDescent="0.25">
      <c r="B22" s="9">
        <v>1.4</v>
      </c>
      <c r="C22" s="11">
        <v>155.27497038605031</v>
      </c>
      <c r="D22" s="7">
        <f t="shared" si="0"/>
        <v>-1.9497323106197086</v>
      </c>
      <c r="E22" s="2">
        <f t="shared" si="1"/>
        <v>0.18676470588235289</v>
      </c>
      <c r="F22" s="7">
        <f t="shared" si="2"/>
        <v>-2.1620557060615413</v>
      </c>
      <c r="G22" s="25">
        <v>-3.29312444366581</v>
      </c>
      <c r="H22" s="22">
        <f t="shared" si="3"/>
        <v>153.90430868510379</v>
      </c>
    </row>
    <row r="23" spans="2:8" x14ac:dyDescent="0.25">
      <c r="B23" s="12">
        <v>1.5</v>
      </c>
      <c r="C23" s="13">
        <v>160.22081172780051</v>
      </c>
      <c r="D23" s="8">
        <f t="shared" si="0"/>
        <v>1.528117351028385</v>
      </c>
      <c r="E23" s="5">
        <f t="shared" si="1"/>
        <v>0.22794117647058823</v>
      </c>
      <c r="F23" s="8">
        <f t="shared" si="2"/>
        <v>1.7391278570646105</v>
      </c>
      <c r="G23" s="26">
        <v>-1.0348341566102</v>
      </c>
      <c r="H23" s="29">
        <f t="shared" si="3"/>
        <v>157.63059065226153</v>
      </c>
    </row>
    <row r="24" spans="2:8" ht="13" x14ac:dyDescent="0.3">
      <c r="B24" s="27" t="s">
        <v>6</v>
      </c>
      <c r="E24" s="27" t="s">
        <v>6</v>
      </c>
      <c r="F24" s="28">
        <f>AVERAGE(ModREs)</f>
        <v>2.7269567900423411E-2</v>
      </c>
    </row>
    <row r="25" spans="2:8" x14ac:dyDescent="0.25">
      <c r="B25" s="3">
        <f>AVERAGE(Mass)</f>
        <v>0.75</v>
      </c>
    </row>
    <row r="26" spans="2:8" ht="15" x14ac:dyDescent="0.4">
      <c r="B26" s="17" t="s">
        <v>7</v>
      </c>
      <c r="F26" s="18" t="s">
        <v>8</v>
      </c>
      <c r="G26" s="30">
        <f>SLOPE(Boot,Mass)</f>
        <v>14.910599322488792</v>
      </c>
    </row>
    <row r="27" spans="2:8" ht="13" x14ac:dyDescent="0.3">
      <c r="B27" s="1">
        <f t="array" ref="B27">SUM((Mass-Mean)^2)</f>
        <v>3.4000000000000004</v>
      </c>
      <c r="F27" s="19" t="s">
        <v>9</v>
      </c>
      <c r="G27" s="31">
        <f>INTERCEPT(Boot,Mass)</f>
        <v>136.27251098074504</v>
      </c>
    </row>
  </sheetData>
  <mergeCells count="1">
    <mergeCell ref="B4:F5"/>
  </mergeCells>
  <phoneticPr fontId="4" type="noConversion"/>
  <printOptions horizontalCentered="1" verticalCentered="1" headings="1"/>
  <pageMargins left="0.74803149606299213" right="0.74803149606299213" top="0.98425196850393704" bottom="0.98425196850393704" header="0.51181102362204722" footer="0.51181102362204722"/>
  <pageSetup paperSize="9" orientation="landscape" horizontalDpi="4294967292" verticalDpi="1200" r:id="rId1"/>
  <headerFooter alignWithMargins="0">
    <oddHeader>&amp;C&amp;F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Model</vt:lpstr>
      <vt:lpstr>Boot</vt:lpstr>
      <vt:lpstr>Extension</vt:lpstr>
      <vt:lpstr>Leverage</vt:lpstr>
      <vt:lpstr>Mass</vt:lpstr>
      <vt:lpstr>Mean</vt:lpstr>
      <vt:lpstr>ModREs</vt:lpstr>
      <vt:lpstr>Model!Print_Area</vt:lpstr>
      <vt:lpstr>Residual</vt:lpstr>
    </vt:vector>
  </TitlesOfParts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EpiX Analytics</dc:creator>
  <cp:keywords/>
  <dc:description/>
  <cp:lastModifiedBy>EpixAnalytics</cp:lastModifiedBy>
  <cp:lastPrinted>1999-07-23T19:04:23Z</cp:lastPrinted>
  <dcterms:created xsi:type="dcterms:W3CDTF">1999-07-23T18:25:05Z</dcterms:created>
  <dcterms:modified xsi:type="dcterms:W3CDTF">2017-09-22T16:23:05Z</dcterms:modified>
  <cp:category/>
</cp:coreProperties>
</file>