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naz\Downloads\CBM\CB-Changed Name Models\"/>
    </mc:Choice>
  </mc:AlternateContent>
  <bookViews>
    <workbookView xWindow="120" yWindow="110" windowWidth="15180" windowHeight="8070"/>
  </bookViews>
  <sheets>
    <sheet name="Power station pumps" sheetId="1" r:id="rId1"/>
  </sheets>
  <definedNames>
    <definedName name="_ZA100" localSheetId="0">'Power station pumps'!$O$18+"eAO18"+1+20+15</definedName>
    <definedName name="_ZA101" localSheetId="0">'Power station pumps'!$O$19+"eAO19"+16385+20+15</definedName>
    <definedName name="_ZA102" localSheetId="0">'Power station pumps'!$O$20+"eAO20"+16385+20+15</definedName>
    <definedName name="_ZA103" localSheetId="0">'Power station pumps'!$O$21+"eAO21"+16385+20+15</definedName>
    <definedName name="_ZA104" localSheetId="0">'Power station pumps'!$O$22+"eAO22"+16385+20+15</definedName>
    <definedName name="_ZA105" localSheetId="0">'Power station pumps'!$O$23+"eAO23"+16385+20+15</definedName>
    <definedName name="_ZA106" localSheetId="0">'Power station pumps'!$O$24+"eAO24"+16385+20+15</definedName>
    <definedName name="_ZA107" localSheetId="0">'Power station pumps'!$O$25+"eAO25"+16385+20+15</definedName>
    <definedName name="_ZA108" localSheetId="0">'Power station pumps'!$O$26+"eAO26"+16385+20+15</definedName>
    <definedName name="_ZA109" localSheetId="0">'Power station pumps'!$O$27+"eAO27"+16385+20+15</definedName>
    <definedName name="_ZA110" localSheetId="0">'Power station pumps'!$O$28+"eAO28"+16385+20+15</definedName>
    <definedName name="_ZA111" localSheetId="0">'Power station pumps'!$O$29+"eAO29"+16385+20+15</definedName>
    <definedName name="_ZA112" localSheetId="0">'Power station pumps'!$O$30+"eAO30"+16385+20+15</definedName>
    <definedName name="_ZA113" localSheetId="0">'Power station pumps'!$O$31+"eAO31"+16385+20+15</definedName>
    <definedName name="_ZA114" localSheetId="0">'Power station pumps'!$O$32+"eAO32"+16385+20+15</definedName>
    <definedName name="_ZA115" localSheetId="0">'Power station pumps'!$O$33+"eAO33"+16385+20+15</definedName>
    <definedName name="_ZA116" localSheetId="0">'Power station pumps'!$O$34+"eAO34"+16385+20+15</definedName>
    <definedName name="_ZA117" localSheetId="0">'Power station pumps'!$O$35+"eAO35"+16385+20+15</definedName>
    <definedName name="_ZA118" localSheetId="0">'Power station pumps'!$O$36+"eAO36"+16385+20+15</definedName>
    <definedName name="_ZA119" localSheetId="0">'Power station pumps'!$O$37+"eAO37"+16385+20+15</definedName>
    <definedName name="_ZA120" localSheetId="0">'Power station pumps'!$O$38+"eAO38"+16385+20+15</definedName>
    <definedName name="_ZA121" localSheetId="0">'Power station pumps'!$O$39+"eAO39"+16385+20+15</definedName>
    <definedName name="_ZA122" localSheetId="0">'Power station pumps'!$O$40+"eAO40"+16385+20+15</definedName>
    <definedName name="_ZA123" localSheetId="0">'Power station pumps'!$O$41+"eAO41"+16385+20+15</definedName>
    <definedName name="_ZA124" localSheetId="0">'Power station pumps'!$O$42+"eAO42"+16385+20+15</definedName>
    <definedName name="_ZA125" localSheetId="0">'Power station pumps'!$O$43+"eAO43"+16385+20+15</definedName>
    <definedName name="_ZA126" localSheetId="0">'Power station pumps'!$O$44+"eAO44"+16385+20+15</definedName>
    <definedName name="_ZA127" localSheetId="0">'Power station pumps'!$O$45+"eAO45"+16385+20+15</definedName>
    <definedName name="_ZA128" localSheetId="0">'Power station pumps'!$O$46+"eAO46"+16385+20+15</definedName>
    <definedName name="_ZA129" localSheetId="0">'Power station pumps'!$O$47+"eAO47"+16385+20+15</definedName>
    <definedName name="_ZA130" localSheetId="0">'Power station pumps'!$O$48+"eAO48"+16385+20+15</definedName>
    <definedName name="_ZA131" localSheetId="0">'Power station pumps'!$O$49+"eAO49"+16385+20+15</definedName>
    <definedName name="_ZA132" localSheetId="0">'Power station pumps'!$O$50+"eAO50"+16385+20+15</definedName>
    <definedName name="_ZA133" localSheetId="0">'Power station pumps'!$O$51+"eAO51"+16385+20+15</definedName>
    <definedName name="_ZA134" localSheetId="0">'Power station pumps'!$O$52+"eAO52"+16385+20+15</definedName>
    <definedName name="_ZA135" localSheetId="0">'Power station pumps'!$O$53+"eAO53"+16385+20+15</definedName>
    <definedName name="_ZA136" localSheetId="0">'Power station pumps'!$O$54+"eAO54"+16385+20+15</definedName>
    <definedName name="_ZA137" localSheetId="0">'Power station pumps'!$O$55+"eAO55"+16385+20+15</definedName>
    <definedName name="_ZA138" localSheetId="0">'Power station pumps'!$O$56+"eAO56"+16385+20+15</definedName>
    <definedName name="_ZA139" localSheetId="0">'Power station pumps'!$O$57+"eAO57"+16385+20+15</definedName>
    <definedName name="_ZA140" localSheetId="0">'Power station pumps'!$O$58+"eAO58"+16385+20+15</definedName>
    <definedName name="_ZA141" localSheetId="0">'Power station pumps'!$O$59+"eAO59"+16385+20+15</definedName>
    <definedName name="_ZA142" localSheetId="0">'Power station pumps'!$O$60+"eAO60"+16385+20+15</definedName>
    <definedName name="_ZA143" localSheetId="0">'Power station pumps'!$O$61+"eAO61"+16385+20+15</definedName>
    <definedName name="_ZA144" localSheetId="0">'Power station pumps'!$O$62+"eAO62"+16385+20+15</definedName>
    <definedName name="_ZA145" localSheetId="0">'Power station pumps'!$O$63+"eAO63"+16385+20+15</definedName>
    <definedName name="_ZA146" localSheetId="0">'Power station pumps'!$O$64+"eAO64"+16385+20+15</definedName>
    <definedName name="_ZA147" localSheetId="0">'Power station pumps'!$O$65+"eAO65"+16385+20+15</definedName>
    <definedName name="_ZA148" localSheetId="0">'Power station pumps'!$O$66+"eAO66"+16385+20+15</definedName>
    <definedName name="_ZA149" localSheetId="0">'Power station pumps'!$O$67+"eAO67"+16385+20+15</definedName>
    <definedName name="_ZA150" localSheetId="0">'Power station pumps'!$O$68+"eAO68"+16385+20+15</definedName>
    <definedName name="_ZA151" localSheetId="0">'Power station pumps'!$O$69+"eAO69"+16385+20+15</definedName>
    <definedName name="_ZA152" localSheetId="0">'Power station pumps'!$O$70+"eAO70"+16385+20+15</definedName>
    <definedName name="_ZA153" localSheetId="0">'Power station pumps'!$O$71+"eAO71"+16385+20+15</definedName>
    <definedName name="_ZA154" localSheetId="0">'Power station pumps'!$O$72+"eAO72"+16385+20+15</definedName>
    <definedName name="_ZA155" localSheetId="0">'Power station pumps'!$O$73+"eAO73"+16385+20+15</definedName>
    <definedName name="_ZA156" localSheetId="0">'Power station pumps'!$O$74+"eAO74"+16385+20+15</definedName>
    <definedName name="_ZA157" localSheetId="0">'Power station pumps'!$Q$18+"eALogNorm"+1+20+15</definedName>
    <definedName name="_ZA158" localSheetId="0">'Power station pumps'!$Q$19+"eAQ19"+16385+20+15</definedName>
    <definedName name="_ZA159" localSheetId="0">'Power station pumps'!$Q$20+"eAQ20"+16385+20+15</definedName>
    <definedName name="_ZA160" localSheetId="0">'Power station pumps'!$Q$21+"eAQ21"+16385+20+15</definedName>
    <definedName name="_ZA161" localSheetId="0">'Power station pumps'!$Q$22+"eAQ22"+16385+20+15</definedName>
    <definedName name="_ZA162" localSheetId="0">'Power station pumps'!$Q$23+"eAQ23"+16385+20+15</definedName>
    <definedName name="_ZA163" localSheetId="0">'Power station pumps'!$Q$24+"eAQ24"+16385+20+15</definedName>
    <definedName name="_ZA164" localSheetId="0">'Power station pumps'!$Q$25+"eAQ25"+16385+20+15</definedName>
    <definedName name="_ZA165" localSheetId="0">'Power station pumps'!$Q$26+"eAQ26"+16385+20+15</definedName>
    <definedName name="_ZA166" localSheetId="0">'Power station pumps'!$Q$27+"eAQ27"+16385+20+15</definedName>
    <definedName name="_ZA167" localSheetId="0">'Power station pumps'!$Q$28+"eAQ28"+16385+20+15</definedName>
    <definedName name="_ZA168" localSheetId="0">'Power station pumps'!$Q$29+"eAQ29"+16385+20+15</definedName>
    <definedName name="_ZA169" localSheetId="0">'Power station pumps'!$Q$30+"eAQ30"+16385+20+15</definedName>
    <definedName name="_ZA170" localSheetId="0">'Power station pumps'!$Q$31+"eAQ31"+16385+20+15</definedName>
    <definedName name="_ZA171" localSheetId="0">'Power station pumps'!$Q$32+"eAQ32"+16385+20+15</definedName>
    <definedName name="_ZA172" localSheetId="0">'Power station pumps'!$Q$33+"eAQ33"+16385+20+15</definedName>
    <definedName name="_ZA173" localSheetId="0">'Power station pumps'!$Q$34+"eAQ34"+16385+20+15</definedName>
    <definedName name="_ZA174" localSheetId="0">'Power station pumps'!$Q$35+"eAQ35"+16385+20+15</definedName>
    <definedName name="_ZA175" localSheetId="0">'Power station pumps'!$Q$36+"eAQ36"+16385+20+15</definedName>
    <definedName name="_ZA176" localSheetId="0">'Power station pumps'!$Q$37+"eAQ37"+16385+20+15</definedName>
    <definedName name="_ZA177" localSheetId="0">'Power station pumps'!$Q$38+"eAQ38"+16385+20+15</definedName>
    <definedName name="_ZA178" localSheetId="0">'Power station pumps'!$Q$39+"eAQ39"+16385+20+15</definedName>
    <definedName name="_ZA179" localSheetId="0">'Power station pumps'!$Q$40+"eAQ40"+16385+20+15</definedName>
    <definedName name="_ZA180" localSheetId="0">'Power station pumps'!$Q$41+"eAQ41"+16385+20+15</definedName>
    <definedName name="_ZA181" localSheetId="0">'Power station pumps'!$Q$42+"eAQ42"+16385+20+15</definedName>
    <definedName name="_ZA182" localSheetId="0">'Power station pumps'!$Q$43+"eAQ43"+16385+20+15</definedName>
    <definedName name="_ZA183" localSheetId="0">'Power station pumps'!$Q$44+"eAQ44"+16385+20+15</definedName>
    <definedName name="_ZA184" localSheetId="0">'Power station pumps'!$Q$45+"eAQ45"+16385+20+15</definedName>
    <definedName name="_ZA185" localSheetId="0">'Power station pumps'!$Q$46+"eAQ46"+16385+20+15</definedName>
    <definedName name="_ZA186" localSheetId="0">'Power station pumps'!$Q$47+"eAQ47"+16385+20+15</definedName>
    <definedName name="_ZA187" localSheetId="0">'Power station pumps'!$Q$48+"eAQ48"+16385+20+15</definedName>
    <definedName name="_ZA188" localSheetId="0">'Power station pumps'!$Q$49+"eAQ49"+16385+20+15</definedName>
    <definedName name="_ZA189" localSheetId="0">'Power station pumps'!$Q$50+"eAQ50"+16385+20+15</definedName>
    <definedName name="_ZA190" localSheetId="0">'Power station pumps'!$Q$51+"eAQ51"+16385+20+15</definedName>
    <definedName name="_ZA191" localSheetId="0">'Power station pumps'!$Q$52+"eAQ52"+16385+20+15</definedName>
    <definedName name="_ZA192" localSheetId="0">'Power station pumps'!$Q$53+"eAQ53"+16385+20+15</definedName>
    <definedName name="_ZA193" localSheetId="0">'Power station pumps'!$Q$54+"eAQ54"+16385+20+15</definedName>
    <definedName name="_ZA194" localSheetId="0">'Power station pumps'!$Q$55+"eAQ55"+16385+20+15</definedName>
    <definedName name="_ZA195" localSheetId="0">'Power station pumps'!$Q$56+"eAQ56"+16385+20+15</definedName>
    <definedName name="_ZA196" localSheetId="0">'Power station pumps'!$Q$57+"eAQ57"+16385+20+15</definedName>
    <definedName name="_ZA197" localSheetId="0">'Power station pumps'!$Q$58+"eAQ58"+16385+20+15</definedName>
    <definedName name="_ZA198" localSheetId="0">'Power station pumps'!$Q$59+"eAQ59"+16385+20+15</definedName>
    <definedName name="_ZA199" localSheetId="0">'Power station pumps'!$Q$60+"eAQ60"+16385+20+15</definedName>
    <definedName name="_ZA200" localSheetId="0">'Power station pumps'!$Q$61+"eAQ61"+16385+20+15</definedName>
    <definedName name="_ZA201" localSheetId="0">'Power station pumps'!$Q$62+"eAQ62"+16385+20+15</definedName>
    <definedName name="_ZA202" localSheetId="0">'Power station pumps'!$Q$63+"eAQ63"+16385+20+15</definedName>
    <definedName name="_ZA203" localSheetId="0">'Power station pumps'!$Q$64+"eAQ64"+16385+20+15</definedName>
    <definedName name="_ZA204" localSheetId="0">'Power station pumps'!$Q$65+"eAQ65"+16385+20+15</definedName>
    <definedName name="_ZA205" localSheetId="0">'Power station pumps'!$Q$66+"eAQ66"+16385+20+15</definedName>
    <definedName name="_ZA206" localSheetId="0">'Power station pumps'!$Q$67+"eAQ67"+16385+20+15</definedName>
    <definedName name="_ZA207" localSheetId="0">'Power station pumps'!$Q$68+"eAQ68"+16385+20+15</definedName>
    <definedName name="_ZA208" localSheetId="0">'Power station pumps'!$Q$69+"eAQ69"+16385+20+15</definedName>
    <definedName name="_ZA209" localSheetId="0">'Power station pumps'!$Q$70+"eAQ70"+16385+20+15</definedName>
    <definedName name="_ZA210" localSheetId="0">'Power station pumps'!$Q$71+"eAQ71"+16385+20+15</definedName>
    <definedName name="_ZA211" localSheetId="0">'Power station pumps'!$Q$72+"eAQ72"+16385+20+15</definedName>
    <definedName name="_ZA212" localSheetId="0">'Power station pumps'!$Q$73+"eAQ73"+16385+20+15</definedName>
    <definedName name="_ZA213" localSheetId="0">'Power station pumps'!$Q$74+"eAQ74"+16385+20+15</definedName>
    <definedName name="_ZA214" localSheetId="0">'Power station pumps'!$S$18+"eALogNorm"+1+20+15</definedName>
    <definedName name="_ZA215" localSheetId="0">'Power station pumps'!$S$19+"eAS19"+16385+20+15</definedName>
    <definedName name="_ZA216" localSheetId="0">'Power station pumps'!$S$20+"eAS20"+16385+20+15</definedName>
    <definedName name="_ZA217" localSheetId="0">'Power station pumps'!$S$21+"eAS21"+16385+20+15</definedName>
    <definedName name="_ZA218" localSheetId="0">'Power station pumps'!$S$22+"eAS22"+16385+20+15</definedName>
    <definedName name="_ZA219" localSheetId="0">'Power station pumps'!$S$23+"eAS23"+16385+20+15</definedName>
    <definedName name="_ZA220" localSheetId="0">'Power station pumps'!$S$24+"eAS24"+16385+20+15</definedName>
    <definedName name="_ZA221" localSheetId="0">'Power station pumps'!$S$25+"eAS25"+16385+20+15</definedName>
    <definedName name="_ZA222" localSheetId="0">'Power station pumps'!$S$26+"eAS26"+16385+20+15</definedName>
    <definedName name="_ZA223" localSheetId="0">'Power station pumps'!$S$27+"eAS27"+16385+20+15</definedName>
    <definedName name="_ZA224" localSheetId="0">'Power station pumps'!$S$28+"eAS28"+16385+20+15</definedName>
    <definedName name="_ZA225" localSheetId="0">'Power station pumps'!$S$29+"eAS29"+16385+20+15</definedName>
    <definedName name="_ZA226" localSheetId="0">'Power station pumps'!$S$30+"eAS30"+16385+20+15</definedName>
    <definedName name="_ZA227" localSheetId="0">'Power station pumps'!$S$31+"eAS31"+16385+20+15</definedName>
    <definedName name="_ZA228" localSheetId="0">'Power station pumps'!$S$32+"eAS32"+16385+20+15</definedName>
    <definedName name="_ZA229" localSheetId="0">'Power station pumps'!$S$33+"eAS33"+16385+20+15</definedName>
    <definedName name="_ZA230" localSheetId="0">'Power station pumps'!$S$34+"eAS34"+16385+20+15</definedName>
    <definedName name="_ZA231" localSheetId="0">'Power station pumps'!$S$35+"eAS35"+16385+20+15</definedName>
    <definedName name="_ZA232" localSheetId="0">'Power station pumps'!$S$36+"eAS36"+16385+20+15</definedName>
    <definedName name="_ZA233" localSheetId="0">'Power station pumps'!$S$37+"eAS37"+16385+20+15</definedName>
    <definedName name="_ZA234" localSheetId="0">'Power station pumps'!$S$38+"eAS38"+16385+20+15</definedName>
    <definedName name="_ZA235" localSheetId="0">'Power station pumps'!$S$39+"eAS39"+16385+20+15</definedName>
    <definedName name="_ZA236" localSheetId="0">'Power station pumps'!$S$40+"eAS40"+16385+20+15</definedName>
    <definedName name="_ZA237" localSheetId="0">'Power station pumps'!$S$41+"eAS41"+16385+20+15</definedName>
    <definedName name="_ZA238" localSheetId="0">'Power station pumps'!$S$42+"eAS42"+16385+20+15</definedName>
    <definedName name="_ZA239" localSheetId="0">'Power station pumps'!$S$43+"eAS43"+16385+20+15</definedName>
    <definedName name="_ZA240" localSheetId="0">'Power station pumps'!$S$44+"eAS44"+16385+20+15</definedName>
    <definedName name="_ZA241" localSheetId="0">'Power station pumps'!$S$45+"eAS45"+16385+20+15</definedName>
    <definedName name="_ZA242" localSheetId="0">'Power station pumps'!$S$46+"eAS46"+16385+20+15</definedName>
    <definedName name="_ZA243" localSheetId="0">'Power station pumps'!$S$47+"eAS47"+16385+20+15</definedName>
    <definedName name="_ZA244" localSheetId="0">'Power station pumps'!$S$48+"eAS48"+16385+20+15</definedName>
    <definedName name="_ZA245" localSheetId="0">'Power station pumps'!$S$49+"eAS49"+16385+20+15</definedName>
    <definedName name="_ZA246" localSheetId="0">'Power station pumps'!$S$50+"eAS50"+16385+20+15</definedName>
    <definedName name="_ZA247" localSheetId="0">'Power station pumps'!$S$51+"eAS51"+16385+20+15</definedName>
    <definedName name="_ZA248" localSheetId="0">'Power station pumps'!$S$52+"eAS52"+16385+20+15</definedName>
    <definedName name="_ZA249" localSheetId="0">'Power station pumps'!$S$53+"eAS53"+16385+20+15</definedName>
    <definedName name="_ZA250" localSheetId="0">'Power station pumps'!$S$54+"eAS54"+16385+20+15</definedName>
    <definedName name="_ZA251" localSheetId="0">'Power station pumps'!$S$55+"eAS55"+16385+20+15</definedName>
    <definedName name="_ZA252" localSheetId="0">'Power station pumps'!$S$56+"eAS56"+16385+20+15</definedName>
    <definedName name="_ZA253" localSheetId="0">'Power station pumps'!$S$57+"eAS57"+16385+20+15</definedName>
    <definedName name="_ZA254" localSheetId="0">'Power station pumps'!$S$58+"eAS58"+16385+20+15</definedName>
    <definedName name="_ZA255" localSheetId="0">'Power station pumps'!$S$59+"eAS59"+16385+20+15</definedName>
    <definedName name="_ZA256" localSheetId="0">'Power station pumps'!$S$60+"eAS60"+16385+20+15</definedName>
    <definedName name="_ZA257" localSheetId="0">'Power station pumps'!$S$61+"eAS61"+16385+20+15</definedName>
    <definedName name="_ZA258" localSheetId="0">'Power station pumps'!$S$62+"eAS62"+16385+20+15</definedName>
    <definedName name="_ZA259" localSheetId="0">'Power station pumps'!$S$63+"eAS63"+16385+20+15</definedName>
    <definedName name="_ZA260" localSheetId="0">'Power station pumps'!$S$64+"eAS64"+16385+20+15</definedName>
    <definedName name="_ZA261" localSheetId="0">'Power station pumps'!$S$65+"eAS65"+16385+20+15</definedName>
    <definedName name="_ZA262" localSheetId="0">'Power station pumps'!$S$66+"eAS66"+16385+20+15</definedName>
    <definedName name="_ZA263" localSheetId="0">'Power station pumps'!$S$67+"eAS67"+16385+20+15</definedName>
    <definedName name="_ZA264" localSheetId="0">'Power station pumps'!$S$68+"eAS68"+16385+20+15</definedName>
    <definedName name="_ZA265" localSheetId="0">'Power station pumps'!$S$69+"eAS69"+16385+20+15</definedName>
    <definedName name="_ZA266" localSheetId="0">'Power station pumps'!$S$70+"eAS70"+16385+20+15</definedName>
    <definedName name="_ZA267" localSheetId="0">'Power station pumps'!$S$71+"eAS71"+16385+20+15</definedName>
    <definedName name="_ZA268" localSheetId="0">'Power station pumps'!$S$72+"eAS72"+16385+20+15</definedName>
    <definedName name="_ZA269" localSheetId="0">'Power station pumps'!$S$73+"eAS73"+16385+20+15</definedName>
    <definedName name="_ZA270" localSheetId="0">'Power station pumps'!$S$74+"eAS74"+16385+20+15</definedName>
    <definedName name="_ZA271" localSheetId="0">'Power station pumps'!$U$18+"eALogNorm"+1+20+15</definedName>
    <definedName name="_ZA272" localSheetId="0">'Power station pumps'!$U$19+"eAU19"+16385+20+15</definedName>
    <definedName name="_ZA273" localSheetId="0">'Power station pumps'!$U$20+"eAU20"+16385+20+15</definedName>
    <definedName name="_ZA274" localSheetId="0">'Power station pumps'!$U$21+"eAU21"+16385+20+15</definedName>
    <definedName name="_ZA275" localSheetId="0">'Power station pumps'!$U$22+"eAU22"+16385+20+15</definedName>
    <definedName name="_ZA276" localSheetId="0">'Power station pumps'!$U$23+"eAU23"+16385+20+15</definedName>
    <definedName name="_ZA277" localSheetId="0">'Power station pumps'!$U$24+"eAU24"+16385+20+15</definedName>
    <definedName name="_ZA278" localSheetId="0">'Power station pumps'!$U$25+"eAU25"+16385+20+15</definedName>
    <definedName name="_ZA279" localSheetId="0">'Power station pumps'!$U$26+"eAU26"+16385+20+15</definedName>
    <definedName name="_ZA280" localSheetId="0">'Power station pumps'!$U$27+"eAU27"+16385+20+15</definedName>
    <definedName name="_ZA281" localSheetId="0">'Power station pumps'!$U$28+"eAU28"+16385+20+15</definedName>
    <definedName name="_ZA282" localSheetId="0">'Power station pumps'!$U$29+"eAU29"+16385+20+15</definedName>
    <definedName name="_ZA283" localSheetId="0">'Power station pumps'!$U$30+"eAU30"+16385+20+15</definedName>
    <definedName name="_ZA284" localSheetId="0">'Power station pumps'!$U$31+"eAU31"+16385+20+15</definedName>
    <definedName name="_ZA285" localSheetId="0">'Power station pumps'!$U$32+"eAU32"+16385+20+15</definedName>
    <definedName name="_ZA286" localSheetId="0">'Power station pumps'!$U$33+"eAU33"+16385+20+15</definedName>
    <definedName name="_ZA287" localSheetId="0">'Power station pumps'!$U$34+"eAU34"+16385+20+15</definedName>
    <definedName name="_ZA288" localSheetId="0">'Power station pumps'!$U$35+"eAU35"+16385+20+15</definedName>
    <definedName name="_ZA289" localSheetId="0">'Power station pumps'!$U$36+"eAU36"+16385+20+15</definedName>
    <definedName name="_ZA290" localSheetId="0">'Power station pumps'!$U$37+"eAU37"+16385+20+15</definedName>
    <definedName name="_ZA291" localSheetId="0">'Power station pumps'!$U$38+"eAU38"+16385+20+15</definedName>
    <definedName name="_ZA292" localSheetId="0">'Power station pumps'!$U$39+"eAU39"+16385+20+15</definedName>
    <definedName name="_ZA293" localSheetId="0">'Power station pumps'!$U$40+"eAU40"+16385+20+15</definedName>
    <definedName name="_ZA294" localSheetId="0">'Power station pumps'!$U$41+"eAU41"+16385+20+15</definedName>
    <definedName name="_ZA295" localSheetId="0">'Power station pumps'!$U$42+"eAU42"+16385+20+15</definedName>
    <definedName name="_ZA296" localSheetId="0">'Power station pumps'!$U$43+"eAU43"+16385+20+15</definedName>
    <definedName name="_ZA297" localSheetId="0">'Power station pumps'!$U$44+"eAU44"+16385+20+15</definedName>
    <definedName name="_ZA298" localSheetId="0">'Power station pumps'!$U$45+"eAU45"+16385+20+15</definedName>
    <definedName name="_ZA299" localSheetId="0">'Power station pumps'!$U$46+"eAU46"+16385+20+15</definedName>
    <definedName name="_ZA300" localSheetId="0">'Power station pumps'!$U$47+"eAU47"+16385+20+15</definedName>
    <definedName name="_ZA301" localSheetId="0">'Power station pumps'!$U$48+"eAU48"+16385+20+15</definedName>
    <definedName name="_ZA302" localSheetId="0">'Power station pumps'!$U$49+"eAU49"+16385+20+15</definedName>
    <definedName name="_ZA303" localSheetId="0">'Power station pumps'!$U$50+"eAU50"+16385+20+15</definedName>
    <definedName name="_ZA304" localSheetId="0">'Power station pumps'!$U$51+"eAU51"+16385+20+15</definedName>
    <definedName name="_ZA305" localSheetId="0">'Power station pumps'!$U$52+"eAU52"+16385+20+15</definedName>
    <definedName name="_ZA306" localSheetId="0">'Power station pumps'!$U$53+"eAU53"+16385+20+15</definedName>
    <definedName name="_ZA307" localSheetId="0">'Power station pumps'!$U$54+"eAU54"+16385+20+15</definedName>
    <definedName name="_ZA308" localSheetId="0">'Power station pumps'!$U$55+"eAU55"+16385+20+15</definedName>
    <definedName name="_ZA309" localSheetId="0">'Power station pumps'!$U$56+"eAU56"+16385+20+15</definedName>
    <definedName name="_ZA310" localSheetId="0">'Power station pumps'!$U$57+"eAU57"+16385+20+15</definedName>
    <definedName name="_ZA311" localSheetId="0">'Power station pumps'!$U$58+"eAU58"+16385+20+15</definedName>
    <definedName name="_ZA312" localSheetId="0">'Power station pumps'!$U$59+"eAU59"+16385+20+15</definedName>
    <definedName name="_ZA313" localSheetId="0">'Power station pumps'!$U$60+"eAU60"+16385+20+15</definedName>
    <definedName name="_ZA314" localSheetId="0">'Power station pumps'!$U$61+"eAU61"+16385+20+15</definedName>
    <definedName name="_ZA315" localSheetId="0">'Power station pumps'!$U$62+"eAU62"+16385+20+15</definedName>
    <definedName name="_ZA316" localSheetId="0">'Power station pumps'!$U$63+"eAU63"+16385+20+15</definedName>
    <definedName name="_ZA317" localSheetId="0">'Power station pumps'!$U$64+"eAU64"+16385+20+15</definedName>
    <definedName name="_ZA318" localSheetId="0">'Power station pumps'!$U$65+"eAU65"+16385+20+15</definedName>
    <definedName name="_ZA319" localSheetId="0">'Power station pumps'!$U$66+"eAU66"+16385+20+15</definedName>
    <definedName name="_ZA320" localSheetId="0">'Power station pumps'!$U$67+"eAU67"+16385+20+15</definedName>
    <definedName name="_ZA321" localSheetId="0">'Power station pumps'!$U$68+"eAU68"+16385+20+15</definedName>
    <definedName name="_ZA322" localSheetId="0">'Power station pumps'!$U$69+"eAU69"+16385+20+15</definedName>
    <definedName name="_ZA323" localSheetId="0">'Power station pumps'!$U$70+"eAU70"+16385+20+15</definedName>
    <definedName name="_ZA324" localSheetId="0">'Power station pumps'!$U$71+"eAU71"+16385+20+15</definedName>
    <definedName name="_ZA325" localSheetId="0">'Power station pumps'!$U$72+"eAU72"+16385+20+15</definedName>
    <definedName name="_ZA326" localSheetId="0">'Power station pumps'!$U$73+"eAU73"+16385+20+15</definedName>
    <definedName name="_ZA327" localSheetId="0">'Power station pumps'!$U$74+"eAU74"+16385+20+15</definedName>
    <definedName name="_ZA328" localSheetId="0">'Power station pumps'!$W$18+"GW18"+8449+"&lt;ref1&gt;"+0+0.00200200267067308+"-"+"+"</definedName>
    <definedName name="_ZA329" localSheetId="0">'Power station pumps'!$W$19+"GW19"+24833+"&lt;ref1&gt;"+0+0.00200200267067308+"-"+"+"</definedName>
    <definedName name="_ZA330" localSheetId="0">'Power station pumps'!$W$20+"GW20"+24833+"&lt;ref1&gt;"+0+0.00200200267067308+"-"+"+"</definedName>
    <definedName name="_ZA331" localSheetId="0">'Power station pumps'!$W$21+"GW21"+24833+"&lt;ref1&gt;"+0+0.00200200267067308+"-"+"+"</definedName>
    <definedName name="_ZA332" localSheetId="0">'Power station pumps'!$W$22+"GW22"+24833+"&lt;ref1&gt;"+0+0.00200200267067308+"-"+"+"</definedName>
    <definedName name="_ZA333" localSheetId="0">'Power station pumps'!$W$23+"GW23"+24833+"&lt;ref1&gt;"+0+0.00200200267067308+"-"+"+"</definedName>
    <definedName name="_ZA334" localSheetId="0">'Power station pumps'!$W$24+"GW24"+24833+"&lt;ref1&gt;"+0+0.00200200267067308+"-"+"+"</definedName>
    <definedName name="_ZA335" localSheetId="0">'Power station pumps'!$W$25+"GW25"+24833+"&lt;ref1&gt;"+0+0.00200200267067308+"-"+"+"</definedName>
    <definedName name="_ZA336" localSheetId="0">'Power station pumps'!$W$26+"GW26"+24833+"&lt;ref1&gt;"+0+0.00200200267067308+"-"+"+"</definedName>
    <definedName name="_ZA337" localSheetId="0">'Power station pumps'!$W$27+"GW27"+24833+"&lt;ref1&gt;"+0+0.00200200267067308+"-"+"+"</definedName>
    <definedName name="_ZA338" localSheetId="0">'Power station pumps'!$W$28+"GW28"+24833+"&lt;ref1&gt;"+0+0.00200200267067308+"-"+"+"</definedName>
    <definedName name="_ZA339" localSheetId="0">'Power station pumps'!$W$29+"GW29"+24833+"&lt;ref1&gt;"+0+0.00200200267067308+"-"+"+"</definedName>
    <definedName name="_ZA340" localSheetId="0">'Power station pumps'!$W$30+"GW30"+24833+"&lt;ref1&gt;"+0+0.00200200267067308+"-"+"+"</definedName>
    <definedName name="_ZA341" localSheetId="0">'Power station pumps'!$W$31+"GW31"+24833+"&lt;ref1&gt;"+0+0.00200200267067308+"-"+"+"</definedName>
    <definedName name="_ZA342" localSheetId="0">'Power station pumps'!$W$32+"GW32"+24833+"&lt;ref1&gt;"+0+0.00200200267067308+"-"+"+"</definedName>
    <definedName name="_ZA343" localSheetId="0">'Power station pumps'!$W$33+"GW33"+24833+"&lt;ref1&gt;"+0+0.00200200267067308+"-"+"+"</definedName>
    <definedName name="_ZA344" localSheetId="0">'Power station pumps'!$W$34+"GW34"+24833+"&lt;ref1&gt;"+0+0.00200200267067308+"-"+"+"</definedName>
    <definedName name="_ZA345" localSheetId="0">'Power station pumps'!$W$35+"GW35"+24833+"&lt;ref1&gt;"+0+0.00200200267067308+"-"+"+"</definedName>
    <definedName name="_ZA346" localSheetId="0">'Power station pumps'!$W$36+"GW36"+24833+"&lt;ref1&gt;"+0+0.00200200267067308+"-"+"+"</definedName>
    <definedName name="_ZA347" localSheetId="0">'Power station pumps'!$W$37+"GW37"+24833+"&lt;ref1&gt;"+0+0.00200200267067308+"-"+"+"</definedName>
    <definedName name="_ZA348" localSheetId="0">'Power station pumps'!$W$38+"GW38"+24833+"&lt;ref1&gt;"+0+0.00200200267067308+"-"+"+"</definedName>
    <definedName name="_ZA349" localSheetId="0">'Power station pumps'!$W$39+"GW39"+24833+"&lt;ref1&gt;"+0+0.00200200267067308+"-"+"+"</definedName>
    <definedName name="_ZA350" localSheetId="0">'Power station pumps'!$W$40+"GW40"+24833+"&lt;ref1&gt;"+0+0.00200200267067308+"-"+"+"</definedName>
    <definedName name="_ZA351" localSheetId="0">'Power station pumps'!$W$41+"GW41"+24833+"&lt;ref1&gt;"+0+0.00200200267067308+"-"+"+"</definedName>
    <definedName name="_ZA352" localSheetId="0">'Power station pumps'!$W$42+"GW42"+24833+"&lt;ref1&gt;"+0+0.00200200267067308+"-"+"+"</definedName>
    <definedName name="_ZA353" localSheetId="0">'Power station pumps'!$W$43+"GW43"+24833+"&lt;ref1&gt;"+0+0.00200200267067308+"-"+"+"</definedName>
    <definedName name="_ZA354" localSheetId="0">'Power station pumps'!$W$44+"GW44"+24833+"&lt;ref1&gt;"+0+0.00200200267067308+"-"+"+"</definedName>
    <definedName name="_ZA355" localSheetId="0">'Power station pumps'!$W$45+"GW45"+24833+"&lt;ref1&gt;"+0+0.00200200267067308+"-"+"+"</definedName>
    <definedName name="_ZA356" localSheetId="0">'Power station pumps'!$W$46+"GW46"+24833+"&lt;ref1&gt;"+0+0.00200200267067308+"-"+"+"</definedName>
    <definedName name="_ZA357" localSheetId="0">'Power station pumps'!$W$47+"GW47"+24833+"&lt;ref1&gt;"+0+0.00200200267067308+"-"+"+"</definedName>
    <definedName name="_ZA358" localSheetId="0">'Power station pumps'!$W$48+"GW48"+24833+"&lt;ref1&gt;"+0+0.00200200267067308+"-"+"+"</definedName>
    <definedName name="_ZA359" localSheetId="0">'Power station pumps'!$W$49+"GW49"+24833+"&lt;ref1&gt;"+0+0.00200200267067308+"-"+"+"</definedName>
    <definedName name="_ZA360" localSheetId="0">'Power station pumps'!$W$50+"GW50"+24833+"&lt;ref1&gt;"+0+0.00200200267067308+"-"+"+"</definedName>
    <definedName name="_ZA361" localSheetId="0">'Power station pumps'!$W$51+"GW51"+24833+"&lt;ref1&gt;"+0+0.00200200267067308+"-"+"+"</definedName>
    <definedName name="_ZA362" localSheetId="0">'Power station pumps'!$W$52+"GW52"+24833+"&lt;ref1&gt;"+0+0.00200200267067308+"-"+"+"</definedName>
    <definedName name="_ZA363" localSheetId="0">'Power station pumps'!$W$53+"GW53"+24833+"&lt;ref1&gt;"+0+0.00200200267067308+"-"+"+"</definedName>
    <definedName name="_ZA364" localSheetId="0">'Power station pumps'!$W$54+"GW54"+24833+"&lt;ref1&gt;"+0+0.00200200267067308+"-"+"+"</definedName>
    <definedName name="_ZA365" localSheetId="0">'Power station pumps'!$W$55+"GW55"+24833+"&lt;ref1&gt;"+0+0.00200200267067308+"-"+"+"</definedName>
    <definedName name="_ZA366" localSheetId="0">'Power station pumps'!$W$56+"GW56"+24833+"&lt;ref1&gt;"+0+0.00200200267067308+"-"+"+"</definedName>
    <definedName name="_ZA367" localSheetId="0">'Power station pumps'!$W$57+"GW57"+24833+"&lt;ref1&gt;"+0+0.00200200267067308+"-"+"+"</definedName>
    <definedName name="_ZA368" localSheetId="0">'Power station pumps'!$W$58+"GW58"+24833+"&lt;ref1&gt;"+0+0.00200200267067308+"-"+"+"</definedName>
    <definedName name="_ZA369" localSheetId="0">'Power station pumps'!$W$59+"GW59"+24833+"&lt;ref1&gt;"+0+0.00200200267067308+"-"+"+"</definedName>
    <definedName name="_ZA370" localSheetId="0">'Power station pumps'!$W$60+"GW60"+24833+"&lt;ref1&gt;"+0+0.00200200267067308+"-"+"+"</definedName>
    <definedName name="_ZA371" localSheetId="0">'Power station pumps'!$W$61+"GW61"+24833+"&lt;ref1&gt;"+0+0.00200200267067308+"-"+"+"</definedName>
    <definedName name="_ZA372" localSheetId="0">'Power station pumps'!$W$62+"GW62"+24833+"&lt;ref1&gt;"+0+0.00200200267067308+"-"+"+"</definedName>
    <definedName name="_ZA373" localSheetId="0">'Power station pumps'!$W$63+"GW63"+24833+"&lt;ref1&gt;"+0+0.00200200267067308+"-"+"+"</definedName>
    <definedName name="_ZA374" localSheetId="0">'Power station pumps'!$W$64+"GW64"+24833+"&lt;ref1&gt;"+0+0.00200200267067308+"-"+"+"</definedName>
    <definedName name="_ZA375" localSheetId="0">'Power station pumps'!$W$65+"GW65"+24833+"&lt;ref1&gt;"+0+0.00200200267067308+"-"+"+"</definedName>
    <definedName name="_ZA376" localSheetId="0">'Power station pumps'!$W$66+"GW66"+24833+"&lt;ref1&gt;"+0+0.00200200267067308+"-"+"+"</definedName>
    <definedName name="_ZA377" localSheetId="0">'Power station pumps'!$W$67+"GW67"+24833+"&lt;ref1&gt;"+0+0.00200200267067308+"-"+"+"</definedName>
    <definedName name="_ZA378" localSheetId="0">'Power station pumps'!$W$68+"GW68"+24833+"&lt;ref1&gt;"+0+0.00200200267067308+"-"+"+"</definedName>
    <definedName name="_ZA379" localSheetId="0">'Power station pumps'!$W$69+"GW69"+24833+"&lt;ref1&gt;"+0+0.00200200267067308+"-"+"+"</definedName>
    <definedName name="_ZA380" localSheetId="0">'Power station pumps'!$W$70+"GW70"+24833+"&lt;ref1&gt;"+0+0.00200200267067308+"-"+"+"</definedName>
    <definedName name="_ZA381" localSheetId="0">'Power station pumps'!$W$71+"GW71"+24833+"&lt;ref1&gt;"+0+0.00200200267067308+"-"+"+"</definedName>
    <definedName name="_ZA382" localSheetId="0">'Power station pumps'!$W$72+"GW72"+24833+"&lt;ref1&gt;"+0+0.00200200267067308+"-"+"+"</definedName>
    <definedName name="_ZA383" localSheetId="0">'Power station pumps'!$W$73+"GW73"+24833+"&lt;ref1&gt;"+0+0.00200200267067308+"-"+"+"</definedName>
    <definedName name="_ZA384" localSheetId="0">'Power station pumps'!$W$74+"GW74"+24833+"&lt;ref1&gt;"+0+0.00200200267067308+"-"+"+"</definedName>
    <definedName name="_ZA385" localSheetId="0">'Power station pumps'!$Y$18+"GExponential"+8449+"&lt;ref1&gt;"+0+0.00200200267067308+"-"+"+"</definedName>
    <definedName name="_ZA386" localSheetId="0">'Power station pumps'!$Y$19+"GY19"+24833+"&lt;ref1&gt;"+0+0.00200200267067308+"-"+"+"</definedName>
    <definedName name="_ZA387" localSheetId="0">'Power station pumps'!$Y$20+"GY20"+24833+"&lt;ref1&gt;"+0+0.00200200267067308+"-"+"+"</definedName>
    <definedName name="_ZA388" localSheetId="0">'Power station pumps'!$Y$21+"GY21"+24833+"&lt;ref1&gt;"+0+0.00200200267067308+"-"+"+"</definedName>
    <definedName name="_ZA389" localSheetId="0">'Power station pumps'!$Y$22+"GY22"+24833+"&lt;ref1&gt;"+0+0.00200200267067308+"-"+"+"</definedName>
    <definedName name="_ZA390" localSheetId="0">'Power station pumps'!$Y$23+"GY23"+24833+"&lt;ref1&gt;"+0+0.00200200267067308+"-"+"+"</definedName>
    <definedName name="_ZA391" localSheetId="0">'Power station pumps'!$Y$24+"GY24"+24833+"&lt;ref1&gt;"+0+0.00200200267067308+"-"+"+"</definedName>
    <definedName name="_ZA392" localSheetId="0">'Power station pumps'!$Y$25+"GY25"+24833+"&lt;ref1&gt;"+0+0.00200200267067308+"-"+"+"</definedName>
    <definedName name="_ZA393" localSheetId="0">'Power station pumps'!$Y$26+"GY26"+24833+"&lt;ref1&gt;"+0+0.00200200267067308+"-"+"+"</definedName>
    <definedName name="_ZA394" localSheetId="0">'Power station pumps'!$Y$27+"GY27"+24833+"&lt;ref1&gt;"+0+0.00200200267067308+"-"+"+"</definedName>
    <definedName name="_ZA395" localSheetId="0">'Power station pumps'!$Y$28+"GY28"+24833+"&lt;ref1&gt;"+0+0.00200200267067308+"-"+"+"</definedName>
    <definedName name="_ZA396" localSheetId="0">'Power station pumps'!$Y$29+"GY29"+24833+"&lt;ref1&gt;"+0+0.00200200267067308+"-"+"+"</definedName>
    <definedName name="_ZA397" localSheetId="0">'Power station pumps'!$Y$30+"GY30"+24833+"&lt;ref1&gt;"+0+0.00200200267067308+"-"+"+"</definedName>
    <definedName name="_ZA398" localSheetId="0">'Power station pumps'!$Y$31+"GY31"+24833+"&lt;ref1&gt;"+0+0.00200200267067308+"-"+"+"</definedName>
    <definedName name="_ZA399" localSheetId="0">'Power station pumps'!$Y$32+"GY32"+24833+"&lt;ref1&gt;"+0+0.00200200267067308+"-"+"+"</definedName>
    <definedName name="_ZA400" localSheetId="0">'Power station pumps'!$Y$33+"GY33"+24833+"&lt;ref1&gt;"+0+0.00200200267067308+"-"+"+"</definedName>
    <definedName name="_ZA401" localSheetId="0">'Power station pumps'!$Y$34+"GY34"+24833+"&lt;ref1&gt;"+0+0.00200200267067308+"-"+"+"</definedName>
    <definedName name="_ZA402" localSheetId="0">'Power station pumps'!$Y$35+"GY35"+24833+"&lt;ref1&gt;"+0+0.00200200267067308+"-"+"+"</definedName>
    <definedName name="_ZA403" localSheetId="0">'Power station pumps'!$Y$36+"GY36"+24833+"&lt;ref1&gt;"+0+0.00200200267067308+"-"+"+"</definedName>
    <definedName name="_ZA404" localSheetId="0">'Power station pumps'!$Y$37+"GY37"+24833+"&lt;ref1&gt;"+0+0.00200200267067308+"-"+"+"</definedName>
    <definedName name="_ZA405" localSheetId="0">'Power station pumps'!$Y$38+"GY38"+24833+"&lt;ref1&gt;"+0+0.00200200267067308+"-"+"+"</definedName>
    <definedName name="_ZA406" localSheetId="0">'Power station pumps'!$Y$39+"GY39"+24833+"&lt;ref1&gt;"+0+0.00200200267067308+"-"+"+"</definedName>
    <definedName name="_ZA407" localSheetId="0">'Power station pumps'!$Y$40+"GY40"+24833+"&lt;ref1&gt;"+0+0.00200200267067308+"-"+"+"</definedName>
    <definedName name="_ZA408" localSheetId="0">'Power station pumps'!$Y$41+"GY41"+24833+"&lt;ref1&gt;"+0+0.00200200267067308+"-"+"+"</definedName>
    <definedName name="_ZA409" localSheetId="0">'Power station pumps'!$Y$42+"GY42"+24833+"&lt;ref1&gt;"+0+0.00200200267067308+"-"+"+"</definedName>
    <definedName name="_ZA410" localSheetId="0">'Power station pumps'!$Y$43+"GY43"+24833+"&lt;ref1&gt;"+0+0.00200200267067308+"-"+"+"</definedName>
    <definedName name="_ZA411" localSheetId="0">'Power station pumps'!$Y$44+"GY44"+24833+"&lt;ref1&gt;"+0+0.00200200267067308+"-"+"+"</definedName>
    <definedName name="_ZA412" localSheetId="0">'Power station pumps'!$Y$45+"GY45"+24833+"&lt;ref1&gt;"+0+0.00200200267067308+"-"+"+"</definedName>
    <definedName name="_ZA413" localSheetId="0">'Power station pumps'!$Y$46+"GY46"+24833+"&lt;ref1&gt;"+0+0.00200200267067308+"-"+"+"</definedName>
    <definedName name="_ZA414" localSheetId="0">'Power station pumps'!$Y$47+"GY47"+24833+"&lt;ref1&gt;"+0+0.00200200267067308+"-"+"+"</definedName>
    <definedName name="_ZA415" localSheetId="0">'Power station pumps'!$Y$48+"GY48"+24833+"&lt;ref1&gt;"+0+0.00200200267067308+"-"+"+"</definedName>
    <definedName name="_ZA416" localSheetId="0">'Power station pumps'!$Y$49+"GY49"+24833+"&lt;ref1&gt;"+0+0.00200200267067308+"-"+"+"</definedName>
    <definedName name="_ZA417" localSheetId="0">'Power station pumps'!$Y$50+"GY50"+24833+"&lt;ref1&gt;"+0+0.00200200267067308+"-"+"+"</definedName>
    <definedName name="_ZA418" localSheetId="0">'Power station pumps'!$Y$51+"GY51"+24833+"&lt;ref1&gt;"+0+0.00200200267067308+"-"+"+"</definedName>
    <definedName name="_ZA419" localSheetId="0">'Power station pumps'!$Y$52+"GY52"+24833+"&lt;ref1&gt;"+0+0.00200200267067308+"-"+"+"</definedName>
    <definedName name="_ZA420" localSheetId="0">'Power station pumps'!$Y$53+"GY53"+24833+"&lt;ref1&gt;"+0+0.00200200267067308+"-"+"+"</definedName>
    <definedName name="_ZA421" localSheetId="0">'Power station pumps'!$Y$54+"GY54"+24833+"&lt;ref1&gt;"+0+0.00200200267067308+"-"+"+"</definedName>
    <definedName name="_ZA422" localSheetId="0">'Power station pumps'!$Y$55+"GY55"+24833+"&lt;ref1&gt;"+0+0.00200200267067308+"-"+"+"</definedName>
    <definedName name="_ZA423" localSheetId="0">'Power station pumps'!$Y$56+"GY56"+24833+"&lt;ref1&gt;"+0+0.00200200267067308+"-"+"+"</definedName>
    <definedName name="_ZA424" localSheetId="0">'Power station pumps'!$Y$57+"GY57"+24833+"&lt;ref1&gt;"+0+0.00200200267067308+"-"+"+"</definedName>
    <definedName name="_ZA425" localSheetId="0">'Power station pumps'!$Y$58+"GY58"+24833+"&lt;ref1&gt;"+0+0.00200200267067308+"-"+"+"</definedName>
    <definedName name="_ZA426" localSheetId="0">'Power station pumps'!$Y$59+"GY59"+24833+"&lt;ref1&gt;"+0+0.00200200267067308+"-"+"+"</definedName>
    <definedName name="_ZA427" localSheetId="0">'Power station pumps'!$Y$60+"GY60"+24833+"&lt;ref1&gt;"+0+0.00200200267067308+"-"+"+"</definedName>
    <definedName name="_ZA428" localSheetId="0">'Power station pumps'!$Y$61+"GY61"+24833+"&lt;ref1&gt;"+0+0.00200200267067308+"-"+"+"</definedName>
    <definedName name="_ZA429" localSheetId="0">'Power station pumps'!$Y$62+"GY62"+24833+"&lt;ref1&gt;"+0+0.00200200267067308+"-"+"+"</definedName>
    <definedName name="_ZA430" localSheetId="0">'Power station pumps'!$Y$63+"GY63"+24833+"&lt;ref1&gt;"+0+0.00200200267067308+"-"+"+"</definedName>
    <definedName name="_ZA431" localSheetId="0">'Power station pumps'!$Y$64+"GY64"+24833+"&lt;ref1&gt;"+0+0.00200200267067308+"-"+"+"</definedName>
    <definedName name="_ZA432" localSheetId="0">'Power station pumps'!$Y$65+"GY65"+24833+"&lt;ref1&gt;"+0+0.00200200267067308+"-"+"+"</definedName>
    <definedName name="_ZA433" localSheetId="0">'Power station pumps'!$Y$66+"GY66"+24833+"&lt;ref1&gt;"+0+0.00200200267067308+"-"+"+"</definedName>
    <definedName name="_ZA434" localSheetId="0">'Power station pumps'!$Y$67+"GY67"+24833+"&lt;ref1&gt;"+0+0.00200200267067308+"-"+"+"</definedName>
    <definedName name="_ZA435" localSheetId="0">'Power station pumps'!$Y$68+"GY68"+24833+"&lt;ref1&gt;"+0+0.00200200267067308+"-"+"+"</definedName>
    <definedName name="_ZA436" localSheetId="0">'Power station pumps'!$Y$69+"GY69"+24833+"&lt;ref1&gt;"+0+0.00200200267067308+"-"+"+"</definedName>
    <definedName name="_ZA437" localSheetId="0">'Power station pumps'!$Y$70+"GY70"+24833+"&lt;ref1&gt;"+0+0.00200200267067308+"-"+"+"</definedName>
    <definedName name="_ZA438" localSheetId="0">'Power station pumps'!$Y$71+"GY71"+24833+"&lt;ref1&gt;"+0+0.00200200267067308+"-"+"+"</definedName>
    <definedName name="_ZA439" localSheetId="0">'Power station pumps'!$Y$72+"GY72"+24833+"&lt;ref1&gt;"+0+0.00200200267067308+"-"+"+"</definedName>
    <definedName name="_ZA440" localSheetId="0">'Power station pumps'!$Y$73+"GY73"+24833+"&lt;ref1&gt;"+0+0.00200200267067308+"-"+"+"</definedName>
    <definedName name="_ZA441" localSheetId="0">'Power station pumps'!$Y$74+"GY74"+24833+"&lt;ref1&gt;"+0+0.00200200267067308+"-"+"+"</definedName>
    <definedName name="_ZA442" localSheetId="0">'Power station pumps'!$AA$18+"GExponential"+8449+"&lt;ref1&gt;"+0+0.00200200267067308+"-"+"+"</definedName>
    <definedName name="_ZA443" localSheetId="0">'Power station pumps'!$AA$19+"GAA19"+24833+"&lt;ref1&gt;"+0+0.00200200267067308+"-"+"+"</definedName>
    <definedName name="_ZA444" localSheetId="0">'Power station pumps'!$AA$20+"GAA20"+24833+"&lt;ref1&gt;"+0+0.00200200267067308+"-"+"+"</definedName>
    <definedName name="_ZA445" localSheetId="0">'Power station pumps'!$AA$21+"GAA21"+24833+"&lt;ref1&gt;"+0+0.00200200267067308+"-"+"+"</definedName>
    <definedName name="_ZA446" localSheetId="0">'Power station pumps'!$AA$22+"GAA22"+24833+"&lt;ref1&gt;"+0+0.00200200267067308+"-"+"+"</definedName>
    <definedName name="_ZA447" localSheetId="0">'Power station pumps'!$AA$23+"GAA23"+24833+"&lt;ref1&gt;"+0+0.00200200267067308+"-"+"+"</definedName>
    <definedName name="_ZA448" localSheetId="0">'Power station pumps'!$AA$24+"GAA24"+24833+"&lt;ref1&gt;"+0+0.00200200267067308+"-"+"+"</definedName>
    <definedName name="_ZA449" localSheetId="0">'Power station pumps'!$AA$25+"GAA25"+24833+"&lt;ref1&gt;"+0+0.00200200267067308+"-"+"+"</definedName>
    <definedName name="_ZA450" localSheetId="0">'Power station pumps'!$AA$26+"GAA26"+24833+"&lt;ref1&gt;"+0+0.00200200267067308+"-"+"+"</definedName>
    <definedName name="_ZA451" localSheetId="0">'Power station pumps'!$AA$27+"GAA27"+24833+"&lt;ref1&gt;"+0+0.00200200267067308+"-"+"+"</definedName>
    <definedName name="_ZA452" localSheetId="0">'Power station pumps'!$AA$28+"GAA28"+24833+"&lt;ref1&gt;"+0+0.00200200267067308+"-"+"+"</definedName>
    <definedName name="_ZA453" localSheetId="0">'Power station pumps'!$AA$29+"GAA29"+24833+"&lt;ref1&gt;"+0+0.00200200267067308+"-"+"+"</definedName>
    <definedName name="_ZA454" localSheetId="0">'Power station pumps'!$AA$30+"GAA30"+24833+"&lt;ref1&gt;"+0+0.00200200267067308+"-"+"+"</definedName>
    <definedName name="_ZA455" localSheetId="0">'Power station pumps'!$AA$31+"GAA31"+24833+"&lt;ref1&gt;"+0+0.00200200267067308+"-"+"+"</definedName>
    <definedName name="_ZA456" localSheetId="0">'Power station pumps'!$AA$32+"GAA32"+24833+"&lt;ref1&gt;"+0+0.00200200267067308+"-"+"+"</definedName>
    <definedName name="_ZA457" localSheetId="0">'Power station pumps'!$AA$33+"GAA33"+24833+"&lt;ref1&gt;"+0+0.00200200267067308+"-"+"+"</definedName>
    <definedName name="_ZA458" localSheetId="0">'Power station pumps'!$AA$34+"GAA34"+24833+"&lt;ref1&gt;"+0+0.00200200267067308+"-"+"+"</definedName>
    <definedName name="_ZA459" localSheetId="0">'Power station pumps'!$AA$35+"GAA35"+24833+"&lt;ref1&gt;"+0+0.00200200267067308+"-"+"+"</definedName>
    <definedName name="_ZA460" localSheetId="0">'Power station pumps'!$AA$36+"GAA36"+24833+"&lt;ref1&gt;"+0+0.00200200267067308+"-"+"+"</definedName>
    <definedName name="_ZA461" localSheetId="0">'Power station pumps'!$AA$37+"GAA37"+24833+"&lt;ref1&gt;"+0+0.00200200267067308+"-"+"+"</definedName>
    <definedName name="_ZA462" localSheetId="0">'Power station pumps'!$AA$38+"GAA38"+24833+"&lt;ref1&gt;"+0+0.00200200267067308+"-"+"+"</definedName>
    <definedName name="_ZA463" localSheetId="0">'Power station pumps'!$AA$39+"GAA39"+24833+"&lt;ref1&gt;"+0+0.00200200267067308+"-"+"+"</definedName>
    <definedName name="_ZA464" localSheetId="0">'Power station pumps'!$AA$40+"GAA40"+24833+"&lt;ref1&gt;"+0+0.00200200267067308+"-"+"+"</definedName>
    <definedName name="_ZA465" localSheetId="0">'Power station pumps'!$AA$41+"GAA41"+24833+"&lt;ref1&gt;"+0+0.00200200267067308+"-"+"+"</definedName>
    <definedName name="_ZA466" localSheetId="0">'Power station pumps'!$AA$42+"GAA42"+24833+"&lt;ref1&gt;"+0+0.00200200267067308+"-"+"+"</definedName>
    <definedName name="_ZA467" localSheetId="0">'Power station pumps'!$AA$43+"GAA43"+24833+"&lt;ref1&gt;"+0+0.00200200267067308+"-"+"+"</definedName>
    <definedName name="_ZA468" localSheetId="0">'Power station pumps'!$AA$44+"GAA44"+24833+"&lt;ref1&gt;"+0+0.00200200267067308+"-"+"+"</definedName>
    <definedName name="_ZA469" localSheetId="0">'Power station pumps'!$AA$45+"GAA45"+24833+"&lt;ref1&gt;"+0+0.00200200267067308+"-"+"+"</definedName>
    <definedName name="_ZA470" localSheetId="0">'Power station pumps'!$AA$46+"GAA46"+24833+"&lt;ref1&gt;"+0+0.00200200267067308+"-"+"+"</definedName>
    <definedName name="_ZA471" localSheetId="0">'Power station pumps'!$AA$47+"GAA47"+24833+"&lt;ref1&gt;"+0+0.00200200267067308+"-"+"+"</definedName>
    <definedName name="_ZA472" localSheetId="0">'Power station pumps'!$AA$48+"GAA48"+24833+"&lt;ref1&gt;"+0+0.00200200267067308+"-"+"+"</definedName>
    <definedName name="_ZA473" localSheetId="0">'Power station pumps'!$AA$49+"GAA49"+24833+"&lt;ref1&gt;"+0+0.00200200267067308+"-"+"+"</definedName>
    <definedName name="_ZA474" localSheetId="0">'Power station pumps'!$AA$50+"GAA50"+24833+"&lt;ref1&gt;"+0+0.00200200267067308+"-"+"+"</definedName>
    <definedName name="_ZA475" localSheetId="0">'Power station pumps'!$AA$51+"GAA51"+24833+"&lt;ref1&gt;"+0+0.00200200267067308+"-"+"+"</definedName>
    <definedName name="_ZA476" localSheetId="0">'Power station pumps'!$AA$52+"GAA52"+24833+"&lt;ref1&gt;"+0+0.00200200267067308+"-"+"+"</definedName>
    <definedName name="_ZA477" localSheetId="0">'Power station pumps'!$AA$53+"GAA53"+24833+"&lt;ref1&gt;"+0+0.00200200267067308+"-"+"+"</definedName>
    <definedName name="_ZA478" localSheetId="0">'Power station pumps'!$AA$54+"GAA54"+24833+"&lt;ref1&gt;"+0+0.00200200267067308+"-"+"+"</definedName>
    <definedName name="_ZA479" localSheetId="0">'Power station pumps'!$AA$55+"GAA55"+24833+"&lt;ref1&gt;"+0+0.00200200267067308+"-"+"+"</definedName>
    <definedName name="_ZA480" localSheetId="0">'Power station pumps'!$AA$56+"GAA56"+24833+"&lt;ref1&gt;"+0+0.00200200267067308+"-"+"+"</definedName>
    <definedName name="_ZA481" localSheetId="0">'Power station pumps'!$AA$57+"GAA57"+24833+"&lt;ref1&gt;"+0+0.00200200267067308+"-"+"+"</definedName>
    <definedName name="_ZA482" localSheetId="0">'Power station pumps'!$AA$58+"GAA58"+24833+"&lt;ref1&gt;"+0+0.00200200267067308+"-"+"+"</definedName>
    <definedName name="_ZA483" localSheetId="0">'Power station pumps'!$AA$59+"GAA59"+24833+"&lt;ref1&gt;"+0+0.00200200267067308+"-"+"+"</definedName>
    <definedName name="_ZA484" localSheetId="0">'Power station pumps'!$AA$60+"GAA60"+24833+"&lt;ref1&gt;"+0+0.00200200267067308+"-"+"+"</definedName>
    <definedName name="_ZA485" localSheetId="0">'Power station pumps'!$AA$61+"GAA61"+24833+"&lt;ref1&gt;"+0+0.00200200267067308+"-"+"+"</definedName>
    <definedName name="_ZA486" localSheetId="0">'Power station pumps'!$AA$62+"GAA62"+24833+"&lt;ref1&gt;"+0+0.00200200267067308+"-"+"+"</definedName>
    <definedName name="_ZA487" localSheetId="0">'Power station pumps'!$AA$63+"GAA63"+24833+"&lt;ref1&gt;"+0+0.00200200267067308+"-"+"+"</definedName>
    <definedName name="_ZA488" localSheetId="0">'Power station pumps'!$AA$64+"GAA64"+24833+"&lt;ref1&gt;"+0+0.00200200267067308+"-"+"+"</definedName>
    <definedName name="_ZA489" localSheetId="0">'Power station pumps'!$AA$65+"GAA65"+24833+"&lt;ref1&gt;"+0+0.00200200267067308+"-"+"+"</definedName>
    <definedName name="_ZA490" localSheetId="0">'Power station pumps'!$AA$66+"GAA66"+24833+"&lt;ref1&gt;"+0+0.00200200267067308+"-"+"+"</definedName>
    <definedName name="_ZA491" localSheetId="0">'Power station pumps'!$AA$67+"GAA67"+24833+"&lt;ref1&gt;"+0+0.00200200267067308+"-"+"+"</definedName>
    <definedName name="_ZA492" localSheetId="0">'Power station pumps'!$AA$68+"GAA68"+24833+"&lt;ref1&gt;"+0+0.00200200267067308+"-"+"+"</definedName>
    <definedName name="_ZA493" localSheetId="0">'Power station pumps'!$AA$69+"GAA69"+24833+"&lt;ref1&gt;"+0+0.00200200267067308+"-"+"+"</definedName>
    <definedName name="_ZA494" localSheetId="0">'Power station pumps'!$AA$70+"GAA70"+24833+"&lt;ref1&gt;"+0+0.00200200267067308+"-"+"+"</definedName>
    <definedName name="_ZA495" localSheetId="0">'Power station pumps'!$AA$71+"GAA71"+24833+"&lt;ref1&gt;"+0+0.00200200267067308+"-"+"+"</definedName>
    <definedName name="_ZA496" localSheetId="0">'Power station pumps'!$AA$72+"GAA72"+24833+"&lt;ref1&gt;"+0+0.00200200267067308+"-"+"+"</definedName>
    <definedName name="_ZA497" localSheetId="0">'Power station pumps'!$AA$73+"GAA73"+24833+"&lt;ref1&gt;"+0+0.00200200267067308+"-"+"+"</definedName>
    <definedName name="_ZA498" localSheetId="0">'Power station pumps'!$AA$74+"GAA74"+24833+"&lt;ref1&gt;"+0+0.00200200267067308+"-"+"+"</definedName>
    <definedName name="_ZA499" localSheetId="0">'Power station pumps'!$AC$18+"GExponential"+8449+"&lt;ref1&gt;"+0+0.00200200267067308+"-"+"+"</definedName>
    <definedName name="_ZA500" localSheetId="0">'Power station pumps'!$AC$19+"GAC19"+24833+"&lt;ref1&gt;"+0+0.00200200267067308+"-"+"+"</definedName>
    <definedName name="_ZA501" localSheetId="0">'Power station pumps'!$AC$20+"GAC20"+24833+"&lt;ref1&gt;"+0+0.00200200267067308+"-"+"+"</definedName>
    <definedName name="_ZA502" localSheetId="0">'Power station pumps'!$AC$21+"GAC21"+24833+"&lt;ref1&gt;"+0+0.00200200267067308+"-"+"+"</definedName>
    <definedName name="_ZA503" localSheetId="0">'Power station pumps'!$AC$22+"GAC22"+24833+"&lt;ref1&gt;"+0+0.00200200267067308+"-"+"+"</definedName>
    <definedName name="_ZA504" localSheetId="0">'Power station pumps'!$AC$23+"GAC23"+24833+"&lt;ref1&gt;"+0+0.00200200267067308+"-"+"+"</definedName>
    <definedName name="_ZA505" localSheetId="0">'Power station pumps'!$AC$24+"GAC24"+24833+"&lt;ref1&gt;"+0+0.00200200267067308+"-"+"+"</definedName>
    <definedName name="_ZA506" localSheetId="0">'Power station pumps'!$AC$25+"GAC25"+24833+"&lt;ref1&gt;"+0+0.00200200267067308+"-"+"+"</definedName>
    <definedName name="_ZA507" localSheetId="0">'Power station pumps'!$AC$26+"GAC26"+24833+"&lt;ref1&gt;"+0+0.00200200267067308+"-"+"+"</definedName>
    <definedName name="_ZA508" localSheetId="0">'Power station pumps'!$AC$27+"GAC27"+24833+"&lt;ref1&gt;"+0+0.00200200267067308+"-"+"+"</definedName>
    <definedName name="_ZA509" localSheetId="0">'Power station pumps'!$AC$28+"GAC28"+24833+"&lt;ref1&gt;"+0+0.00200200267067308+"-"+"+"</definedName>
    <definedName name="_ZA510" localSheetId="0">'Power station pumps'!$AC$29+"GAC29"+24833+"&lt;ref1&gt;"+0+0.00200200267067308+"-"+"+"</definedName>
    <definedName name="_ZA511" localSheetId="0">'Power station pumps'!$AC$30+"GAC30"+24833+"&lt;ref1&gt;"+0+0.00200200267067308+"-"+"+"</definedName>
    <definedName name="_ZA512" localSheetId="0">'Power station pumps'!$AC$31+"GAC31"+24833+"&lt;ref1&gt;"+0+0.00200200267067308+"-"+"+"</definedName>
    <definedName name="_ZA513" localSheetId="0">'Power station pumps'!$AC$32+"GAC32"+24833+"&lt;ref1&gt;"+0+0.00200200267067308+"-"+"+"</definedName>
    <definedName name="_ZA514" localSheetId="0">'Power station pumps'!$AC$33+"GAC33"+24833+"&lt;ref1&gt;"+0+0.00200200267067308+"-"+"+"</definedName>
    <definedName name="_ZA515" localSheetId="0">'Power station pumps'!$AC$34+"GAC34"+24833+"&lt;ref1&gt;"+0+0.00200200267067308+"-"+"+"</definedName>
    <definedName name="_ZA516" localSheetId="0">'Power station pumps'!$AC$35+"GAC35"+24833+"&lt;ref1&gt;"+0+0.00200200267067308+"-"+"+"</definedName>
    <definedName name="_ZA517" localSheetId="0">'Power station pumps'!$AC$36+"GAC36"+24833+"&lt;ref1&gt;"+0+0.00200200267067308+"-"+"+"</definedName>
    <definedName name="_ZA518" localSheetId="0">'Power station pumps'!$AC$37+"GAC37"+24833+"&lt;ref1&gt;"+0+0.00200200267067308+"-"+"+"</definedName>
    <definedName name="_ZA519" localSheetId="0">'Power station pumps'!$AC$38+"GAC38"+24833+"&lt;ref1&gt;"+0+0.00200200267067308+"-"+"+"</definedName>
    <definedName name="_ZA520" localSheetId="0">'Power station pumps'!$AC$39+"GAC39"+24833+"&lt;ref1&gt;"+0+0.00200200267067308+"-"+"+"</definedName>
    <definedName name="_ZA521" localSheetId="0">'Power station pumps'!$AC$40+"GAC40"+24833+"&lt;ref1&gt;"+0+0.00200200267067308+"-"+"+"</definedName>
    <definedName name="_ZA522" localSheetId="0">'Power station pumps'!$AC$41+"GAC41"+24833+"&lt;ref1&gt;"+0+0.00200200267067308+"-"+"+"</definedName>
    <definedName name="_ZA523" localSheetId="0">'Power station pumps'!$AC$42+"GAC42"+24833+"&lt;ref1&gt;"+0+0.00200200267067308+"-"+"+"</definedName>
    <definedName name="_ZA524" localSheetId="0">'Power station pumps'!$AC$43+"GAC43"+24833+"&lt;ref1&gt;"+0+0.00200200267067308+"-"+"+"</definedName>
    <definedName name="_ZA525" localSheetId="0">'Power station pumps'!$AC$44+"GAC44"+24833+"&lt;ref1&gt;"+0+0.00200200267067308+"-"+"+"</definedName>
    <definedName name="_ZA526" localSheetId="0">'Power station pumps'!$AC$45+"GAC45"+24833+"&lt;ref1&gt;"+0+0.00200200267067308+"-"+"+"</definedName>
    <definedName name="_ZA527" localSheetId="0">'Power station pumps'!$AC$46+"GAC46"+24833+"&lt;ref1&gt;"+0+0.00200200267067308+"-"+"+"</definedName>
    <definedName name="_ZA528" localSheetId="0">'Power station pumps'!$AC$47+"GAC47"+24833+"&lt;ref1&gt;"+0+0.00200200267067308+"-"+"+"</definedName>
    <definedName name="_ZA529" localSheetId="0">'Power station pumps'!$AC$48+"GAC48"+24833+"&lt;ref1&gt;"+0+0.00200200267067308+"-"+"+"</definedName>
    <definedName name="_ZA530" localSheetId="0">'Power station pumps'!$AC$49+"GAC49"+24833+"&lt;ref1&gt;"+0+0.00200200267067308+"-"+"+"</definedName>
    <definedName name="_ZA531" localSheetId="0">'Power station pumps'!$AC$50+"GAC50"+24833+"&lt;ref1&gt;"+0+0.00200200267067308+"-"+"+"</definedName>
    <definedName name="_ZA532" localSheetId="0">'Power station pumps'!$AC$51+"GAC51"+24833+"&lt;ref1&gt;"+0+0.00200200267067308+"-"+"+"</definedName>
    <definedName name="_ZA533" localSheetId="0">'Power station pumps'!$AC$52+"GAC52"+24833+"&lt;ref1&gt;"+0+0.00200200267067308+"-"+"+"</definedName>
    <definedName name="_ZA534" localSheetId="0">'Power station pumps'!$AC$53+"GAC53"+24833+"&lt;ref1&gt;"+0+0.00200200267067308+"-"+"+"</definedName>
    <definedName name="_ZA535" localSheetId="0">'Power station pumps'!$AC$54+"GAC54"+24833+"&lt;ref1&gt;"+0+0.00200200267067308+"-"+"+"</definedName>
    <definedName name="_ZA536" localSheetId="0">'Power station pumps'!$AC$55+"GAC55"+24833+"&lt;ref1&gt;"+0+0.00200200267067308+"-"+"+"</definedName>
    <definedName name="_ZA537" localSheetId="0">'Power station pumps'!$AC$56+"GAC56"+24833+"&lt;ref1&gt;"+0+0.00200200267067308+"-"+"+"</definedName>
    <definedName name="_ZA538" localSheetId="0">'Power station pumps'!$AC$57+"GAC57"+24833+"&lt;ref1&gt;"+0+0.00200200267067308+"-"+"+"</definedName>
    <definedName name="_ZA539" localSheetId="0">'Power station pumps'!$AC$58+"GAC58"+24833+"&lt;ref1&gt;"+0+0.00200200267067308+"-"+"+"</definedName>
    <definedName name="_ZA540" localSheetId="0">'Power station pumps'!$AC$59+"GAC59"+24833+"&lt;ref1&gt;"+0+0.00200200267067308+"-"+"+"</definedName>
    <definedName name="_ZA541" localSheetId="0">'Power station pumps'!$AC$60+"GAC60"+24833+"&lt;ref1&gt;"+0+0.00200200267067308+"-"+"+"</definedName>
    <definedName name="_ZA542" localSheetId="0">'Power station pumps'!$AC$61+"GAC61"+24833+"&lt;ref1&gt;"+0+0.00200200267067308+"-"+"+"</definedName>
    <definedName name="_ZA543" localSheetId="0">'Power station pumps'!$AC$62+"GAC62"+24833+"&lt;ref1&gt;"+0+0.00200200267067308+"-"+"+"</definedName>
    <definedName name="_ZA544" localSheetId="0">'Power station pumps'!$AC$63+"GAC63"+24833+"&lt;ref1&gt;"+0+0.00200200267067308+"-"+"+"</definedName>
    <definedName name="_ZA545" localSheetId="0">'Power station pumps'!$AC$64+"GAC64"+24833+"&lt;ref1&gt;"+0+0.00200200267067308+"-"+"+"</definedName>
    <definedName name="_ZA546" localSheetId="0">'Power station pumps'!$AC$65+"GAC65"+24833+"&lt;ref1&gt;"+0+0.00200200267067308+"-"+"+"</definedName>
    <definedName name="_ZA547" localSheetId="0">'Power station pumps'!$AC$66+"GAC66"+24833+"&lt;ref1&gt;"+0+0.00200200267067308+"-"+"+"</definedName>
    <definedName name="_ZA548" localSheetId="0">'Power station pumps'!$AC$67+"GAC67"+24833+"&lt;ref1&gt;"+0+0.00200200267067308+"-"+"+"</definedName>
    <definedName name="_ZA549" localSheetId="0">'Power station pumps'!$AC$68+"GAC68"+24833+"&lt;ref1&gt;"+0+0.00200200267067308+"-"+"+"</definedName>
    <definedName name="_ZA550" localSheetId="0">'Power station pumps'!$AC$69+"GAC69"+24833+"&lt;ref1&gt;"+0+0.00200200267067308+"-"+"+"</definedName>
    <definedName name="_ZA551" localSheetId="0">'Power station pumps'!$AC$70+"GAC70"+24833+"&lt;ref1&gt;"+0+0.00200200267067308+"-"+"+"</definedName>
    <definedName name="_ZA552" localSheetId="0">'Power station pumps'!$AC$71+"GAC71"+24833+"&lt;ref1&gt;"+0+0.00200200267067308+"-"+"+"</definedName>
    <definedName name="_ZA553" localSheetId="0">'Power station pumps'!$AC$72+"GAC72"+24833+"&lt;ref1&gt;"+0+0.00200200267067308+"-"+"+"</definedName>
    <definedName name="_ZA554" localSheetId="0">'Power station pumps'!$AC$73+"GAC73"+24833+"&lt;ref1&gt;"+0+0.00200200267067308+"-"+"+"</definedName>
    <definedName name="_ZA555" localSheetId="0">'Power station pumps'!$AC$74+"GAC74"+24833+"&lt;ref1&gt;"+0+0.00200200267067308+"-"+"+"</definedName>
    <definedName name="_ZF100" localSheetId="0">'Power station pumps'!$E$10+"How long before a shutdown. cell E10"+""+513+513+473+57+18+342+477+4+3+"-"+"+"+2.6+50+2+4+95+0+5+2+"-"+"+"+-1+-1+0</definedName>
    <definedName name="_ZF101" localSheetId="0">'Power station pumps'!$E$11+"P (&gt; 0 shutdowns in a year). cell E11"+""+545+0+219+145+72+430+531+4+3+"-"+"+"+2.6+50+2+4+95+0+5+2+"-"+"+"+-1+-1+0</definedName>
    <definedName name="_ZF102" localSheetId="0">'Power station pumps'!$E$12+"No. shutdowns in a year. cell E12"+""+545+0+217+109+544+394+1003+4+3+"-"+"+"+2.6+50+2+4+95+0+5+2+"-"+"+"+-1+-1+0</definedName>
    <definedName name="RiskAutoStopPercChange">1.5</definedName>
    <definedName name="RiskCollectDistributionSamples">0</definedName>
    <definedName name="RiskExcelReportsGoInNewWorkbook">TRUE</definedName>
    <definedName name="RiskExcelReportsToGenerate">0</definedName>
    <definedName name="RiskFixedSeed">1</definedName>
    <definedName name="RiskGenerateExcelReportsAtEndOfSimulation">FALSE</definedName>
    <definedName name="RiskHasSettings">TRUE</definedName>
    <definedName name="RiskMinimizeOnStart">FALSE</definedName>
    <definedName name="RiskMonitorConvergence">FALSE</definedName>
    <definedName name="RiskNumIterations">5000</definedName>
    <definedName name="RiskNumSimulations">1</definedName>
    <definedName name="RiskPauseOnError">FALSE</definedName>
    <definedName name="RiskRealTimeResults">FALSE</definedName>
    <definedName name="RiskReportGraphFormat">0</definedName>
    <definedName name="RiskResultsUpdateFreq">100</definedName>
    <definedName name="RiskRunAfterRecalcMacro">FALSE</definedName>
    <definedName name="RiskRunAfterSimMacro">FALSE</definedName>
    <definedName name="RiskRunBeforeRecalcMacro">FALSE</definedName>
    <definedName name="RiskRunBeforeSimMacro">FALSE</definedName>
    <definedName name="RiskSamplingType">3</definedName>
    <definedName name="RiskShowRiskWindowAtEndOfSimulation">TRUE</definedName>
    <definedName name="RiskStandardRecalc">2</definedName>
    <definedName name="RiskTemplateSheetName">"myTemplate"</definedName>
    <definedName name="RiskUpdateDisplay">TRUE</definedName>
    <definedName name="RiskUseDifferentSeedForEachSim">FALSE</definedName>
    <definedName name="RiskUseFixedSeed">FALSE</definedName>
    <definedName name="RiskUseMultipleCPUs">FALSE</definedName>
    <definedName name="ZA0" localSheetId="0">"Crystal Ball Data : Ver. 5.5"</definedName>
    <definedName name="ZA0A" localSheetId="0">456+555</definedName>
    <definedName name="ZA0C" localSheetId="0">0+0</definedName>
    <definedName name="ZA0D" localSheetId="0">0+0</definedName>
    <definedName name="ZA0F" localSheetId="0">3+102</definedName>
    <definedName name="ZA0T" localSheetId="0">20076037+0</definedName>
    <definedName name="ZA328R1" localSheetId="0">'Power station pumps'!$H$18+1</definedName>
    <definedName name="ZA329R1" localSheetId="0">'Power station pumps'!$H$19+1</definedName>
    <definedName name="ZA330R1" localSheetId="0">'Power station pumps'!$H$20+1</definedName>
    <definedName name="ZA331R1" localSheetId="0">'Power station pumps'!$H$21+1</definedName>
    <definedName name="ZA332R1" localSheetId="0">'Power station pumps'!$H$22+1</definedName>
    <definedName name="ZA333R1" localSheetId="0">'Power station pumps'!$H$23+1</definedName>
    <definedName name="ZA334R1" localSheetId="0">'Power station pumps'!$H$24+1</definedName>
    <definedName name="ZA335R1" localSheetId="0">'Power station pumps'!$H$25+1</definedName>
    <definedName name="ZA336R1" localSheetId="0">'Power station pumps'!$H$26+1</definedName>
    <definedName name="ZA337R1" localSheetId="0">'Power station pumps'!$H$27+1</definedName>
    <definedName name="ZA338R1" localSheetId="0">'Power station pumps'!$H$28+1</definedName>
    <definedName name="ZA339R1" localSheetId="0">'Power station pumps'!$H$29+1</definedName>
    <definedName name="ZA340R1" localSheetId="0">'Power station pumps'!$H$30+1</definedName>
    <definedName name="ZA341R1" localSheetId="0">'Power station pumps'!$H$31+1</definedName>
    <definedName name="ZA342R1" localSheetId="0">'Power station pumps'!$H$32+1</definedName>
    <definedName name="ZA343R1" localSheetId="0">'Power station pumps'!$H$33+1</definedName>
    <definedName name="ZA344R1" localSheetId="0">'Power station pumps'!$H$34+1</definedName>
    <definedName name="ZA345R1" localSheetId="0">'Power station pumps'!$H$35+1</definedName>
    <definedName name="ZA346R1" localSheetId="0">'Power station pumps'!$H$36+1</definedName>
    <definedName name="ZA347R1" localSheetId="0">'Power station pumps'!$H$37+1</definedName>
    <definedName name="ZA348R1" localSheetId="0">'Power station pumps'!$H$38+1</definedName>
    <definedName name="ZA349R1" localSheetId="0">'Power station pumps'!$H$39+1</definedName>
    <definedName name="ZA350R1" localSheetId="0">'Power station pumps'!$H$40+1</definedName>
    <definedName name="ZA351R1" localSheetId="0">'Power station pumps'!$H$41+1</definedName>
    <definedName name="ZA352R1" localSheetId="0">'Power station pumps'!$H$42+1</definedName>
    <definedName name="ZA353R1" localSheetId="0">'Power station pumps'!$H$43+1</definedName>
    <definedName name="ZA354R1" localSheetId="0">'Power station pumps'!$H$44+1</definedName>
    <definedName name="ZA355R1" localSheetId="0">'Power station pumps'!$H$45+1</definedName>
    <definedName name="ZA356R1" localSheetId="0">'Power station pumps'!$H$46+1</definedName>
    <definedName name="ZA357R1" localSheetId="0">'Power station pumps'!$H$47+1</definedName>
    <definedName name="ZA358R1" localSheetId="0">'Power station pumps'!$H$48+1</definedName>
    <definedName name="ZA359R1" localSheetId="0">'Power station pumps'!$H$49+1</definedName>
    <definedName name="ZA360R1" localSheetId="0">'Power station pumps'!$H$50+1</definedName>
    <definedName name="ZA361R1" localSheetId="0">'Power station pumps'!$H$51+1</definedName>
    <definedName name="ZA362R1" localSheetId="0">'Power station pumps'!$H$52+1</definedName>
    <definedName name="ZA363R1" localSheetId="0">'Power station pumps'!$H$53+1</definedName>
    <definedName name="ZA364R1" localSheetId="0">'Power station pumps'!$H$54+1</definedName>
    <definedName name="ZA365R1" localSheetId="0">'Power station pumps'!$H$55+1</definedName>
    <definedName name="ZA366R1" localSheetId="0">'Power station pumps'!$H$56+1</definedName>
    <definedName name="ZA367R1" localSheetId="0">'Power station pumps'!$H$57+1</definedName>
    <definedName name="ZA368R1" localSheetId="0">'Power station pumps'!$H$58+1</definedName>
    <definedName name="ZA369R1" localSheetId="0">'Power station pumps'!$H$59+1</definedName>
    <definedName name="ZA370R1" localSheetId="0">'Power station pumps'!$H$60+1</definedName>
    <definedName name="ZA371R1" localSheetId="0">'Power station pumps'!$H$61+1</definedName>
    <definedName name="ZA372R1" localSheetId="0">'Power station pumps'!$H$62+1</definedName>
    <definedName name="ZA373R1" localSheetId="0">'Power station pumps'!$H$63+1</definedName>
    <definedName name="ZA374R1" localSheetId="0">'Power station pumps'!$H$64+1</definedName>
    <definedName name="ZA375R1" localSheetId="0">'Power station pumps'!$H$65+1</definedName>
    <definedName name="ZA376R1" localSheetId="0">'Power station pumps'!$H$66+1</definedName>
    <definedName name="ZA377R1" localSheetId="0">'Power station pumps'!$H$67+1</definedName>
    <definedName name="ZA378R1" localSheetId="0">'Power station pumps'!$H$68+1</definedName>
    <definedName name="ZA379R1" localSheetId="0">'Power station pumps'!$H$69+1</definedName>
    <definedName name="ZA380R1" localSheetId="0">'Power station pumps'!$H$70+1</definedName>
    <definedName name="ZA381R1" localSheetId="0">'Power station pumps'!$H$71+1</definedName>
    <definedName name="ZA382R1" localSheetId="0">'Power station pumps'!$H$72+1</definedName>
    <definedName name="ZA383R1" localSheetId="0">'Power station pumps'!$H$73+1</definedName>
    <definedName name="ZA384R1" localSheetId="0">'Power station pumps'!$H$74+1</definedName>
    <definedName name="ZA385R1" localSheetId="0">'Power station pumps'!$J$18+1</definedName>
    <definedName name="ZA386R1" localSheetId="0">'Power station pumps'!$J$19+1</definedName>
    <definedName name="ZA387R1" localSheetId="0">'Power station pumps'!$J$20+1</definedName>
    <definedName name="ZA388R1" localSheetId="0">'Power station pumps'!$J$21+1</definedName>
    <definedName name="ZA389R1" localSheetId="0">'Power station pumps'!$J$22+1</definedName>
    <definedName name="ZA390R1" localSheetId="0">'Power station pumps'!$J$23+1</definedName>
    <definedName name="ZA391R1" localSheetId="0">'Power station pumps'!$J$24+1</definedName>
    <definedName name="ZA392R1" localSheetId="0">'Power station pumps'!$J$25+1</definedName>
    <definedName name="ZA393R1" localSheetId="0">'Power station pumps'!$J$26+1</definedName>
    <definedName name="ZA394R1" localSheetId="0">'Power station pumps'!$J$27+1</definedName>
    <definedName name="ZA395R1" localSheetId="0">'Power station pumps'!$J$28+1</definedName>
    <definedName name="ZA396R1" localSheetId="0">'Power station pumps'!$J$29+1</definedName>
    <definedName name="ZA397R1" localSheetId="0">'Power station pumps'!$J$30+1</definedName>
    <definedName name="ZA398R1" localSheetId="0">'Power station pumps'!$J$31+1</definedName>
    <definedName name="ZA399R1" localSheetId="0">'Power station pumps'!$J$32+1</definedName>
    <definedName name="ZA400R1" localSheetId="0">'Power station pumps'!$J$33+1</definedName>
    <definedName name="ZA401R1" localSheetId="0">'Power station pumps'!$J$34+1</definedName>
    <definedName name="ZA402R1" localSheetId="0">'Power station pumps'!$J$35+1</definedName>
    <definedName name="ZA403R1" localSheetId="0">'Power station pumps'!$J$36+1</definedName>
    <definedName name="ZA404R1" localSheetId="0">'Power station pumps'!$J$37+1</definedName>
    <definedName name="ZA405R1" localSheetId="0">'Power station pumps'!$J$38+1</definedName>
    <definedName name="ZA406R1" localSheetId="0">'Power station pumps'!$J$39+1</definedName>
    <definedName name="ZA407R1" localSheetId="0">'Power station pumps'!$J$40+1</definedName>
    <definedName name="ZA408R1" localSheetId="0">'Power station pumps'!$J$41+1</definedName>
    <definedName name="ZA409R1" localSheetId="0">'Power station pumps'!$J$42+1</definedName>
    <definedName name="ZA410R1" localSheetId="0">'Power station pumps'!$J$43+1</definedName>
    <definedName name="ZA411R1" localSheetId="0">'Power station pumps'!$J$44+1</definedName>
    <definedName name="ZA412R1" localSheetId="0">'Power station pumps'!$J$45+1</definedName>
    <definedName name="ZA413R1" localSheetId="0">'Power station pumps'!$J$46+1</definedName>
    <definedName name="ZA414R1" localSheetId="0">'Power station pumps'!$J$47+1</definedName>
    <definedName name="ZA415R1" localSheetId="0">'Power station pumps'!$J$48+1</definedName>
    <definedName name="ZA416R1" localSheetId="0">'Power station pumps'!$J$49+1</definedName>
    <definedName name="ZA417R1" localSheetId="0">'Power station pumps'!$J$50+1</definedName>
    <definedName name="ZA418R1" localSheetId="0">'Power station pumps'!$J$51+1</definedName>
    <definedName name="ZA419R1" localSheetId="0">'Power station pumps'!$J$52+1</definedName>
    <definedName name="ZA420R1" localSheetId="0">'Power station pumps'!$J$53+1</definedName>
    <definedName name="ZA421R1" localSheetId="0">'Power station pumps'!$J$54+1</definedName>
    <definedName name="ZA422R1" localSheetId="0">'Power station pumps'!$J$55+1</definedName>
    <definedName name="ZA423R1" localSheetId="0">'Power station pumps'!$J$56+1</definedName>
    <definedName name="ZA424R1" localSheetId="0">'Power station pumps'!$J$57+1</definedName>
    <definedName name="ZA425R1" localSheetId="0">'Power station pumps'!$J$58+1</definedName>
    <definedName name="ZA426R1" localSheetId="0">'Power station pumps'!$J$59+1</definedName>
    <definedName name="ZA427R1" localSheetId="0">'Power station pumps'!$J$60+1</definedName>
    <definedName name="ZA428R1" localSheetId="0">'Power station pumps'!$J$61+1</definedName>
    <definedName name="ZA429R1" localSheetId="0">'Power station pumps'!$J$62+1</definedName>
    <definedName name="ZA430R1" localSheetId="0">'Power station pumps'!$J$63+1</definedName>
    <definedName name="ZA431R1" localSheetId="0">'Power station pumps'!$J$64+1</definedName>
    <definedName name="ZA432R1" localSheetId="0">'Power station pumps'!$J$65+1</definedName>
    <definedName name="ZA433R1" localSheetId="0">'Power station pumps'!$J$66+1</definedName>
    <definedName name="ZA434R1" localSheetId="0">'Power station pumps'!$J$67+1</definedName>
    <definedName name="ZA435R1" localSheetId="0">'Power station pumps'!$J$68+1</definedName>
    <definedName name="ZA436R1" localSheetId="0">'Power station pumps'!$J$69+1</definedName>
    <definedName name="ZA437R1" localSheetId="0">'Power station pumps'!$J$70+1</definedName>
    <definedName name="ZA438R1" localSheetId="0">'Power station pumps'!$J$71+1</definedName>
    <definedName name="ZA439R1" localSheetId="0">'Power station pumps'!$J$72+1</definedName>
    <definedName name="ZA440R1" localSheetId="0">'Power station pumps'!$J$73+1</definedName>
    <definedName name="ZA441R1" localSheetId="0">'Power station pumps'!$J$74+1</definedName>
    <definedName name="ZA442R1" localSheetId="0">'Power station pumps'!$L$18+1</definedName>
    <definedName name="ZA443R1" localSheetId="0">'Power station pumps'!$L$19+1</definedName>
    <definedName name="ZA444R1" localSheetId="0">'Power station pumps'!$L$20+1</definedName>
    <definedName name="ZA445R1" localSheetId="0">'Power station pumps'!$L$21+1</definedName>
    <definedName name="ZA446R1" localSheetId="0">'Power station pumps'!$L$22+1</definedName>
    <definedName name="ZA447R1" localSheetId="0">'Power station pumps'!$L$23+1</definedName>
    <definedName name="ZA448R1" localSheetId="0">'Power station pumps'!$L$24+1</definedName>
    <definedName name="ZA449R1" localSheetId="0">'Power station pumps'!$L$25+1</definedName>
    <definedName name="ZA450R1" localSheetId="0">'Power station pumps'!$L$26+1</definedName>
    <definedName name="ZA451R1" localSheetId="0">'Power station pumps'!$L$27+1</definedName>
    <definedName name="ZA452R1" localSheetId="0">'Power station pumps'!$L$28+1</definedName>
    <definedName name="ZA453R1" localSheetId="0">'Power station pumps'!$L$29+1</definedName>
    <definedName name="ZA454R1" localSheetId="0">'Power station pumps'!$L$30+1</definedName>
    <definedName name="ZA455R1" localSheetId="0">'Power station pumps'!$L$31+1</definedName>
    <definedName name="ZA456R1" localSheetId="0">'Power station pumps'!$L$32+1</definedName>
    <definedName name="ZA457R1" localSheetId="0">'Power station pumps'!$L$33+1</definedName>
    <definedName name="ZA458R1" localSheetId="0">'Power station pumps'!$L$34+1</definedName>
    <definedName name="ZA459R1" localSheetId="0">'Power station pumps'!$L$35+1</definedName>
    <definedName name="ZA460R1" localSheetId="0">'Power station pumps'!$L$36+1</definedName>
    <definedName name="ZA461R1" localSheetId="0">'Power station pumps'!$L$37+1</definedName>
    <definedName name="ZA462R1" localSheetId="0">'Power station pumps'!$L$38+1</definedName>
    <definedName name="ZA463R1" localSheetId="0">'Power station pumps'!$L$39+1</definedName>
    <definedName name="ZA464R1" localSheetId="0">'Power station pumps'!$L$40+1</definedName>
    <definedName name="ZA465R1" localSheetId="0">'Power station pumps'!$L$41+1</definedName>
    <definedName name="ZA466R1" localSheetId="0">'Power station pumps'!$L$42+1</definedName>
    <definedName name="ZA467R1" localSheetId="0">'Power station pumps'!$L$43+1</definedName>
    <definedName name="ZA468R1" localSheetId="0">'Power station pumps'!$L$44+1</definedName>
    <definedName name="ZA469R1" localSheetId="0">'Power station pumps'!$L$45+1</definedName>
    <definedName name="ZA470R1" localSheetId="0">'Power station pumps'!$L$46+1</definedName>
    <definedName name="ZA471R1" localSheetId="0">'Power station pumps'!$L$47+1</definedName>
    <definedName name="ZA472R1" localSheetId="0">'Power station pumps'!$L$48+1</definedName>
    <definedName name="ZA473R1" localSheetId="0">'Power station pumps'!$L$49+1</definedName>
    <definedName name="ZA474R1" localSheetId="0">'Power station pumps'!$L$50+1</definedName>
    <definedName name="ZA475R1" localSheetId="0">'Power station pumps'!$L$51+1</definedName>
    <definedName name="ZA476R1" localSheetId="0">'Power station pumps'!$L$52+1</definedName>
    <definedName name="ZA477R1" localSheetId="0">'Power station pumps'!$L$53+1</definedName>
    <definedName name="ZA478R1" localSheetId="0">'Power station pumps'!$L$54+1</definedName>
    <definedName name="ZA479R1" localSheetId="0">'Power station pumps'!$L$55+1</definedName>
    <definedName name="ZA480R1" localSheetId="0">'Power station pumps'!$L$56+1</definedName>
    <definedName name="ZA481R1" localSheetId="0">'Power station pumps'!$L$57+1</definedName>
    <definedName name="ZA482R1" localSheetId="0">'Power station pumps'!$L$58+1</definedName>
    <definedName name="ZA483R1" localSheetId="0">'Power station pumps'!$L$59+1</definedName>
    <definedName name="ZA484R1" localSheetId="0">'Power station pumps'!$L$60+1</definedName>
    <definedName name="ZA485R1" localSheetId="0">'Power station pumps'!$L$61+1</definedName>
    <definedName name="ZA486R1" localSheetId="0">'Power station pumps'!$L$62+1</definedName>
    <definedName name="ZA487R1" localSheetId="0">'Power station pumps'!$L$63+1</definedName>
    <definedName name="ZA488R1" localSheetId="0">'Power station pumps'!$L$64+1</definedName>
    <definedName name="ZA489R1" localSheetId="0">'Power station pumps'!$L$65+1</definedName>
    <definedName name="ZA490R1" localSheetId="0">'Power station pumps'!$L$66+1</definedName>
    <definedName name="ZA491R1" localSheetId="0">'Power station pumps'!$L$67+1</definedName>
    <definedName name="ZA492R1" localSheetId="0">'Power station pumps'!$L$68+1</definedName>
    <definedName name="ZA493R1" localSheetId="0">'Power station pumps'!$L$69+1</definedName>
    <definedName name="ZA494R1" localSheetId="0">'Power station pumps'!$L$70+1</definedName>
    <definedName name="ZA495R1" localSheetId="0">'Power station pumps'!$L$71+1</definedName>
    <definedName name="ZA496R1" localSheetId="0">'Power station pumps'!$L$72+1</definedName>
    <definedName name="ZA497R1" localSheetId="0">'Power station pumps'!$L$73+1</definedName>
    <definedName name="ZA498R1" localSheetId="0">'Power station pumps'!$L$74+1</definedName>
    <definedName name="ZA499R1" localSheetId="0">'Power station pumps'!$N$18+1</definedName>
    <definedName name="ZA500R1" localSheetId="0">'Power station pumps'!$N$19+1</definedName>
    <definedName name="ZA501R1" localSheetId="0">'Power station pumps'!$N$20+1</definedName>
    <definedName name="ZA502R1" localSheetId="0">'Power station pumps'!$N$21+1</definedName>
    <definedName name="ZA503R1" localSheetId="0">'Power station pumps'!$N$22+1</definedName>
    <definedName name="ZA504R1" localSheetId="0">'Power station pumps'!$N$23+1</definedName>
    <definedName name="ZA505R1" localSheetId="0">'Power station pumps'!$N$24+1</definedName>
    <definedName name="ZA506R1" localSheetId="0">'Power station pumps'!$N$25+1</definedName>
    <definedName name="ZA507R1" localSheetId="0">'Power station pumps'!$N$26+1</definedName>
    <definedName name="ZA508R1" localSheetId="0">'Power station pumps'!$N$27+1</definedName>
    <definedName name="ZA509R1" localSheetId="0">'Power station pumps'!$N$28+1</definedName>
    <definedName name="ZA510R1" localSheetId="0">'Power station pumps'!$N$29+1</definedName>
    <definedName name="ZA511R1" localSheetId="0">'Power station pumps'!$N$30+1</definedName>
    <definedName name="ZA512R1" localSheetId="0">'Power station pumps'!$N$31+1</definedName>
    <definedName name="ZA513R1" localSheetId="0">'Power station pumps'!$N$32+1</definedName>
    <definedName name="ZA514R1" localSheetId="0">'Power station pumps'!$N$33+1</definedName>
    <definedName name="ZA515R1" localSheetId="0">'Power station pumps'!$N$34+1</definedName>
    <definedName name="ZA516R1" localSheetId="0">'Power station pumps'!$N$35+1</definedName>
    <definedName name="ZA517R1" localSheetId="0">'Power station pumps'!$N$36+1</definedName>
    <definedName name="ZA518R1" localSheetId="0">'Power station pumps'!$N$37+1</definedName>
    <definedName name="ZA519R1" localSheetId="0">'Power station pumps'!$N$38+1</definedName>
    <definedName name="ZA520R1" localSheetId="0">'Power station pumps'!$N$39+1</definedName>
    <definedName name="ZA521R1" localSheetId="0">'Power station pumps'!$N$40+1</definedName>
    <definedName name="ZA522R1" localSheetId="0">'Power station pumps'!$N$41+1</definedName>
    <definedName name="ZA523R1" localSheetId="0">'Power station pumps'!$N$42+1</definedName>
    <definedName name="ZA524R1" localSheetId="0">'Power station pumps'!$N$43+1</definedName>
    <definedName name="ZA525R1" localSheetId="0">'Power station pumps'!$N$44+1</definedName>
    <definedName name="ZA526R1" localSheetId="0">'Power station pumps'!$N$45+1</definedName>
    <definedName name="ZA527R1" localSheetId="0">'Power station pumps'!$N$46+1</definedName>
    <definedName name="ZA528R1" localSheetId="0">'Power station pumps'!$N$47+1</definedName>
    <definedName name="ZA529R1" localSheetId="0">'Power station pumps'!$N$48+1</definedName>
    <definedName name="ZA530R1" localSheetId="0">'Power station pumps'!$N$49+1</definedName>
    <definedName name="ZA531R1" localSheetId="0">'Power station pumps'!$N$50+1</definedName>
    <definedName name="ZA532R1" localSheetId="0">'Power station pumps'!$N$51+1</definedName>
    <definedName name="ZA533R1" localSheetId="0">'Power station pumps'!$N$52+1</definedName>
    <definedName name="ZA534R1" localSheetId="0">'Power station pumps'!$N$53+1</definedName>
    <definedName name="ZA535R1" localSheetId="0">'Power station pumps'!$N$54+1</definedName>
    <definedName name="ZA536R1" localSheetId="0">'Power station pumps'!$N$55+1</definedName>
    <definedName name="ZA537R1" localSheetId="0">'Power station pumps'!$N$56+1</definedName>
    <definedName name="ZA538R1" localSheetId="0">'Power station pumps'!$N$57+1</definedName>
    <definedName name="ZA539R1" localSheetId="0">'Power station pumps'!$N$58+1</definedName>
    <definedName name="ZA540R1" localSheetId="0">'Power station pumps'!$N$59+1</definedName>
    <definedName name="ZA541R1" localSheetId="0">'Power station pumps'!$N$60+1</definedName>
    <definedName name="ZA542R1" localSheetId="0">'Power station pumps'!$N$61+1</definedName>
    <definedName name="ZA543R1" localSheetId="0">'Power station pumps'!$N$62+1</definedName>
    <definedName name="ZA544R1" localSheetId="0">'Power station pumps'!$N$63+1</definedName>
    <definedName name="ZA545R1" localSheetId="0">'Power station pumps'!$N$64+1</definedName>
    <definedName name="ZA546R1" localSheetId="0">'Power station pumps'!$N$65+1</definedName>
    <definedName name="ZA547R1" localSheetId="0">'Power station pumps'!$N$66+1</definedName>
    <definedName name="ZA548R1" localSheetId="0">'Power station pumps'!$N$67+1</definedName>
    <definedName name="ZA549R1" localSheetId="0">'Power station pumps'!$N$68+1</definedName>
    <definedName name="ZA550R1" localSheetId="0">'Power station pumps'!$N$69+1</definedName>
    <definedName name="ZA551R1" localSheetId="0">'Power station pumps'!$N$70+1</definedName>
    <definedName name="ZA552R1" localSheetId="0">'Power station pumps'!$N$71+1</definedName>
    <definedName name="ZA553R1" localSheetId="0">'Power station pumps'!$N$72+1</definedName>
    <definedName name="ZA554R1" localSheetId="0">'Power station pumps'!$N$73+1</definedName>
    <definedName name="ZA555R1" localSheetId="0">'Power station pumps'!$N$74+1</definedName>
  </definedNames>
  <calcPr calcId="171027" calcMode="manual"/>
</workbook>
</file>

<file path=xl/calcChain.xml><?xml version="1.0" encoding="utf-8"?>
<calcChain xmlns="http://schemas.openxmlformats.org/spreadsheetml/2006/main">
  <c r="P18" i="1" l="1"/>
  <c r="R18" i="1"/>
  <c r="T18" i="1"/>
  <c r="V18" i="1"/>
  <c r="X18" i="1"/>
  <c r="Z18" i="1"/>
  <c r="AB18" i="1"/>
  <c r="AD18" i="1"/>
  <c r="O11" i="1"/>
  <c r="O12" i="1"/>
  <c r="O13" i="1"/>
  <c r="O14" i="1"/>
  <c r="AE18" i="1"/>
  <c r="AF18" i="1" s="1"/>
  <c r="M11" i="1"/>
  <c r="N11" i="1"/>
  <c r="M12" i="1"/>
  <c r="N12" i="1"/>
  <c r="M13" i="1"/>
  <c r="N13" i="1"/>
  <c r="M14" i="1"/>
  <c r="M18" i="1"/>
  <c r="N14" i="1"/>
  <c r="G18" i="1"/>
  <c r="H18" i="1" s="1"/>
  <c r="I18" i="1"/>
  <c r="J18" i="1" s="1"/>
  <c r="K18" i="1"/>
  <c r="L18" i="1" s="1"/>
  <c r="N18" i="1"/>
  <c r="B19" i="1"/>
  <c r="D19" i="1" s="1"/>
  <c r="C19" i="1"/>
  <c r="E19" i="1"/>
  <c r="F19" i="1"/>
  <c r="V19" i="1"/>
  <c r="T19" i="1"/>
  <c r="P19" i="1"/>
  <c r="X19" i="1" l="1"/>
  <c r="K19" i="1"/>
  <c r="L19" i="1" s="1"/>
  <c r="G19" i="1"/>
  <c r="H19" i="1" s="1"/>
  <c r="R19" i="1"/>
  <c r="Z19" i="1"/>
  <c r="I19" i="1"/>
  <c r="J19" i="1" s="1"/>
  <c r="M19" i="1"/>
  <c r="N19" i="1" s="1"/>
  <c r="AD19" i="1"/>
  <c r="AB19" i="1"/>
  <c r="AE19" i="1"/>
  <c r="AG19" i="1" l="1"/>
  <c r="AF19" i="1"/>
  <c r="B20" i="1"/>
  <c r="C20" i="1" l="1"/>
  <c r="F20" i="1"/>
  <c r="E20" i="1"/>
  <c r="D20" i="1"/>
  <c r="AB20" i="1" l="1"/>
  <c r="T20" i="1"/>
  <c r="V20" i="1"/>
  <c r="AE20" i="1"/>
  <c r="AD20" i="1" s="1"/>
  <c r="G20" i="1"/>
  <c r="H20" i="1" s="1"/>
  <c r="M20" i="1"/>
  <c r="N20" i="1" s="1"/>
  <c r="P20" i="1"/>
  <c r="X20" i="1"/>
  <c r="K20" i="1"/>
  <c r="L20" i="1" s="1"/>
  <c r="I20" i="1"/>
  <c r="J20" i="1" s="1"/>
  <c r="Z20" i="1"/>
  <c r="R20" i="1"/>
  <c r="B21" i="1" l="1"/>
  <c r="AG20" i="1"/>
  <c r="AF20" i="1"/>
  <c r="E21" i="1" l="1"/>
  <c r="D21" i="1"/>
  <c r="F21" i="1"/>
  <c r="C21" i="1"/>
  <c r="T21" i="1" l="1"/>
  <c r="AE21" i="1"/>
  <c r="I21" i="1"/>
  <c r="J21" i="1" s="1"/>
  <c r="G21" i="1"/>
  <c r="H21" i="1" s="1"/>
  <c r="P21" i="1"/>
  <c r="M21" i="1"/>
  <c r="N21" i="1" s="1"/>
  <c r="K21" i="1"/>
  <c r="L21" i="1" s="1"/>
  <c r="AD21" i="1"/>
  <c r="V21" i="1"/>
  <c r="R21" i="1"/>
  <c r="Z21" i="1"/>
  <c r="AG21" i="1" l="1"/>
  <c r="AF21" i="1"/>
  <c r="X21" i="1"/>
  <c r="B22" i="1" s="1"/>
  <c r="AB21" i="1"/>
  <c r="E22" i="1" l="1"/>
  <c r="C22" i="1"/>
  <c r="F22" i="1"/>
  <c r="D22" i="1"/>
  <c r="R22" i="1" l="1"/>
  <c r="V22" i="1"/>
  <c r="AE22" i="1"/>
  <c r="I22" i="1"/>
  <c r="J22" i="1" s="1"/>
  <c r="M22" i="1"/>
  <c r="N22" i="1" s="1"/>
  <c r="P22" i="1"/>
  <c r="K22" i="1"/>
  <c r="L22" i="1" s="1"/>
  <c r="G22" i="1"/>
  <c r="H22" i="1" s="1"/>
  <c r="X22" i="1"/>
  <c r="AB22" i="1"/>
  <c r="T22" i="1"/>
  <c r="AG22" i="1" l="1"/>
  <c r="AF22" i="1"/>
  <c r="Z22" i="1"/>
  <c r="B23" i="1" s="1"/>
  <c r="AD22" i="1"/>
  <c r="C23" i="1" l="1"/>
  <c r="D23" i="1"/>
  <c r="E23" i="1"/>
  <c r="F23" i="1"/>
  <c r="T23" i="1" l="1"/>
  <c r="V23" i="1"/>
  <c r="R23" i="1"/>
  <c r="P23" i="1"/>
  <c r="K23" i="1"/>
  <c r="L23" i="1" s="1"/>
  <c r="G23" i="1"/>
  <c r="H23" i="1" s="1"/>
  <c r="X23" i="1"/>
  <c r="M23" i="1"/>
  <c r="N23" i="1" s="1"/>
  <c r="I23" i="1"/>
  <c r="J23" i="1" s="1"/>
  <c r="AE23" i="1"/>
  <c r="AD23" i="1" s="1"/>
  <c r="Z23" i="1" l="1"/>
  <c r="B24" i="1"/>
  <c r="AG23" i="1"/>
  <c r="AF23" i="1"/>
  <c r="AB23" i="1"/>
  <c r="F24" i="1" l="1"/>
  <c r="D24" i="1"/>
  <c r="C24" i="1"/>
  <c r="E24" i="1"/>
  <c r="AE24" i="1" l="1"/>
  <c r="I24" i="1"/>
  <c r="J24" i="1" s="1"/>
  <c r="M24" i="1"/>
  <c r="N24" i="1" s="1"/>
  <c r="X24" i="1"/>
  <c r="K24" i="1"/>
  <c r="L24" i="1" s="1"/>
  <c r="G24" i="1"/>
  <c r="H24" i="1" s="1"/>
  <c r="P24" i="1"/>
  <c r="R24" i="1"/>
  <c r="Z24" i="1"/>
  <c r="AD24" i="1"/>
  <c r="V24" i="1"/>
  <c r="AB24" i="1"/>
  <c r="T24" i="1"/>
  <c r="B25" i="1" l="1"/>
  <c r="AG24" i="1"/>
  <c r="AF24" i="1"/>
  <c r="F25" i="1" l="1"/>
  <c r="C25" i="1"/>
  <c r="D25" i="1"/>
  <c r="E25" i="1"/>
  <c r="V25" i="1" l="1"/>
  <c r="R25" i="1"/>
  <c r="T25" i="1"/>
  <c r="M25" i="1"/>
  <c r="N25" i="1" s="1"/>
  <c r="G25" i="1"/>
  <c r="H25" i="1" s="1"/>
  <c r="P25" i="1"/>
  <c r="X25" i="1"/>
  <c r="I25" i="1"/>
  <c r="J25" i="1" s="1"/>
  <c r="AE25" i="1"/>
  <c r="K25" i="1"/>
  <c r="L25" i="1" s="1"/>
  <c r="AG25" i="1" l="1"/>
  <c r="AF25" i="1"/>
  <c r="AB25" i="1"/>
  <c r="Z25" i="1"/>
  <c r="B26" i="1"/>
  <c r="AD25" i="1"/>
  <c r="E26" i="1" l="1"/>
  <c r="F26" i="1"/>
  <c r="D26" i="1"/>
  <c r="C26" i="1"/>
  <c r="R26" i="1" l="1"/>
  <c r="V26" i="1"/>
  <c r="T26" i="1"/>
  <c r="AE26" i="1"/>
  <c r="AD26" i="1" s="1"/>
  <c r="P26" i="1"/>
  <c r="M26" i="1"/>
  <c r="N26" i="1" s="1"/>
  <c r="I26" i="1"/>
  <c r="J26" i="1" s="1"/>
  <c r="X26" i="1"/>
  <c r="G26" i="1"/>
  <c r="H26" i="1" s="1"/>
  <c r="K26" i="1"/>
  <c r="L26" i="1" s="1"/>
  <c r="AB26" i="1" l="1"/>
  <c r="B27" i="1"/>
  <c r="AG26" i="1"/>
  <c r="AF26" i="1"/>
  <c r="Z26" i="1"/>
  <c r="D27" i="1" l="1"/>
  <c r="F27" i="1"/>
  <c r="E27" i="1"/>
  <c r="C27" i="1"/>
  <c r="T27" i="1" l="1"/>
  <c r="V27" i="1"/>
  <c r="R27" i="1"/>
  <c r="AE27" i="1"/>
  <c r="AB27" i="1" s="1"/>
  <c r="I27" i="1"/>
  <c r="J27" i="1" s="1"/>
  <c r="K27" i="1"/>
  <c r="L27" i="1" s="1"/>
  <c r="P27" i="1"/>
  <c r="M27" i="1"/>
  <c r="N27" i="1" s="1"/>
  <c r="G27" i="1"/>
  <c r="H27" i="1" s="1"/>
  <c r="X27" i="1"/>
  <c r="AD27" i="1" l="1"/>
  <c r="Z27" i="1"/>
  <c r="B28" i="1" s="1"/>
  <c r="AG27" i="1"/>
  <c r="AF27" i="1"/>
  <c r="E28" i="1" l="1"/>
  <c r="F28" i="1"/>
  <c r="D28" i="1"/>
  <c r="C28" i="1"/>
  <c r="R28" i="1" l="1"/>
  <c r="V28" i="1"/>
  <c r="T28" i="1"/>
  <c r="AE28" i="1"/>
  <c r="AB28" i="1" s="1"/>
  <c r="I28" i="1"/>
  <c r="J28" i="1" s="1"/>
  <c r="M28" i="1"/>
  <c r="N28" i="1" s="1"/>
  <c r="P28" i="1"/>
  <c r="X28" i="1"/>
  <c r="G28" i="1"/>
  <c r="H28" i="1" s="1"/>
  <c r="K28" i="1"/>
  <c r="L28" i="1" s="1"/>
  <c r="AG28" i="1" l="1"/>
  <c r="AF28" i="1"/>
  <c r="Z28" i="1"/>
  <c r="AD28" i="1"/>
  <c r="B29" i="1" s="1"/>
  <c r="D29" i="1" l="1"/>
  <c r="E29" i="1"/>
  <c r="C29" i="1"/>
  <c r="F29" i="1"/>
  <c r="K29" i="1" l="1"/>
  <c r="L29" i="1" s="1"/>
  <c r="I29" i="1"/>
  <c r="J29" i="1" s="1"/>
  <c r="AE29" i="1"/>
  <c r="M29" i="1"/>
  <c r="N29" i="1" s="1"/>
  <c r="G29" i="1"/>
  <c r="H29" i="1" s="1"/>
  <c r="P29" i="1"/>
  <c r="AB29" i="1"/>
  <c r="T29" i="1"/>
  <c r="R29" i="1"/>
  <c r="Z29" i="1"/>
  <c r="V29" i="1"/>
  <c r="AD29" i="1"/>
  <c r="AG29" i="1" l="1"/>
  <c r="AF29" i="1"/>
  <c r="X29" i="1"/>
  <c r="B30" i="1" s="1"/>
  <c r="E30" i="1" l="1"/>
  <c r="F30" i="1"/>
  <c r="D30" i="1"/>
  <c r="C30" i="1"/>
  <c r="R30" i="1" l="1"/>
  <c r="V30" i="1"/>
  <c r="T30" i="1"/>
  <c r="P30" i="1"/>
  <c r="AE30" i="1"/>
  <c r="G30" i="1"/>
  <c r="H30" i="1" s="1"/>
  <c r="I30" i="1"/>
  <c r="J30" i="1" s="1"/>
  <c r="M30" i="1"/>
  <c r="N30" i="1" s="1"/>
  <c r="K30" i="1"/>
  <c r="L30" i="1" s="1"/>
  <c r="AG30" i="1" l="1"/>
  <c r="AF30" i="1"/>
  <c r="AB30" i="1"/>
  <c r="X30" i="1"/>
  <c r="AD30" i="1"/>
  <c r="Z30" i="1"/>
  <c r="B31" i="1" s="1"/>
  <c r="E31" i="1" l="1"/>
  <c r="F31" i="1"/>
  <c r="D31" i="1"/>
  <c r="C31" i="1"/>
  <c r="AE31" i="1" l="1"/>
  <c r="X31" i="1"/>
  <c r="M31" i="1"/>
  <c r="N31" i="1" s="1"/>
  <c r="K31" i="1"/>
  <c r="L31" i="1" s="1"/>
  <c r="I31" i="1"/>
  <c r="J31" i="1" s="1"/>
  <c r="P31" i="1"/>
  <c r="G31" i="1"/>
  <c r="H31" i="1" s="1"/>
  <c r="Z31" i="1"/>
  <c r="R31" i="1"/>
  <c r="T31" i="1"/>
  <c r="AB31" i="1"/>
  <c r="V31" i="1"/>
  <c r="AD31" i="1"/>
  <c r="B32" i="1" l="1"/>
  <c r="AG31" i="1"/>
  <c r="AF31" i="1"/>
  <c r="E32" i="1" l="1"/>
  <c r="C32" i="1"/>
  <c r="D32" i="1"/>
  <c r="F32" i="1"/>
  <c r="R32" i="1" l="1"/>
  <c r="AE32" i="1"/>
  <c r="Z32" i="1" s="1"/>
  <c r="P32" i="1"/>
  <c r="I32" i="1"/>
  <c r="J32" i="1" s="1"/>
  <c r="M32" i="1"/>
  <c r="N32" i="1" s="1"/>
  <c r="G32" i="1"/>
  <c r="H32" i="1" s="1"/>
  <c r="K32" i="1"/>
  <c r="L32" i="1" s="1"/>
  <c r="AB32" i="1"/>
  <c r="T32" i="1"/>
  <c r="V32" i="1"/>
  <c r="X32" i="1" l="1"/>
  <c r="AG32" i="1"/>
  <c r="AF32" i="1"/>
  <c r="AD32" i="1"/>
  <c r="B33" i="1"/>
  <c r="C33" i="1" l="1"/>
  <c r="E33" i="1"/>
  <c r="F33" i="1"/>
  <c r="D33" i="1"/>
  <c r="V33" i="1" l="1"/>
  <c r="T33" i="1"/>
  <c r="P33" i="1"/>
  <c r="AE33" i="1"/>
  <c r="AD33" i="1" s="1"/>
  <c r="K33" i="1"/>
  <c r="L33" i="1" s="1"/>
  <c r="G33" i="1"/>
  <c r="H33" i="1" s="1"/>
  <c r="M33" i="1"/>
  <c r="N33" i="1" s="1"/>
  <c r="I33" i="1"/>
  <c r="J33" i="1" s="1"/>
  <c r="R33" i="1"/>
  <c r="X33" i="1" l="1"/>
  <c r="B34" i="1" s="1"/>
  <c r="AB33" i="1"/>
  <c r="AG33" i="1"/>
  <c r="AF33" i="1"/>
  <c r="Z33" i="1"/>
  <c r="E34" i="1" l="1"/>
  <c r="C34" i="1"/>
  <c r="D34" i="1"/>
  <c r="F34" i="1"/>
  <c r="G34" i="1" l="1"/>
  <c r="H34" i="1" s="1"/>
  <c r="K34" i="1"/>
  <c r="L34" i="1" s="1"/>
  <c r="AE34" i="1"/>
  <c r="AB34" i="1" s="1"/>
  <c r="I34" i="1"/>
  <c r="J34" i="1" s="1"/>
  <c r="M34" i="1"/>
  <c r="N34" i="1" s="1"/>
  <c r="P34" i="1"/>
  <c r="R34" i="1"/>
  <c r="T34" i="1"/>
  <c r="V34" i="1"/>
  <c r="AD34" i="1" l="1"/>
  <c r="AG34" i="1"/>
  <c r="AF34" i="1"/>
  <c r="Z34" i="1"/>
  <c r="X34" i="1"/>
  <c r="B35" i="1" s="1"/>
  <c r="C35" i="1" l="1"/>
  <c r="E35" i="1"/>
  <c r="F35" i="1"/>
  <c r="D35" i="1"/>
  <c r="V35" i="1" l="1"/>
  <c r="P35" i="1"/>
  <c r="I35" i="1"/>
  <c r="J35" i="1" s="1"/>
  <c r="M35" i="1"/>
  <c r="N35" i="1" s="1"/>
  <c r="AE35" i="1"/>
  <c r="AD35" i="1" s="1"/>
  <c r="K35" i="1"/>
  <c r="L35" i="1" s="1"/>
  <c r="G35" i="1"/>
  <c r="H35" i="1" s="1"/>
  <c r="AB35" i="1"/>
  <c r="T35" i="1"/>
  <c r="R35" i="1"/>
  <c r="Z35" i="1"/>
  <c r="X35" i="1" l="1"/>
  <c r="B36" i="1" s="1"/>
  <c r="AG35" i="1"/>
  <c r="AF35" i="1"/>
  <c r="D36" i="1" l="1"/>
  <c r="F36" i="1"/>
  <c r="E36" i="1"/>
  <c r="C36" i="1"/>
  <c r="T36" i="1" l="1"/>
  <c r="R36" i="1"/>
  <c r="V36" i="1"/>
  <c r="P36" i="1"/>
  <c r="M36" i="1"/>
  <c r="N36" i="1" s="1"/>
  <c r="I36" i="1"/>
  <c r="J36" i="1" s="1"/>
  <c r="AE36" i="1"/>
  <c r="K36" i="1"/>
  <c r="L36" i="1" s="1"/>
  <c r="G36" i="1"/>
  <c r="H36" i="1" s="1"/>
  <c r="X36" i="1"/>
  <c r="AG36" i="1" l="1"/>
  <c r="AF36" i="1"/>
  <c r="AD36" i="1"/>
  <c r="Z36" i="1"/>
  <c r="B37" i="1" s="1"/>
  <c r="AB36" i="1"/>
  <c r="E37" i="1" l="1"/>
  <c r="C37" i="1"/>
  <c r="D37" i="1"/>
  <c r="F37" i="1"/>
  <c r="R37" i="1" l="1"/>
  <c r="P37" i="1"/>
  <c r="K37" i="1"/>
  <c r="L37" i="1" s="1"/>
  <c r="I37" i="1"/>
  <c r="J37" i="1" s="1"/>
  <c r="M37" i="1"/>
  <c r="N37" i="1" s="1"/>
  <c r="AE37" i="1"/>
  <c r="AD37" i="1" s="1"/>
  <c r="G37" i="1"/>
  <c r="H37" i="1" s="1"/>
  <c r="AB37" i="1"/>
  <c r="T37" i="1"/>
  <c r="V37" i="1"/>
  <c r="AG37" i="1" l="1"/>
  <c r="AF37" i="1"/>
  <c r="X37" i="1"/>
  <c r="B38" i="1" s="1"/>
  <c r="Z37" i="1"/>
  <c r="F38" i="1" l="1"/>
  <c r="E38" i="1"/>
  <c r="D38" i="1"/>
  <c r="C38" i="1"/>
  <c r="R38" i="1" l="1"/>
  <c r="T38" i="1"/>
  <c r="V38" i="1"/>
  <c r="I38" i="1"/>
  <c r="J38" i="1" s="1"/>
  <c r="AE38" i="1"/>
  <c r="G38" i="1"/>
  <c r="H38" i="1" s="1"/>
  <c r="M38" i="1"/>
  <c r="N38" i="1" s="1"/>
  <c r="K38" i="1"/>
  <c r="L38" i="1" s="1"/>
  <c r="P38" i="1"/>
  <c r="X38" i="1"/>
  <c r="AG38" i="1" l="1"/>
  <c r="AF38" i="1"/>
  <c r="AD38" i="1"/>
  <c r="Z38" i="1"/>
  <c r="B39" i="1" s="1"/>
  <c r="AB38" i="1"/>
  <c r="C39" i="1" l="1"/>
  <c r="D39" i="1"/>
  <c r="E39" i="1"/>
  <c r="F39" i="1"/>
  <c r="T39" i="1" l="1"/>
  <c r="R39" i="1"/>
  <c r="P39" i="1"/>
  <c r="K39" i="1"/>
  <c r="L39" i="1" s="1"/>
  <c r="M39" i="1"/>
  <c r="N39" i="1" s="1"/>
  <c r="AE39" i="1"/>
  <c r="I39" i="1"/>
  <c r="J39" i="1" s="1"/>
  <c r="G39" i="1"/>
  <c r="H39" i="1" s="1"/>
  <c r="V39" i="1"/>
  <c r="AG39" i="1" l="1"/>
  <c r="AF39" i="1"/>
  <c r="Z39" i="1"/>
  <c r="AB39" i="1"/>
  <c r="X39" i="1"/>
  <c r="B40" i="1" s="1"/>
  <c r="AD39" i="1"/>
  <c r="D40" i="1" l="1"/>
  <c r="C40" i="1"/>
  <c r="F40" i="1"/>
  <c r="E40" i="1"/>
  <c r="AE40" i="1" l="1"/>
  <c r="I40" i="1"/>
  <c r="J40" i="1" s="1"/>
  <c r="G40" i="1"/>
  <c r="H40" i="1" s="1"/>
  <c r="X40" i="1"/>
  <c r="M40" i="1"/>
  <c r="N40" i="1" s="1"/>
  <c r="K40" i="1"/>
  <c r="L40" i="1" s="1"/>
  <c r="P40" i="1"/>
  <c r="R40" i="1"/>
  <c r="Z40" i="1"/>
  <c r="AD40" i="1"/>
  <c r="V40" i="1"/>
  <c r="T40" i="1"/>
  <c r="AB40" i="1"/>
  <c r="B41" i="1" l="1"/>
  <c r="AG40" i="1"/>
  <c r="AF40" i="1"/>
  <c r="F41" i="1" l="1"/>
  <c r="C41" i="1"/>
  <c r="D41" i="1"/>
  <c r="E41" i="1"/>
  <c r="T41" i="1" l="1"/>
  <c r="R41" i="1"/>
  <c r="AE41" i="1"/>
  <c r="Z41" i="1" s="1"/>
  <c r="I41" i="1"/>
  <c r="J41" i="1" s="1"/>
  <c r="P41" i="1"/>
  <c r="G41" i="1"/>
  <c r="H41" i="1" s="1"/>
  <c r="K41" i="1"/>
  <c r="L41" i="1" s="1"/>
  <c r="X41" i="1"/>
  <c r="M41" i="1"/>
  <c r="N41" i="1" s="1"/>
  <c r="V41" i="1"/>
  <c r="AD41" i="1"/>
  <c r="AG41" i="1" l="1"/>
  <c r="AF41" i="1"/>
  <c r="AB41" i="1"/>
  <c r="B42" i="1"/>
  <c r="D42" i="1" l="1"/>
  <c r="C42" i="1"/>
  <c r="E42" i="1"/>
  <c r="F42" i="1"/>
  <c r="V42" i="1" l="1"/>
  <c r="T42" i="1"/>
  <c r="R42" i="1"/>
  <c r="AE42" i="1"/>
  <c r="AD42" i="1" s="1"/>
  <c r="I42" i="1"/>
  <c r="J42" i="1" s="1"/>
  <c r="P42" i="1"/>
  <c r="G42" i="1"/>
  <c r="H42" i="1" s="1"/>
  <c r="X42" i="1"/>
  <c r="M42" i="1"/>
  <c r="N42" i="1" s="1"/>
  <c r="K42" i="1"/>
  <c r="L42" i="1" s="1"/>
  <c r="AB42" i="1" l="1"/>
  <c r="AG42" i="1"/>
  <c r="AF42" i="1"/>
  <c r="Z42" i="1"/>
  <c r="B43" i="1" s="1"/>
  <c r="E43" i="1" l="1"/>
  <c r="F43" i="1"/>
  <c r="C43" i="1"/>
  <c r="D43" i="1"/>
  <c r="P43" i="1" l="1"/>
  <c r="K43" i="1"/>
  <c r="L43" i="1" s="1"/>
  <c r="G43" i="1"/>
  <c r="H43" i="1" s="1"/>
  <c r="AE43" i="1"/>
  <c r="M43" i="1"/>
  <c r="N43" i="1" s="1"/>
  <c r="I43" i="1"/>
  <c r="J43" i="1" s="1"/>
  <c r="X43" i="1"/>
  <c r="V43" i="1"/>
  <c r="AD43" i="1"/>
  <c r="T43" i="1"/>
  <c r="AB43" i="1"/>
  <c r="R43" i="1"/>
  <c r="Z43" i="1"/>
  <c r="AG43" i="1" l="1"/>
  <c r="AF43" i="1"/>
  <c r="B44" i="1"/>
  <c r="F44" i="1" l="1"/>
  <c r="C44" i="1"/>
  <c r="E44" i="1"/>
  <c r="D44" i="1"/>
  <c r="T44" i="1" l="1"/>
  <c r="M44" i="1"/>
  <c r="N44" i="1" s="1"/>
  <c r="AE44" i="1"/>
  <c r="AB44" i="1" s="1"/>
  <c r="G44" i="1"/>
  <c r="H44" i="1" s="1"/>
  <c r="I44" i="1"/>
  <c r="J44" i="1" s="1"/>
  <c r="P44" i="1"/>
  <c r="K44" i="1"/>
  <c r="L44" i="1" s="1"/>
  <c r="X44" i="1"/>
  <c r="AD44" i="1"/>
  <c r="V44" i="1"/>
  <c r="Z44" i="1"/>
  <c r="R44" i="1"/>
  <c r="B45" i="1" l="1"/>
  <c r="AG44" i="1"/>
  <c r="AF44" i="1"/>
  <c r="F45" i="1" l="1"/>
  <c r="D45" i="1"/>
  <c r="E45" i="1"/>
  <c r="C45" i="1"/>
  <c r="T45" i="1" l="1"/>
  <c r="R45" i="1"/>
  <c r="V45" i="1"/>
  <c r="M45" i="1"/>
  <c r="N45" i="1" s="1"/>
  <c r="I45" i="1"/>
  <c r="J45" i="1" s="1"/>
  <c r="K45" i="1"/>
  <c r="L45" i="1" s="1"/>
  <c r="P45" i="1"/>
  <c r="AE45" i="1"/>
  <c r="AB45" i="1" s="1"/>
  <c r="G45" i="1"/>
  <c r="H45" i="1" s="1"/>
  <c r="X45" i="1" l="1"/>
  <c r="AD45" i="1"/>
  <c r="AG45" i="1"/>
  <c r="AF45" i="1"/>
  <c r="Z45" i="1"/>
  <c r="B46" i="1" s="1"/>
  <c r="E46" i="1" l="1"/>
  <c r="F46" i="1"/>
  <c r="C46" i="1"/>
  <c r="D46" i="1"/>
  <c r="AE46" i="1" l="1"/>
  <c r="X46" i="1"/>
  <c r="I46" i="1"/>
  <c r="J46" i="1" s="1"/>
  <c r="M46" i="1"/>
  <c r="N46" i="1" s="1"/>
  <c r="P46" i="1"/>
  <c r="K46" i="1"/>
  <c r="L46" i="1" s="1"/>
  <c r="G46" i="1"/>
  <c r="H46" i="1" s="1"/>
  <c r="V46" i="1"/>
  <c r="AD46" i="1"/>
  <c r="T46" i="1"/>
  <c r="AB46" i="1"/>
  <c r="Z46" i="1"/>
  <c r="R46" i="1"/>
  <c r="B47" i="1" l="1"/>
  <c r="AG46" i="1"/>
  <c r="AF46" i="1"/>
  <c r="C47" i="1" l="1"/>
  <c r="E47" i="1"/>
  <c r="F47" i="1"/>
  <c r="D47" i="1"/>
  <c r="R47" i="1" l="1"/>
  <c r="V47" i="1"/>
  <c r="T47" i="1"/>
  <c r="AE47" i="1"/>
  <c r="AB47" i="1" s="1"/>
  <c r="M47" i="1"/>
  <c r="N47" i="1" s="1"/>
  <c r="I47" i="1"/>
  <c r="J47" i="1" s="1"/>
  <c r="G47" i="1"/>
  <c r="H47" i="1" s="1"/>
  <c r="P47" i="1"/>
  <c r="K47" i="1"/>
  <c r="L47" i="1" s="1"/>
  <c r="X47" i="1" l="1"/>
  <c r="B48" i="1" s="1"/>
  <c r="AG47" i="1"/>
  <c r="AF47" i="1"/>
  <c r="AD47" i="1"/>
  <c r="Z47" i="1"/>
  <c r="F48" i="1" l="1"/>
  <c r="D48" i="1"/>
  <c r="E48" i="1"/>
  <c r="C48" i="1"/>
  <c r="T48" i="1" l="1"/>
  <c r="R48" i="1"/>
  <c r="V48" i="1"/>
  <c r="P48" i="1"/>
  <c r="K48" i="1"/>
  <c r="L48" i="1" s="1"/>
  <c r="G48" i="1"/>
  <c r="H48" i="1" s="1"/>
  <c r="AE48" i="1"/>
  <c r="AB48" i="1" s="1"/>
  <c r="M48" i="1"/>
  <c r="N48" i="1" s="1"/>
  <c r="I48" i="1"/>
  <c r="J48" i="1" s="1"/>
  <c r="Z48" i="1" l="1"/>
  <c r="X48" i="1"/>
  <c r="AD48" i="1"/>
  <c r="AG48" i="1"/>
  <c r="AF48" i="1"/>
  <c r="B49" i="1"/>
  <c r="F49" i="1" l="1"/>
  <c r="E49" i="1"/>
  <c r="D49" i="1"/>
  <c r="C49" i="1"/>
  <c r="R49" i="1" l="1"/>
  <c r="T49" i="1"/>
  <c r="V49" i="1"/>
  <c r="AE49" i="1"/>
  <c r="X49" i="1" s="1"/>
  <c r="K49" i="1"/>
  <c r="L49" i="1" s="1"/>
  <c r="G49" i="1"/>
  <c r="H49" i="1" s="1"/>
  <c r="I49" i="1"/>
  <c r="J49" i="1" s="1"/>
  <c r="M49" i="1"/>
  <c r="N49" i="1" s="1"/>
  <c r="P49" i="1"/>
  <c r="AD49" i="1" l="1"/>
  <c r="AB49" i="1"/>
  <c r="AG49" i="1"/>
  <c r="AF49" i="1"/>
  <c r="Z49" i="1"/>
  <c r="B50" i="1" s="1"/>
  <c r="E50" i="1" l="1"/>
  <c r="D50" i="1"/>
  <c r="F50" i="1"/>
  <c r="C50" i="1"/>
  <c r="V50" i="1" l="1"/>
  <c r="R50" i="1"/>
  <c r="T50" i="1"/>
  <c r="P50" i="1"/>
  <c r="G50" i="1"/>
  <c r="H50" i="1" s="1"/>
  <c r="K50" i="1"/>
  <c r="L50" i="1" s="1"/>
  <c r="AE50" i="1"/>
  <c r="X50" i="1"/>
  <c r="M50" i="1"/>
  <c r="N50" i="1" s="1"/>
  <c r="I50" i="1"/>
  <c r="J50" i="1" s="1"/>
  <c r="AG50" i="1" l="1"/>
  <c r="AF50" i="1"/>
  <c r="AB50" i="1"/>
  <c r="Z50" i="1"/>
  <c r="B51" i="1" s="1"/>
  <c r="AD50" i="1"/>
  <c r="F51" i="1" l="1"/>
  <c r="D51" i="1"/>
  <c r="E51" i="1"/>
  <c r="C51" i="1"/>
  <c r="T51" i="1" l="1"/>
  <c r="R51" i="1"/>
  <c r="V51" i="1"/>
  <c r="P51" i="1"/>
  <c r="G51" i="1"/>
  <c r="H51" i="1" s="1"/>
  <c r="K51" i="1"/>
  <c r="L51" i="1" s="1"/>
  <c r="AE51" i="1"/>
  <c r="AD51" i="1" s="1"/>
  <c r="M51" i="1"/>
  <c r="N51" i="1" s="1"/>
  <c r="X51" i="1"/>
  <c r="I51" i="1"/>
  <c r="J51" i="1" s="1"/>
  <c r="AG51" i="1" l="1"/>
  <c r="AF51" i="1"/>
  <c r="Z51" i="1"/>
  <c r="B52" i="1" s="1"/>
  <c r="AB51" i="1"/>
  <c r="C52" i="1" l="1"/>
  <c r="D52" i="1"/>
  <c r="E52" i="1"/>
  <c r="F52" i="1"/>
  <c r="T52" i="1" l="1"/>
  <c r="R52" i="1"/>
  <c r="P52" i="1"/>
  <c r="I52" i="1"/>
  <c r="J52" i="1" s="1"/>
  <c r="M52" i="1"/>
  <c r="N52" i="1" s="1"/>
  <c r="AE52" i="1"/>
  <c r="Z52" i="1" s="1"/>
  <c r="X52" i="1"/>
  <c r="K52" i="1"/>
  <c r="L52" i="1" s="1"/>
  <c r="G52" i="1"/>
  <c r="H52" i="1" s="1"/>
  <c r="V52" i="1"/>
  <c r="AD52" i="1"/>
  <c r="AG52" i="1" l="1"/>
  <c r="AF52" i="1"/>
  <c r="AB52" i="1"/>
  <c r="B53" i="1" s="1"/>
  <c r="E53" i="1" l="1"/>
  <c r="D53" i="1"/>
  <c r="C53" i="1"/>
  <c r="F53" i="1"/>
  <c r="G53" i="1" l="1"/>
  <c r="H53" i="1" s="1"/>
  <c r="K53" i="1"/>
  <c r="L53" i="1" s="1"/>
  <c r="AE53" i="1"/>
  <c r="I53" i="1"/>
  <c r="J53" i="1" s="1"/>
  <c r="P53" i="1"/>
  <c r="M53" i="1"/>
  <c r="N53" i="1" s="1"/>
  <c r="R53" i="1"/>
  <c r="Z53" i="1"/>
  <c r="AB53" i="1"/>
  <c r="T53" i="1"/>
  <c r="AD53" i="1"/>
  <c r="V53" i="1"/>
  <c r="AG53" i="1" l="1"/>
  <c r="AF53" i="1"/>
  <c r="B54" i="1"/>
  <c r="X53" i="1"/>
  <c r="C54" i="1" l="1"/>
  <c r="D54" i="1"/>
  <c r="E54" i="1"/>
  <c r="F54" i="1"/>
  <c r="T54" i="1" l="1"/>
  <c r="R54" i="1"/>
  <c r="G54" i="1"/>
  <c r="H54" i="1" s="1"/>
  <c r="I54" i="1"/>
  <c r="J54" i="1" s="1"/>
  <c r="K54" i="1"/>
  <c r="L54" i="1" s="1"/>
  <c r="P54" i="1"/>
  <c r="AE54" i="1"/>
  <c r="X54" i="1" s="1"/>
  <c r="M54" i="1"/>
  <c r="N54" i="1" s="1"/>
  <c r="V54" i="1"/>
  <c r="AD54" i="1"/>
  <c r="AG54" i="1" l="1"/>
  <c r="AF54" i="1"/>
  <c r="Z54" i="1"/>
  <c r="AB54" i="1"/>
  <c r="B55" i="1" s="1"/>
  <c r="C55" i="1" l="1"/>
  <c r="E55" i="1"/>
  <c r="F55" i="1"/>
  <c r="D55" i="1"/>
  <c r="V55" i="1" l="1"/>
  <c r="T55" i="1"/>
  <c r="AE55" i="1"/>
  <c r="M55" i="1"/>
  <c r="N55" i="1" s="1"/>
  <c r="G55" i="1"/>
  <c r="H55" i="1" s="1"/>
  <c r="P55" i="1"/>
  <c r="I55" i="1"/>
  <c r="J55" i="1" s="1"/>
  <c r="K55" i="1"/>
  <c r="L55" i="1" s="1"/>
  <c r="R55" i="1"/>
  <c r="Z55" i="1"/>
  <c r="AG55" i="1" l="1"/>
  <c r="AF55" i="1"/>
  <c r="X55" i="1"/>
  <c r="AB55" i="1"/>
  <c r="AD55" i="1"/>
  <c r="B56" i="1" s="1"/>
  <c r="E56" i="1" l="1"/>
  <c r="F56" i="1"/>
  <c r="C56" i="1"/>
  <c r="D56" i="1"/>
  <c r="M56" i="1" l="1"/>
  <c r="N56" i="1" s="1"/>
  <c r="P56" i="1"/>
  <c r="I56" i="1"/>
  <c r="J56" i="1" s="1"/>
  <c r="K56" i="1"/>
  <c r="L56" i="1" s="1"/>
  <c r="AE56" i="1"/>
  <c r="X56" i="1" s="1"/>
  <c r="G56" i="1"/>
  <c r="H56" i="1" s="1"/>
  <c r="V56" i="1"/>
  <c r="AD56" i="1"/>
  <c r="T56" i="1"/>
  <c r="R56" i="1"/>
  <c r="Z56" i="1"/>
  <c r="AB56" i="1" l="1"/>
  <c r="AG56" i="1"/>
  <c r="AF56" i="1"/>
  <c r="B57" i="1"/>
  <c r="E57" i="1" l="1"/>
  <c r="C57" i="1"/>
  <c r="F57" i="1"/>
  <c r="D57" i="1"/>
  <c r="V57" i="1" l="1"/>
  <c r="K57" i="1"/>
  <c r="L57" i="1" s="1"/>
  <c r="I57" i="1"/>
  <c r="J57" i="1" s="1"/>
  <c r="M57" i="1"/>
  <c r="N57" i="1" s="1"/>
  <c r="AE57" i="1"/>
  <c r="P57" i="1"/>
  <c r="G57" i="1"/>
  <c r="H57" i="1" s="1"/>
  <c r="T57" i="1"/>
  <c r="Z57" i="1"/>
  <c r="R57" i="1"/>
  <c r="AG57" i="1" l="1"/>
  <c r="AF57" i="1"/>
  <c r="AB57" i="1"/>
  <c r="X57" i="1"/>
  <c r="B58" i="1" s="1"/>
  <c r="AD57" i="1"/>
  <c r="F58" i="1" l="1"/>
  <c r="E58" i="1"/>
  <c r="D58" i="1"/>
  <c r="C58" i="1"/>
  <c r="R58" i="1" l="1"/>
  <c r="T58" i="1"/>
  <c r="V58" i="1"/>
  <c r="G58" i="1"/>
  <c r="H58" i="1" s="1"/>
  <c r="AE58" i="1"/>
  <c r="K58" i="1"/>
  <c r="L58" i="1" s="1"/>
  <c r="M58" i="1"/>
  <c r="N58" i="1" s="1"/>
  <c r="I58" i="1"/>
  <c r="J58" i="1" s="1"/>
  <c r="P58" i="1"/>
  <c r="AG58" i="1" l="1"/>
  <c r="AF58" i="1"/>
  <c r="AD58" i="1"/>
  <c r="AB58" i="1"/>
  <c r="B59" i="1"/>
  <c r="X58" i="1"/>
  <c r="Z58" i="1"/>
  <c r="F59" i="1" l="1"/>
  <c r="D59" i="1"/>
  <c r="C59" i="1"/>
  <c r="E59" i="1"/>
  <c r="P59" i="1" l="1"/>
  <c r="K59" i="1"/>
  <c r="L59" i="1" s="1"/>
  <c r="G59" i="1"/>
  <c r="H59" i="1" s="1"/>
  <c r="M59" i="1"/>
  <c r="N59" i="1" s="1"/>
  <c r="I59" i="1"/>
  <c r="J59" i="1" s="1"/>
  <c r="AE59" i="1"/>
  <c r="R59" i="1"/>
  <c r="Z59" i="1"/>
  <c r="AD59" i="1"/>
  <c r="V59" i="1"/>
  <c r="AB59" i="1"/>
  <c r="T59" i="1"/>
  <c r="AG59" i="1" l="1"/>
  <c r="AF59" i="1"/>
  <c r="X59" i="1"/>
  <c r="B60" i="1" s="1"/>
  <c r="D60" i="1" l="1"/>
  <c r="F60" i="1"/>
  <c r="C60" i="1"/>
  <c r="E60" i="1"/>
  <c r="I60" i="1" l="1"/>
  <c r="J60" i="1" s="1"/>
  <c r="G60" i="1"/>
  <c r="H60" i="1" s="1"/>
  <c r="P60" i="1"/>
  <c r="M60" i="1"/>
  <c r="N60" i="1" s="1"/>
  <c r="AE60" i="1"/>
  <c r="X60" i="1" s="1"/>
  <c r="K60" i="1"/>
  <c r="L60" i="1" s="1"/>
  <c r="V60" i="1"/>
  <c r="Z60" i="1"/>
  <c r="R60" i="1"/>
  <c r="T60" i="1"/>
  <c r="AG60" i="1" l="1"/>
  <c r="AF60" i="1"/>
  <c r="AB60" i="1"/>
  <c r="B61" i="1" s="1"/>
  <c r="AD60" i="1"/>
  <c r="C61" i="1" l="1"/>
  <c r="D61" i="1"/>
  <c r="F61" i="1"/>
  <c r="E61" i="1"/>
  <c r="V61" i="1" l="1"/>
  <c r="R61" i="1"/>
  <c r="AE61" i="1"/>
  <c r="Z61" i="1" s="1"/>
  <c r="X61" i="1"/>
  <c r="G61" i="1"/>
  <c r="H61" i="1" s="1"/>
  <c r="M61" i="1"/>
  <c r="N61" i="1" s="1"/>
  <c r="P61" i="1"/>
  <c r="I61" i="1"/>
  <c r="J61" i="1" s="1"/>
  <c r="K61" i="1"/>
  <c r="L61" i="1" s="1"/>
  <c r="AB61" i="1"/>
  <c r="T61" i="1"/>
  <c r="AG61" i="1" l="1"/>
  <c r="AF61" i="1"/>
  <c r="AD61" i="1"/>
  <c r="B62" i="1" s="1"/>
  <c r="C62" i="1" l="1"/>
  <c r="F62" i="1"/>
  <c r="D62" i="1"/>
  <c r="E62" i="1"/>
  <c r="R62" i="1" l="1"/>
  <c r="V62" i="1"/>
  <c r="P62" i="1"/>
  <c r="K62" i="1"/>
  <c r="L62" i="1" s="1"/>
  <c r="I62" i="1"/>
  <c r="J62" i="1" s="1"/>
  <c r="AE62" i="1"/>
  <c r="M62" i="1"/>
  <c r="N62" i="1" s="1"/>
  <c r="G62" i="1"/>
  <c r="H62" i="1" s="1"/>
  <c r="T62" i="1"/>
  <c r="AG62" i="1" l="1"/>
  <c r="AF62" i="1"/>
  <c r="AB62" i="1"/>
  <c r="X62" i="1"/>
  <c r="B63" i="1" s="1"/>
  <c r="Z62" i="1"/>
  <c r="AD62" i="1"/>
  <c r="C63" i="1" l="1"/>
  <c r="E63" i="1"/>
  <c r="D63" i="1"/>
  <c r="F63" i="1"/>
  <c r="R63" i="1" l="1"/>
  <c r="T63" i="1"/>
  <c r="AB63" i="1"/>
  <c r="AE63" i="1"/>
  <c r="I63" i="1"/>
  <c r="J63" i="1" s="1"/>
  <c r="G63" i="1"/>
  <c r="H63" i="1" s="1"/>
  <c r="X63" i="1"/>
  <c r="P63" i="1"/>
  <c r="M63" i="1"/>
  <c r="N63" i="1" s="1"/>
  <c r="K63" i="1"/>
  <c r="L63" i="1" s="1"/>
  <c r="AD63" i="1"/>
  <c r="V63" i="1"/>
  <c r="AG63" i="1" l="1"/>
  <c r="AF63" i="1"/>
  <c r="Z63" i="1"/>
  <c r="B64" i="1" s="1"/>
  <c r="D64" i="1" l="1"/>
  <c r="C64" i="1"/>
  <c r="F64" i="1"/>
  <c r="E64" i="1"/>
  <c r="V64" i="1" l="1"/>
  <c r="P64" i="1"/>
  <c r="I64" i="1"/>
  <c r="J64" i="1" s="1"/>
  <c r="G64" i="1"/>
  <c r="H64" i="1" s="1"/>
  <c r="K64" i="1"/>
  <c r="L64" i="1" s="1"/>
  <c r="AE64" i="1"/>
  <c r="X64" i="1" s="1"/>
  <c r="M64" i="1"/>
  <c r="N64" i="1" s="1"/>
  <c r="R64" i="1"/>
  <c r="Z64" i="1"/>
  <c r="AB64" i="1"/>
  <c r="T64" i="1"/>
  <c r="AG64" i="1" l="1"/>
  <c r="AF64" i="1"/>
  <c r="AD64" i="1"/>
  <c r="B65" i="1" s="1"/>
  <c r="F65" i="1" l="1"/>
  <c r="C65" i="1"/>
  <c r="D65" i="1"/>
  <c r="E65" i="1"/>
  <c r="R65" i="1" l="1"/>
  <c r="K65" i="1"/>
  <c r="L65" i="1" s="1"/>
  <c r="P65" i="1"/>
  <c r="G65" i="1"/>
  <c r="H65" i="1" s="1"/>
  <c r="I65" i="1"/>
  <c r="J65" i="1" s="1"/>
  <c r="M65" i="1"/>
  <c r="N65" i="1" s="1"/>
  <c r="AE65" i="1"/>
  <c r="Z65" i="1" s="1"/>
  <c r="AD65" i="1"/>
  <c r="V65" i="1"/>
  <c r="T65" i="1"/>
  <c r="AB65" i="1"/>
  <c r="X65" i="1" l="1"/>
  <c r="AG65" i="1"/>
  <c r="AF65" i="1"/>
  <c r="B66" i="1"/>
  <c r="C66" i="1" l="1"/>
  <c r="D66" i="1"/>
  <c r="F66" i="1"/>
  <c r="E66" i="1"/>
  <c r="V66" i="1" l="1"/>
  <c r="R66" i="1"/>
  <c r="AE66" i="1"/>
  <c r="K66" i="1"/>
  <c r="L66" i="1" s="1"/>
  <c r="P66" i="1"/>
  <c r="M66" i="1"/>
  <c r="N66" i="1" s="1"/>
  <c r="G66" i="1"/>
  <c r="H66" i="1" s="1"/>
  <c r="I66" i="1"/>
  <c r="J66" i="1" s="1"/>
  <c r="AB66" i="1"/>
  <c r="T66" i="1"/>
  <c r="AG66" i="1" l="1"/>
  <c r="AF66" i="1"/>
  <c r="Z66" i="1"/>
  <c r="X66" i="1"/>
  <c r="B67" i="1"/>
  <c r="AD66" i="1"/>
  <c r="D67" i="1" l="1"/>
  <c r="F67" i="1"/>
  <c r="E67" i="1"/>
  <c r="C67" i="1"/>
  <c r="T67" i="1" l="1"/>
  <c r="V67" i="1"/>
  <c r="R67" i="1"/>
  <c r="AE67" i="1"/>
  <c r="Z67" i="1" s="1"/>
  <c r="M67" i="1"/>
  <c r="N67" i="1" s="1"/>
  <c r="G67" i="1"/>
  <c r="H67" i="1" s="1"/>
  <c r="P67" i="1"/>
  <c r="I67" i="1"/>
  <c r="J67" i="1" s="1"/>
  <c r="K67" i="1"/>
  <c r="L67" i="1" s="1"/>
  <c r="X67" i="1"/>
  <c r="AD67" i="1" l="1"/>
  <c r="B68" i="1"/>
  <c r="AG67" i="1"/>
  <c r="AF67" i="1"/>
  <c r="AB67" i="1"/>
  <c r="D68" i="1" l="1"/>
  <c r="C68" i="1"/>
  <c r="E68" i="1"/>
  <c r="F68" i="1"/>
  <c r="T68" i="1" l="1"/>
  <c r="I68" i="1"/>
  <c r="J68" i="1" s="1"/>
  <c r="M68" i="1"/>
  <c r="N68" i="1" s="1"/>
  <c r="K68" i="1"/>
  <c r="L68" i="1" s="1"/>
  <c r="AE68" i="1"/>
  <c r="X68" i="1" s="1"/>
  <c r="G68" i="1"/>
  <c r="H68" i="1" s="1"/>
  <c r="P68" i="1"/>
  <c r="R68" i="1"/>
  <c r="Z68" i="1"/>
  <c r="V68" i="1"/>
  <c r="AD68" i="1"/>
  <c r="AG68" i="1" l="1"/>
  <c r="AF68" i="1"/>
  <c r="AB68" i="1"/>
  <c r="B69" i="1" s="1"/>
  <c r="F69" i="1" l="1"/>
  <c r="E69" i="1"/>
  <c r="C69" i="1"/>
  <c r="D69" i="1"/>
  <c r="K69" i="1" l="1"/>
  <c r="L69" i="1" s="1"/>
  <c r="M69" i="1"/>
  <c r="N69" i="1" s="1"/>
  <c r="P69" i="1"/>
  <c r="G69" i="1"/>
  <c r="H69" i="1" s="1"/>
  <c r="I69" i="1"/>
  <c r="J69" i="1" s="1"/>
  <c r="AE69" i="1"/>
  <c r="T69" i="1"/>
  <c r="AB69" i="1"/>
  <c r="V69" i="1"/>
  <c r="AD69" i="1"/>
  <c r="Z69" i="1"/>
  <c r="R69" i="1"/>
  <c r="AG69" i="1" l="1"/>
  <c r="AF69" i="1"/>
  <c r="X69" i="1"/>
  <c r="B70" i="1" s="1"/>
  <c r="E70" i="1" l="1"/>
  <c r="C70" i="1"/>
  <c r="F70" i="1"/>
  <c r="D70" i="1"/>
  <c r="V70" i="1" l="1"/>
  <c r="P70" i="1"/>
  <c r="K70" i="1"/>
  <c r="L70" i="1" s="1"/>
  <c r="I70" i="1"/>
  <c r="J70" i="1" s="1"/>
  <c r="G70" i="1"/>
  <c r="H70" i="1" s="1"/>
  <c r="AE70" i="1"/>
  <c r="AD70" i="1" s="1"/>
  <c r="M70" i="1"/>
  <c r="N70" i="1" s="1"/>
  <c r="AB70" i="1"/>
  <c r="T70" i="1"/>
  <c r="R70" i="1"/>
  <c r="Z70" i="1"/>
  <c r="X70" i="1" l="1"/>
  <c r="B71" i="1"/>
  <c r="AG70" i="1"/>
  <c r="AF70" i="1"/>
  <c r="F71" i="1" l="1"/>
  <c r="C71" i="1"/>
  <c r="D71" i="1"/>
  <c r="E71" i="1"/>
  <c r="T71" i="1" l="1"/>
  <c r="R71" i="1"/>
  <c r="V71" i="1"/>
  <c r="M71" i="1"/>
  <c r="N71" i="1" s="1"/>
  <c r="G71" i="1"/>
  <c r="H71" i="1" s="1"/>
  <c r="P71" i="1"/>
  <c r="I71" i="1"/>
  <c r="J71" i="1" s="1"/>
  <c r="K71" i="1"/>
  <c r="L71" i="1" s="1"/>
  <c r="AE71" i="1"/>
  <c r="AG71" i="1" l="1"/>
  <c r="AF71" i="1"/>
  <c r="X71" i="1"/>
  <c r="AD71" i="1"/>
  <c r="Z71" i="1"/>
  <c r="B72" i="1" s="1"/>
  <c r="AB71" i="1"/>
  <c r="E72" i="1" l="1"/>
  <c r="D72" i="1"/>
  <c r="C72" i="1"/>
  <c r="F72" i="1"/>
  <c r="K72" i="1" l="1"/>
  <c r="L72" i="1" s="1"/>
  <c r="M72" i="1"/>
  <c r="N72" i="1" s="1"/>
  <c r="I72" i="1"/>
  <c r="J72" i="1" s="1"/>
  <c r="G72" i="1"/>
  <c r="H72" i="1" s="1"/>
  <c r="P72" i="1"/>
  <c r="AE72" i="1"/>
  <c r="X72" i="1" s="1"/>
  <c r="R72" i="1"/>
  <c r="Z72" i="1"/>
  <c r="T72" i="1"/>
  <c r="V72" i="1"/>
  <c r="AD72" i="1" l="1"/>
  <c r="AB72" i="1"/>
  <c r="AG72" i="1"/>
  <c r="AF72" i="1"/>
  <c r="B73" i="1"/>
  <c r="F73" i="1" l="1"/>
  <c r="C73" i="1"/>
  <c r="D73" i="1"/>
  <c r="E73" i="1"/>
  <c r="R73" i="1" l="1"/>
  <c r="AE73" i="1"/>
  <c r="I73" i="1"/>
  <c r="J73" i="1" s="1"/>
  <c r="X73" i="1"/>
  <c r="M73" i="1"/>
  <c r="N73" i="1" s="1"/>
  <c r="P73" i="1"/>
  <c r="K73" i="1"/>
  <c r="L73" i="1" s="1"/>
  <c r="G73" i="1"/>
  <c r="H73" i="1" s="1"/>
  <c r="AD73" i="1"/>
  <c r="V73" i="1"/>
  <c r="AB73" i="1"/>
  <c r="T73" i="1"/>
  <c r="AG73" i="1" l="1"/>
  <c r="AF73" i="1"/>
  <c r="Z73" i="1"/>
  <c r="B74" i="1" s="1"/>
  <c r="D74" i="1" l="1"/>
  <c r="E74" i="1"/>
  <c r="C74" i="1"/>
  <c r="F74" i="1"/>
  <c r="AE74" i="1" l="1"/>
  <c r="G74" i="1"/>
  <c r="H74" i="1" s="1"/>
  <c r="K74" i="1"/>
  <c r="L74" i="1" s="1"/>
  <c r="P74" i="1"/>
  <c r="M74" i="1"/>
  <c r="N74" i="1" s="1"/>
  <c r="I74" i="1"/>
  <c r="J74" i="1" s="1"/>
  <c r="AB74" i="1"/>
  <c r="T74" i="1"/>
  <c r="Z74" i="1"/>
  <c r="R74" i="1"/>
  <c r="V74" i="1"/>
  <c r="AG74" i="1" l="1"/>
  <c r="E10" i="1" s="1"/>
  <c r="AF74" i="1"/>
  <c r="E12" i="1" s="1"/>
  <c r="E11" i="1" s="1"/>
  <c r="AD74" i="1"/>
  <c r="X74" i="1"/>
</calcChain>
</file>

<file path=xl/comments1.xml><?xml version="1.0" encoding="utf-8"?>
<comments xmlns="http://schemas.openxmlformats.org/spreadsheetml/2006/main">
  <authors>
    <author>Huybert Groenendaal</author>
  </authors>
  <commentList>
    <comment ref="E11" authorId="0" shapeId="0">
      <text>
        <r>
          <rPr>
            <sz val="9"/>
            <color indexed="81"/>
            <rFont val="Tahoma"/>
            <family val="2"/>
          </rPr>
          <t>Mean of this cell gives the required probability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<sst xmlns="http://schemas.openxmlformats.org/spreadsheetml/2006/main" count="55" uniqueCount="29">
  <si>
    <t>How long before a shutdown?</t>
  </si>
  <si>
    <t>P(&gt;0 shutdowns in a year)?</t>
  </si>
  <si>
    <t>No. shutdowns in a year</t>
  </si>
  <si>
    <t>P(fail/day)</t>
  </si>
  <si>
    <t>MTBF (days)</t>
  </si>
  <si>
    <t>Pumps working</t>
  </si>
  <si>
    <t>Pumps  failed</t>
  </si>
  <si>
    <t>A</t>
  </si>
  <si>
    <t>B</t>
  </si>
  <si>
    <t>C</t>
  </si>
  <si>
    <t>D</t>
  </si>
  <si>
    <t>Status (1=failed) at time t</t>
  </si>
  <si>
    <t>MTBF at time t</t>
  </si>
  <si>
    <t>Time to repair completion new t</t>
  </si>
  <si>
    <t>Time to failure new t</t>
  </si>
  <si>
    <t>Collapse</t>
  </si>
  <si>
    <t>Collapses</t>
  </si>
  <si>
    <t>Time t (days)</t>
  </si>
  <si>
    <t>in a year</t>
  </si>
  <si>
    <t>Result</t>
  </si>
  <si>
    <t>Results</t>
  </si>
  <si>
    <t>Power station pumps</t>
  </si>
  <si>
    <r>
      <t>Problem:</t>
    </r>
    <r>
      <rPr>
        <sz val="10"/>
        <rFont val="Arial"/>
        <family val="2"/>
      </rPr>
      <t xml:space="preserve"> 4 pumps, A to D, serve a power station. In order to work, the station needs 2 working pumps. Each pump has a probability of failure in a day, which depends on number of pumps working. Each repair of the pump takes LogNormal(20,15) days. How long will it take before a shutdown (before 3 of 4 pumps break down)? How many shutdowns will the station have per year? What is the probability of one or more shutdowns per year?</t>
    </r>
  </si>
  <si>
    <t>1/A</t>
  </si>
  <si>
    <t>1/B</t>
  </si>
  <si>
    <t>1/C</t>
  </si>
  <si>
    <t>1/D</t>
  </si>
  <si>
    <t>Exponential</t>
  </si>
  <si>
    <t>LogNorm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</si>
</sst>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0"/>
  </numFmts>
  <fonts count="11" x14ac:knownFonts="1">
    <font>
      <sz val="10"/>
      <name val="Arial"/>
    </font>
    <font>
      <sz val="8"/>
      <name val="Arial"/>
      <family val="2"/>
    </font>
    <font>
      <sz val="10"/>
      <color indexed="9"/>
      <name val="Arial"/>
      <family val="2"/>
    </font>
    <font>
      <sz val="12"/>
      <name val="Times New Roman"/>
      <family val="1"/>
    </font>
    <font>
      <sz val="16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color indexed="12"/>
      <name val="Arial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5"/>
        <bgColor indexed="9"/>
      </patternFill>
    </fill>
    <fill>
      <patternFill patternType="solid">
        <fgColor indexed="11"/>
        <bgColor indexed="9"/>
      </patternFill>
    </fill>
    <fill>
      <patternFill patternType="solid">
        <fgColor indexed="42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8">
    <xf numFmtId="0" fontId="0" fillId="0" borderId="0" xfId="0"/>
    <xf numFmtId="0" fontId="0" fillId="0" borderId="0" xfId="0" applyProtection="1">
      <protection locked="0"/>
    </xf>
    <xf numFmtId="0" fontId="2" fillId="0" borderId="0" xfId="0" applyFont="1" applyProtection="1">
      <protection hidden="1"/>
    </xf>
    <xf numFmtId="0" fontId="3" fillId="0" borderId="0" xfId="0" applyFont="1"/>
    <xf numFmtId="0" fontId="4" fillId="0" borderId="0" xfId="0" applyFont="1" applyProtection="1">
      <protection locked="0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Continuous"/>
    </xf>
    <xf numFmtId="0" fontId="0" fillId="2" borderId="12" xfId="0" applyFill="1" applyBorder="1" applyAlignment="1">
      <alignment horizontal="centerContinuous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2" borderId="17" xfId="0" applyFill="1" applyBorder="1" applyAlignment="1">
      <alignment horizontal="center"/>
    </xf>
    <xf numFmtId="1" fontId="0" fillId="0" borderId="14" xfId="0" applyNumberFormat="1" applyBorder="1" applyAlignment="1">
      <alignment horizontal="center"/>
    </xf>
    <xf numFmtId="1" fontId="0" fillId="0" borderId="15" xfId="0" applyNumberFormat="1" applyBorder="1" applyAlignment="1">
      <alignment horizontal="center"/>
    </xf>
    <xf numFmtId="0" fontId="7" fillId="2" borderId="18" xfId="0" applyFont="1" applyFill="1" applyBorder="1" applyAlignment="1">
      <alignment horizontal="center"/>
    </xf>
    <xf numFmtId="0" fontId="7" fillId="2" borderId="19" xfId="0" applyFont="1" applyFill="1" applyBorder="1" applyAlignment="1">
      <alignment horizontal="center"/>
    </xf>
    <xf numFmtId="0" fontId="7" fillId="2" borderId="20" xfId="0" applyFont="1" applyFill="1" applyBorder="1" applyAlignment="1">
      <alignment horizontal="center"/>
    </xf>
    <xf numFmtId="0" fontId="0" fillId="0" borderId="21" xfId="0" applyBorder="1" applyAlignment="1" applyProtection="1">
      <alignment horizontal="center"/>
      <protection locked="0"/>
    </xf>
    <xf numFmtId="0" fontId="6" fillId="0" borderId="21" xfId="0" applyFont="1" applyBorder="1" applyAlignment="1">
      <alignment horizontal="center"/>
    </xf>
    <xf numFmtId="0" fontId="6" fillId="0" borderId="22" xfId="0" applyFont="1" applyBorder="1" applyAlignment="1">
      <alignment horizontal="center"/>
    </xf>
    <xf numFmtId="0" fontId="5" fillId="2" borderId="23" xfId="0" applyFont="1" applyFill="1" applyBorder="1" applyAlignment="1">
      <alignment horizontal="centerContinuous"/>
    </xf>
    <xf numFmtId="0" fontId="0" fillId="2" borderId="24" xfId="0" applyFill="1" applyBorder="1" applyAlignment="1">
      <alignment horizontal="center"/>
    </xf>
    <xf numFmtId="0" fontId="7" fillId="0" borderId="25" xfId="0" applyFont="1" applyBorder="1" applyAlignment="1">
      <alignment horizontal="center"/>
    </xf>
    <xf numFmtId="0" fontId="7" fillId="0" borderId="26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0" fillId="2" borderId="27" xfId="0" applyFill="1" applyBorder="1" applyAlignment="1">
      <alignment wrapText="1"/>
    </xf>
    <xf numFmtId="0" fontId="0" fillId="0" borderId="0" xfId="0" applyAlignment="1" applyProtection="1">
      <alignment horizontal="center"/>
      <protection locked="0"/>
    </xf>
    <xf numFmtId="0" fontId="0" fillId="0" borderId="28" xfId="0" applyBorder="1" applyProtection="1">
      <protection locked="0"/>
    </xf>
    <xf numFmtId="2" fontId="8" fillId="3" borderId="29" xfId="0" applyNumberFormat="1" applyFont="1" applyFill="1" applyBorder="1" applyAlignment="1">
      <alignment horizontal="center"/>
    </xf>
    <xf numFmtId="0" fontId="8" fillId="3" borderId="21" xfId="0" applyFont="1" applyFill="1" applyBorder="1" applyAlignment="1">
      <alignment horizontal="center"/>
    </xf>
    <xf numFmtId="0" fontId="8" fillId="3" borderId="22" xfId="0" applyFont="1" applyFill="1" applyBorder="1" applyAlignment="1">
      <alignment horizontal="center"/>
    </xf>
    <xf numFmtId="0" fontId="7" fillId="2" borderId="30" xfId="0" applyFont="1" applyFill="1" applyBorder="1" applyAlignment="1" applyProtection="1">
      <alignment horizontal="center" vertical="distributed"/>
      <protection locked="0"/>
    </xf>
    <xf numFmtId="0" fontId="7" fillId="2" borderId="31" xfId="0" applyFont="1" applyFill="1" applyBorder="1" applyAlignment="1" applyProtection="1">
      <alignment horizontal="center" vertical="distributed"/>
      <protection locked="0"/>
    </xf>
    <xf numFmtId="0" fontId="7" fillId="2" borderId="32" xfId="0" applyFont="1" applyFill="1" applyBorder="1" applyAlignment="1">
      <alignment horizontal="center" vertical="distributed"/>
    </xf>
    <xf numFmtId="0" fontId="7" fillId="2" borderId="27" xfId="0" applyFont="1" applyFill="1" applyBorder="1" applyAlignment="1">
      <alignment horizontal="center" vertical="distributed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5" fontId="0" fillId="0" borderId="7" xfId="0" applyNumberFormat="1" applyBorder="1" applyAlignment="1">
      <alignment horizontal="center"/>
    </xf>
    <xf numFmtId="1" fontId="0" fillId="4" borderId="0" xfId="0" applyNumberFormat="1" applyFill="1" applyBorder="1" applyAlignment="1">
      <alignment horizontal="center"/>
    </xf>
    <xf numFmtId="1" fontId="0" fillId="4" borderId="7" xfId="0" applyNumberFormat="1" applyFill="1" applyBorder="1" applyAlignment="1">
      <alignment horizontal="center"/>
    </xf>
    <xf numFmtId="0" fontId="0" fillId="2" borderId="33" xfId="0" applyFill="1" applyBorder="1" applyAlignment="1">
      <alignment horizontal="center"/>
    </xf>
    <xf numFmtId="0" fontId="0" fillId="2" borderId="34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5" xfId="0" applyBorder="1" applyAlignment="1">
      <alignment horizontal="center"/>
    </xf>
    <xf numFmtId="1" fontId="0" fillId="0" borderId="0" xfId="0" applyNumberFormat="1" applyBorder="1" applyAlignment="1">
      <alignment horizontal="center"/>
    </xf>
    <xf numFmtId="165" fontId="0" fillId="0" borderId="6" xfId="0" applyNumberFormat="1" applyBorder="1" applyAlignment="1">
      <alignment horizontal="center"/>
    </xf>
    <xf numFmtId="1" fontId="0" fillId="0" borderId="7" xfId="0" applyNumberFormat="1" applyBorder="1" applyAlignment="1">
      <alignment horizontal="center"/>
    </xf>
    <xf numFmtId="165" fontId="0" fillId="0" borderId="8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14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15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0" fontId="0" fillId="2" borderId="36" xfId="0" applyFill="1" applyBorder="1" applyAlignment="1">
      <alignment horizontal="center"/>
    </xf>
    <xf numFmtId="0" fontId="7" fillId="2" borderId="37" xfId="0" applyFont="1" applyFill="1" applyBorder="1" applyAlignment="1">
      <alignment horizontal="centerContinuous"/>
    </xf>
    <xf numFmtId="0" fontId="7" fillId="2" borderId="38" xfId="0" applyFont="1" applyFill="1" applyBorder="1" applyAlignment="1">
      <alignment horizontal="centerContinuous"/>
    </xf>
    <xf numFmtId="0" fontId="7" fillId="2" borderId="39" xfId="0" applyFont="1" applyFill="1" applyBorder="1" applyAlignment="1">
      <alignment horizontal="centerContinuous"/>
    </xf>
    <xf numFmtId="165" fontId="0" fillId="0" borderId="16" xfId="0" applyNumberFormat="1" applyBorder="1" applyAlignment="1">
      <alignment horizontal="center"/>
    </xf>
    <xf numFmtId="1" fontId="0" fillId="0" borderId="16" xfId="0" applyNumberFormat="1" applyBorder="1" applyAlignment="1">
      <alignment horizontal="center"/>
    </xf>
    <xf numFmtId="1" fontId="0" fillId="4" borderId="14" xfId="0" applyNumberFormat="1" applyFill="1" applyBorder="1" applyAlignment="1">
      <alignment horizontal="center"/>
    </xf>
    <xf numFmtId="164" fontId="0" fillId="4" borderId="6" xfId="0" applyNumberFormat="1" applyFill="1" applyBorder="1" applyAlignment="1">
      <alignment horizontal="center"/>
    </xf>
    <xf numFmtId="1" fontId="0" fillId="4" borderId="15" xfId="0" applyNumberFormat="1" applyFill="1" applyBorder="1" applyAlignment="1">
      <alignment horizontal="center"/>
    </xf>
    <xf numFmtId="164" fontId="0" fillId="0" borderId="16" xfId="0" applyNumberFormat="1" applyBorder="1" applyAlignment="1">
      <alignment horizontal="center"/>
    </xf>
    <xf numFmtId="164" fontId="0" fillId="4" borderId="8" xfId="0" applyNumberFormat="1" applyFill="1" applyBorder="1" applyAlignment="1">
      <alignment horizontal="center"/>
    </xf>
    <xf numFmtId="164" fontId="0" fillId="4" borderId="16" xfId="0" applyNumberFormat="1" applyFill="1" applyBorder="1" applyAlignment="1">
      <alignment horizontal="center"/>
    </xf>
    <xf numFmtId="164" fontId="0" fillId="0" borderId="31" xfId="0" applyNumberFormat="1" applyBorder="1" applyAlignment="1">
      <alignment horizontal="center"/>
    </xf>
    <xf numFmtId="0" fontId="0" fillId="2" borderId="23" xfId="0" applyFill="1" applyBorder="1" applyAlignment="1">
      <alignment horizontal="center"/>
    </xf>
    <xf numFmtId="0" fontId="0" fillId="2" borderId="4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7" fillId="5" borderId="41" xfId="0" applyFont="1" applyFill="1" applyBorder="1" applyAlignment="1">
      <alignment horizontal="left" vertical="center" wrapText="1"/>
    </xf>
    <xf numFmtId="0" fontId="7" fillId="5" borderId="42" xfId="0" applyFont="1" applyFill="1" applyBorder="1" applyAlignment="1">
      <alignment horizontal="left" vertical="center" wrapText="1"/>
    </xf>
    <xf numFmtId="0" fontId="7" fillId="5" borderId="43" xfId="0" applyFont="1" applyFill="1" applyBorder="1" applyAlignment="1">
      <alignment horizontal="left" vertical="center" wrapText="1"/>
    </xf>
    <xf numFmtId="0" fontId="7" fillId="5" borderId="14" xfId="0" applyFont="1" applyFill="1" applyBorder="1" applyAlignment="1">
      <alignment horizontal="left" vertical="center" wrapText="1"/>
    </xf>
    <xf numFmtId="0" fontId="7" fillId="5" borderId="0" xfId="0" applyFont="1" applyFill="1" applyBorder="1" applyAlignment="1">
      <alignment horizontal="left" vertical="center" wrapText="1"/>
    </xf>
    <xf numFmtId="0" fontId="7" fillId="5" borderId="6" xfId="0" applyFont="1" applyFill="1" applyBorder="1" applyAlignment="1">
      <alignment horizontal="left" vertical="center" wrapText="1"/>
    </xf>
    <xf numFmtId="0" fontId="7" fillId="5" borderId="15" xfId="0" applyFont="1" applyFill="1" applyBorder="1" applyAlignment="1">
      <alignment horizontal="left" vertical="center" wrapText="1"/>
    </xf>
    <xf numFmtId="0" fontId="7" fillId="5" borderId="7" xfId="0" applyFont="1" applyFill="1" applyBorder="1" applyAlignment="1">
      <alignment horizontal="left" vertical="center" wrapText="1"/>
    </xf>
    <xf numFmtId="0" fontId="7" fillId="5" borderId="8" xfId="0" applyFont="1" applyFill="1" applyBorder="1" applyAlignment="1">
      <alignment horizontal="left" vertical="center" wrapText="1"/>
    </xf>
    <xf numFmtId="0" fontId="0" fillId="0" borderId="13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44" xfId="0" applyBorder="1" applyAlignment="1">
      <alignment horizontal="right"/>
    </xf>
    <xf numFmtId="0" fontId="7" fillId="2" borderId="37" xfId="0" applyFont="1" applyFill="1" applyBorder="1" applyAlignment="1">
      <alignment horizontal="center"/>
    </xf>
    <xf numFmtId="0" fontId="7" fillId="2" borderId="38" xfId="0" applyFont="1" applyFill="1" applyBorder="1" applyAlignment="1">
      <alignment horizontal="center"/>
    </xf>
    <xf numFmtId="0" fontId="7" fillId="2" borderId="39" xfId="0" applyFont="1" applyFill="1" applyBorder="1" applyAlignment="1">
      <alignment horizontal="center"/>
    </xf>
    <xf numFmtId="0" fontId="0" fillId="0" borderId="14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45" xfId="0" applyBorder="1" applyAlignment="1">
      <alignment horizontal="right"/>
    </xf>
    <xf numFmtId="0" fontId="0" fillId="0" borderId="15" xfId="0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46" xfId="0" applyBorder="1" applyAlignment="1">
      <alignment horizontal="right"/>
    </xf>
    <xf numFmtId="0" fontId="7" fillId="2" borderId="41" xfId="0" applyFont="1" applyFill="1" applyBorder="1" applyAlignment="1" applyProtection="1">
      <alignment horizontal="center"/>
      <protection locked="0"/>
    </xf>
    <xf numFmtId="0" fontId="7" fillId="2" borderId="42" xfId="0" applyFont="1" applyFill="1" applyBorder="1" applyAlignment="1" applyProtection="1">
      <alignment horizontal="center"/>
      <protection locked="0"/>
    </xf>
    <xf numFmtId="0" fontId="7" fillId="2" borderId="43" xfId="0" applyFont="1" applyFill="1" applyBorder="1" applyAlignment="1" applyProtection="1">
      <alignment horizontal="center"/>
      <protection locked="0"/>
    </xf>
    <xf numFmtId="0" fontId="7" fillId="2" borderId="11" xfId="0" applyFont="1" applyFill="1" applyBorder="1" applyAlignment="1">
      <alignment horizontal="center"/>
    </xf>
    <xf numFmtId="0" fontId="7" fillId="2" borderId="1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www.epixanalytics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57150</xdr:rowOff>
    </xdr:from>
    <xdr:to>
      <xdr:col>4</xdr:col>
      <xdr:colOff>0</xdr:colOff>
      <xdr:row>2</xdr:row>
      <xdr:rowOff>133350</xdr:rowOff>
    </xdr:to>
    <xdr:pic>
      <xdr:nvPicPr>
        <xdr:cNvPr id="2" name="Picture 126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24B1FB5-BE26-4655-AC45-35D1FA369FB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50" y="57150"/>
          <a:ext cx="2082800" cy="1016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AG74"/>
  <sheetViews>
    <sheetView showGridLines="0" tabSelected="1" workbookViewId="0"/>
  </sheetViews>
  <sheetFormatPr defaultColWidth="9.1796875" defaultRowHeight="12.5" x14ac:dyDescent="0.25"/>
  <cols>
    <col min="1" max="1" width="3" style="1" bestFit="1" customWidth="1"/>
    <col min="2" max="2" width="16.1796875" style="1" customWidth="1"/>
    <col min="3" max="6" width="6.81640625" style="1" customWidth="1"/>
    <col min="7" max="10" width="13.7265625" style="1" customWidth="1"/>
    <col min="11" max="11" width="10.1796875" style="1" bestFit="1" customWidth="1"/>
    <col min="12" max="12" width="12.26953125" style="1" bestFit="1" customWidth="1"/>
    <col min="13" max="15" width="12" style="1" bestFit="1" customWidth="1"/>
    <col min="16" max="18" width="9.54296875" style="1" bestFit="1" customWidth="1"/>
    <col min="19" max="19" width="9.1796875" style="1"/>
    <col min="20" max="20" width="9.7265625" style="1" bestFit="1" customWidth="1"/>
    <col min="21" max="21" width="9.1796875" style="1"/>
    <col min="22" max="22" width="9.54296875" style="1" bestFit="1" customWidth="1"/>
    <col min="23" max="23" width="10.54296875" style="1" customWidth="1"/>
    <col min="24" max="24" width="9.54296875" style="1" bestFit="1" customWidth="1"/>
    <col min="25" max="25" width="10.7265625" style="1" bestFit="1" customWidth="1"/>
    <col min="26" max="26" width="9.54296875" style="1" bestFit="1" customWidth="1"/>
    <col min="27" max="27" width="10.1796875" style="1" customWidth="1"/>
    <col min="28" max="28" width="9.54296875" style="1" bestFit="1" customWidth="1"/>
    <col min="29" max="29" width="9.81640625" style="1" customWidth="1"/>
    <col min="30" max="30" width="9.54296875" style="1" bestFit="1" customWidth="1"/>
    <col min="31" max="16384" width="9.1796875" style="1"/>
  </cols>
  <sheetData>
    <row r="1" spans="1:33" ht="57" customHeight="1" x14ac:dyDescent="0.25"/>
    <row r="2" spans="1:33" ht="17.25" customHeight="1" x14ac:dyDescent="0.4">
      <c r="G2" s="4" t="s">
        <v>21</v>
      </c>
    </row>
    <row r="3" spans="1:33" ht="17.25" customHeight="1" thickBot="1" x14ac:dyDescent="0.4">
      <c r="E3" s="3"/>
    </row>
    <row r="4" spans="1:33" ht="12.75" customHeight="1" x14ac:dyDescent="0.25">
      <c r="B4" s="92" t="s">
        <v>22</v>
      </c>
      <c r="C4" s="93"/>
      <c r="D4" s="93"/>
      <c r="E4" s="93"/>
      <c r="F4" s="93"/>
      <c r="G4" s="93"/>
      <c r="H4" s="93"/>
      <c r="I4" s="93"/>
      <c r="J4" s="93"/>
      <c r="K4" s="93"/>
      <c r="L4" s="93"/>
      <c r="M4" s="94"/>
    </row>
    <row r="5" spans="1:33" ht="12.75" customHeight="1" x14ac:dyDescent="0.25">
      <c r="B5" s="95"/>
      <c r="C5" s="96"/>
      <c r="D5" s="96"/>
      <c r="E5" s="96"/>
      <c r="F5" s="96"/>
      <c r="G5" s="96"/>
      <c r="H5" s="96"/>
      <c r="I5" s="96"/>
      <c r="J5" s="96"/>
      <c r="K5" s="96"/>
      <c r="L5" s="96"/>
      <c r="M5" s="97"/>
    </row>
    <row r="6" spans="1:33" ht="12.75" customHeight="1" x14ac:dyDescent="0.25">
      <c r="B6" s="95"/>
      <c r="C6" s="96"/>
      <c r="D6" s="96"/>
      <c r="E6" s="96"/>
      <c r="F6" s="96"/>
      <c r="G6" s="96"/>
      <c r="H6" s="96"/>
      <c r="I6" s="96"/>
      <c r="J6" s="96"/>
      <c r="K6" s="96"/>
      <c r="L6" s="96"/>
      <c r="M6" s="97"/>
    </row>
    <row r="7" spans="1:33" ht="12.75" customHeight="1" thickBot="1" x14ac:dyDescent="0.3">
      <c r="B7" s="98"/>
      <c r="C7" s="99"/>
      <c r="D7" s="99"/>
      <c r="E7" s="99"/>
      <c r="F7" s="99"/>
      <c r="G7" s="99"/>
      <c r="H7" s="99"/>
      <c r="I7" s="99"/>
      <c r="J7" s="99"/>
      <c r="K7" s="99"/>
      <c r="L7" s="99"/>
      <c r="M7" s="100"/>
    </row>
    <row r="8" spans="1:33" ht="13" thickBot="1" x14ac:dyDescent="0.3">
      <c r="A8" s="2"/>
    </row>
    <row r="9" spans="1:33" ht="12.75" customHeight="1" thickBot="1" x14ac:dyDescent="0.35">
      <c r="B9" s="113" t="s">
        <v>20</v>
      </c>
      <c r="C9" s="114"/>
      <c r="D9" s="114"/>
      <c r="E9" s="115"/>
      <c r="G9" s="44"/>
      <c r="H9" s="116" t="s">
        <v>3</v>
      </c>
      <c r="I9" s="116"/>
      <c r="J9" s="117"/>
      <c r="K9"/>
      <c r="L9" s="32" t="s">
        <v>4</v>
      </c>
      <c r="M9" s="17"/>
      <c r="N9" s="17"/>
      <c r="O9" s="18"/>
      <c r="P9"/>
      <c r="Q9"/>
      <c r="R9"/>
      <c r="S9"/>
      <c r="T9"/>
    </row>
    <row r="10" spans="1:33" ht="14.25" customHeight="1" x14ac:dyDescent="0.3">
      <c r="B10" s="101" t="s">
        <v>0</v>
      </c>
      <c r="C10" s="102"/>
      <c r="D10" s="103"/>
      <c r="E10" s="45">
        <f>SUM(AG19:AG74)</f>
        <v>12.834707641936346</v>
      </c>
      <c r="G10" s="42" t="s">
        <v>5</v>
      </c>
      <c r="H10" s="15">
        <v>4</v>
      </c>
      <c r="I10" s="16">
        <v>3</v>
      </c>
      <c r="J10" s="23">
        <v>2</v>
      </c>
      <c r="K10" s="5"/>
      <c r="L10" s="33" t="s">
        <v>6</v>
      </c>
      <c r="M10" s="15">
        <v>0</v>
      </c>
      <c r="N10" s="16">
        <v>1</v>
      </c>
      <c r="O10" s="23">
        <v>2</v>
      </c>
      <c r="P10"/>
      <c r="Q10"/>
      <c r="R10"/>
      <c r="S10"/>
      <c r="T10"/>
    </row>
    <row r="11" spans="1:33" ht="13" x14ac:dyDescent="0.3">
      <c r="B11" s="107" t="s">
        <v>1</v>
      </c>
      <c r="C11" s="108"/>
      <c r="D11" s="109"/>
      <c r="E11" s="46">
        <f xml:space="preserve"> IF(E12&gt;0,1,0)</f>
        <v>1</v>
      </c>
      <c r="G11" s="34" t="s">
        <v>7</v>
      </c>
      <c r="H11" s="36">
        <v>2E-3</v>
      </c>
      <c r="I11" s="37">
        <v>7.0000000000000001E-3</v>
      </c>
      <c r="J11" s="38">
        <v>2.5000000000000001E-2</v>
      </c>
      <c r="K11" s="5"/>
      <c r="L11" s="34" t="s">
        <v>7</v>
      </c>
      <c r="M11" s="7">
        <f>-1/LN(1-H11)</f>
        <v>499.49983316645478</v>
      </c>
      <c r="N11" s="6">
        <f t="shared" ref="N11:O14" si="0">-1/LN(1-I11)</f>
        <v>142.35655747304608</v>
      </c>
      <c r="O11" s="12">
        <f t="shared" si="0"/>
        <v>39.497890205207177</v>
      </c>
      <c r="P11"/>
      <c r="Q11"/>
      <c r="R11"/>
      <c r="S11"/>
      <c r="T11"/>
    </row>
    <row r="12" spans="1:33" ht="13.5" thickBot="1" x14ac:dyDescent="0.35">
      <c r="B12" s="110" t="s">
        <v>2</v>
      </c>
      <c r="C12" s="111"/>
      <c r="D12" s="112"/>
      <c r="E12" s="47">
        <f>SUM(AF18:AF74)</f>
        <v>19</v>
      </c>
      <c r="G12" s="34" t="s">
        <v>8</v>
      </c>
      <c r="H12" s="36">
        <v>4.0000000000000001E-3</v>
      </c>
      <c r="I12" s="37">
        <v>1.2999999999999999E-2</v>
      </c>
      <c r="J12" s="38">
        <v>7.9000000000000001E-2</v>
      </c>
      <c r="K12" s="5"/>
      <c r="L12" s="34" t="s">
        <v>8</v>
      </c>
      <c r="M12" s="7">
        <f>-1/LN(1-H12)</f>
        <v>249.49966599830609</v>
      </c>
      <c r="N12" s="6">
        <f t="shared" si="0"/>
        <v>76.421986489559586</v>
      </c>
      <c r="O12" s="12">
        <f t="shared" si="0"/>
        <v>12.151370685172994</v>
      </c>
      <c r="P12"/>
      <c r="Q12"/>
      <c r="R12"/>
      <c r="S12"/>
      <c r="T12"/>
    </row>
    <row r="13" spans="1:33" ht="13" x14ac:dyDescent="0.3">
      <c r="F13" s="43"/>
      <c r="G13" s="34" t="s">
        <v>9</v>
      </c>
      <c r="H13" s="36">
        <v>7.0000000000000001E-3</v>
      </c>
      <c r="I13" s="37">
        <v>3.4000000000000002E-2</v>
      </c>
      <c r="J13" s="38">
        <v>0.14199999999999999</v>
      </c>
      <c r="K13" s="5"/>
      <c r="L13" s="34" t="s">
        <v>9</v>
      </c>
      <c r="M13" s="7">
        <f>-1/LN(1-H13)</f>
        <v>142.35655747304608</v>
      </c>
      <c r="N13" s="6">
        <f t="shared" si="0"/>
        <v>28.908882142970743</v>
      </c>
      <c r="O13" s="12">
        <f t="shared" si="0"/>
        <v>6.5294959092237077</v>
      </c>
      <c r="P13"/>
      <c r="Q13"/>
      <c r="R13"/>
      <c r="S13"/>
      <c r="T13"/>
    </row>
    <row r="14" spans="1:33" ht="13.5" thickBot="1" x14ac:dyDescent="0.35">
      <c r="G14" s="35" t="s">
        <v>10</v>
      </c>
      <c r="H14" s="39">
        <v>2E-3</v>
      </c>
      <c r="I14" s="40">
        <v>7.0000000000000001E-3</v>
      </c>
      <c r="J14" s="41">
        <v>2.5000000000000001E-2</v>
      </c>
      <c r="K14" s="5"/>
      <c r="L14" s="35" t="s">
        <v>10</v>
      </c>
      <c r="M14" s="13">
        <f>-1/LN(1-H14)</f>
        <v>499.49983316645478</v>
      </c>
      <c r="N14" s="22">
        <f t="shared" si="0"/>
        <v>142.35655747304608</v>
      </c>
      <c r="O14" s="14">
        <f t="shared" si="0"/>
        <v>39.497890205207177</v>
      </c>
      <c r="P14"/>
      <c r="Q14"/>
      <c r="R14"/>
      <c r="S14"/>
      <c r="T14"/>
    </row>
    <row r="15" spans="1:33" ht="13" thickBot="1" x14ac:dyDescent="0.3"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</row>
    <row r="16" spans="1:33" ht="13.5" thickBot="1" x14ac:dyDescent="0.35">
      <c r="B16"/>
      <c r="C16" s="76" t="s">
        <v>11</v>
      </c>
      <c r="D16" s="77"/>
      <c r="E16" s="77"/>
      <c r="F16" s="78"/>
      <c r="G16" s="104" t="s">
        <v>12</v>
      </c>
      <c r="H16" s="105"/>
      <c r="I16" s="105"/>
      <c r="J16" s="105"/>
      <c r="K16" s="105"/>
      <c r="L16" s="105"/>
      <c r="M16" s="105"/>
      <c r="N16" s="106"/>
      <c r="O16" s="104" t="s">
        <v>13</v>
      </c>
      <c r="P16" s="105"/>
      <c r="Q16" s="105"/>
      <c r="R16" s="105"/>
      <c r="S16" s="105"/>
      <c r="T16" s="105"/>
      <c r="U16" s="105"/>
      <c r="V16" s="105"/>
      <c r="W16" s="106"/>
      <c r="X16" s="104" t="s">
        <v>14</v>
      </c>
      <c r="Y16" s="105"/>
      <c r="Z16" s="105"/>
      <c r="AA16" s="105"/>
      <c r="AB16" s="105"/>
      <c r="AC16" s="105"/>
      <c r="AD16" s="106"/>
      <c r="AE16" s="50" t="s">
        <v>15</v>
      </c>
      <c r="AF16" s="28" t="s">
        <v>16</v>
      </c>
      <c r="AG16" s="48" t="s">
        <v>19</v>
      </c>
    </row>
    <row r="17" spans="2:33" ht="13" x14ac:dyDescent="0.3">
      <c r="B17" s="27" t="s">
        <v>17</v>
      </c>
      <c r="C17" s="57" t="s">
        <v>7</v>
      </c>
      <c r="D17" s="59" t="s">
        <v>8</v>
      </c>
      <c r="E17" s="58" t="s">
        <v>9</v>
      </c>
      <c r="F17" s="75" t="s">
        <v>10</v>
      </c>
      <c r="G17" s="88" t="s">
        <v>7</v>
      </c>
      <c r="H17" s="89" t="s">
        <v>23</v>
      </c>
      <c r="I17" s="90" t="s">
        <v>8</v>
      </c>
      <c r="J17" s="89" t="s">
        <v>24</v>
      </c>
      <c r="K17" s="89" t="s">
        <v>9</v>
      </c>
      <c r="L17" s="90" t="s">
        <v>25</v>
      </c>
      <c r="M17" s="89" t="s">
        <v>10</v>
      </c>
      <c r="N17" s="91" t="s">
        <v>26</v>
      </c>
      <c r="O17" s="88" t="s">
        <v>28</v>
      </c>
      <c r="P17" s="89" t="s">
        <v>7</v>
      </c>
      <c r="Q17" s="90" t="s">
        <v>28</v>
      </c>
      <c r="R17" s="89" t="s">
        <v>8</v>
      </c>
      <c r="S17" s="90" t="s">
        <v>28</v>
      </c>
      <c r="T17" s="89" t="s">
        <v>9</v>
      </c>
      <c r="U17" s="90" t="s">
        <v>28</v>
      </c>
      <c r="V17" s="89" t="s">
        <v>10</v>
      </c>
      <c r="W17" s="91" t="s">
        <v>27</v>
      </c>
      <c r="X17" s="88" t="s">
        <v>7</v>
      </c>
      <c r="Y17" s="89" t="s">
        <v>27</v>
      </c>
      <c r="Z17" s="90" t="s">
        <v>8</v>
      </c>
      <c r="AA17" s="89" t="s">
        <v>27</v>
      </c>
      <c r="AB17" s="90" t="s">
        <v>9</v>
      </c>
      <c r="AC17" s="89" t="s">
        <v>27</v>
      </c>
      <c r="AD17" s="91" t="s">
        <v>10</v>
      </c>
      <c r="AE17" s="51"/>
      <c r="AF17" s="26" t="s">
        <v>18</v>
      </c>
      <c r="AG17" s="49"/>
    </row>
    <row r="18" spans="2:33" x14ac:dyDescent="0.25">
      <c r="B18" s="9">
        <v>0</v>
      </c>
      <c r="C18" s="19">
        <v>0</v>
      </c>
      <c r="D18" s="8">
        <v>0</v>
      </c>
      <c r="E18" s="10">
        <v>0</v>
      </c>
      <c r="F18" s="9">
        <v>0</v>
      </c>
      <c r="G18" s="24">
        <f t="shared" ref="G18:G49" si="1">HLOOKUP(SUM($C18:$F18),$M$10:$O$14,2)</f>
        <v>499.49983316645478</v>
      </c>
      <c r="H18" s="66">
        <f>1/G18</f>
        <v>2.0020026706730793E-3</v>
      </c>
      <c r="I18" s="62">
        <f t="shared" ref="I18:I49" si="2">HLOOKUP(SUM($C18:$F18),$M$10:$O$14,3)</f>
        <v>249.49966599830609</v>
      </c>
      <c r="J18" s="66">
        <f>1/I18</f>
        <v>4.0080213975388218E-3</v>
      </c>
      <c r="K18" s="67">
        <f t="shared" ref="K18:K49" si="3">HLOOKUP(SUM($C18:$F18),$M$10:$O$14,4)</f>
        <v>142.35655747304608</v>
      </c>
      <c r="L18" s="53">
        <f t="shared" ref="L18:L49" si="4">1/K18</f>
        <v>7.0246149369644663E-3</v>
      </c>
      <c r="M18" s="67">
        <f t="shared" ref="M18:M49" si="5">HLOOKUP(SUM($C18:$F18),$M$10:$O$14,5)</f>
        <v>499.49983316645478</v>
      </c>
      <c r="N18" s="63">
        <f t="shared" ref="N18:N49" si="6">1/M18</f>
        <v>2.0020026706730793E-3</v>
      </c>
      <c r="O18" s="81">
        <v>15.817617759959393</v>
      </c>
      <c r="P18" s="68">
        <f>IF(C18=0,1000000,O18)</f>
        <v>1000000</v>
      </c>
      <c r="Q18" s="55">
        <v>11.043935285370413</v>
      </c>
      <c r="R18" s="68">
        <f>IF(D18=0,1000000,Q18)</f>
        <v>1000000</v>
      </c>
      <c r="S18" s="55">
        <v>8.4136984606928884</v>
      </c>
      <c r="T18" s="68">
        <f>IF(E18=0,1000000,S18)</f>
        <v>1000000</v>
      </c>
      <c r="U18" s="55">
        <v>22.515118743848454</v>
      </c>
      <c r="V18" s="68">
        <f>IF(F18=0,1000000,U18)</f>
        <v>1000000</v>
      </c>
      <c r="W18" s="82">
        <v>1</v>
      </c>
      <c r="X18" s="69">
        <f>W18</f>
        <v>1</v>
      </c>
      <c r="Y18" s="74">
        <v>1</v>
      </c>
      <c r="Z18" s="52">
        <f>Y18</f>
        <v>1</v>
      </c>
      <c r="AA18" s="74">
        <v>1</v>
      </c>
      <c r="AB18" s="52">
        <f>AA18</f>
        <v>1</v>
      </c>
      <c r="AC18" s="74">
        <v>1</v>
      </c>
      <c r="AD18" s="70">
        <f>AC18</f>
        <v>1</v>
      </c>
      <c r="AE18" s="20">
        <f>IF(SUM(C18:F18)=3,1,0)</f>
        <v>0</v>
      </c>
      <c r="AF18" s="6">
        <f t="shared" ref="AF18:AF49" si="7">IF(B18&lt;366,AE18,0)</f>
        <v>0</v>
      </c>
      <c r="AG18" s="29"/>
    </row>
    <row r="19" spans="2:33" x14ac:dyDescent="0.25">
      <c r="B19" s="11">
        <f>MIN(P18,R18,T18,V18,X18,Z18,AB18,AD18)</f>
        <v>1</v>
      </c>
      <c r="C19" s="20">
        <f t="shared" ref="C19:C50" si="8">C18+IF($B19=X18,1,0)+IF($B19=P18,-1,0)</f>
        <v>1</v>
      </c>
      <c r="D19" s="6">
        <f t="shared" ref="D19:D50" si="9">D18+IF($B19=Z18,1,0)+IF($B19=R18,-1,0)</f>
        <v>1</v>
      </c>
      <c r="E19" s="7">
        <f t="shared" ref="E19:E50" si="10">E18+IF($B19=AB18,1,0)+IF($B19=T18,-1,0)</f>
        <v>1</v>
      </c>
      <c r="F19" s="60">
        <f t="shared" ref="F19:F50" si="11">F18+IF($B19=AD18,1,0)+IF($B19=V18,-1,0)</f>
        <v>1</v>
      </c>
      <c r="G19" s="24">
        <f t="shared" si="1"/>
        <v>39.497890205207177</v>
      </c>
      <c r="H19" s="66">
        <f t="shared" ref="H19:J74" si="12">1/G19</f>
        <v>2.5317807984289897E-2</v>
      </c>
      <c r="I19" s="62">
        <f t="shared" si="2"/>
        <v>12.151370685172994</v>
      </c>
      <c r="J19" s="66">
        <f t="shared" si="12"/>
        <v>8.2295242726830156E-2</v>
      </c>
      <c r="K19" s="67">
        <f t="shared" si="3"/>
        <v>6.5294959092237077</v>
      </c>
      <c r="L19" s="53">
        <f t="shared" si="4"/>
        <v>0.15315117949417478</v>
      </c>
      <c r="M19" s="67">
        <f t="shared" si="5"/>
        <v>39.497890205207177</v>
      </c>
      <c r="N19" s="63">
        <f t="shared" si="6"/>
        <v>2.5317807984289897E-2</v>
      </c>
      <c r="O19" s="81">
        <v>12.927886681953238</v>
      </c>
      <c r="P19" s="68">
        <f>IF(C19=0,1000000,IF(SUM(C18:C19)=2,P18,O19+$B19))</f>
        <v>13.927886681953238</v>
      </c>
      <c r="Q19" s="55">
        <v>11.834707641936346</v>
      </c>
      <c r="R19" s="68">
        <f>IF(D19=0,1000000,IF(SUM(D18:D19)=2,R18,Q19+$B19))</f>
        <v>12.834707641936346</v>
      </c>
      <c r="S19" s="55">
        <v>20.04532939220466</v>
      </c>
      <c r="T19" s="68">
        <f>IF(E19=0,1000000,IF(SUM(E18:E19)=2,T18,S19+$B19))</f>
        <v>21.04532939220466</v>
      </c>
      <c r="U19" s="55">
        <v>26.104525312935696</v>
      </c>
      <c r="V19" s="68">
        <f>IF(F19=0,1000000,IF(SUM(F18:F19)=2,V18,U19+$B19))</f>
        <v>27.104525312935696</v>
      </c>
      <c r="W19" s="82">
        <v>1</v>
      </c>
      <c r="X19" s="69">
        <f t="shared" ref="X19:X50" si="13">IF(OR(C19=1,$AE19=1),1000000,W19+$B19)</f>
        <v>1000000</v>
      </c>
      <c r="Y19" s="74">
        <v>1</v>
      </c>
      <c r="Z19" s="52">
        <f>IF(OR(D19=1,$AE19=1),1000000,Y19+$B19)</f>
        <v>1000000</v>
      </c>
      <c r="AA19" s="74">
        <v>1</v>
      </c>
      <c r="AB19" s="52">
        <f>IF(OR(E19=1,$AE19=1),1000000,AA19+$B19)</f>
        <v>1000000</v>
      </c>
      <c r="AC19" s="74">
        <v>1</v>
      </c>
      <c r="AD19" s="70">
        <f>IF(OR(F19=1,$AE19=1),1000000,AC19+$B19)</f>
        <v>1000000</v>
      </c>
      <c r="AE19" s="20">
        <f t="shared" ref="AE19:AE74" si="14">IF(SUM(C19:F19)=3,1,0)</f>
        <v>0</v>
      </c>
      <c r="AF19" s="6">
        <f t="shared" si="7"/>
        <v>0</v>
      </c>
      <c r="AG19" s="30">
        <f>IF(AND(SUM($AE$18:AE18)=0,AE19=1),B19,0)</f>
        <v>0</v>
      </c>
    </row>
    <row r="20" spans="2:33" x14ac:dyDescent="0.25">
      <c r="B20" s="11">
        <f t="shared" ref="B20:B74" si="15">MIN(P19,R19,T19,V19,X19,Z19,AB19,AD19)</f>
        <v>12.834707641936346</v>
      </c>
      <c r="C20" s="20">
        <f t="shared" si="8"/>
        <v>1</v>
      </c>
      <c r="D20" s="6">
        <f t="shared" si="9"/>
        <v>0</v>
      </c>
      <c r="E20" s="7">
        <f t="shared" si="10"/>
        <v>1</v>
      </c>
      <c r="F20" s="60">
        <f t="shared" si="11"/>
        <v>1</v>
      </c>
      <c r="G20" s="24">
        <f t="shared" si="1"/>
        <v>39.497890205207177</v>
      </c>
      <c r="H20" s="66">
        <f t="shared" si="12"/>
        <v>2.5317807984289897E-2</v>
      </c>
      <c r="I20" s="62">
        <f t="shared" si="2"/>
        <v>12.151370685172994</v>
      </c>
      <c r="J20" s="66">
        <f t="shared" si="12"/>
        <v>8.2295242726830156E-2</v>
      </c>
      <c r="K20" s="67">
        <f t="shared" si="3"/>
        <v>6.5294959092237077</v>
      </c>
      <c r="L20" s="53">
        <f t="shared" si="4"/>
        <v>0.15315117949417478</v>
      </c>
      <c r="M20" s="67">
        <f t="shared" si="5"/>
        <v>39.497890205207177</v>
      </c>
      <c r="N20" s="63">
        <f t="shared" si="6"/>
        <v>2.5317807984289897E-2</v>
      </c>
      <c r="O20" s="81">
        <v>9.0182216583793675</v>
      </c>
      <c r="P20" s="68">
        <f t="shared" ref="P20:P74" si="16">IF(C20=0,1000000,IF(SUM(C19:C20)=2,P19,O20+$B20))</f>
        <v>13.927886681953238</v>
      </c>
      <c r="Q20" s="55">
        <v>42.926362831009484</v>
      </c>
      <c r="R20" s="68">
        <f t="shared" ref="R20:R74" si="17">IF(D20=0,1000000,IF(SUM(D19:D20)=2,R19,Q20+$B20))</f>
        <v>1000000</v>
      </c>
      <c r="S20" s="55">
        <v>25.508390057122092</v>
      </c>
      <c r="T20" s="68">
        <f t="shared" ref="T20:T74" si="18">IF(E20=0,1000000,IF(SUM(E19:E20)=2,T19,S20+$B20))</f>
        <v>21.04532939220466</v>
      </c>
      <c r="U20" s="55">
        <v>38.892908298669091</v>
      </c>
      <c r="V20" s="68">
        <f t="shared" ref="V20:V74" si="19">IF(F20=0,1000000,IF(SUM(F19:F20)=2,V19,U20+$B20))</f>
        <v>27.104525312935696</v>
      </c>
      <c r="W20" s="82">
        <v>1</v>
      </c>
      <c r="X20" s="69">
        <f t="shared" si="13"/>
        <v>1000000</v>
      </c>
      <c r="Y20" s="74">
        <v>1</v>
      </c>
      <c r="Z20" s="52">
        <f t="shared" ref="Z20:Z74" si="20">IF(OR(D20=1,$AE20=1),1000000,Y20+$B20)</f>
        <v>1000000</v>
      </c>
      <c r="AA20" s="74">
        <v>1</v>
      </c>
      <c r="AB20" s="52">
        <f t="shared" ref="AB20:AB74" si="21">IF(OR(E20=1,$AE20=1),1000000,AA20+$B20)</f>
        <v>1000000</v>
      </c>
      <c r="AC20" s="74">
        <v>1</v>
      </c>
      <c r="AD20" s="70">
        <f t="shared" ref="AD20:AD74" si="22">IF(OR(F20=1,$AE20=1),1000000,AC20+$B20)</f>
        <v>1000000</v>
      </c>
      <c r="AE20" s="20">
        <f t="shared" si="14"/>
        <v>1</v>
      </c>
      <c r="AF20" s="6">
        <f t="shared" si="7"/>
        <v>1</v>
      </c>
      <c r="AG20" s="30">
        <f>IF(AND(SUM($AE$18:AE19)=0,AE20=1),B20,0)</f>
        <v>12.834707641936346</v>
      </c>
    </row>
    <row r="21" spans="2:33" x14ac:dyDescent="0.25">
      <c r="B21" s="11">
        <f t="shared" si="15"/>
        <v>13.927886681953238</v>
      </c>
      <c r="C21" s="20">
        <f t="shared" si="8"/>
        <v>0</v>
      </c>
      <c r="D21" s="6">
        <f t="shared" si="9"/>
        <v>0</v>
      </c>
      <c r="E21" s="7">
        <f t="shared" si="10"/>
        <v>1</v>
      </c>
      <c r="F21" s="60">
        <f t="shared" si="11"/>
        <v>1</v>
      </c>
      <c r="G21" s="24">
        <f t="shared" si="1"/>
        <v>39.497890205207177</v>
      </c>
      <c r="H21" s="66">
        <f t="shared" si="12"/>
        <v>2.5317807984289897E-2</v>
      </c>
      <c r="I21" s="62">
        <f t="shared" si="2"/>
        <v>12.151370685172994</v>
      </c>
      <c r="J21" s="66">
        <f t="shared" si="12"/>
        <v>8.2295242726830156E-2</v>
      </c>
      <c r="K21" s="67">
        <f t="shared" si="3"/>
        <v>6.5294959092237077</v>
      </c>
      <c r="L21" s="53">
        <f t="shared" si="4"/>
        <v>0.15315117949417478</v>
      </c>
      <c r="M21" s="67">
        <f t="shared" si="5"/>
        <v>39.497890205207177</v>
      </c>
      <c r="N21" s="63">
        <f t="shared" si="6"/>
        <v>2.5317807984289897E-2</v>
      </c>
      <c r="O21" s="81">
        <v>22.710976116518975</v>
      </c>
      <c r="P21" s="68">
        <f t="shared" si="16"/>
        <v>1000000</v>
      </c>
      <c r="Q21" s="55">
        <v>8.2485653267955357</v>
      </c>
      <c r="R21" s="68">
        <f t="shared" si="17"/>
        <v>1000000</v>
      </c>
      <c r="S21" s="55">
        <v>6.2672908089451527</v>
      </c>
      <c r="T21" s="68">
        <f t="shared" si="18"/>
        <v>21.04532939220466</v>
      </c>
      <c r="U21" s="55">
        <v>19.605917722367447</v>
      </c>
      <c r="V21" s="68">
        <f t="shared" si="19"/>
        <v>27.104525312935696</v>
      </c>
      <c r="W21" s="82">
        <v>1</v>
      </c>
      <c r="X21" s="69">
        <f t="shared" si="13"/>
        <v>14.927886681953238</v>
      </c>
      <c r="Y21" s="74">
        <v>1</v>
      </c>
      <c r="Z21" s="52">
        <f t="shared" si="20"/>
        <v>14.927886681953238</v>
      </c>
      <c r="AA21" s="74">
        <v>1</v>
      </c>
      <c r="AB21" s="52">
        <f t="shared" si="21"/>
        <v>1000000</v>
      </c>
      <c r="AC21" s="74">
        <v>1</v>
      </c>
      <c r="AD21" s="70">
        <f t="shared" si="22"/>
        <v>1000000</v>
      </c>
      <c r="AE21" s="20">
        <f t="shared" si="14"/>
        <v>0</v>
      </c>
      <c r="AF21" s="6">
        <f t="shared" si="7"/>
        <v>0</v>
      </c>
      <c r="AG21" s="30">
        <f>IF(AND(SUM($AE$18:AE20)=0,AE21=1),B21,0)</f>
        <v>0</v>
      </c>
    </row>
    <row r="22" spans="2:33" x14ac:dyDescent="0.25">
      <c r="B22" s="11">
        <f t="shared" si="15"/>
        <v>14.927886681953238</v>
      </c>
      <c r="C22" s="20">
        <f t="shared" si="8"/>
        <v>1</v>
      </c>
      <c r="D22" s="6">
        <f t="shared" si="9"/>
        <v>1</v>
      </c>
      <c r="E22" s="7">
        <f t="shared" si="10"/>
        <v>1</v>
      </c>
      <c r="F22" s="60">
        <f t="shared" si="11"/>
        <v>1</v>
      </c>
      <c r="G22" s="24">
        <f t="shared" si="1"/>
        <v>39.497890205207177</v>
      </c>
      <c r="H22" s="66">
        <f t="shared" si="12"/>
        <v>2.5317807984289897E-2</v>
      </c>
      <c r="I22" s="62">
        <f t="shared" si="2"/>
        <v>12.151370685172994</v>
      </c>
      <c r="J22" s="66">
        <f t="shared" si="12"/>
        <v>8.2295242726830156E-2</v>
      </c>
      <c r="K22" s="67">
        <f t="shared" si="3"/>
        <v>6.5294959092237077</v>
      </c>
      <c r="L22" s="53">
        <f t="shared" si="4"/>
        <v>0.15315117949417478</v>
      </c>
      <c r="M22" s="67">
        <f t="shared" si="5"/>
        <v>39.497890205207177</v>
      </c>
      <c r="N22" s="63">
        <f t="shared" si="6"/>
        <v>2.5317807984289897E-2</v>
      </c>
      <c r="O22" s="81">
        <v>10.518024656287457</v>
      </c>
      <c r="P22" s="68">
        <f t="shared" si="16"/>
        <v>25.445911338240695</v>
      </c>
      <c r="Q22" s="55">
        <v>24.2421567463863</v>
      </c>
      <c r="R22" s="68">
        <f t="shared" si="17"/>
        <v>39.17004342833954</v>
      </c>
      <c r="S22" s="55">
        <v>14.59729410342924</v>
      </c>
      <c r="T22" s="68">
        <f t="shared" si="18"/>
        <v>21.04532939220466</v>
      </c>
      <c r="U22" s="55">
        <v>16.748314182199387</v>
      </c>
      <c r="V22" s="68">
        <f t="shared" si="19"/>
        <v>27.104525312935696</v>
      </c>
      <c r="W22" s="82">
        <v>1</v>
      </c>
      <c r="X22" s="69">
        <f t="shared" si="13"/>
        <v>1000000</v>
      </c>
      <c r="Y22" s="74">
        <v>1</v>
      </c>
      <c r="Z22" s="52">
        <f t="shared" si="20"/>
        <v>1000000</v>
      </c>
      <c r="AA22" s="74">
        <v>1</v>
      </c>
      <c r="AB22" s="52">
        <f t="shared" si="21"/>
        <v>1000000</v>
      </c>
      <c r="AC22" s="74">
        <v>1</v>
      </c>
      <c r="AD22" s="70">
        <f t="shared" si="22"/>
        <v>1000000</v>
      </c>
      <c r="AE22" s="20">
        <f t="shared" si="14"/>
        <v>0</v>
      </c>
      <c r="AF22" s="6">
        <f t="shared" si="7"/>
        <v>0</v>
      </c>
      <c r="AG22" s="30">
        <f>IF(AND(SUM($AE$18:AE21)=0,AE22=1),B22,0)</f>
        <v>0</v>
      </c>
    </row>
    <row r="23" spans="2:33" x14ac:dyDescent="0.25">
      <c r="B23" s="11">
        <f t="shared" si="15"/>
        <v>21.04532939220466</v>
      </c>
      <c r="C23" s="20">
        <f t="shared" si="8"/>
        <v>1</v>
      </c>
      <c r="D23" s="6">
        <f t="shared" si="9"/>
        <v>1</v>
      </c>
      <c r="E23" s="7">
        <f t="shared" si="10"/>
        <v>0</v>
      </c>
      <c r="F23" s="60">
        <f t="shared" si="11"/>
        <v>1</v>
      </c>
      <c r="G23" s="24">
        <f t="shared" si="1"/>
        <v>39.497890205207177</v>
      </c>
      <c r="H23" s="66">
        <f t="shared" si="12"/>
        <v>2.5317807984289897E-2</v>
      </c>
      <c r="I23" s="62">
        <f t="shared" si="2"/>
        <v>12.151370685172994</v>
      </c>
      <c r="J23" s="66">
        <f t="shared" si="12"/>
        <v>8.2295242726830156E-2</v>
      </c>
      <c r="K23" s="67">
        <f t="shared" si="3"/>
        <v>6.5294959092237077</v>
      </c>
      <c r="L23" s="53">
        <f t="shared" si="4"/>
        <v>0.15315117949417478</v>
      </c>
      <c r="M23" s="67">
        <f t="shared" si="5"/>
        <v>39.497890205207177</v>
      </c>
      <c r="N23" s="63">
        <f t="shared" si="6"/>
        <v>2.5317807984289897E-2</v>
      </c>
      <c r="O23" s="81">
        <v>19.895830163137727</v>
      </c>
      <c r="P23" s="68">
        <f t="shared" si="16"/>
        <v>25.445911338240695</v>
      </c>
      <c r="Q23" s="55">
        <v>8.3374615044622864</v>
      </c>
      <c r="R23" s="68">
        <f t="shared" si="17"/>
        <v>39.17004342833954</v>
      </c>
      <c r="S23" s="55">
        <v>20.69539282439094</v>
      </c>
      <c r="T23" s="68">
        <f t="shared" si="18"/>
        <v>1000000</v>
      </c>
      <c r="U23" s="55">
        <v>23.636088045356008</v>
      </c>
      <c r="V23" s="68">
        <f t="shared" si="19"/>
        <v>27.104525312935696</v>
      </c>
      <c r="W23" s="82">
        <v>1</v>
      </c>
      <c r="X23" s="69">
        <f t="shared" si="13"/>
        <v>1000000</v>
      </c>
      <c r="Y23" s="74">
        <v>1</v>
      </c>
      <c r="Z23" s="52">
        <f t="shared" si="20"/>
        <v>1000000</v>
      </c>
      <c r="AA23" s="74">
        <v>1</v>
      </c>
      <c r="AB23" s="52">
        <f t="shared" si="21"/>
        <v>1000000</v>
      </c>
      <c r="AC23" s="74">
        <v>1</v>
      </c>
      <c r="AD23" s="70">
        <f t="shared" si="22"/>
        <v>1000000</v>
      </c>
      <c r="AE23" s="20">
        <f t="shared" si="14"/>
        <v>1</v>
      </c>
      <c r="AF23" s="6">
        <f t="shared" si="7"/>
        <v>1</v>
      </c>
      <c r="AG23" s="30">
        <f>IF(AND(SUM($AE$18:AE22)=0,AE23=1),B23,0)</f>
        <v>0</v>
      </c>
    </row>
    <row r="24" spans="2:33" x14ac:dyDescent="0.25">
      <c r="B24" s="11">
        <f t="shared" si="15"/>
        <v>25.445911338240695</v>
      </c>
      <c r="C24" s="20">
        <f t="shared" si="8"/>
        <v>0</v>
      </c>
      <c r="D24" s="6">
        <f t="shared" si="9"/>
        <v>1</v>
      </c>
      <c r="E24" s="7">
        <f t="shared" si="10"/>
        <v>0</v>
      </c>
      <c r="F24" s="60">
        <f t="shared" si="11"/>
        <v>1</v>
      </c>
      <c r="G24" s="24">
        <f t="shared" si="1"/>
        <v>39.497890205207177</v>
      </c>
      <c r="H24" s="66">
        <f t="shared" si="12"/>
        <v>2.5317807984289897E-2</v>
      </c>
      <c r="I24" s="62">
        <f t="shared" si="2"/>
        <v>12.151370685172994</v>
      </c>
      <c r="J24" s="66">
        <f t="shared" si="12"/>
        <v>8.2295242726830156E-2</v>
      </c>
      <c r="K24" s="67">
        <f t="shared" si="3"/>
        <v>6.5294959092237077</v>
      </c>
      <c r="L24" s="53">
        <f t="shared" si="4"/>
        <v>0.15315117949417478</v>
      </c>
      <c r="M24" s="67">
        <f t="shared" si="5"/>
        <v>39.497890205207177</v>
      </c>
      <c r="N24" s="63">
        <f t="shared" si="6"/>
        <v>2.5317807984289897E-2</v>
      </c>
      <c r="O24" s="81">
        <v>5.5575771681578727</v>
      </c>
      <c r="P24" s="68">
        <f t="shared" si="16"/>
        <v>1000000</v>
      </c>
      <c r="Q24" s="55">
        <v>10.229135199533172</v>
      </c>
      <c r="R24" s="68">
        <f t="shared" si="17"/>
        <v>39.17004342833954</v>
      </c>
      <c r="S24" s="55">
        <v>18.664495442589249</v>
      </c>
      <c r="T24" s="68">
        <f t="shared" si="18"/>
        <v>1000000</v>
      </c>
      <c r="U24" s="55">
        <v>92.077421958378153</v>
      </c>
      <c r="V24" s="68">
        <f t="shared" si="19"/>
        <v>27.104525312935696</v>
      </c>
      <c r="W24" s="82">
        <v>1</v>
      </c>
      <c r="X24" s="69">
        <f t="shared" si="13"/>
        <v>26.445911338240695</v>
      </c>
      <c r="Y24" s="74">
        <v>1</v>
      </c>
      <c r="Z24" s="52">
        <f t="shared" si="20"/>
        <v>1000000</v>
      </c>
      <c r="AA24" s="74">
        <v>1</v>
      </c>
      <c r="AB24" s="52">
        <f t="shared" si="21"/>
        <v>26.445911338240695</v>
      </c>
      <c r="AC24" s="74">
        <v>1</v>
      </c>
      <c r="AD24" s="70">
        <f t="shared" si="22"/>
        <v>1000000</v>
      </c>
      <c r="AE24" s="20">
        <f t="shared" si="14"/>
        <v>0</v>
      </c>
      <c r="AF24" s="6">
        <f t="shared" si="7"/>
        <v>0</v>
      </c>
      <c r="AG24" s="30">
        <f>IF(AND(SUM($AE$18:AE23)=0,AE24=1),B24,0)</f>
        <v>0</v>
      </c>
    </row>
    <row r="25" spans="2:33" x14ac:dyDescent="0.25">
      <c r="B25" s="11">
        <f t="shared" si="15"/>
        <v>26.445911338240695</v>
      </c>
      <c r="C25" s="20">
        <f t="shared" si="8"/>
        <v>1</v>
      </c>
      <c r="D25" s="6">
        <f t="shared" si="9"/>
        <v>1</v>
      </c>
      <c r="E25" s="7">
        <f t="shared" si="10"/>
        <v>1</v>
      </c>
      <c r="F25" s="60">
        <f t="shared" si="11"/>
        <v>1</v>
      </c>
      <c r="G25" s="24">
        <f t="shared" si="1"/>
        <v>39.497890205207177</v>
      </c>
      <c r="H25" s="66">
        <f t="shared" si="12"/>
        <v>2.5317807984289897E-2</v>
      </c>
      <c r="I25" s="62">
        <f t="shared" si="2"/>
        <v>12.151370685172994</v>
      </c>
      <c r="J25" s="66">
        <f t="shared" si="12"/>
        <v>8.2295242726830156E-2</v>
      </c>
      <c r="K25" s="67">
        <f t="shared" si="3"/>
        <v>6.5294959092237077</v>
      </c>
      <c r="L25" s="53">
        <f t="shared" si="4"/>
        <v>0.15315117949417478</v>
      </c>
      <c r="M25" s="67">
        <f t="shared" si="5"/>
        <v>39.497890205207177</v>
      </c>
      <c r="N25" s="63">
        <f t="shared" si="6"/>
        <v>2.5317807984289897E-2</v>
      </c>
      <c r="O25" s="81">
        <v>8.2196576703927846</v>
      </c>
      <c r="P25" s="68">
        <f t="shared" si="16"/>
        <v>34.665569008633483</v>
      </c>
      <c r="Q25" s="55">
        <v>26.236189338170327</v>
      </c>
      <c r="R25" s="68">
        <f t="shared" si="17"/>
        <v>39.17004342833954</v>
      </c>
      <c r="S25" s="55">
        <v>23.036837279843589</v>
      </c>
      <c r="T25" s="68">
        <f t="shared" si="18"/>
        <v>49.482748618084287</v>
      </c>
      <c r="U25" s="55">
        <v>8.9791781578517931</v>
      </c>
      <c r="V25" s="68">
        <f t="shared" si="19"/>
        <v>27.104525312935696</v>
      </c>
      <c r="W25" s="82">
        <v>1</v>
      </c>
      <c r="X25" s="69">
        <f t="shared" si="13"/>
        <v>1000000</v>
      </c>
      <c r="Y25" s="74">
        <v>1</v>
      </c>
      <c r="Z25" s="52">
        <f t="shared" si="20"/>
        <v>1000000</v>
      </c>
      <c r="AA25" s="74">
        <v>1</v>
      </c>
      <c r="AB25" s="52">
        <f t="shared" si="21"/>
        <v>1000000</v>
      </c>
      <c r="AC25" s="74">
        <v>1</v>
      </c>
      <c r="AD25" s="70">
        <f t="shared" si="22"/>
        <v>1000000</v>
      </c>
      <c r="AE25" s="20">
        <f t="shared" si="14"/>
        <v>0</v>
      </c>
      <c r="AF25" s="6">
        <f t="shared" si="7"/>
        <v>0</v>
      </c>
      <c r="AG25" s="30">
        <f>IF(AND(SUM($AE$18:AE24)=0,AE25=1),B25,0)</f>
        <v>0</v>
      </c>
    </row>
    <row r="26" spans="2:33" x14ac:dyDescent="0.25">
      <c r="B26" s="11">
        <f t="shared" si="15"/>
        <v>27.104525312935696</v>
      </c>
      <c r="C26" s="20">
        <f t="shared" si="8"/>
        <v>1</v>
      </c>
      <c r="D26" s="6">
        <f t="shared" si="9"/>
        <v>1</v>
      </c>
      <c r="E26" s="7">
        <f t="shared" si="10"/>
        <v>1</v>
      </c>
      <c r="F26" s="60">
        <f t="shared" si="11"/>
        <v>0</v>
      </c>
      <c r="G26" s="24">
        <f t="shared" si="1"/>
        <v>39.497890205207177</v>
      </c>
      <c r="H26" s="66">
        <f t="shared" si="12"/>
        <v>2.5317807984289897E-2</v>
      </c>
      <c r="I26" s="62">
        <f t="shared" si="2"/>
        <v>12.151370685172994</v>
      </c>
      <c r="J26" s="66">
        <f t="shared" si="12"/>
        <v>8.2295242726830156E-2</v>
      </c>
      <c r="K26" s="67">
        <f t="shared" si="3"/>
        <v>6.5294959092237077</v>
      </c>
      <c r="L26" s="53">
        <f t="shared" si="4"/>
        <v>0.15315117949417478</v>
      </c>
      <c r="M26" s="67">
        <f t="shared" si="5"/>
        <v>39.497890205207177</v>
      </c>
      <c r="N26" s="63">
        <f t="shared" si="6"/>
        <v>2.5317807984289897E-2</v>
      </c>
      <c r="O26" s="81">
        <v>42.363523474091245</v>
      </c>
      <c r="P26" s="68">
        <f t="shared" si="16"/>
        <v>34.665569008633483</v>
      </c>
      <c r="Q26" s="55">
        <v>11.865827982940209</v>
      </c>
      <c r="R26" s="68">
        <f t="shared" si="17"/>
        <v>39.17004342833954</v>
      </c>
      <c r="S26" s="55">
        <v>15.784639409967049</v>
      </c>
      <c r="T26" s="68">
        <f t="shared" si="18"/>
        <v>49.482748618084287</v>
      </c>
      <c r="U26" s="55">
        <v>14.620898882170998</v>
      </c>
      <c r="V26" s="68">
        <f t="shared" si="19"/>
        <v>1000000</v>
      </c>
      <c r="W26" s="82">
        <v>1</v>
      </c>
      <c r="X26" s="69">
        <f t="shared" si="13"/>
        <v>1000000</v>
      </c>
      <c r="Y26" s="74">
        <v>1</v>
      </c>
      <c r="Z26" s="52">
        <f t="shared" si="20"/>
        <v>1000000</v>
      </c>
      <c r="AA26" s="74">
        <v>1</v>
      </c>
      <c r="AB26" s="52">
        <f t="shared" si="21"/>
        <v>1000000</v>
      </c>
      <c r="AC26" s="74">
        <v>1</v>
      </c>
      <c r="AD26" s="70">
        <f t="shared" si="22"/>
        <v>1000000</v>
      </c>
      <c r="AE26" s="20">
        <f t="shared" si="14"/>
        <v>1</v>
      </c>
      <c r="AF26" s="6">
        <f t="shared" si="7"/>
        <v>1</v>
      </c>
      <c r="AG26" s="30">
        <f>IF(AND(SUM($AE$18:AE25)=0,AE26=1),B26,0)</f>
        <v>0</v>
      </c>
    </row>
    <row r="27" spans="2:33" x14ac:dyDescent="0.25">
      <c r="B27" s="11">
        <f t="shared" si="15"/>
        <v>34.665569008633483</v>
      </c>
      <c r="C27" s="20">
        <f t="shared" si="8"/>
        <v>0</v>
      </c>
      <c r="D27" s="6">
        <f t="shared" si="9"/>
        <v>1</v>
      </c>
      <c r="E27" s="7">
        <f t="shared" si="10"/>
        <v>1</v>
      </c>
      <c r="F27" s="60">
        <f t="shared" si="11"/>
        <v>0</v>
      </c>
      <c r="G27" s="24">
        <f t="shared" si="1"/>
        <v>39.497890205207177</v>
      </c>
      <c r="H27" s="66">
        <f t="shared" si="12"/>
        <v>2.5317807984289897E-2</v>
      </c>
      <c r="I27" s="62">
        <f t="shared" si="2"/>
        <v>12.151370685172994</v>
      </c>
      <c r="J27" s="66">
        <f t="shared" si="12"/>
        <v>8.2295242726830156E-2</v>
      </c>
      <c r="K27" s="67">
        <f t="shared" si="3"/>
        <v>6.5294959092237077</v>
      </c>
      <c r="L27" s="53">
        <f t="shared" si="4"/>
        <v>0.15315117949417478</v>
      </c>
      <c r="M27" s="67">
        <f t="shared" si="5"/>
        <v>39.497890205207177</v>
      </c>
      <c r="N27" s="63">
        <f t="shared" si="6"/>
        <v>2.5317807984289897E-2</v>
      </c>
      <c r="O27" s="81">
        <v>6.9901563326075813</v>
      </c>
      <c r="P27" s="68">
        <f t="shared" si="16"/>
        <v>1000000</v>
      </c>
      <c r="Q27" s="55">
        <v>9.6852594935000074</v>
      </c>
      <c r="R27" s="68">
        <f t="shared" si="17"/>
        <v>39.17004342833954</v>
      </c>
      <c r="S27" s="55">
        <v>38.730120286974504</v>
      </c>
      <c r="T27" s="68">
        <f t="shared" si="18"/>
        <v>49.482748618084287</v>
      </c>
      <c r="U27" s="55">
        <v>47.025242233067424</v>
      </c>
      <c r="V27" s="68">
        <f t="shared" si="19"/>
        <v>1000000</v>
      </c>
      <c r="W27" s="82">
        <v>1</v>
      </c>
      <c r="X27" s="69">
        <f t="shared" si="13"/>
        <v>35.665569008633483</v>
      </c>
      <c r="Y27" s="74">
        <v>1</v>
      </c>
      <c r="Z27" s="52">
        <f t="shared" si="20"/>
        <v>1000000</v>
      </c>
      <c r="AA27" s="74">
        <v>1</v>
      </c>
      <c r="AB27" s="52">
        <f t="shared" si="21"/>
        <v>1000000</v>
      </c>
      <c r="AC27" s="74">
        <v>1</v>
      </c>
      <c r="AD27" s="70">
        <f t="shared" si="22"/>
        <v>35.665569008633483</v>
      </c>
      <c r="AE27" s="20">
        <f t="shared" si="14"/>
        <v>0</v>
      </c>
      <c r="AF27" s="6">
        <f t="shared" si="7"/>
        <v>0</v>
      </c>
      <c r="AG27" s="30">
        <f>IF(AND(SUM($AE$18:AE26)=0,AE27=1),B27,0)</f>
        <v>0</v>
      </c>
    </row>
    <row r="28" spans="2:33" x14ac:dyDescent="0.25">
      <c r="B28" s="11">
        <f t="shared" si="15"/>
        <v>35.665569008633483</v>
      </c>
      <c r="C28" s="20">
        <f t="shared" si="8"/>
        <v>1</v>
      </c>
      <c r="D28" s="6">
        <f t="shared" si="9"/>
        <v>1</v>
      </c>
      <c r="E28" s="7">
        <f t="shared" si="10"/>
        <v>1</v>
      </c>
      <c r="F28" s="60">
        <f t="shared" si="11"/>
        <v>1</v>
      </c>
      <c r="G28" s="24">
        <f t="shared" si="1"/>
        <v>39.497890205207177</v>
      </c>
      <c r="H28" s="66">
        <f t="shared" si="12"/>
        <v>2.5317807984289897E-2</v>
      </c>
      <c r="I28" s="62">
        <f t="shared" si="2"/>
        <v>12.151370685172994</v>
      </c>
      <c r="J28" s="66">
        <f t="shared" si="12"/>
        <v>8.2295242726830156E-2</v>
      </c>
      <c r="K28" s="67">
        <f t="shared" si="3"/>
        <v>6.5294959092237077</v>
      </c>
      <c r="L28" s="53">
        <f t="shared" si="4"/>
        <v>0.15315117949417478</v>
      </c>
      <c r="M28" s="67">
        <f t="shared" si="5"/>
        <v>39.497890205207177</v>
      </c>
      <c r="N28" s="63">
        <f t="shared" si="6"/>
        <v>2.5317807984289897E-2</v>
      </c>
      <c r="O28" s="81">
        <v>22.418962359627649</v>
      </c>
      <c r="P28" s="68">
        <f t="shared" si="16"/>
        <v>58.084531368261132</v>
      </c>
      <c r="Q28" s="55">
        <v>17.765714378272971</v>
      </c>
      <c r="R28" s="68">
        <f t="shared" si="17"/>
        <v>39.17004342833954</v>
      </c>
      <c r="S28" s="55">
        <v>32.638861934470881</v>
      </c>
      <c r="T28" s="68">
        <f t="shared" si="18"/>
        <v>49.482748618084287</v>
      </c>
      <c r="U28" s="55">
        <v>22.578272323199027</v>
      </c>
      <c r="V28" s="68">
        <f t="shared" si="19"/>
        <v>58.243841331832513</v>
      </c>
      <c r="W28" s="82">
        <v>1</v>
      </c>
      <c r="X28" s="69">
        <f t="shared" si="13"/>
        <v>1000000</v>
      </c>
      <c r="Y28" s="74">
        <v>1</v>
      </c>
      <c r="Z28" s="52">
        <f t="shared" si="20"/>
        <v>1000000</v>
      </c>
      <c r="AA28" s="74">
        <v>1</v>
      </c>
      <c r="AB28" s="52">
        <f t="shared" si="21"/>
        <v>1000000</v>
      </c>
      <c r="AC28" s="74">
        <v>1</v>
      </c>
      <c r="AD28" s="70">
        <f t="shared" si="22"/>
        <v>1000000</v>
      </c>
      <c r="AE28" s="20">
        <f t="shared" si="14"/>
        <v>0</v>
      </c>
      <c r="AF28" s="6">
        <f t="shared" si="7"/>
        <v>0</v>
      </c>
      <c r="AG28" s="30">
        <f>IF(AND(SUM($AE$18:AE27)=0,AE28=1),B28,0)</f>
        <v>0</v>
      </c>
    </row>
    <row r="29" spans="2:33" x14ac:dyDescent="0.25">
      <c r="B29" s="11">
        <f t="shared" si="15"/>
        <v>39.17004342833954</v>
      </c>
      <c r="C29" s="20">
        <f t="shared" si="8"/>
        <v>1</v>
      </c>
      <c r="D29" s="6">
        <f t="shared" si="9"/>
        <v>0</v>
      </c>
      <c r="E29" s="7">
        <f t="shared" si="10"/>
        <v>1</v>
      </c>
      <c r="F29" s="60">
        <f t="shared" si="11"/>
        <v>1</v>
      </c>
      <c r="G29" s="24">
        <f t="shared" si="1"/>
        <v>39.497890205207177</v>
      </c>
      <c r="H29" s="66">
        <f t="shared" si="12"/>
        <v>2.5317807984289897E-2</v>
      </c>
      <c r="I29" s="62">
        <f t="shared" si="2"/>
        <v>12.151370685172994</v>
      </c>
      <c r="J29" s="66">
        <f t="shared" si="12"/>
        <v>8.2295242726830156E-2</v>
      </c>
      <c r="K29" s="67">
        <f t="shared" si="3"/>
        <v>6.5294959092237077</v>
      </c>
      <c r="L29" s="53">
        <f t="shared" si="4"/>
        <v>0.15315117949417478</v>
      </c>
      <c r="M29" s="67">
        <f t="shared" si="5"/>
        <v>39.497890205207177</v>
      </c>
      <c r="N29" s="63">
        <f t="shared" si="6"/>
        <v>2.5317807984289897E-2</v>
      </c>
      <c r="O29" s="81">
        <v>8.1118830946290803</v>
      </c>
      <c r="P29" s="68">
        <f t="shared" si="16"/>
        <v>58.084531368261132</v>
      </c>
      <c r="Q29" s="55">
        <v>12.759676157243051</v>
      </c>
      <c r="R29" s="68">
        <f t="shared" si="17"/>
        <v>1000000</v>
      </c>
      <c r="S29" s="55">
        <v>30.280050262419905</v>
      </c>
      <c r="T29" s="68">
        <f t="shared" si="18"/>
        <v>49.482748618084287</v>
      </c>
      <c r="U29" s="55">
        <v>5.9818343361366413</v>
      </c>
      <c r="V29" s="68">
        <f t="shared" si="19"/>
        <v>58.243841331832513</v>
      </c>
      <c r="W29" s="82">
        <v>1</v>
      </c>
      <c r="X29" s="69">
        <f t="shared" si="13"/>
        <v>1000000</v>
      </c>
      <c r="Y29" s="74">
        <v>1</v>
      </c>
      <c r="Z29" s="52">
        <f t="shared" si="20"/>
        <v>1000000</v>
      </c>
      <c r="AA29" s="74">
        <v>1</v>
      </c>
      <c r="AB29" s="52">
        <f t="shared" si="21"/>
        <v>1000000</v>
      </c>
      <c r="AC29" s="74">
        <v>1</v>
      </c>
      <c r="AD29" s="70">
        <f t="shared" si="22"/>
        <v>1000000</v>
      </c>
      <c r="AE29" s="20">
        <f t="shared" si="14"/>
        <v>1</v>
      </c>
      <c r="AF29" s="6">
        <f t="shared" si="7"/>
        <v>1</v>
      </c>
      <c r="AG29" s="30">
        <f>IF(AND(SUM($AE$18:AE28)=0,AE29=1),B29,0)</f>
        <v>0</v>
      </c>
    </row>
    <row r="30" spans="2:33" x14ac:dyDescent="0.25">
      <c r="B30" s="11">
        <f t="shared" si="15"/>
        <v>49.482748618084287</v>
      </c>
      <c r="C30" s="20">
        <f t="shared" si="8"/>
        <v>1</v>
      </c>
      <c r="D30" s="6">
        <f t="shared" si="9"/>
        <v>0</v>
      </c>
      <c r="E30" s="7">
        <f t="shared" si="10"/>
        <v>0</v>
      </c>
      <c r="F30" s="60">
        <f t="shared" si="11"/>
        <v>1</v>
      </c>
      <c r="G30" s="24">
        <f t="shared" si="1"/>
        <v>39.497890205207177</v>
      </c>
      <c r="H30" s="66">
        <f t="shared" si="12"/>
        <v>2.5317807984289897E-2</v>
      </c>
      <c r="I30" s="62">
        <f t="shared" si="2"/>
        <v>12.151370685172994</v>
      </c>
      <c r="J30" s="66">
        <f t="shared" si="12"/>
        <v>8.2295242726830156E-2</v>
      </c>
      <c r="K30" s="67">
        <f t="shared" si="3"/>
        <v>6.5294959092237077</v>
      </c>
      <c r="L30" s="53">
        <f t="shared" si="4"/>
        <v>0.15315117949417478</v>
      </c>
      <c r="M30" s="67">
        <f t="shared" si="5"/>
        <v>39.497890205207177</v>
      </c>
      <c r="N30" s="63">
        <f t="shared" si="6"/>
        <v>2.5317807984289897E-2</v>
      </c>
      <c r="O30" s="81">
        <v>8.9132885522693819</v>
      </c>
      <c r="P30" s="68">
        <f t="shared" si="16"/>
        <v>58.084531368261132</v>
      </c>
      <c r="Q30" s="55">
        <v>20.486598022201932</v>
      </c>
      <c r="R30" s="68">
        <f t="shared" si="17"/>
        <v>1000000</v>
      </c>
      <c r="S30" s="55">
        <v>17.076827768681255</v>
      </c>
      <c r="T30" s="68">
        <f t="shared" si="18"/>
        <v>1000000</v>
      </c>
      <c r="U30" s="55">
        <v>38.495939059929839</v>
      </c>
      <c r="V30" s="68">
        <f t="shared" si="19"/>
        <v>58.243841331832513</v>
      </c>
      <c r="W30" s="82">
        <v>1</v>
      </c>
      <c r="X30" s="69">
        <f t="shared" si="13"/>
        <v>1000000</v>
      </c>
      <c r="Y30" s="74">
        <v>1</v>
      </c>
      <c r="Z30" s="52">
        <f t="shared" si="20"/>
        <v>50.482748618084287</v>
      </c>
      <c r="AA30" s="74">
        <v>1</v>
      </c>
      <c r="AB30" s="52">
        <f t="shared" si="21"/>
        <v>50.482748618084287</v>
      </c>
      <c r="AC30" s="74">
        <v>1</v>
      </c>
      <c r="AD30" s="70">
        <f t="shared" si="22"/>
        <v>1000000</v>
      </c>
      <c r="AE30" s="20">
        <f t="shared" si="14"/>
        <v>0</v>
      </c>
      <c r="AF30" s="6">
        <f t="shared" si="7"/>
        <v>0</v>
      </c>
      <c r="AG30" s="30">
        <f>IF(AND(SUM($AE$18:AE29)=0,AE30=1),B30,0)</f>
        <v>0</v>
      </c>
    </row>
    <row r="31" spans="2:33" x14ac:dyDescent="0.25">
      <c r="B31" s="11">
        <f t="shared" si="15"/>
        <v>50.482748618084287</v>
      </c>
      <c r="C31" s="20">
        <f t="shared" si="8"/>
        <v>1</v>
      </c>
      <c r="D31" s="6">
        <f t="shared" si="9"/>
        <v>1</v>
      </c>
      <c r="E31" s="7">
        <f t="shared" si="10"/>
        <v>1</v>
      </c>
      <c r="F31" s="60">
        <f t="shared" si="11"/>
        <v>1</v>
      </c>
      <c r="G31" s="24">
        <f t="shared" si="1"/>
        <v>39.497890205207177</v>
      </c>
      <c r="H31" s="66">
        <f t="shared" si="12"/>
        <v>2.5317807984289897E-2</v>
      </c>
      <c r="I31" s="62">
        <f t="shared" si="2"/>
        <v>12.151370685172994</v>
      </c>
      <c r="J31" s="66">
        <f t="shared" si="12"/>
        <v>8.2295242726830156E-2</v>
      </c>
      <c r="K31" s="67">
        <f t="shared" si="3"/>
        <v>6.5294959092237077</v>
      </c>
      <c r="L31" s="53">
        <f t="shared" si="4"/>
        <v>0.15315117949417478</v>
      </c>
      <c r="M31" s="67">
        <f t="shared" si="5"/>
        <v>39.497890205207177</v>
      </c>
      <c r="N31" s="63">
        <f t="shared" si="6"/>
        <v>2.5317807984289897E-2</v>
      </c>
      <c r="O31" s="81">
        <v>40.892626634738171</v>
      </c>
      <c r="P31" s="68">
        <f t="shared" si="16"/>
        <v>58.084531368261132</v>
      </c>
      <c r="Q31" s="55">
        <v>12.796501679736483</v>
      </c>
      <c r="R31" s="68">
        <f t="shared" si="17"/>
        <v>63.279250297820766</v>
      </c>
      <c r="S31" s="55">
        <v>14.678128601690144</v>
      </c>
      <c r="T31" s="68">
        <f t="shared" si="18"/>
        <v>65.160877219774434</v>
      </c>
      <c r="U31" s="55">
        <v>20.596136781874954</v>
      </c>
      <c r="V31" s="68">
        <f t="shared" si="19"/>
        <v>58.243841331832513</v>
      </c>
      <c r="W31" s="82">
        <v>1</v>
      </c>
      <c r="X31" s="69">
        <f t="shared" si="13"/>
        <v>1000000</v>
      </c>
      <c r="Y31" s="74">
        <v>1</v>
      </c>
      <c r="Z31" s="52">
        <f t="shared" si="20"/>
        <v>1000000</v>
      </c>
      <c r="AA31" s="74">
        <v>1</v>
      </c>
      <c r="AB31" s="52">
        <f t="shared" si="21"/>
        <v>1000000</v>
      </c>
      <c r="AC31" s="74">
        <v>1</v>
      </c>
      <c r="AD31" s="70">
        <f t="shared" si="22"/>
        <v>1000000</v>
      </c>
      <c r="AE31" s="20">
        <f t="shared" si="14"/>
        <v>0</v>
      </c>
      <c r="AF31" s="6">
        <f t="shared" si="7"/>
        <v>0</v>
      </c>
      <c r="AG31" s="30">
        <f>IF(AND(SUM($AE$18:AE30)=0,AE31=1),B31,0)</f>
        <v>0</v>
      </c>
    </row>
    <row r="32" spans="2:33" x14ac:dyDescent="0.25">
      <c r="B32" s="11">
        <f t="shared" si="15"/>
        <v>58.084531368261132</v>
      </c>
      <c r="C32" s="20">
        <f t="shared" si="8"/>
        <v>0</v>
      </c>
      <c r="D32" s="6">
        <f t="shared" si="9"/>
        <v>1</v>
      </c>
      <c r="E32" s="7">
        <f t="shared" si="10"/>
        <v>1</v>
      </c>
      <c r="F32" s="60">
        <f t="shared" si="11"/>
        <v>1</v>
      </c>
      <c r="G32" s="24">
        <f t="shared" si="1"/>
        <v>39.497890205207177</v>
      </c>
      <c r="H32" s="66">
        <f t="shared" si="12"/>
        <v>2.5317807984289897E-2</v>
      </c>
      <c r="I32" s="62">
        <f t="shared" si="2"/>
        <v>12.151370685172994</v>
      </c>
      <c r="J32" s="66">
        <f t="shared" si="12"/>
        <v>8.2295242726830156E-2</v>
      </c>
      <c r="K32" s="67">
        <f t="shared" si="3"/>
        <v>6.5294959092237077</v>
      </c>
      <c r="L32" s="53">
        <f t="shared" si="4"/>
        <v>0.15315117949417478</v>
      </c>
      <c r="M32" s="67">
        <f t="shared" si="5"/>
        <v>39.497890205207177</v>
      </c>
      <c r="N32" s="63">
        <f t="shared" si="6"/>
        <v>2.5317807984289897E-2</v>
      </c>
      <c r="O32" s="81">
        <v>37.58425455128701</v>
      </c>
      <c r="P32" s="68">
        <f t="shared" si="16"/>
        <v>1000000</v>
      </c>
      <c r="Q32" s="55">
        <v>6.3257997257247887</v>
      </c>
      <c r="R32" s="68">
        <f t="shared" si="17"/>
        <v>63.279250297820766</v>
      </c>
      <c r="S32" s="55">
        <v>3.7110579110396782</v>
      </c>
      <c r="T32" s="68">
        <f t="shared" si="18"/>
        <v>65.160877219774434</v>
      </c>
      <c r="U32" s="55">
        <v>13.109109915865155</v>
      </c>
      <c r="V32" s="68">
        <f t="shared" si="19"/>
        <v>58.243841331832513</v>
      </c>
      <c r="W32" s="82">
        <v>1</v>
      </c>
      <c r="X32" s="69">
        <f t="shared" si="13"/>
        <v>1000000</v>
      </c>
      <c r="Y32" s="74">
        <v>1</v>
      </c>
      <c r="Z32" s="52">
        <f t="shared" si="20"/>
        <v>1000000</v>
      </c>
      <c r="AA32" s="74">
        <v>1</v>
      </c>
      <c r="AB32" s="52">
        <f t="shared" si="21"/>
        <v>1000000</v>
      </c>
      <c r="AC32" s="74">
        <v>1</v>
      </c>
      <c r="AD32" s="70">
        <f t="shared" si="22"/>
        <v>1000000</v>
      </c>
      <c r="AE32" s="20">
        <f t="shared" si="14"/>
        <v>1</v>
      </c>
      <c r="AF32" s="6">
        <f t="shared" si="7"/>
        <v>1</v>
      </c>
      <c r="AG32" s="30">
        <f>IF(AND(SUM($AE$18:AE31)=0,AE32=1),B32,0)</f>
        <v>0</v>
      </c>
    </row>
    <row r="33" spans="2:33" x14ac:dyDescent="0.25">
      <c r="B33" s="11">
        <f t="shared" si="15"/>
        <v>58.243841331832513</v>
      </c>
      <c r="C33" s="20">
        <f t="shared" si="8"/>
        <v>0</v>
      </c>
      <c r="D33" s="6">
        <f t="shared" si="9"/>
        <v>1</v>
      </c>
      <c r="E33" s="7">
        <f t="shared" si="10"/>
        <v>1</v>
      </c>
      <c r="F33" s="60">
        <f t="shared" si="11"/>
        <v>0</v>
      </c>
      <c r="G33" s="24">
        <f t="shared" si="1"/>
        <v>39.497890205207177</v>
      </c>
      <c r="H33" s="66">
        <f t="shared" si="12"/>
        <v>2.5317807984289897E-2</v>
      </c>
      <c r="I33" s="62">
        <f t="shared" si="2"/>
        <v>12.151370685172994</v>
      </c>
      <c r="J33" s="66">
        <f t="shared" si="12"/>
        <v>8.2295242726830156E-2</v>
      </c>
      <c r="K33" s="67">
        <f t="shared" si="3"/>
        <v>6.5294959092237077</v>
      </c>
      <c r="L33" s="53">
        <f t="shared" si="4"/>
        <v>0.15315117949417478</v>
      </c>
      <c r="M33" s="67">
        <f t="shared" si="5"/>
        <v>39.497890205207177</v>
      </c>
      <c r="N33" s="63">
        <f t="shared" si="6"/>
        <v>2.5317807984289897E-2</v>
      </c>
      <c r="O33" s="81">
        <v>21.727758198644306</v>
      </c>
      <c r="P33" s="68">
        <f t="shared" si="16"/>
        <v>1000000</v>
      </c>
      <c r="Q33" s="55">
        <v>9.2967807490209644</v>
      </c>
      <c r="R33" s="68">
        <f t="shared" si="17"/>
        <v>63.279250297820766</v>
      </c>
      <c r="S33" s="55">
        <v>8.2579403907770033</v>
      </c>
      <c r="T33" s="68">
        <f t="shared" si="18"/>
        <v>65.160877219774434</v>
      </c>
      <c r="U33" s="55">
        <v>16.582119442621892</v>
      </c>
      <c r="V33" s="68">
        <f t="shared" si="19"/>
        <v>1000000</v>
      </c>
      <c r="W33" s="82">
        <v>1</v>
      </c>
      <c r="X33" s="69">
        <f t="shared" si="13"/>
        <v>59.243841331832513</v>
      </c>
      <c r="Y33" s="74">
        <v>1</v>
      </c>
      <c r="Z33" s="52">
        <f t="shared" si="20"/>
        <v>1000000</v>
      </c>
      <c r="AA33" s="74">
        <v>1</v>
      </c>
      <c r="AB33" s="52">
        <f t="shared" si="21"/>
        <v>1000000</v>
      </c>
      <c r="AC33" s="74">
        <v>1</v>
      </c>
      <c r="AD33" s="70">
        <f t="shared" si="22"/>
        <v>59.243841331832513</v>
      </c>
      <c r="AE33" s="20">
        <f t="shared" si="14"/>
        <v>0</v>
      </c>
      <c r="AF33" s="6">
        <f t="shared" si="7"/>
        <v>0</v>
      </c>
      <c r="AG33" s="30">
        <f>IF(AND(SUM($AE$18:AE32)=0,AE33=1),B33,0)</f>
        <v>0</v>
      </c>
    </row>
    <row r="34" spans="2:33" x14ac:dyDescent="0.25">
      <c r="B34" s="11">
        <f t="shared" si="15"/>
        <v>59.243841331832513</v>
      </c>
      <c r="C34" s="20">
        <f t="shared" si="8"/>
        <v>1</v>
      </c>
      <c r="D34" s="6">
        <f t="shared" si="9"/>
        <v>1</v>
      </c>
      <c r="E34" s="7">
        <f t="shared" si="10"/>
        <v>1</v>
      </c>
      <c r="F34" s="60">
        <f t="shared" si="11"/>
        <v>1</v>
      </c>
      <c r="G34" s="24">
        <f t="shared" si="1"/>
        <v>39.497890205207177</v>
      </c>
      <c r="H34" s="66">
        <f t="shared" si="12"/>
        <v>2.5317807984289897E-2</v>
      </c>
      <c r="I34" s="62">
        <f t="shared" si="2"/>
        <v>12.151370685172994</v>
      </c>
      <c r="J34" s="66">
        <f t="shared" si="12"/>
        <v>8.2295242726830156E-2</v>
      </c>
      <c r="K34" s="67">
        <f t="shared" si="3"/>
        <v>6.5294959092237077</v>
      </c>
      <c r="L34" s="53">
        <f t="shared" si="4"/>
        <v>0.15315117949417478</v>
      </c>
      <c r="M34" s="67">
        <f t="shared" si="5"/>
        <v>39.497890205207177</v>
      </c>
      <c r="N34" s="63">
        <f t="shared" si="6"/>
        <v>2.5317807984289897E-2</v>
      </c>
      <c r="O34" s="81">
        <v>26.459675204117239</v>
      </c>
      <c r="P34" s="68">
        <f t="shared" si="16"/>
        <v>85.703516535949746</v>
      </c>
      <c r="Q34" s="55">
        <v>6.4131313277732112</v>
      </c>
      <c r="R34" s="68">
        <f t="shared" si="17"/>
        <v>63.279250297820766</v>
      </c>
      <c r="S34" s="55">
        <v>14.59182102915447</v>
      </c>
      <c r="T34" s="68">
        <f t="shared" si="18"/>
        <v>65.160877219774434</v>
      </c>
      <c r="U34" s="55">
        <v>12.867828489524443</v>
      </c>
      <c r="V34" s="68">
        <f t="shared" si="19"/>
        <v>72.111669821356955</v>
      </c>
      <c r="W34" s="82">
        <v>1</v>
      </c>
      <c r="X34" s="69">
        <f t="shared" si="13"/>
        <v>1000000</v>
      </c>
      <c r="Y34" s="74">
        <v>1</v>
      </c>
      <c r="Z34" s="52">
        <f t="shared" si="20"/>
        <v>1000000</v>
      </c>
      <c r="AA34" s="74">
        <v>1</v>
      </c>
      <c r="AB34" s="52">
        <f t="shared" si="21"/>
        <v>1000000</v>
      </c>
      <c r="AC34" s="74">
        <v>1</v>
      </c>
      <c r="AD34" s="70">
        <f t="shared" si="22"/>
        <v>1000000</v>
      </c>
      <c r="AE34" s="20">
        <f t="shared" si="14"/>
        <v>0</v>
      </c>
      <c r="AF34" s="6">
        <f t="shared" si="7"/>
        <v>0</v>
      </c>
      <c r="AG34" s="30">
        <f>IF(AND(SUM($AE$18:AE33)=0,AE34=1),B34,0)</f>
        <v>0</v>
      </c>
    </row>
    <row r="35" spans="2:33" x14ac:dyDescent="0.25">
      <c r="B35" s="11">
        <f t="shared" si="15"/>
        <v>63.279250297820766</v>
      </c>
      <c r="C35" s="20">
        <f t="shared" si="8"/>
        <v>1</v>
      </c>
      <c r="D35" s="6">
        <f t="shared" si="9"/>
        <v>0</v>
      </c>
      <c r="E35" s="7">
        <f t="shared" si="10"/>
        <v>1</v>
      </c>
      <c r="F35" s="60">
        <f t="shared" si="11"/>
        <v>1</v>
      </c>
      <c r="G35" s="24">
        <f t="shared" si="1"/>
        <v>39.497890205207177</v>
      </c>
      <c r="H35" s="66">
        <f t="shared" si="12"/>
        <v>2.5317807984289897E-2</v>
      </c>
      <c r="I35" s="62">
        <f t="shared" si="2"/>
        <v>12.151370685172994</v>
      </c>
      <c r="J35" s="66">
        <f t="shared" si="12"/>
        <v>8.2295242726830156E-2</v>
      </c>
      <c r="K35" s="67">
        <f t="shared" si="3"/>
        <v>6.5294959092237077</v>
      </c>
      <c r="L35" s="53">
        <f t="shared" si="4"/>
        <v>0.15315117949417478</v>
      </c>
      <c r="M35" s="67">
        <f t="shared" si="5"/>
        <v>39.497890205207177</v>
      </c>
      <c r="N35" s="63">
        <f t="shared" si="6"/>
        <v>2.5317807984289897E-2</v>
      </c>
      <c r="O35" s="81">
        <v>4.7681662327446794</v>
      </c>
      <c r="P35" s="68">
        <f t="shared" si="16"/>
        <v>85.703516535949746</v>
      </c>
      <c r="Q35" s="55">
        <v>14.068405251572175</v>
      </c>
      <c r="R35" s="68">
        <f t="shared" si="17"/>
        <v>1000000</v>
      </c>
      <c r="S35" s="55">
        <v>4.2833370129211286</v>
      </c>
      <c r="T35" s="68">
        <f t="shared" si="18"/>
        <v>65.160877219774434</v>
      </c>
      <c r="U35" s="55">
        <v>3.2958786093070658</v>
      </c>
      <c r="V35" s="68">
        <f t="shared" si="19"/>
        <v>72.111669821356955</v>
      </c>
      <c r="W35" s="82">
        <v>1</v>
      </c>
      <c r="X35" s="69">
        <f t="shared" si="13"/>
        <v>1000000</v>
      </c>
      <c r="Y35" s="74">
        <v>1</v>
      </c>
      <c r="Z35" s="52">
        <f t="shared" si="20"/>
        <v>1000000</v>
      </c>
      <c r="AA35" s="74">
        <v>1</v>
      </c>
      <c r="AB35" s="52">
        <f t="shared" si="21"/>
        <v>1000000</v>
      </c>
      <c r="AC35" s="74">
        <v>1</v>
      </c>
      <c r="AD35" s="70">
        <f t="shared" si="22"/>
        <v>1000000</v>
      </c>
      <c r="AE35" s="20">
        <f t="shared" si="14"/>
        <v>1</v>
      </c>
      <c r="AF35" s="6">
        <f t="shared" si="7"/>
        <v>1</v>
      </c>
      <c r="AG35" s="30">
        <f>IF(AND(SUM($AE$18:AE34)=0,AE35=1),B35,0)</f>
        <v>0</v>
      </c>
    </row>
    <row r="36" spans="2:33" x14ac:dyDescent="0.25">
      <c r="B36" s="11">
        <f t="shared" si="15"/>
        <v>65.160877219774434</v>
      </c>
      <c r="C36" s="20">
        <f t="shared" si="8"/>
        <v>1</v>
      </c>
      <c r="D36" s="6">
        <f t="shared" si="9"/>
        <v>0</v>
      </c>
      <c r="E36" s="7">
        <f t="shared" si="10"/>
        <v>0</v>
      </c>
      <c r="F36" s="60">
        <f t="shared" si="11"/>
        <v>1</v>
      </c>
      <c r="G36" s="24">
        <f t="shared" si="1"/>
        <v>39.497890205207177</v>
      </c>
      <c r="H36" s="66">
        <f t="shared" si="12"/>
        <v>2.5317807984289897E-2</v>
      </c>
      <c r="I36" s="62">
        <f t="shared" si="2"/>
        <v>12.151370685172994</v>
      </c>
      <c r="J36" s="66">
        <f t="shared" si="12"/>
        <v>8.2295242726830156E-2</v>
      </c>
      <c r="K36" s="67">
        <f t="shared" si="3"/>
        <v>6.5294959092237077</v>
      </c>
      <c r="L36" s="53">
        <f t="shared" si="4"/>
        <v>0.15315117949417478</v>
      </c>
      <c r="M36" s="67">
        <f t="shared" si="5"/>
        <v>39.497890205207177</v>
      </c>
      <c r="N36" s="63">
        <f t="shared" si="6"/>
        <v>2.5317807984289897E-2</v>
      </c>
      <c r="O36" s="81">
        <v>42.15858208913388</v>
      </c>
      <c r="P36" s="68">
        <f t="shared" si="16"/>
        <v>85.703516535949746</v>
      </c>
      <c r="Q36" s="55">
        <v>16.040097054587733</v>
      </c>
      <c r="R36" s="68">
        <f t="shared" si="17"/>
        <v>1000000</v>
      </c>
      <c r="S36" s="55">
        <v>14.795222584782497</v>
      </c>
      <c r="T36" s="68">
        <f t="shared" si="18"/>
        <v>1000000</v>
      </c>
      <c r="U36" s="55">
        <v>32.93930121209354</v>
      </c>
      <c r="V36" s="68">
        <f t="shared" si="19"/>
        <v>72.111669821356955</v>
      </c>
      <c r="W36" s="82">
        <v>1</v>
      </c>
      <c r="X36" s="69">
        <f t="shared" si="13"/>
        <v>1000000</v>
      </c>
      <c r="Y36" s="74">
        <v>1</v>
      </c>
      <c r="Z36" s="52">
        <f t="shared" si="20"/>
        <v>66.160877219774434</v>
      </c>
      <c r="AA36" s="74">
        <v>1</v>
      </c>
      <c r="AB36" s="52">
        <f t="shared" si="21"/>
        <v>66.160877219774434</v>
      </c>
      <c r="AC36" s="74">
        <v>1</v>
      </c>
      <c r="AD36" s="70">
        <f t="shared" si="22"/>
        <v>1000000</v>
      </c>
      <c r="AE36" s="20">
        <f t="shared" si="14"/>
        <v>0</v>
      </c>
      <c r="AF36" s="6">
        <f t="shared" si="7"/>
        <v>0</v>
      </c>
      <c r="AG36" s="30">
        <f>IF(AND(SUM($AE$18:AE35)=0,AE36=1),B36,0)</f>
        <v>0</v>
      </c>
    </row>
    <row r="37" spans="2:33" x14ac:dyDescent="0.25">
      <c r="B37" s="11">
        <f t="shared" si="15"/>
        <v>66.160877219774434</v>
      </c>
      <c r="C37" s="20">
        <f t="shared" si="8"/>
        <v>1</v>
      </c>
      <c r="D37" s="6">
        <f t="shared" si="9"/>
        <v>1</v>
      </c>
      <c r="E37" s="7">
        <f t="shared" si="10"/>
        <v>1</v>
      </c>
      <c r="F37" s="60">
        <f t="shared" si="11"/>
        <v>1</v>
      </c>
      <c r="G37" s="24">
        <f t="shared" si="1"/>
        <v>39.497890205207177</v>
      </c>
      <c r="H37" s="66">
        <f t="shared" si="12"/>
        <v>2.5317807984289897E-2</v>
      </c>
      <c r="I37" s="62">
        <f t="shared" si="2"/>
        <v>12.151370685172994</v>
      </c>
      <c r="J37" s="66">
        <f t="shared" si="12"/>
        <v>8.2295242726830156E-2</v>
      </c>
      <c r="K37" s="67">
        <f t="shared" si="3"/>
        <v>6.5294959092237077</v>
      </c>
      <c r="L37" s="53">
        <f t="shared" si="4"/>
        <v>0.15315117949417478</v>
      </c>
      <c r="M37" s="67">
        <f t="shared" si="5"/>
        <v>39.497890205207177</v>
      </c>
      <c r="N37" s="63">
        <f t="shared" si="6"/>
        <v>2.5317807984289897E-2</v>
      </c>
      <c r="O37" s="81">
        <v>25.617828466720816</v>
      </c>
      <c r="P37" s="68">
        <f t="shared" si="16"/>
        <v>85.703516535949746</v>
      </c>
      <c r="Q37" s="55">
        <v>26.284984278894303</v>
      </c>
      <c r="R37" s="68">
        <f t="shared" si="17"/>
        <v>92.445861498668734</v>
      </c>
      <c r="S37" s="55">
        <v>12.832296331452822</v>
      </c>
      <c r="T37" s="68">
        <f t="shared" si="18"/>
        <v>78.993173551227258</v>
      </c>
      <c r="U37" s="55">
        <v>26.566454796230211</v>
      </c>
      <c r="V37" s="68">
        <f t="shared" si="19"/>
        <v>72.111669821356955</v>
      </c>
      <c r="W37" s="82">
        <v>1</v>
      </c>
      <c r="X37" s="69">
        <f t="shared" si="13"/>
        <v>1000000</v>
      </c>
      <c r="Y37" s="74">
        <v>1</v>
      </c>
      <c r="Z37" s="52">
        <f t="shared" si="20"/>
        <v>1000000</v>
      </c>
      <c r="AA37" s="74">
        <v>1</v>
      </c>
      <c r="AB37" s="52">
        <f t="shared" si="21"/>
        <v>1000000</v>
      </c>
      <c r="AC37" s="74">
        <v>1</v>
      </c>
      <c r="AD37" s="70">
        <f t="shared" si="22"/>
        <v>1000000</v>
      </c>
      <c r="AE37" s="20">
        <f t="shared" si="14"/>
        <v>0</v>
      </c>
      <c r="AF37" s="6">
        <f t="shared" si="7"/>
        <v>0</v>
      </c>
      <c r="AG37" s="30">
        <f>IF(AND(SUM($AE$18:AE36)=0,AE37=1),B37,0)</f>
        <v>0</v>
      </c>
    </row>
    <row r="38" spans="2:33" x14ac:dyDescent="0.25">
      <c r="B38" s="11">
        <f t="shared" si="15"/>
        <v>72.111669821356955</v>
      </c>
      <c r="C38" s="20">
        <f t="shared" si="8"/>
        <v>1</v>
      </c>
      <c r="D38" s="6">
        <f t="shared" si="9"/>
        <v>1</v>
      </c>
      <c r="E38" s="7">
        <f t="shared" si="10"/>
        <v>1</v>
      </c>
      <c r="F38" s="60">
        <f t="shared" si="11"/>
        <v>0</v>
      </c>
      <c r="G38" s="24">
        <f t="shared" si="1"/>
        <v>39.497890205207177</v>
      </c>
      <c r="H38" s="66">
        <f t="shared" si="12"/>
        <v>2.5317807984289897E-2</v>
      </c>
      <c r="I38" s="62">
        <f t="shared" si="2"/>
        <v>12.151370685172994</v>
      </c>
      <c r="J38" s="66">
        <f t="shared" si="12"/>
        <v>8.2295242726830156E-2</v>
      </c>
      <c r="K38" s="67">
        <f t="shared" si="3"/>
        <v>6.5294959092237077</v>
      </c>
      <c r="L38" s="53">
        <f t="shared" si="4"/>
        <v>0.15315117949417478</v>
      </c>
      <c r="M38" s="67">
        <f t="shared" si="5"/>
        <v>39.497890205207177</v>
      </c>
      <c r="N38" s="63">
        <f t="shared" si="6"/>
        <v>2.5317807984289897E-2</v>
      </c>
      <c r="O38" s="81">
        <v>41.978091977996399</v>
      </c>
      <c r="P38" s="68">
        <f t="shared" si="16"/>
        <v>85.703516535949746</v>
      </c>
      <c r="Q38" s="55">
        <v>33.149806071836544</v>
      </c>
      <c r="R38" s="68">
        <f t="shared" si="17"/>
        <v>92.445861498668734</v>
      </c>
      <c r="S38" s="55">
        <v>8.8670372443430043</v>
      </c>
      <c r="T38" s="68">
        <f t="shared" si="18"/>
        <v>78.993173551227258</v>
      </c>
      <c r="U38" s="55">
        <v>25.196076174527125</v>
      </c>
      <c r="V38" s="68">
        <f t="shared" si="19"/>
        <v>1000000</v>
      </c>
      <c r="W38" s="82">
        <v>1</v>
      </c>
      <c r="X38" s="69">
        <f t="shared" si="13"/>
        <v>1000000</v>
      </c>
      <c r="Y38" s="74">
        <v>1</v>
      </c>
      <c r="Z38" s="52">
        <f t="shared" si="20"/>
        <v>1000000</v>
      </c>
      <c r="AA38" s="74">
        <v>1</v>
      </c>
      <c r="AB38" s="52">
        <f t="shared" si="21"/>
        <v>1000000</v>
      </c>
      <c r="AC38" s="74">
        <v>1</v>
      </c>
      <c r="AD38" s="70">
        <f t="shared" si="22"/>
        <v>1000000</v>
      </c>
      <c r="AE38" s="20">
        <f t="shared" si="14"/>
        <v>1</v>
      </c>
      <c r="AF38" s="6">
        <f t="shared" si="7"/>
        <v>1</v>
      </c>
      <c r="AG38" s="30">
        <f>IF(AND(SUM($AE$18:AE37)=0,AE38=1),B38,0)</f>
        <v>0</v>
      </c>
    </row>
    <row r="39" spans="2:33" x14ac:dyDescent="0.25">
      <c r="B39" s="11">
        <f t="shared" si="15"/>
        <v>78.993173551227258</v>
      </c>
      <c r="C39" s="20">
        <f t="shared" si="8"/>
        <v>1</v>
      </c>
      <c r="D39" s="6">
        <f t="shared" si="9"/>
        <v>1</v>
      </c>
      <c r="E39" s="7">
        <f t="shared" si="10"/>
        <v>0</v>
      </c>
      <c r="F39" s="60">
        <f t="shared" si="11"/>
        <v>0</v>
      </c>
      <c r="G39" s="24">
        <f t="shared" si="1"/>
        <v>39.497890205207177</v>
      </c>
      <c r="H39" s="66">
        <f t="shared" si="12"/>
        <v>2.5317807984289897E-2</v>
      </c>
      <c r="I39" s="62">
        <f t="shared" si="2"/>
        <v>12.151370685172994</v>
      </c>
      <c r="J39" s="66">
        <f t="shared" si="12"/>
        <v>8.2295242726830156E-2</v>
      </c>
      <c r="K39" s="67">
        <f t="shared" si="3"/>
        <v>6.5294959092237077</v>
      </c>
      <c r="L39" s="53">
        <f t="shared" si="4"/>
        <v>0.15315117949417478</v>
      </c>
      <c r="M39" s="67">
        <f t="shared" si="5"/>
        <v>39.497890205207177</v>
      </c>
      <c r="N39" s="63">
        <f t="shared" si="6"/>
        <v>2.5317807984289897E-2</v>
      </c>
      <c r="O39" s="81">
        <v>34.367013066644468</v>
      </c>
      <c r="P39" s="68">
        <f t="shared" si="16"/>
        <v>85.703516535949746</v>
      </c>
      <c r="Q39" s="55">
        <v>21.622582551136343</v>
      </c>
      <c r="R39" s="68">
        <f t="shared" si="17"/>
        <v>92.445861498668734</v>
      </c>
      <c r="S39" s="55">
        <v>15.501989742842595</v>
      </c>
      <c r="T39" s="68">
        <f t="shared" si="18"/>
        <v>1000000</v>
      </c>
      <c r="U39" s="55">
        <v>14.255103570763026</v>
      </c>
      <c r="V39" s="68">
        <f t="shared" si="19"/>
        <v>1000000</v>
      </c>
      <c r="W39" s="82">
        <v>1</v>
      </c>
      <c r="X39" s="69">
        <f t="shared" si="13"/>
        <v>1000000</v>
      </c>
      <c r="Y39" s="74">
        <v>1</v>
      </c>
      <c r="Z39" s="52">
        <f t="shared" si="20"/>
        <v>1000000</v>
      </c>
      <c r="AA39" s="74">
        <v>1</v>
      </c>
      <c r="AB39" s="52">
        <f t="shared" si="21"/>
        <v>79.993173551227258</v>
      </c>
      <c r="AC39" s="74">
        <v>1</v>
      </c>
      <c r="AD39" s="70">
        <f t="shared" si="22"/>
        <v>79.993173551227258</v>
      </c>
      <c r="AE39" s="20">
        <f t="shared" si="14"/>
        <v>0</v>
      </c>
      <c r="AF39" s="6">
        <f t="shared" si="7"/>
        <v>0</v>
      </c>
      <c r="AG39" s="30">
        <f>IF(AND(SUM($AE$18:AE38)=0,AE39=1),B39,0)</f>
        <v>0</v>
      </c>
    </row>
    <row r="40" spans="2:33" x14ac:dyDescent="0.25">
      <c r="B40" s="11">
        <f t="shared" si="15"/>
        <v>79.993173551227258</v>
      </c>
      <c r="C40" s="20">
        <f t="shared" si="8"/>
        <v>1</v>
      </c>
      <c r="D40" s="6">
        <f t="shared" si="9"/>
        <v>1</v>
      </c>
      <c r="E40" s="7">
        <f t="shared" si="10"/>
        <v>1</v>
      </c>
      <c r="F40" s="60">
        <f t="shared" si="11"/>
        <v>1</v>
      </c>
      <c r="G40" s="24">
        <f t="shared" si="1"/>
        <v>39.497890205207177</v>
      </c>
      <c r="H40" s="66">
        <f t="shared" si="12"/>
        <v>2.5317807984289897E-2</v>
      </c>
      <c r="I40" s="62">
        <f t="shared" si="2"/>
        <v>12.151370685172994</v>
      </c>
      <c r="J40" s="66">
        <f t="shared" si="12"/>
        <v>8.2295242726830156E-2</v>
      </c>
      <c r="K40" s="67">
        <f t="shared" si="3"/>
        <v>6.5294959092237077</v>
      </c>
      <c r="L40" s="53">
        <f t="shared" si="4"/>
        <v>0.15315117949417478</v>
      </c>
      <c r="M40" s="67">
        <f t="shared" si="5"/>
        <v>39.497890205207177</v>
      </c>
      <c r="N40" s="63">
        <f t="shared" si="6"/>
        <v>2.5317807984289897E-2</v>
      </c>
      <c r="O40" s="81">
        <v>7.769517446881804</v>
      </c>
      <c r="P40" s="68">
        <f t="shared" si="16"/>
        <v>85.703516535949746</v>
      </c>
      <c r="Q40" s="55">
        <v>16.017747079814075</v>
      </c>
      <c r="R40" s="68">
        <f t="shared" si="17"/>
        <v>92.445861498668734</v>
      </c>
      <c r="S40" s="55">
        <v>28.038266725525169</v>
      </c>
      <c r="T40" s="68">
        <f t="shared" si="18"/>
        <v>108.03144027675242</v>
      </c>
      <c r="U40" s="55">
        <v>5.8803262746438829</v>
      </c>
      <c r="V40" s="68">
        <f t="shared" si="19"/>
        <v>85.873499825871136</v>
      </c>
      <c r="W40" s="82">
        <v>1</v>
      </c>
      <c r="X40" s="69">
        <f t="shared" si="13"/>
        <v>1000000</v>
      </c>
      <c r="Y40" s="74">
        <v>1</v>
      </c>
      <c r="Z40" s="52">
        <f t="shared" si="20"/>
        <v>1000000</v>
      </c>
      <c r="AA40" s="74">
        <v>1</v>
      </c>
      <c r="AB40" s="52">
        <f t="shared" si="21"/>
        <v>1000000</v>
      </c>
      <c r="AC40" s="74">
        <v>1</v>
      </c>
      <c r="AD40" s="70">
        <f t="shared" si="22"/>
        <v>1000000</v>
      </c>
      <c r="AE40" s="20">
        <f t="shared" si="14"/>
        <v>0</v>
      </c>
      <c r="AF40" s="6">
        <f t="shared" si="7"/>
        <v>0</v>
      </c>
      <c r="AG40" s="30">
        <f>IF(AND(SUM($AE$18:AE39)=0,AE40=1),B40,0)</f>
        <v>0</v>
      </c>
    </row>
    <row r="41" spans="2:33" x14ac:dyDescent="0.25">
      <c r="B41" s="11">
        <f t="shared" si="15"/>
        <v>85.703516535949746</v>
      </c>
      <c r="C41" s="20">
        <f t="shared" si="8"/>
        <v>0</v>
      </c>
      <c r="D41" s="6">
        <f t="shared" si="9"/>
        <v>1</v>
      </c>
      <c r="E41" s="7">
        <f t="shared" si="10"/>
        <v>1</v>
      </c>
      <c r="F41" s="60">
        <f t="shared" si="11"/>
        <v>1</v>
      </c>
      <c r="G41" s="24">
        <f t="shared" si="1"/>
        <v>39.497890205207177</v>
      </c>
      <c r="H41" s="66">
        <f t="shared" si="12"/>
        <v>2.5317807984289897E-2</v>
      </c>
      <c r="I41" s="62">
        <f t="shared" si="2"/>
        <v>12.151370685172994</v>
      </c>
      <c r="J41" s="66">
        <f t="shared" si="12"/>
        <v>8.2295242726830156E-2</v>
      </c>
      <c r="K41" s="67">
        <f t="shared" si="3"/>
        <v>6.5294959092237077</v>
      </c>
      <c r="L41" s="53">
        <f t="shared" si="4"/>
        <v>0.15315117949417478</v>
      </c>
      <c r="M41" s="67">
        <f t="shared" si="5"/>
        <v>39.497890205207177</v>
      </c>
      <c r="N41" s="63">
        <f t="shared" si="6"/>
        <v>2.5317807984289897E-2</v>
      </c>
      <c r="O41" s="81">
        <v>16.928377118233016</v>
      </c>
      <c r="P41" s="68">
        <f t="shared" si="16"/>
        <v>1000000</v>
      </c>
      <c r="Q41" s="55">
        <v>39.240464298696573</v>
      </c>
      <c r="R41" s="68">
        <f t="shared" si="17"/>
        <v>92.445861498668734</v>
      </c>
      <c r="S41" s="55">
        <v>15.029512629934077</v>
      </c>
      <c r="T41" s="68">
        <f t="shared" si="18"/>
        <v>108.03144027675242</v>
      </c>
      <c r="U41" s="55">
        <v>10.814216340433356</v>
      </c>
      <c r="V41" s="68">
        <f t="shared" si="19"/>
        <v>85.873499825871136</v>
      </c>
      <c r="W41" s="82">
        <v>1</v>
      </c>
      <c r="X41" s="69">
        <f t="shared" si="13"/>
        <v>1000000</v>
      </c>
      <c r="Y41" s="74">
        <v>1</v>
      </c>
      <c r="Z41" s="52">
        <f t="shared" si="20"/>
        <v>1000000</v>
      </c>
      <c r="AA41" s="74">
        <v>1</v>
      </c>
      <c r="AB41" s="52">
        <f t="shared" si="21"/>
        <v>1000000</v>
      </c>
      <c r="AC41" s="74">
        <v>1</v>
      </c>
      <c r="AD41" s="70">
        <f t="shared" si="22"/>
        <v>1000000</v>
      </c>
      <c r="AE41" s="20">
        <f t="shared" si="14"/>
        <v>1</v>
      </c>
      <c r="AF41" s="6">
        <f t="shared" si="7"/>
        <v>1</v>
      </c>
      <c r="AG41" s="30">
        <f>IF(AND(SUM($AE$18:AE40)=0,AE41=1),B41,0)</f>
        <v>0</v>
      </c>
    </row>
    <row r="42" spans="2:33" x14ac:dyDescent="0.25">
      <c r="B42" s="11">
        <f t="shared" si="15"/>
        <v>85.873499825871136</v>
      </c>
      <c r="C42" s="20">
        <f t="shared" si="8"/>
        <v>0</v>
      </c>
      <c r="D42" s="6">
        <f t="shared" si="9"/>
        <v>1</v>
      </c>
      <c r="E42" s="7">
        <f t="shared" si="10"/>
        <v>1</v>
      </c>
      <c r="F42" s="60">
        <f t="shared" si="11"/>
        <v>0</v>
      </c>
      <c r="G42" s="24">
        <f t="shared" si="1"/>
        <v>39.497890205207177</v>
      </c>
      <c r="H42" s="66">
        <f t="shared" si="12"/>
        <v>2.5317807984289897E-2</v>
      </c>
      <c r="I42" s="62">
        <f t="shared" si="2"/>
        <v>12.151370685172994</v>
      </c>
      <c r="J42" s="66">
        <f t="shared" si="12"/>
        <v>8.2295242726830156E-2</v>
      </c>
      <c r="K42" s="67">
        <f t="shared" si="3"/>
        <v>6.5294959092237077</v>
      </c>
      <c r="L42" s="53">
        <f t="shared" si="4"/>
        <v>0.15315117949417478</v>
      </c>
      <c r="M42" s="67">
        <f t="shared" si="5"/>
        <v>39.497890205207177</v>
      </c>
      <c r="N42" s="63">
        <f t="shared" si="6"/>
        <v>2.5317807984289897E-2</v>
      </c>
      <c r="O42" s="81">
        <v>12.372908428390982</v>
      </c>
      <c r="P42" s="68">
        <f t="shared" si="16"/>
        <v>1000000</v>
      </c>
      <c r="Q42" s="55">
        <v>19.524267461417629</v>
      </c>
      <c r="R42" s="68">
        <f t="shared" si="17"/>
        <v>92.445861498668734</v>
      </c>
      <c r="S42" s="55">
        <v>9.1597670658531563</v>
      </c>
      <c r="T42" s="68">
        <f t="shared" si="18"/>
        <v>108.03144027675242</v>
      </c>
      <c r="U42" s="55">
        <v>38.041702010474722</v>
      </c>
      <c r="V42" s="68">
        <f t="shared" si="19"/>
        <v>1000000</v>
      </c>
      <c r="W42" s="82">
        <v>1</v>
      </c>
      <c r="X42" s="69">
        <f t="shared" si="13"/>
        <v>86.873499825871136</v>
      </c>
      <c r="Y42" s="74">
        <v>1</v>
      </c>
      <c r="Z42" s="52">
        <f t="shared" si="20"/>
        <v>1000000</v>
      </c>
      <c r="AA42" s="74">
        <v>1</v>
      </c>
      <c r="AB42" s="52">
        <f t="shared" si="21"/>
        <v>1000000</v>
      </c>
      <c r="AC42" s="74">
        <v>1</v>
      </c>
      <c r="AD42" s="70">
        <f t="shared" si="22"/>
        <v>86.873499825871136</v>
      </c>
      <c r="AE42" s="20">
        <f t="shared" si="14"/>
        <v>0</v>
      </c>
      <c r="AF42" s="6">
        <f t="shared" si="7"/>
        <v>0</v>
      </c>
      <c r="AG42" s="30">
        <f>IF(AND(SUM($AE$18:AE41)=0,AE42=1),B42,0)</f>
        <v>0</v>
      </c>
    </row>
    <row r="43" spans="2:33" x14ac:dyDescent="0.25">
      <c r="B43" s="11">
        <f t="shared" si="15"/>
        <v>86.873499825871136</v>
      </c>
      <c r="C43" s="20">
        <f t="shared" si="8"/>
        <v>1</v>
      </c>
      <c r="D43" s="6">
        <f t="shared" si="9"/>
        <v>1</v>
      </c>
      <c r="E43" s="7">
        <f t="shared" si="10"/>
        <v>1</v>
      </c>
      <c r="F43" s="60">
        <f t="shared" si="11"/>
        <v>1</v>
      </c>
      <c r="G43" s="24">
        <f t="shared" si="1"/>
        <v>39.497890205207177</v>
      </c>
      <c r="H43" s="66">
        <f t="shared" si="12"/>
        <v>2.5317807984289897E-2</v>
      </c>
      <c r="I43" s="62">
        <f t="shared" si="2"/>
        <v>12.151370685172994</v>
      </c>
      <c r="J43" s="66">
        <f t="shared" si="12"/>
        <v>8.2295242726830156E-2</v>
      </c>
      <c r="K43" s="67">
        <f t="shared" si="3"/>
        <v>6.5294959092237077</v>
      </c>
      <c r="L43" s="53">
        <f t="shared" si="4"/>
        <v>0.15315117949417478</v>
      </c>
      <c r="M43" s="67">
        <f t="shared" si="5"/>
        <v>39.497890205207177</v>
      </c>
      <c r="N43" s="63">
        <f t="shared" si="6"/>
        <v>2.5317807984289897E-2</v>
      </c>
      <c r="O43" s="81">
        <v>16.3994564664692</v>
      </c>
      <c r="P43" s="68">
        <f t="shared" si="16"/>
        <v>103.27295629234034</v>
      </c>
      <c r="Q43" s="55">
        <v>7.6081274456075247</v>
      </c>
      <c r="R43" s="68">
        <f t="shared" si="17"/>
        <v>92.445861498668734</v>
      </c>
      <c r="S43" s="55">
        <v>74.326266668677036</v>
      </c>
      <c r="T43" s="68">
        <f t="shared" si="18"/>
        <v>108.03144027675242</v>
      </c>
      <c r="U43" s="55">
        <v>14.353321865340643</v>
      </c>
      <c r="V43" s="68">
        <f t="shared" si="19"/>
        <v>101.22682169121178</v>
      </c>
      <c r="W43" s="82">
        <v>1</v>
      </c>
      <c r="X43" s="69">
        <f t="shared" si="13"/>
        <v>1000000</v>
      </c>
      <c r="Y43" s="74">
        <v>1</v>
      </c>
      <c r="Z43" s="52">
        <f t="shared" si="20"/>
        <v>1000000</v>
      </c>
      <c r="AA43" s="74">
        <v>1</v>
      </c>
      <c r="AB43" s="52">
        <f t="shared" si="21"/>
        <v>1000000</v>
      </c>
      <c r="AC43" s="74">
        <v>1</v>
      </c>
      <c r="AD43" s="70">
        <f t="shared" si="22"/>
        <v>1000000</v>
      </c>
      <c r="AE43" s="20">
        <f t="shared" si="14"/>
        <v>0</v>
      </c>
      <c r="AF43" s="6">
        <f t="shared" si="7"/>
        <v>0</v>
      </c>
      <c r="AG43" s="30">
        <f>IF(AND(SUM($AE$18:AE42)=0,AE43=1),B43,0)</f>
        <v>0</v>
      </c>
    </row>
    <row r="44" spans="2:33" x14ac:dyDescent="0.25">
      <c r="B44" s="11">
        <f t="shared" si="15"/>
        <v>92.445861498668734</v>
      </c>
      <c r="C44" s="20">
        <f t="shared" si="8"/>
        <v>1</v>
      </c>
      <c r="D44" s="6">
        <f t="shared" si="9"/>
        <v>0</v>
      </c>
      <c r="E44" s="7">
        <f t="shared" si="10"/>
        <v>1</v>
      </c>
      <c r="F44" s="60">
        <f t="shared" si="11"/>
        <v>1</v>
      </c>
      <c r="G44" s="24">
        <f t="shared" si="1"/>
        <v>39.497890205207177</v>
      </c>
      <c r="H44" s="66">
        <f t="shared" si="12"/>
        <v>2.5317807984289897E-2</v>
      </c>
      <c r="I44" s="62">
        <f t="shared" si="2"/>
        <v>12.151370685172994</v>
      </c>
      <c r="J44" s="66">
        <f t="shared" si="12"/>
        <v>8.2295242726830156E-2</v>
      </c>
      <c r="K44" s="67">
        <f t="shared" si="3"/>
        <v>6.5294959092237077</v>
      </c>
      <c r="L44" s="53">
        <f t="shared" si="4"/>
        <v>0.15315117949417478</v>
      </c>
      <c r="M44" s="67">
        <f t="shared" si="5"/>
        <v>39.497890205207177</v>
      </c>
      <c r="N44" s="63">
        <f t="shared" si="6"/>
        <v>2.5317807984289897E-2</v>
      </c>
      <c r="O44" s="81">
        <v>11.141830907002907</v>
      </c>
      <c r="P44" s="68">
        <f t="shared" si="16"/>
        <v>103.27295629234034</v>
      </c>
      <c r="Q44" s="55">
        <v>28.77139388113163</v>
      </c>
      <c r="R44" s="68">
        <f t="shared" si="17"/>
        <v>1000000</v>
      </c>
      <c r="S44" s="55">
        <v>29.061405906326765</v>
      </c>
      <c r="T44" s="68">
        <f t="shared" si="18"/>
        <v>108.03144027675242</v>
      </c>
      <c r="U44" s="55">
        <v>9.1547366495670932</v>
      </c>
      <c r="V44" s="68">
        <f t="shared" si="19"/>
        <v>101.22682169121178</v>
      </c>
      <c r="W44" s="82">
        <v>1</v>
      </c>
      <c r="X44" s="69">
        <f t="shared" si="13"/>
        <v>1000000</v>
      </c>
      <c r="Y44" s="74">
        <v>1</v>
      </c>
      <c r="Z44" s="52">
        <f t="shared" si="20"/>
        <v>1000000</v>
      </c>
      <c r="AA44" s="74">
        <v>1</v>
      </c>
      <c r="AB44" s="52">
        <f t="shared" si="21"/>
        <v>1000000</v>
      </c>
      <c r="AC44" s="74">
        <v>1</v>
      </c>
      <c r="AD44" s="70">
        <f t="shared" si="22"/>
        <v>1000000</v>
      </c>
      <c r="AE44" s="20">
        <f t="shared" si="14"/>
        <v>1</v>
      </c>
      <c r="AF44" s="6">
        <f t="shared" si="7"/>
        <v>1</v>
      </c>
      <c r="AG44" s="30">
        <f>IF(AND(SUM($AE$18:AE43)=0,AE44=1),B44,0)</f>
        <v>0</v>
      </c>
    </row>
    <row r="45" spans="2:33" x14ac:dyDescent="0.25">
      <c r="B45" s="11">
        <f t="shared" si="15"/>
        <v>101.22682169121178</v>
      </c>
      <c r="C45" s="20">
        <f t="shared" si="8"/>
        <v>1</v>
      </c>
      <c r="D45" s="6">
        <f t="shared" si="9"/>
        <v>0</v>
      </c>
      <c r="E45" s="7">
        <f t="shared" si="10"/>
        <v>1</v>
      </c>
      <c r="F45" s="60">
        <f t="shared" si="11"/>
        <v>0</v>
      </c>
      <c r="G45" s="24">
        <f t="shared" si="1"/>
        <v>39.497890205207177</v>
      </c>
      <c r="H45" s="66">
        <f t="shared" si="12"/>
        <v>2.5317807984289897E-2</v>
      </c>
      <c r="I45" s="62">
        <f t="shared" si="2"/>
        <v>12.151370685172994</v>
      </c>
      <c r="J45" s="66">
        <f t="shared" si="12"/>
        <v>8.2295242726830156E-2</v>
      </c>
      <c r="K45" s="67">
        <f t="shared" si="3"/>
        <v>6.5294959092237077</v>
      </c>
      <c r="L45" s="53">
        <f t="shared" si="4"/>
        <v>0.15315117949417478</v>
      </c>
      <c r="M45" s="67">
        <f t="shared" si="5"/>
        <v>39.497890205207177</v>
      </c>
      <c r="N45" s="63">
        <f t="shared" si="6"/>
        <v>2.5317807984289897E-2</v>
      </c>
      <c r="O45" s="81">
        <v>11.885605342861611</v>
      </c>
      <c r="P45" s="68">
        <f t="shared" si="16"/>
        <v>103.27295629234034</v>
      </c>
      <c r="Q45" s="55">
        <v>6.599993621887112</v>
      </c>
      <c r="R45" s="68">
        <f t="shared" si="17"/>
        <v>1000000</v>
      </c>
      <c r="S45" s="55">
        <v>10.057730164624981</v>
      </c>
      <c r="T45" s="68">
        <f t="shared" si="18"/>
        <v>108.03144027675242</v>
      </c>
      <c r="U45" s="55">
        <v>13.111469164594935</v>
      </c>
      <c r="V45" s="68">
        <f t="shared" si="19"/>
        <v>1000000</v>
      </c>
      <c r="W45" s="82">
        <v>1</v>
      </c>
      <c r="X45" s="69">
        <f t="shared" si="13"/>
        <v>1000000</v>
      </c>
      <c r="Y45" s="74">
        <v>1</v>
      </c>
      <c r="Z45" s="52">
        <f t="shared" si="20"/>
        <v>102.22682169121178</v>
      </c>
      <c r="AA45" s="74">
        <v>1</v>
      </c>
      <c r="AB45" s="52">
        <f t="shared" si="21"/>
        <v>1000000</v>
      </c>
      <c r="AC45" s="74">
        <v>1</v>
      </c>
      <c r="AD45" s="70">
        <f t="shared" si="22"/>
        <v>102.22682169121178</v>
      </c>
      <c r="AE45" s="20">
        <f t="shared" si="14"/>
        <v>0</v>
      </c>
      <c r="AF45" s="6">
        <f t="shared" si="7"/>
        <v>0</v>
      </c>
      <c r="AG45" s="30">
        <f>IF(AND(SUM($AE$18:AE44)=0,AE45=1),B45,0)</f>
        <v>0</v>
      </c>
    </row>
    <row r="46" spans="2:33" x14ac:dyDescent="0.25">
      <c r="B46" s="11">
        <f t="shared" si="15"/>
        <v>102.22682169121178</v>
      </c>
      <c r="C46" s="20">
        <f t="shared" si="8"/>
        <v>1</v>
      </c>
      <c r="D46" s="6">
        <f t="shared" si="9"/>
        <v>1</v>
      </c>
      <c r="E46" s="7">
        <f t="shared" si="10"/>
        <v>1</v>
      </c>
      <c r="F46" s="60">
        <f t="shared" si="11"/>
        <v>1</v>
      </c>
      <c r="G46" s="24">
        <f t="shared" si="1"/>
        <v>39.497890205207177</v>
      </c>
      <c r="H46" s="66">
        <f t="shared" si="12"/>
        <v>2.5317807984289897E-2</v>
      </c>
      <c r="I46" s="62">
        <f t="shared" si="2"/>
        <v>12.151370685172994</v>
      </c>
      <c r="J46" s="66">
        <f t="shared" si="12"/>
        <v>8.2295242726830156E-2</v>
      </c>
      <c r="K46" s="67">
        <f t="shared" si="3"/>
        <v>6.5294959092237077</v>
      </c>
      <c r="L46" s="53">
        <f t="shared" si="4"/>
        <v>0.15315117949417478</v>
      </c>
      <c r="M46" s="67">
        <f t="shared" si="5"/>
        <v>39.497890205207177</v>
      </c>
      <c r="N46" s="63">
        <f t="shared" si="6"/>
        <v>2.5317807984289897E-2</v>
      </c>
      <c r="O46" s="81">
        <v>17.917262047714893</v>
      </c>
      <c r="P46" s="68">
        <f t="shared" si="16"/>
        <v>103.27295629234034</v>
      </c>
      <c r="Q46" s="55">
        <v>19.129279622034385</v>
      </c>
      <c r="R46" s="68">
        <f t="shared" si="17"/>
        <v>121.35610131324617</v>
      </c>
      <c r="S46" s="55">
        <v>7.050932670992295</v>
      </c>
      <c r="T46" s="68">
        <f t="shared" si="18"/>
        <v>108.03144027675242</v>
      </c>
      <c r="U46" s="55">
        <v>10.428944189753144</v>
      </c>
      <c r="V46" s="68">
        <f t="shared" si="19"/>
        <v>112.65576588096492</v>
      </c>
      <c r="W46" s="82">
        <v>1</v>
      </c>
      <c r="X46" s="69">
        <f t="shared" si="13"/>
        <v>1000000</v>
      </c>
      <c r="Y46" s="74">
        <v>1</v>
      </c>
      <c r="Z46" s="52">
        <f t="shared" si="20"/>
        <v>1000000</v>
      </c>
      <c r="AA46" s="74">
        <v>1</v>
      </c>
      <c r="AB46" s="52">
        <f t="shared" si="21"/>
        <v>1000000</v>
      </c>
      <c r="AC46" s="74">
        <v>1</v>
      </c>
      <c r="AD46" s="70">
        <f t="shared" si="22"/>
        <v>1000000</v>
      </c>
      <c r="AE46" s="20">
        <f t="shared" si="14"/>
        <v>0</v>
      </c>
      <c r="AF46" s="6">
        <f t="shared" si="7"/>
        <v>0</v>
      </c>
      <c r="AG46" s="30">
        <f>IF(AND(SUM($AE$18:AE45)=0,AE46=1),B46,0)</f>
        <v>0</v>
      </c>
    </row>
    <row r="47" spans="2:33" x14ac:dyDescent="0.25">
      <c r="B47" s="11">
        <f t="shared" si="15"/>
        <v>103.27295629234034</v>
      </c>
      <c r="C47" s="20">
        <f t="shared" si="8"/>
        <v>0</v>
      </c>
      <c r="D47" s="6">
        <f t="shared" si="9"/>
        <v>1</v>
      </c>
      <c r="E47" s="7">
        <f t="shared" si="10"/>
        <v>1</v>
      </c>
      <c r="F47" s="60">
        <f t="shared" si="11"/>
        <v>1</v>
      </c>
      <c r="G47" s="24">
        <f t="shared" si="1"/>
        <v>39.497890205207177</v>
      </c>
      <c r="H47" s="66">
        <f t="shared" si="12"/>
        <v>2.5317807984289897E-2</v>
      </c>
      <c r="I47" s="62">
        <f t="shared" si="2"/>
        <v>12.151370685172994</v>
      </c>
      <c r="J47" s="66">
        <f t="shared" si="12"/>
        <v>8.2295242726830156E-2</v>
      </c>
      <c r="K47" s="67">
        <f t="shared" si="3"/>
        <v>6.5294959092237077</v>
      </c>
      <c r="L47" s="53">
        <f t="shared" si="4"/>
        <v>0.15315117949417478</v>
      </c>
      <c r="M47" s="67">
        <f t="shared" si="5"/>
        <v>39.497890205207177</v>
      </c>
      <c r="N47" s="63">
        <f t="shared" si="6"/>
        <v>2.5317807984289897E-2</v>
      </c>
      <c r="O47" s="81">
        <v>11.312067020678059</v>
      </c>
      <c r="P47" s="68">
        <f t="shared" si="16"/>
        <v>1000000</v>
      </c>
      <c r="Q47" s="55">
        <v>13.118765498099185</v>
      </c>
      <c r="R47" s="68">
        <f t="shared" si="17"/>
        <v>121.35610131324617</v>
      </c>
      <c r="S47" s="55">
        <v>27.577895083813907</v>
      </c>
      <c r="T47" s="68">
        <f t="shared" si="18"/>
        <v>108.03144027675242</v>
      </c>
      <c r="U47" s="55">
        <v>24.383096111546429</v>
      </c>
      <c r="V47" s="68">
        <f t="shared" si="19"/>
        <v>112.65576588096492</v>
      </c>
      <c r="W47" s="82">
        <v>1</v>
      </c>
      <c r="X47" s="69">
        <f t="shared" si="13"/>
        <v>1000000</v>
      </c>
      <c r="Y47" s="74">
        <v>1</v>
      </c>
      <c r="Z47" s="52">
        <f t="shared" si="20"/>
        <v>1000000</v>
      </c>
      <c r="AA47" s="74">
        <v>1</v>
      </c>
      <c r="AB47" s="52">
        <f t="shared" si="21"/>
        <v>1000000</v>
      </c>
      <c r="AC47" s="74">
        <v>1</v>
      </c>
      <c r="AD47" s="70">
        <f t="shared" si="22"/>
        <v>1000000</v>
      </c>
      <c r="AE47" s="20">
        <f t="shared" si="14"/>
        <v>1</v>
      </c>
      <c r="AF47" s="6">
        <f t="shared" si="7"/>
        <v>1</v>
      </c>
      <c r="AG47" s="30">
        <f>IF(AND(SUM($AE$18:AE46)=0,AE47=1),B47,0)</f>
        <v>0</v>
      </c>
    </row>
    <row r="48" spans="2:33" x14ac:dyDescent="0.25">
      <c r="B48" s="11">
        <f t="shared" si="15"/>
        <v>108.03144027675242</v>
      </c>
      <c r="C48" s="20">
        <f t="shared" si="8"/>
        <v>0</v>
      </c>
      <c r="D48" s="6">
        <f t="shared" si="9"/>
        <v>1</v>
      </c>
      <c r="E48" s="7">
        <f t="shared" si="10"/>
        <v>0</v>
      </c>
      <c r="F48" s="60">
        <f t="shared" si="11"/>
        <v>1</v>
      </c>
      <c r="G48" s="24">
        <f t="shared" si="1"/>
        <v>39.497890205207177</v>
      </c>
      <c r="H48" s="66">
        <f t="shared" si="12"/>
        <v>2.5317807984289897E-2</v>
      </c>
      <c r="I48" s="62">
        <f t="shared" si="2"/>
        <v>12.151370685172994</v>
      </c>
      <c r="J48" s="66">
        <f t="shared" si="12"/>
        <v>8.2295242726830156E-2</v>
      </c>
      <c r="K48" s="67">
        <f t="shared" si="3"/>
        <v>6.5294959092237077</v>
      </c>
      <c r="L48" s="53">
        <f t="shared" si="4"/>
        <v>0.15315117949417478</v>
      </c>
      <c r="M48" s="67">
        <f t="shared" si="5"/>
        <v>39.497890205207177</v>
      </c>
      <c r="N48" s="63">
        <f t="shared" si="6"/>
        <v>2.5317807984289897E-2</v>
      </c>
      <c r="O48" s="81">
        <v>29.561508441710142</v>
      </c>
      <c r="P48" s="68">
        <f t="shared" si="16"/>
        <v>1000000</v>
      </c>
      <c r="Q48" s="55">
        <v>14.970630054553094</v>
      </c>
      <c r="R48" s="68">
        <f t="shared" si="17"/>
        <v>121.35610131324617</v>
      </c>
      <c r="S48" s="55">
        <v>6.0236195343387795</v>
      </c>
      <c r="T48" s="68">
        <f t="shared" si="18"/>
        <v>1000000</v>
      </c>
      <c r="U48" s="55">
        <v>47.700015929435139</v>
      </c>
      <c r="V48" s="68">
        <f t="shared" si="19"/>
        <v>112.65576588096492</v>
      </c>
      <c r="W48" s="82">
        <v>1</v>
      </c>
      <c r="X48" s="69">
        <f t="shared" si="13"/>
        <v>109.03144027675242</v>
      </c>
      <c r="Y48" s="74">
        <v>1</v>
      </c>
      <c r="Z48" s="52">
        <f t="shared" si="20"/>
        <v>1000000</v>
      </c>
      <c r="AA48" s="74">
        <v>1</v>
      </c>
      <c r="AB48" s="52">
        <f t="shared" si="21"/>
        <v>109.03144027675242</v>
      </c>
      <c r="AC48" s="74">
        <v>1</v>
      </c>
      <c r="AD48" s="70">
        <f t="shared" si="22"/>
        <v>1000000</v>
      </c>
      <c r="AE48" s="20">
        <f t="shared" si="14"/>
        <v>0</v>
      </c>
      <c r="AF48" s="6">
        <f t="shared" si="7"/>
        <v>0</v>
      </c>
      <c r="AG48" s="30">
        <f>IF(AND(SUM($AE$18:AE47)=0,AE48=1),B48,0)</f>
        <v>0</v>
      </c>
    </row>
    <row r="49" spans="2:33" x14ac:dyDescent="0.25">
      <c r="B49" s="11">
        <f t="shared" si="15"/>
        <v>109.03144027675242</v>
      </c>
      <c r="C49" s="20">
        <f t="shared" si="8"/>
        <v>1</v>
      </c>
      <c r="D49" s="6">
        <f t="shared" si="9"/>
        <v>1</v>
      </c>
      <c r="E49" s="7">
        <f t="shared" si="10"/>
        <v>1</v>
      </c>
      <c r="F49" s="60">
        <f t="shared" si="11"/>
        <v>1</v>
      </c>
      <c r="G49" s="24">
        <f t="shared" si="1"/>
        <v>39.497890205207177</v>
      </c>
      <c r="H49" s="66">
        <f t="shared" si="12"/>
        <v>2.5317807984289897E-2</v>
      </c>
      <c r="I49" s="62">
        <f t="shared" si="2"/>
        <v>12.151370685172994</v>
      </c>
      <c r="J49" s="66">
        <f t="shared" si="12"/>
        <v>8.2295242726830156E-2</v>
      </c>
      <c r="K49" s="67">
        <f t="shared" si="3"/>
        <v>6.5294959092237077</v>
      </c>
      <c r="L49" s="53">
        <f t="shared" si="4"/>
        <v>0.15315117949417478</v>
      </c>
      <c r="M49" s="67">
        <f t="shared" si="5"/>
        <v>39.497890205207177</v>
      </c>
      <c r="N49" s="63">
        <f t="shared" si="6"/>
        <v>2.5317807984289897E-2</v>
      </c>
      <c r="O49" s="81">
        <v>19.373473079410644</v>
      </c>
      <c r="P49" s="68">
        <f t="shared" si="16"/>
        <v>128.40491335616306</v>
      </c>
      <c r="Q49" s="55">
        <v>17.179648082817735</v>
      </c>
      <c r="R49" s="68">
        <f t="shared" si="17"/>
        <v>121.35610131324617</v>
      </c>
      <c r="S49" s="55">
        <v>5.0406639608075743</v>
      </c>
      <c r="T49" s="68">
        <f t="shared" si="18"/>
        <v>114.07210423756</v>
      </c>
      <c r="U49" s="55">
        <v>19.589193851378901</v>
      </c>
      <c r="V49" s="68">
        <f t="shared" si="19"/>
        <v>112.65576588096492</v>
      </c>
      <c r="W49" s="82">
        <v>1</v>
      </c>
      <c r="X49" s="69">
        <f t="shared" si="13"/>
        <v>1000000</v>
      </c>
      <c r="Y49" s="74">
        <v>1</v>
      </c>
      <c r="Z49" s="52">
        <f t="shared" si="20"/>
        <v>1000000</v>
      </c>
      <c r="AA49" s="74">
        <v>1</v>
      </c>
      <c r="AB49" s="52">
        <f t="shared" si="21"/>
        <v>1000000</v>
      </c>
      <c r="AC49" s="74">
        <v>1</v>
      </c>
      <c r="AD49" s="70">
        <f t="shared" si="22"/>
        <v>1000000</v>
      </c>
      <c r="AE49" s="20">
        <f t="shared" si="14"/>
        <v>0</v>
      </c>
      <c r="AF49" s="6">
        <f t="shared" si="7"/>
        <v>0</v>
      </c>
      <c r="AG49" s="30">
        <f>IF(AND(SUM($AE$18:AE48)=0,AE49=1),B49,0)</f>
        <v>0</v>
      </c>
    </row>
    <row r="50" spans="2:33" x14ac:dyDescent="0.25">
      <c r="B50" s="11">
        <f t="shared" si="15"/>
        <v>112.65576588096492</v>
      </c>
      <c r="C50" s="20">
        <f t="shared" si="8"/>
        <v>1</v>
      </c>
      <c r="D50" s="6">
        <f t="shared" si="9"/>
        <v>1</v>
      </c>
      <c r="E50" s="7">
        <f t="shared" si="10"/>
        <v>1</v>
      </c>
      <c r="F50" s="60">
        <f t="shared" si="11"/>
        <v>0</v>
      </c>
      <c r="G50" s="24">
        <f t="shared" ref="G50:G74" si="23">HLOOKUP(SUM($C50:$F50),$M$10:$O$14,2)</f>
        <v>39.497890205207177</v>
      </c>
      <c r="H50" s="66">
        <f t="shared" si="12"/>
        <v>2.5317807984289897E-2</v>
      </c>
      <c r="I50" s="62">
        <f t="shared" ref="I50:I74" si="24">HLOOKUP(SUM($C50:$F50),$M$10:$O$14,3)</f>
        <v>12.151370685172994</v>
      </c>
      <c r="J50" s="66">
        <f t="shared" si="12"/>
        <v>8.2295242726830156E-2</v>
      </c>
      <c r="K50" s="67">
        <f t="shared" ref="K50:K74" si="25">HLOOKUP(SUM($C50:$F50),$M$10:$O$14,4)</f>
        <v>6.5294959092237077</v>
      </c>
      <c r="L50" s="53">
        <f t="shared" ref="L50:L74" si="26">1/K50</f>
        <v>0.15315117949417478</v>
      </c>
      <c r="M50" s="67">
        <f t="shared" ref="M50:M74" si="27">HLOOKUP(SUM($C50:$F50),$M$10:$O$14,5)</f>
        <v>39.497890205207177</v>
      </c>
      <c r="N50" s="63">
        <f t="shared" ref="N50:N74" si="28">1/M50</f>
        <v>2.5317807984289897E-2</v>
      </c>
      <c r="O50" s="81">
        <v>6.8247233341607361</v>
      </c>
      <c r="P50" s="68">
        <f t="shared" si="16"/>
        <v>128.40491335616306</v>
      </c>
      <c r="Q50" s="55">
        <v>33.995711952000235</v>
      </c>
      <c r="R50" s="68">
        <f t="shared" si="17"/>
        <v>121.35610131324617</v>
      </c>
      <c r="S50" s="55">
        <v>6.6429750142219195</v>
      </c>
      <c r="T50" s="68">
        <f t="shared" si="18"/>
        <v>114.07210423756</v>
      </c>
      <c r="U50" s="55">
        <v>7.8294922140016396</v>
      </c>
      <c r="V50" s="68">
        <f t="shared" si="19"/>
        <v>1000000</v>
      </c>
      <c r="W50" s="82">
        <v>1</v>
      </c>
      <c r="X50" s="69">
        <f t="shared" si="13"/>
        <v>1000000</v>
      </c>
      <c r="Y50" s="74">
        <v>1</v>
      </c>
      <c r="Z50" s="52">
        <f t="shared" si="20"/>
        <v>1000000</v>
      </c>
      <c r="AA50" s="74">
        <v>1</v>
      </c>
      <c r="AB50" s="52">
        <f t="shared" si="21"/>
        <v>1000000</v>
      </c>
      <c r="AC50" s="74">
        <v>1</v>
      </c>
      <c r="AD50" s="70">
        <f t="shared" si="22"/>
        <v>1000000</v>
      </c>
      <c r="AE50" s="20">
        <f t="shared" si="14"/>
        <v>1</v>
      </c>
      <c r="AF50" s="6">
        <f t="shared" ref="AF50:AF74" si="29">IF(B50&lt;366,AE50,0)</f>
        <v>1</v>
      </c>
      <c r="AG50" s="30">
        <f>IF(AND(SUM($AE$18:AE49)=0,AE50=1),B50,0)</f>
        <v>0</v>
      </c>
    </row>
    <row r="51" spans="2:33" x14ac:dyDescent="0.25">
      <c r="B51" s="11">
        <f t="shared" si="15"/>
        <v>114.07210423756</v>
      </c>
      <c r="C51" s="20">
        <f t="shared" ref="C51:C74" si="30">C50+IF($B51=X50,1,0)+IF($B51=P50,-1,0)</f>
        <v>1</v>
      </c>
      <c r="D51" s="6">
        <f t="shared" ref="D51:D74" si="31">D50+IF($B51=Z50,1,0)+IF($B51=R50,-1,0)</f>
        <v>1</v>
      </c>
      <c r="E51" s="7">
        <f t="shared" ref="E51:E74" si="32">E50+IF($B51=AB50,1,0)+IF($B51=T50,-1,0)</f>
        <v>0</v>
      </c>
      <c r="F51" s="60">
        <f t="shared" ref="F51:F74" si="33">F50+IF($B51=AD50,1,0)+IF($B51=V50,-1,0)</f>
        <v>0</v>
      </c>
      <c r="G51" s="24">
        <f t="shared" si="23"/>
        <v>39.497890205207177</v>
      </c>
      <c r="H51" s="66">
        <f t="shared" si="12"/>
        <v>2.5317807984289897E-2</v>
      </c>
      <c r="I51" s="62">
        <f t="shared" si="24"/>
        <v>12.151370685172994</v>
      </c>
      <c r="J51" s="66">
        <f t="shared" si="12"/>
        <v>8.2295242726830156E-2</v>
      </c>
      <c r="K51" s="67">
        <f t="shared" si="25"/>
        <v>6.5294959092237077</v>
      </c>
      <c r="L51" s="53">
        <f t="shared" si="26"/>
        <v>0.15315117949417478</v>
      </c>
      <c r="M51" s="67">
        <f t="shared" si="27"/>
        <v>39.497890205207177</v>
      </c>
      <c r="N51" s="63">
        <f t="shared" si="28"/>
        <v>2.5317807984289897E-2</v>
      </c>
      <c r="O51" s="81">
        <v>14.7576790265559</v>
      </c>
      <c r="P51" s="68">
        <f t="shared" si="16"/>
        <v>128.40491335616306</v>
      </c>
      <c r="Q51" s="55">
        <v>12.840907528814462</v>
      </c>
      <c r="R51" s="68">
        <f t="shared" si="17"/>
        <v>121.35610131324617</v>
      </c>
      <c r="S51" s="55">
        <v>18.552483753164207</v>
      </c>
      <c r="T51" s="68">
        <f t="shared" si="18"/>
        <v>1000000</v>
      </c>
      <c r="U51" s="55">
        <v>23.208037492018711</v>
      </c>
      <c r="V51" s="68">
        <f t="shared" si="19"/>
        <v>1000000</v>
      </c>
      <c r="W51" s="82">
        <v>1</v>
      </c>
      <c r="X51" s="69">
        <f t="shared" ref="X51:X74" si="34">IF(OR(C51=1,$AE51=1),1000000,W51+$B51)</f>
        <v>1000000</v>
      </c>
      <c r="Y51" s="74">
        <v>1</v>
      </c>
      <c r="Z51" s="52">
        <f t="shared" si="20"/>
        <v>1000000</v>
      </c>
      <c r="AA51" s="74">
        <v>1</v>
      </c>
      <c r="AB51" s="52">
        <f t="shared" si="21"/>
        <v>115.07210423756</v>
      </c>
      <c r="AC51" s="74">
        <v>1</v>
      </c>
      <c r="AD51" s="70">
        <f t="shared" si="22"/>
        <v>115.07210423756</v>
      </c>
      <c r="AE51" s="20">
        <f t="shared" si="14"/>
        <v>0</v>
      </c>
      <c r="AF51" s="6">
        <f t="shared" si="29"/>
        <v>0</v>
      </c>
      <c r="AG51" s="30">
        <f>IF(AND(SUM($AE$18:AE50)=0,AE51=1),B51,0)</f>
        <v>0</v>
      </c>
    </row>
    <row r="52" spans="2:33" x14ac:dyDescent="0.25">
      <c r="B52" s="11">
        <f t="shared" si="15"/>
        <v>115.07210423756</v>
      </c>
      <c r="C52" s="20">
        <f t="shared" si="30"/>
        <v>1</v>
      </c>
      <c r="D52" s="6">
        <f t="shared" si="31"/>
        <v>1</v>
      </c>
      <c r="E52" s="7">
        <f t="shared" si="32"/>
        <v>1</v>
      </c>
      <c r="F52" s="60">
        <f t="shared" si="33"/>
        <v>1</v>
      </c>
      <c r="G52" s="24">
        <f t="shared" si="23"/>
        <v>39.497890205207177</v>
      </c>
      <c r="H52" s="66">
        <f t="shared" si="12"/>
        <v>2.5317807984289897E-2</v>
      </c>
      <c r="I52" s="62">
        <f t="shared" si="24"/>
        <v>12.151370685172994</v>
      </c>
      <c r="J52" s="66">
        <f t="shared" si="12"/>
        <v>8.2295242726830156E-2</v>
      </c>
      <c r="K52" s="67">
        <f t="shared" si="25"/>
        <v>6.5294959092237077</v>
      </c>
      <c r="L52" s="53">
        <f t="shared" si="26"/>
        <v>0.15315117949417478</v>
      </c>
      <c r="M52" s="67">
        <f t="shared" si="27"/>
        <v>39.497890205207177</v>
      </c>
      <c r="N52" s="63">
        <f t="shared" si="28"/>
        <v>2.5317807984289897E-2</v>
      </c>
      <c r="O52" s="81">
        <v>10.986994095919963</v>
      </c>
      <c r="P52" s="68">
        <f t="shared" si="16"/>
        <v>128.40491335616306</v>
      </c>
      <c r="Q52" s="55">
        <v>9.3331101756841264</v>
      </c>
      <c r="R52" s="68">
        <f t="shared" si="17"/>
        <v>121.35610131324617</v>
      </c>
      <c r="S52" s="55">
        <v>55.362753685461385</v>
      </c>
      <c r="T52" s="68">
        <f t="shared" si="18"/>
        <v>170.43485792302138</v>
      </c>
      <c r="U52" s="55">
        <v>17.267449997551587</v>
      </c>
      <c r="V52" s="68">
        <f t="shared" si="19"/>
        <v>132.33955423511159</v>
      </c>
      <c r="W52" s="82">
        <v>1</v>
      </c>
      <c r="X52" s="69">
        <f t="shared" si="34"/>
        <v>1000000</v>
      </c>
      <c r="Y52" s="74">
        <v>1</v>
      </c>
      <c r="Z52" s="52">
        <f t="shared" si="20"/>
        <v>1000000</v>
      </c>
      <c r="AA52" s="74">
        <v>1</v>
      </c>
      <c r="AB52" s="52">
        <f t="shared" si="21"/>
        <v>1000000</v>
      </c>
      <c r="AC52" s="74">
        <v>1</v>
      </c>
      <c r="AD52" s="70">
        <f t="shared" si="22"/>
        <v>1000000</v>
      </c>
      <c r="AE52" s="20">
        <f t="shared" si="14"/>
        <v>0</v>
      </c>
      <c r="AF52" s="6">
        <f t="shared" si="29"/>
        <v>0</v>
      </c>
      <c r="AG52" s="30">
        <f>IF(AND(SUM($AE$18:AE51)=0,AE52=1),B52,0)</f>
        <v>0</v>
      </c>
    </row>
    <row r="53" spans="2:33" x14ac:dyDescent="0.25">
      <c r="B53" s="11">
        <f t="shared" si="15"/>
        <v>121.35610131324617</v>
      </c>
      <c r="C53" s="20">
        <f t="shared" si="30"/>
        <v>1</v>
      </c>
      <c r="D53" s="6">
        <f t="shared" si="31"/>
        <v>0</v>
      </c>
      <c r="E53" s="7">
        <f t="shared" si="32"/>
        <v>1</v>
      </c>
      <c r="F53" s="60">
        <f t="shared" si="33"/>
        <v>1</v>
      </c>
      <c r="G53" s="24">
        <f t="shared" si="23"/>
        <v>39.497890205207177</v>
      </c>
      <c r="H53" s="66">
        <f t="shared" si="12"/>
        <v>2.5317807984289897E-2</v>
      </c>
      <c r="I53" s="62">
        <f t="shared" si="24"/>
        <v>12.151370685172994</v>
      </c>
      <c r="J53" s="66">
        <f t="shared" si="12"/>
        <v>8.2295242726830156E-2</v>
      </c>
      <c r="K53" s="67">
        <f t="shared" si="25"/>
        <v>6.5294959092237077</v>
      </c>
      <c r="L53" s="53">
        <f t="shared" si="26"/>
        <v>0.15315117949417478</v>
      </c>
      <c r="M53" s="67">
        <f t="shared" si="27"/>
        <v>39.497890205207177</v>
      </c>
      <c r="N53" s="63">
        <f t="shared" si="28"/>
        <v>2.5317807984289897E-2</v>
      </c>
      <c r="O53" s="81">
        <v>12.57076827060353</v>
      </c>
      <c r="P53" s="68">
        <f t="shared" si="16"/>
        <v>128.40491335616306</v>
      </c>
      <c r="Q53" s="55">
        <v>22.953674066043764</v>
      </c>
      <c r="R53" s="68">
        <f t="shared" si="17"/>
        <v>1000000</v>
      </c>
      <c r="S53" s="55">
        <v>16.143147324374599</v>
      </c>
      <c r="T53" s="68">
        <f t="shared" si="18"/>
        <v>170.43485792302138</v>
      </c>
      <c r="U53" s="55">
        <v>17.159286684810493</v>
      </c>
      <c r="V53" s="68">
        <f t="shared" si="19"/>
        <v>132.33955423511159</v>
      </c>
      <c r="W53" s="82">
        <v>1</v>
      </c>
      <c r="X53" s="69">
        <f t="shared" si="34"/>
        <v>1000000</v>
      </c>
      <c r="Y53" s="74">
        <v>1</v>
      </c>
      <c r="Z53" s="52">
        <f t="shared" si="20"/>
        <v>1000000</v>
      </c>
      <c r="AA53" s="74">
        <v>1</v>
      </c>
      <c r="AB53" s="52">
        <f t="shared" si="21"/>
        <v>1000000</v>
      </c>
      <c r="AC53" s="74">
        <v>1</v>
      </c>
      <c r="AD53" s="70">
        <f t="shared" si="22"/>
        <v>1000000</v>
      </c>
      <c r="AE53" s="20">
        <f t="shared" si="14"/>
        <v>1</v>
      </c>
      <c r="AF53" s="6">
        <f t="shared" si="29"/>
        <v>1</v>
      </c>
      <c r="AG53" s="30">
        <f>IF(AND(SUM($AE$18:AE52)=0,AE53=1),B53,0)</f>
        <v>0</v>
      </c>
    </row>
    <row r="54" spans="2:33" x14ac:dyDescent="0.25">
      <c r="B54" s="11">
        <f t="shared" si="15"/>
        <v>128.40491335616306</v>
      </c>
      <c r="C54" s="20">
        <f t="shared" si="30"/>
        <v>0</v>
      </c>
      <c r="D54" s="6">
        <f t="shared" si="31"/>
        <v>0</v>
      </c>
      <c r="E54" s="7">
        <f t="shared" si="32"/>
        <v>1</v>
      </c>
      <c r="F54" s="60">
        <f t="shared" si="33"/>
        <v>1</v>
      </c>
      <c r="G54" s="24">
        <f t="shared" si="23"/>
        <v>39.497890205207177</v>
      </c>
      <c r="H54" s="66">
        <f t="shared" si="12"/>
        <v>2.5317807984289897E-2</v>
      </c>
      <c r="I54" s="62">
        <f t="shared" si="24"/>
        <v>12.151370685172994</v>
      </c>
      <c r="J54" s="66">
        <f t="shared" si="12"/>
        <v>8.2295242726830156E-2</v>
      </c>
      <c r="K54" s="67">
        <f t="shared" si="25"/>
        <v>6.5294959092237077</v>
      </c>
      <c r="L54" s="53">
        <f t="shared" si="26"/>
        <v>0.15315117949417478</v>
      </c>
      <c r="M54" s="67">
        <f t="shared" si="27"/>
        <v>39.497890205207177</v>
      </c>
      <c r="N54" s="63">
        <f t="shared" si="28"/>
        <v>2.5317807984289897E-2</v>
      </c>
      <c r="O54" s="81">
        <v>68.680289232782485</v>
      </c>
      <c r="P54" s="68">
        <f t="shared" si="16"/>
        <v>1000000</v>
      </c>
      <c r="Q54" s="55">
        <v>19.221913319182185</v>
      </c>
      <c r="R54" s="68">
        <f t="shared" si="17"/>
        <v>1000000</v>
      </c>
      <c r="S54" s="55">
        <v>33.692291130392107</v>
      </c>
      <c r="T54" s="68">
        <f t="shared" si="18"/>
        <v>170.43485792302138</v>
      </c>
      <c r="U54" s="55">
        <v>49.493264999429869</v>
      </c>
      <c r="V54" s="68">
        <f t="shared" si="19"/>
        <v>132.33955423511159</v>
      </c>
      <c r="W54" s="82">
        <v>1</v>
      </c>
      <c r="X54" s="69">
        <f t="shared" si="34"/>
        <v>129.40491335616306</v>
      </c>
      <c r="Y54" s="74">
        <v>1</v>
      </c>
      <c r="Z54" s="52">
        <f t="shared" si="20"/>
        <v>129.40491335616306</v>
      </c>
      <c r="AA54" s="74">
        <v>1</v>
      </c>
      <c r="AB54" s="52">
        <f t="shared" si="21"/>
        <v>1000000</v>
      </c>
      <c r="AC54" s="74">
        <v>1</v>
      </c>
      <c r="AD54" s="70">
        <f t="shared" si="22"/>
        <v>1000000</v>
      </c>
      <c r="AE54" s="20">
        <f t="shared" si="14"/>
        <v>0</v>
      </c>
      <c r="AF54" s="6">
        <f t="shared" si="29"/>
        <v>0</v>
      </c>
      <c r="AG54" s="30">
        <f>IF(AND(SUM($AE$18:AE53)=0,AE54=1),B54,0)</f>
        <v>0</v>
      </c>
    </row>
    <row r="55" spans="2:33" x14ac:dyDescent="0.25">
      <c r="B55" s="11">
        <f t="shared" si="15"/>
        <v>129.40491335616306</v>
      </c>
      <c r="C55" s="20">
        <f t="shared" si="30"/>
        <v>1</v>
      </c>
      <c r="D55" s="6">
        <f t="shared" si="31"/>
        <v>1</v>
      </c>
      <c r="E55" s="7">
        <f t="shared" si="32"/>
        <v>1</v>
      </c>
      <c r="F55" s="60">
        <f t="shared" si="33"/>
        <v>1</v>
      </c>
      <c r="G55" s="24">
        <f t="shared" si="23"/>
        <v>39.497890205207177</v>
      </c>
      <c r="H55" s="66">
        <f t="shared" si="12"/>
        <v>2.5317807984289897E-2</v>
      </c>
      <c r="I55" s="62">
        <f t="shared" si="24"/>
        <v>12.151370685172994</v>
      </c>
      <c r="J55" s="66">
        <f t="shared" si="12"/>
        <v>8.2295242726830156E-2</v>
      </c>
      <c r="K55" s="67">
        <f t="shared" si="25"/>
        <v>6.5294959092237077</v>
      </c>
      <c r="L55" s="53">
        <f t="shared" si="26"/>
        <v>0.15315117949417478</v>
      </c>
      <c r="M55" s="67">
        <f t="shared" si="27"/>
        <v>39.497890205207177</v>
      </c>
      <c r="N55" s="63">
        <f t="shared" si="28"/>
        <v>2.5317807984289897E-2</v>
      </c>
      <c r="O55" s="81">
        <v>18.737120212247646</v>
      </c>
      <c r="P55" s="68">
        <f t="shared" si="16"/>
        <v>148.14203356841071</v>
      </c>
      <c r="Q55" s="55">
        <v>11.659888516074611</v>
      </c>
      <c r="R55" s="68">
        <f t="shared" si="17"/>
        <v>141.06480187223767</v>
      </c>
      <c r="S55" s="55">
        <v>64.170610778733106</v>
      </c>
      <c r="T55" s="68">
        <f t="shared" si="18"/>
        <v>170.43485792302138</v>
      </c>
      <c r="U55" s="55">
        <v>52.06382497379763</v>
      </c>
      <c r="V55" s="68">
        <f t="shared" si="19"/>
        <v>132.33955423511159</v>
      </c>
      <c r="W55" s="82">
        <v>1</v>
      </c>
      <c r="X55" s="69">
        <f t="shared" si="34"/>
        <v>1000000</v>
      </c>
      <c r="Y55" s="74">
        <v>1</v>
      </c>
      <c r="Z55" s="52">
        <f t="shared" si="20"/>
        <v>1000000</v>
      </c>
      <c r="AA55" s="74">
        <v>1</v>
      </c>
      <c r="AB55" s="52">
        <f t="shared" si="21"/>
        <v>1000000</v>
      </c>
      <c r="AC55" s="74">
        <v>1</v>
      </c>
      <c r="AD55" s="70">
        <f t="shared" si="22"/>
        <v>1000000</v>
      </c>
      <c r="AE55" s="20">
        <f t="shared" si="14"/>
        <v>0</v>
      </c>
      <c r="AF55" s="6">
        <f t="shared" si="29"/>
        <v>0</v>
      </c>
      <c r="AG55" s="30">
        <f>IF(AND(SUM($AE$18:AE54)=0,AE55=1),B55,0)</f>
        <v>0</v>
      </c>
    </row>
    <row r="56" spans="2:33" x14ac:dyDescent="0.25">
      <c r="B56" s="11">
        <f t="shared" si="15"/>
        <v>132.33955423511159</v>
      </c>
      <c r="C56" s="20">
        <f t="shared" si="30"/>
        <v>1</v>
      </c>
      <c r="D56" s="6">
        <f t="shared" si="31"/>
        <v>1</v>
      </c>
      <c r="E56" s="7">
        <f t="shared" si="32"/>
        <v>1</v>
      </c>
      <c r="F56" s="60">
        <f t="shared" si="33"/>
        <v>0</v>
      </c>
      <c r="G56" s="24">
        <f t="shared" si="23"/>
        <v>39.497890205207177</v>
      </c>
      <c r="H56" s="66">
        <f t="shared" si="12"/>
        <v>2.5317807984289897E-2</v>
      </c>
      <c r="I56" s="62">
        <f t="shared" si="24"/>
        <v>12.151370685172994</v>
      </c>
      <c r="J56" s="66">
        <f t="shared" si="12"/>
        <v>8.2295242726830156E-2</v>
      </c>
      <c r="K56" s="67">
        <f t="shared" si="25"/>
        <v>6.5294959092237077</v>
      </c>
      <c r="L56" s="53">
        <f t="shared" si="26"/>
        <v>0.15315117949417478</v>
      </c>
      <c r="M56" s="67">
        <f t="shared" si="27"/>
        <v>39.497890205207177</v>
      </c>
      <c r="N56" s="63">
        <f t="shared" si="28"/>
        <v>2.5317807984289897E-2</v>
      </c>
      <c r="O56" s="81">
        <v>61.616579432705748</v>
      </c>
      <c r="P56" s="68">
        <f t="shared" si="16"/>
        <v>148.14203356841071</v>
      </c>
      <c r="Q56" s="55">
        <v>5.9511411949106998</v>
      </c>
      <c r="R56" s="68">
        <f t="shared" si="17"/>
        <v>141.06480187223767</v>
      </c>
      <c r="S56" s="55">
        <v>23.542124818834569</v>
      </c>
      <c r="T56" s="68">
        <f t="shared" si="18"/>
        <v>170.43485792302138</v>
      </c>
      <c r="U56" s="55">
        <v>11.046840419533417</v>
      </c>
      <c r="V56" s="68">
        <f t="shared" si="19"/>
        <v>1000000</v>
      </c>
      <c r="W56" s="82">
        <v>1</v>
      </c>
      <c r="X56" s="69">
        <f t="shared" si="34"/>
        <v>1000000</v>
      </c>
      <c r="Y56" s="74">
        <v>1</v>
      </c>
      <c r="Z56" s="52">
        <f t="shared" si="20"/>
        <v>1000000</v>
      </c>
      <c r="AA56" s="74">
        <v>1</v>
      </c>
      <c r="AB56" s="52">
        <f t="shared" si="21"/>
        <v>1000000</v>
      </c>
      <c r="AC56" s="74">
        <v>1</v>
      </c>
      <c r="AD56" s="70">
        <f t="shared" si="22"/>
        <v>1000000</v>
      </c>
      <c r="AE56" s="20">
        <f t="shared" si="14"/>
        <v>1</v>
      </c>
      <c r="AF56" s="6">
        <f t="shared" si="29"/>
        <v>1</v>
      </c>
      <c r="AG56" s="30">
        <f>IF(AND(SUM($AE$18:AE55)=0,AE56=1),B56,0)</f>
        <v>0</v>
      </c>
    </row>
    <row r="57" spans="2:33" x14ac:dyDescent="0.25">
      <c r="B57" s="11">
        <f t="shared" si="15"/>
        <v>141.06480187223767</v>
      </c>
      <c r="C57" s="20">
        <f t="shared" si="30"/>
        <v>1</v>
      </c>
      <c r="D57" s="6">
        <f t="shared" si="31"/>
        <v>0</v>
      </c>
      <c r="E57" s="7">
        <f t="shared" si="32"/>
        <v>1</v>
      </c>
      <c r="F57" s="60">
        <f t="shared" si="33"/>
        <v>0</v>
      </c>
      <c r="G57" s="24">
        <f t="shared" si="23"/>
        <v>39.497890205207177</v>
      </c>
      <c r="H57" s="66">
        <f t="shared" si="12"/>
        <v>2.5317807984289897E-2</v>
      </c>
      <c r="I57" s="62">
        <f t="shared" si="24"/>
        <v>12.151370685172994</v>
      </c>
      <c r="J57" s="66">
        <f t="shared" si="12"/>
        <v>8.2295242726830156E-2</v>
      </c>
      <c r="K57" s="67">
        <f t="shared" si="25"/>
        <v>6.5294959092237077</v>
      </c>
      <c r="L57" s="53">
        <f t="shared" si="26"/>
        <v>0.15315117949417478</v>
      </c>
      <c r="M57" s="67">
        <f t="shared" si="27"/>
        <v>39.497890205207177</v>
      </c>
      <c r="N57" s="63">
        <f t="shared" si="28"/>
        <v>2.5317807984289897E-2</v>
      </c>
      <c r="O57" s="81">
        <v>11.735695826564886</v>
      </c>
      <c r="P57" s="68">
        <f t="shared" si="16"/>
        <v>148.14203356841071</v>
      </c>
      <c r="Q57" s="55">
        <v>13.156363711306357</v>
      </c>
      <c r="R57" s="68">
        <f t="shared" si="17"/>
        <v>1000000</v>
      </c>
      <c r="S57" s="55">
        <v>24.118051299630704</v>
      </c>
      <c r="T57" s="68">
        <f t="shared" si="18"/>
        <v>170.43485792302138</v>
      </c>
      <c r="U57" s="55">
        <v>27.477103715861332</v>
      </c>
      <c r="V57" s="68">
        <f t="shared" si="19"/>
        <v>1000000</v>
      </c>
      <c r="W57" s="82">
        <v>1</v>
      </c>
      <c r="X57" s="69">
        <f t="shared" si="34"/>
        <v>1000000</v>
      </c>
      <c r="Y57" s="74">
        <v>1</v>
      </c>
      <c r="Z57" s="52">
        <f t="shared" si="20"/>
        <v>142.06480187223767</v>
      </c>
      <c r="AA57" s="74">
        <v>1</v>
      </c>
      <c r="AB57" s="52">
        <f t="shared" si="21"/>
        <v>1000000</v>
      </c>
      <c r="AC57" s="74">
        <v>1</v>
      </c>
      <c r="AD57" s="70">
        <f t="shared" si="22"/>
        <v>142.06480187223767</v>
      </c>
      <c r="AE57" s="20">
        <f t="shared" si="14"/>
        <v>0</v>
      </c>
      <c r="AF57" s="6">
        <f t="shared" si="29"/>
        <v>0</v>
      </c>
      <c r="AG57" s="30">
        <f>IF(AND(SUM($AE$18:AE56)=0,AE57=1),B57,0)</f>
        <v>0</v>
      </c>
    </row>
    <row r="58" spans="2:33" x14ac:dyDescent="0.25">
      <c r="B58" s="11">
        <f t="shared" si="15"/>
        <v>142.06480187223767</v>
      </c>
      <c r="C58" s="20">
        <f t="shared" si="30"/>
        <v>1</v>
      </c>
      <c r="D58" s="6">
        <f t="shared" si="31"/>
        <v>1</v>
      </c>
      <c r="E58" s="7">
        <f t="shared" si="32"/>
        <v>1</v>
      </c>
      <c r="F58" s="60">
        <f t="shared" si="33"/>
        <v>1</v>
      </c>
      <c r="G58" s="24">
        <f t="shared" si="23"/>
        <v>39.497890205207177</v>
      </c>
      <c r="H58" s="66">
        <f t="shared" si="12"/>
        <v>2.5317807984289897E-2</v>
      </c>
      <c r="I58" s="62">
        <f t="shared" si="24"/>
        <v>12.151370685172994</v>
      </c>
      <c r="J58" s="66">
        <f t="shared" si="12"/>
        <v>8.2295242726830156E-2</v>
      </c>
      <c r="K58" s="67">
        <f t="shared" si="25"/>
        <v>6.5294959092237077</v>
      </c>
      <c r="L58" s="53">
        <f t="shared" si="26"/>
        <v>0.15315117949417478</v>
      </c>
      <c r="M58" s="67">
        <f t="shared" si="27"/>
        <v>39.497890205207177</v>
      </c>
      <c r="N58" s="63">
        <f t="shared" si="28"/>
        <v>2.5317807984289897E-2</v>
      </c>
      <c r="O58" s="81">
        <v>59.371519964724925</v>
      </c>
      <c r="P58" s="68">
        <f t="shared" si="16"/>
        <v>148.14203356841071</v>
      </c>
      <c r="Q58" s="55">
        <v>52.248393488908853</v>
      </c>
      <c r="R58" s="68">
        <f t="shared" si="17"/>
        <v>194.31319536114651</v>
      </c>
      <c r="S58" s="55">
        <v>6.6389152064096981</v>
      </c>
      <c r="T58" s="68">
        <f t="shared" si="18"/>
        <v>170.43485792302138</v>
      </c>
      <c r="U58" s="55">
        <v>8.1964969692385949</v>
      </c>
      <c r="V58" s="68">
        <f t="shared" si="19"/>
        <v>150.26129884147628</v>
      </c>
      <c r="W58" s="82">
        <v>1</v>
      </c>
      <c r="X58" s="69">
        <f t="shared" si="34"/>
        <v>1000000</v>
      </c>
      <c r="Y58" s="74">
        <v>1</v>
      </c>
      <c r="Z58" s="52">
        <f t="shared" si="20"/>
        <v>1000000</v>
      </c>
      <c r="AA58" s="74">
        <v>1</v>
      </c>
      <c r="AB58" s="52">
        <f t="shared" si="21"/>
        <v>1000000</v>
      </c>
      <c r="AC58" s="74">
        <v>1</v>
      </c>
      <c r="AD58" s="70">
        <f t="shared" si="22"/>
        <v>1000000</v>
      </c>
      <c r="AE58" s="20">
        <f t="shared" si="14"/>
        <v>0</v>
      </c>
      <c r="AF58" s="6">
        <f t="shared" si="29"/>
        <v>0</v>
      </c>
      <c r="AG58" s="30">
        <f>IF(AND(SUM($AE$18:AE57)=0,AE58=1),B58,0)</f>
        <v>0</v>
      </c>
    </row>
    <row r="59" spans="2:33" x14ac:dyDescent="0.25">
      <c r="B59" s="11">
        <f t="shared" si="15"/>
        <v>148.14203356841071</v>
      </c>
      <c r="C59" s="20">
        <f t="shared" si="30"/>
        <v>0</v>
      </c>
      <c r="D59" s="6">
        <f t="shared" si="31"/>
        <v>1</v>
      </c>
      <c r="E59" s="7">
        <f t="shared" si="32"/>
        <v>1</v>
      </c>
      <c r="F59" s="60">
        <f t="shared" si="33"/>
        <v>1</v>
      </c>
      <c r="G59" s="24">
        <f t="shared" si="23"/>
        <v>39.497890205207177</v>
      </c>
      <c r="H59" s="66">
        <f t="shared" si="12"/>
        <v>2.5317807984289897E-2</v>
      </c>
      <c r="I59" s="62">
        <f t="shared" si="24"/>
        <v>12.151370685172994</v>
      </c>
      <c r="J59" s="66">
        <f t="shared" si="12"/>
        <v>8.2295242726830156E-2</v>
      </c>
      <c r="K59" s="67">
        <f t="shared" si="25"/>
        <v>6.5294959092237077</v>
      </c>
      <c r="L59" s="53">
        <f t="shared" si="26"/>
        <v>0.15315117949417478</v>
      </c>
      <c r="M59" s="67">
        <f t="shared" si="27"/>
        <v>39.497890205207177</v>
      </c>
      <c r="N59" s="63">
        <f t="shared" si="28"/>
        <v>2.5317807984289897E-2</v>
      </c>
      <c r="O59" s="81">
        <v>32.464271833771555</v>
      </c>
      <c r="P59" s="68">
        <f t="shared" si="16"/>
        <v>1000000</v>
      </c>
      <c r="Q59" s="55">
        <v>11.734429391796022</v>
      </c>
      <c r="R59" s="68">
        <f t="shared" si="17"/>
        <v>194.31319536114651</v>
      </c>
      <c r="S59" s="55">
        <v>13.615768338682594</v>
      </c>
      <c r="T59" s="68">
        <f t="shared" si="18"/>
        <v>170.43485792302138</v>
      </c>
      <c r="U59" s="55">
        <v>25.246469272337546</v>
      </c>
      <c r="V59" s="68">
        <f t="shared" si="19"/>
        <v>150.26129884147628</v>
      </c>
      <c r="W59" s="82">
        <v>1</v>
      </c>
      <c r="X59" s="69">
        <f t="shared" si="34"/>
        <v>1000000</v>
      </c>
      <c r="Y59" s="74">
        <v>1</v>
      </c>
      <c r="Z59" s="52">
        <f t="shared" si="20"/>
        <v>1000000</v>
      </c>
      <c r="AA59" s="74">
        <v>1</v>
      </c>
      <c r="AB59" s="52">
        <f t="shared" si="21"/>
        <v>1000000</v>
      </c>
      <c r="AC59" s="74">
        <v>1</v>
      </c>
      <c r="AD59" s="70">
        <f t="shared" si="22"/>
        <v>1000000</v>
      </c>
      <c r="AE59" s="20">
        <f t="shared" si="14"/>
        <v>1</v>
      </c>
      <c r="AF59" s="6">
        <f t="shared" si="29"/>
        <v>1</v>
      </c>
      <c r="AG59" s="30">
        <f>IF(AND(SUM($AE$18:AE58)=0,AE59=1),B59,0)</f>
        <v>0</v>
      </c>
    </row>
    <row r="60" spans="2:33" x14ac:dyDescent="0.25">
      <c r="B60" s="11">
        <f t="shared" si="15"/>
        <v>150.26129884147628</v>
      </c>
      <c r="C60" s="20">
        <f t="shared" si="30"/>
        <v>0</v>
      </c>
      <c r="D60" s="6">
        <f t="shared" si="31"/>
        <v>1</v>
      </c>
      <c r="E60" s="7">
        <f t="shared" si="32"/>
        <v>1</v>
      </c>
      <c r="F60" s="60">
        <f t="shared" si="33"/>
        <v>0</v>
      </c>
      <c r="G60" s="24">
        <f t="shared" si="23"/>
        <v>39.497890205207177</v>
      </c>
      <c r="H60" s="66">
        <f t="shared" si="12"/>
        <v>2.5317807984289897E-2</v>
      </c>
      <c r="I60" s="62">
        <f t="shared" si="24"/>
        <v>12.151370685172994</v>
      </c>
      <c r="J60" s="66">
        <f t="shared" si="12"/>
        <v>8.2295242726830156E-2</v>
      </c>
      <c r="K60" s="67">
        <f t="shared" si="25"/>
        <v>6.5294959092237077</v>
      </c>
      <c r="L60" s="53">
        <f t="shared" si="26"/>
        <v>0.15315117949417478</v>
      </c>
      <c r="M60" s="67">
        <f t="shared" si="27"/>
        <v>39.497890205207177</v>
      </c>
      <c r="N60" s="63">
        <f t="shared" si="28"/>
        <v>2.5317807984289897E-2</v>
      </c>
      <c r="O60" s="81">
        <v>19.314907096883658</v>
      </c>
      <c r="P60" s="68">
        <f t="shared" si="16"/>
        <v>1000000</v>
      </c>
      <c r="Q60" s="55">
        <v>9.4928382775926767</v>
      </c>
      <c r="R60" s="68">
        <f t="shared" si="17"/>
        <v>194.31319536114651</v>
      </c>
      <c r="S60" s="55">
        <v>19.138843968147288</v>
      </c>
      <c r="T60" s="68">
        <f t="shared" si="18"/>
        <v>170.43485792302138</v>
      </c>
      <c r="U60" s="55">
        <v>38.380509068358421</v>
      </c>
      <c r="V60" s="68">
        <f t="shared" si="19"/>
        <v>1000000</v>
      </c>
      <c r="W60" s="82">
        <v>1</v>
      </c>
      <c r="X60" s="69">
        <f t="shared" si="34"/>
        <v>151.26129884147628</v>
      </c>
      <c r="Y60" s="74">
        <v>1</v>
      </c>
      <c r="Z60" s="52">
        <f t="shared" si="20"/>
        <v>1000000</v>
      </c>
      <c r="AA60" s="74">
        <v>1</v>
      </c>
      <c r="AB60" s="52">
        <f t="shared" si="21"/>
        <v>1000000</v>
      </c>
      <c r="AC60" s="74">
        <v>1</v>
      </c>
      <c r="AD60" s="70">
        <f t="shared" si="22"/>
        <v>151.26129884147628</v>
      </c>
      <c r="AE60" s="20">
        <f t="shared" si="14"/>
        <v>0</v>
      </c>
      <c r="AF60" s="6">
        <f t="shared" si="29"/>
        <v>0</v>
      </c>
      <c r="AG60" s="30">
        <f>IF(AND(SUM($AE$18:AE59)=0,AE60=1),B60,0)</f>
        <v>0</v>
      </c>
    </row>
    <row r="61" spans="2:33" x14ac:dyDescent="0.25">
      <c r="B61" s="11">
        <f t="shared" si="15"/>
        <v>151.26129884147628</v>
      </c>
      <c r="C61" s="20">
        <f t="shared" si="30"/>
        <v>1</v>
      </c>
      <c r="D61" s="6">
        <f t="shared" si="31"/>
        <v>1</v>
      </c>
      <c r="E61" s="7">
        <f t="shared" si="32"/>
        <v>1</v>
      </c>
      <c r="F61" s="60">
        <f t="shared" si="33"/>
        <v>1</v>
      </c>
      <c r="G61" s="24">
        <f t="shared" si="23"/>
        <v>39.497890205207177</v>
      </c>
      <c r="H61" s="66">
        <f t="shared" si="12"/>
        <v>2.5317807984289897E-2</v>
      </c>
      <c r="I61" s="62">
        <f t="shared" si="24"/>
        <v>12.151370685172994</v>
      </c>
      <c r="J61" s="66">
        <f t="shared" si="12"/>
        <v>8.2295242726830156E-2</v>
      </c>
      <c r="K61" s="67">
        <f t="shared" si="25"/>
        <v>6.5294959092237077</v>
      </c>
      <c r="L61" s="53">
        <f t="shared" si="26"/>
        <v>0.15315117949417478</v>
      </c>
      <c r="M61" s="67">
        <f t="shared" si="27"/>
        <v>39.497890205207177</v>
      </c>
      <c r="N61" s="63">
        <f t="shared" si="28"/>
        <v>2.5317807984289897E-2</v>
      </c>
      <c r="O61" s="81">
        <v>9.4642518861705689</v>
      </c>
      <c r="P61" s="68">
        <f t="shared" si="16"/>
        <v>160.72555072764683</v>
      </c>
      <c r="Q61" s="55">
        <v>7.9135811239704035</v>
      </c>
      <c r="R61" s="68">
        <f t="shared" si="17"/>
        <v>194.31319536114651</v>
      </c>
      <c r="S61" s="55">
        <v>19.189223753472451</v>
      </c>
      <c r="T61" s="68">
        <f t="shared" si="18"/>
        <v>170.43485792302138</v>
      </c>
      <c r="U61" s="55">
        <v>24.029544401205108</v>
      </c>
      <c r="V61" s="68">
        <f t="shared" si="19"/>
        <v>175.29084324268138</v>
      </c>
      <c r="W61" s="82">
        <v>1</v>
      </c>
      <c r="X61" s="69">
        <f t="shared" si="34"/>
        <v>1000000</v>
      </c>
      <c r="Y61" s="74">
        <v>1</v>
      </c>
      <c r="Z61" s="52">
        <f t="shared" si="20"/>
        <v>1000000</v>
      </c>
      <c r="AA61" s="74">
        <v>1</v>
      </c>
      <c r="AB61" s="52">
        <f t="shared" si="21"/>
        <v>1000000</v>
      </c>
      <c r="AC61" s="74">
        <v>1</v>
      </c>
      <c r="AD61" s="70">
        <f t="shared" si="22"/>
        <v>1000000</v>
      </c>
      <c r="AE61" s="20">
        <f t="shared" si="14"/>
        <v>0</v>
      </c>
      <c r="AF61" s="6">
        <f t="shared" si="29"/>
        <v>0</v>
      </c>
      <c r="AG61" s="30">
        <f>IF(AND(SUM($AE$18:AE60)=0,AE61=1),B61,0)</f>
        <v>0</v>
      </c>
    </row>
    <row r="62" spans="2:33" x14ac:dyDescent="0.25">
      <c r="B62" s="11">
        <f t="shared" si="15"/>
        <v>160.72555072764683</v>
      </c>
      <c r="C62" s="20">
        <f t="shared" si="30"/>
        <v>0</v>
      </c>
      <c r="D62" s="6">
        <f t="shared" si="31"/>
        <v>1</v>
      </c>
      <c r="E62" s="7">
        <f t="shared" si="32"/>
        <v>1</v>
      </c>
      <c r="F62" s="60">
        <f t="shared" si="33"/>
        <v>1</v>
      </c>
      <c r="G62" s="24">
        <f t="shared" si="23"/>
        <v>39.497890205207177</v>
      </c>
      <c r="H62" s="66">
        <f t="shared" si="12"/>
        <v>2.5317807984289897E-2</v>
      </c>
      <c r="I62" s="62">
        <f t="shared" si="24"/>
        <v>12.151370685172994</v>
      </c>
      <c r="J62" s="66">
        <f t="shared" si="12"/>
        <v>8.2295242726830156E-2</v>
      </c>
      <c r="K62" s="67">
        <f t="shared" si="25"/>
        <v>6.5294959092237077</v>
      </c>
      <c r="L62" s="53">
        <f t="shared" si="26"/>
        <v>0.15315117949417478</v>
      </c>
      <c r="M62" s="67">
        <f t="shared" si="27"/>
        <v>39.497890205207177</v>
      </c>
      <c r="N62" s="63">
        <f t="shared" si="28"/>
        <v>2.5317807984289897E-2</v>
      </c>
      <c r="O62" s="81">
        <v>7.3410726456112405</v>
      </c>
      <c r="P62" s="68">
        <f t="shared" si="16"/>
        <v>1000000</v>
      </c>
      <c r="Q62" s="55">
        <v>22.466344306943682</v>
      </c>
      <c r="R62" s="68">
        <f t="shared" si="17"/>
        <v>194.31319536114651</v>
      </c>
      <c r="S62" s="55">
        <v>20.384303472174945</v>
      </c>
      <c r="T62" s="68">
        <f t="shared" si="18"/>
        <v>170.43485792302138</v>
      </c>
      <c r="U62" s="55">
        <v>8.2348014405965504</v>
      </c>
      <c r="V62" s="68">
        <f t="shared" si="19"/>
        <v>175.29084324268138</v>
      </c>
      <c r="W62" s="82">
        <v>1</v>
      </c>
      <c r="X62" s="69">
        <f t="shared" si="34"/>
        <v>1000000</v>
      </c>
      <c r="Y62" s="74">
        <v>1</v>
      </c>
      <c r="Z62" s="52">
        <f t="shared" si="20"/>
        <v>1000000</v>
      </c>
      <c r="AA62" s="74">
        <v>1</v>
      </c>
      <c r="AB62" s="52">
        <f t="shared" si="21"/>
        <v>1000000</v>
      </c>
      <c r="AC62" s="74">
        <v>1</v>
      </c>
      <c r="AD62" s="70">
        <f t="shared" si="22"/>
        <v>1000000</v>
      </c>
      <c r="AE62" s="20">
        <f t="shared" si="14"/>
        <v>1</v>
      </c>
      <c r="AF62" s="6">
        <f t="shared" si="29"/>
        <v>1</v>
      </c>
      <c r="AG62" s="30">
        <f>IF(AND(SUM($AE$18:AE61)=0,AE62=1),B62,0)</f>
        <v>0</v>
      </c>
    </row>
    <row r="63" spans="2:33" x14ac:dyDescent="0.25">
      <c r="B63" s="11">
        <f t="shared" si="15"/>
        <v>170.43485792302138</v>
      </c>
      <c r="C63" s="20">
        <f t="shared" si="30"/>
        <v>0</v>
      </c>
      <c r="D63" s="6">
        <f t="shared" si="31"/>
        <v>1</v>
      </c>
      <c r="E63" s="7">
        <f t="shared" si="32"/>
        <v>0</v>
      </c>
      <c r="F63" s="60">
        <f t="shared" si="33"/>
        <v>1</v>
      </c>
      <c r="G63" s="24">
        <f t="shared" si="23"/>
        <v>39.497890205207177</v>
      </c>
      <c r="H63" s="66">
        <f t="shared" si="12"/>
        <v>2.5317807984289897E-2</v>
      </c>
      <c r="I63" s="62">
        <f t="shared" si="24"/>
        <v>12.151370685172994</v>
      </c>
      <c r="J63" s="66">
        <f t="shared" si="12"/>
        <v>8.2295242726830156E-2</v>
      </c>
      <c r="K63" s="67">
        <f t="shared" si="25"/>
        <v>6.5294959092237077</v>
      </c>
      <c r="L63" s="53">
        <f t="shared" si="26"/>
        <v>0.15315117949417478</v>
      </c>
      <c r="M63" s="67">
        <f t="shared" si="27"/>
        <v>39.497890205207177</v>
      </c>
      <c r="N63" s="63">
        <f t="shared" si="28"/>
        <v>2.5317807984289897E-2</v>
      </c>
      <c r="O63" s="81">
        <v>17.194764371069564</v>
      </c>
      <c r="P63" s="68">
        <f t="shared" si="16"/>
        <v>1000000</v>
      </c>
      <c r="Q63" s="55">
        <v>12.657719977410656</v>
      </c>
      <c r="R63" s="68">
        <f t="shared" si="17"/>
        <v>194.31319536114651</v>
      </c>
      <c r="S63" s="55">
        <v>9.3986421087833474</v>
      </c>
      <c r="T63" s="68">
        <f t="shared" si="18"/>
        <v>1000000</v>
      </c>
      <c r="U63" s="55">
        <v>14.080042164599318</v>
      </c>
      <c r="V63" s="68">
        <f t="shared" si="19"/>
        <v>175.29084324268138</v>
      </c>
      <c r="W63" s="82">
        <v>1</v>
      </c>
      <c r="X63" s="69">
        <f t="shared" si="34"/>
        <v>171.43485792302138</v>
      </c>
      <c r="Y63" s="74">
        <v>1</v>
      </c>
      <c r="Z63" s="52">
        <f t="shared" si="20"/>
        <v>1000000</v>
      </c>
      <c r="AA63" s="74">
        <v>1</v>
      </c>
      <c r="AB63" s="52">
        <f t="shared" si="21"/>
        <v>171.43485792302138</v>
      </c>
      <c r="AC63" s="74">
        <v>1</v>
      </c>
      <c r="AD63" s="70">
        <f t="shared" si="22"/>
        <v>1000000</v>
      </c>
      <c r="AE63" s="20">
        <f t="shared" si="14"/>
        <v>0</v>
      </c>
      <c r="AF63" s="6">
        <f t="shared" si="29"/>
        <v>0</v>
      </c>
      <c r="AG63" s="30">
        <f>IF(AND(SUM($AE$18:AE62)=0,AE63=1),B63,0)</f>
        <v>0</v>
      </c>
    </row>
    <row r="64" spans="2:33" x14ac:dyDescent="0.25">
      <c r="B64" s="11">
        <f t="shared" si="15"/>
        <v>171.43485792302138</v>
      </c>
      <c r="C64" s="20">
        <f t="shared" si="30"/>
        <v>1</v>
      </c>
      <c r="D64" s="6">
        <f t="shared" si="31"/>
        <v>1</v>
      </c>
      <c r="E64" s="7">
        <f t="shared" si="32"/>
        <v>1</v>
      </c>
      <c r="F64" s="60">
        <f t="shared" si="33"/>
        <v>1</v>
      </c>
      <c r="G64" s="24">
        <f t="shared" si="23"/>
        <v>39.497890205207177</v>
      </c>
      <c r="H64" s="66">
        <f t="shared" si="12"/>
        <v>2.5317807984289897E-2</v>
      </c>
      <c r="I64" s="62">
        <f t="shared" si="24"/>
        <v>12.151370685172994</v>
      </c>
      <c r="J64" s="66">
        <f t="shared" si="12"/>
        <v>8.2295242726830156E-2</v>
      </c>
      <c r="K64" s="67">
        <f t="shared" si="25"/>
        <v>6.5294959092237077</v>
      </c>
      <c r="L64" s="53">
        <f t="shared" si="26"/>
        <v>0.15315117949417478</v>
      </c>
      <c r="M64" s="67">
        <f t="shared" si="27"/>
        <v>39.497890205207177</v>
      </c>
      <c r="N64" s="63">
        <f t="shared" si="28"/>
        <v>2.5317807984289897E-2</v>
      </c>
      <c r="O64" s="81">
        <v>13.966402295417728</v>
      </c>
      <c r="P64" s="68">
        <f t="shared" si="16"/>
        <v>185.40126021843912</v>
      </c>
      <c r="Q64" s="55">
        <v>16.455077479681332</v>
      </c>
      <c r="R64" s="68">
        <f t="shared" si="17"/>
        <v>194.31319536114651</v>
      </c>
      <c r="S64" s="55">
        <v>23.137066529276279</v>
      </c>
      <c r="T64" s="68">
        <f t="shared" si="18"/>
        <v>194.57192445229765</v>
      </c>
      <c r="U64" s="55">
        <v>34.571210888086732</v>
      </c>
      <c r="V64" s="68">
        <f t="shared" si="19"/>
        <v>175.29084324268138</v>
      </c>
      <c r="W64" s="82">
        <v>1</v>
      </c>
      <c r="X64" s="69">
        <f t="shared" si="34"/>
        <v>1000000</v>
      </c>
      <c r="Y64" s="74">
        <v>1</v>
      </c>
      <c r="Z64" s="52">
        <f t="shared" si="20"/>
        <v>1000000</v>
      </c>
      <c r="AA64" s="74">
        <v>1</v>
      </c>
      <c r="AB64" s="52">
        <f t="shared" si="21"/>
        <v>1000000</v>
      </c>
      <c r="AC64" s="74">
        <v>1</v>
      </c>
      <c r="AD64" s="70">
        <f t="shared" si="22"/>
        <v>1000000</v>
      </c>
      <c r="AE64" s="20">
        <f t="shared" si="14"/>
        <v>0</v>
      </c>
      <c r="AF64" s="6">
        <f t="shared" si="29"/>
        <v>0</v>
      </c>
      <c r="AG64" s="30">
        <f>IF(AND(SUM($AE$18:AE63)=0,AE64=1),B64,0)</f>
        <v>0</v>
      </c>
    </row>
    <row r="65" spans="2:33" x14ac:dyDescent="0.25">
      <c r="B65" s="11">
        <f t="shared" si="15"/>
        <v>175.29084324268138</v>
      </c>
      <c r="C65" s="20">
        <f t="shared" si="30"/>
        <v>1</v>
      </c>
      <c r="D65" s="6">
        <f t="shared" si="31"/>
        <v>1</v>
      </c>
      <c r="E65" s="7">
        <f t="shared" si="32"/>
        <v>1</v>
      </c>
      <c r="F65" s="60">
        <f t="shared" si="33"/>
        <v>0</v>
      </c>
      <c r="G65" s="24">
        <f t="shared" si="23"/>
        <v>39.497890205207177</v>
      </c>
      <c r="H65" s="66">
        <f t="shared" si="12"/>
        <v>2.5317807984289897E-2</v>
      </c>
      <c r="I65" s="62">
        <f t="shared" si="24"/>
        <v>12.151370685172994</v>
      </c>
      <c r="J65" s="66">
        <f t="shared" si="12"/>
        <v>8.2295242726830156E-2</v>
      </c>
      <c r="K65" s="67">
        <f t="shared" si="25"/>
        <v>6.5294959092237077</v>
      </c>
      <c r="L65" s="53">
        <f t="shared" si="26"/>
        <v>0.15315117949417478</v>
      </c>
      <c r="M65" s="67">
        <f t="shared" si="27"/>
        <v>39.497890205207177</v>
      </c>
      <c r="N65" s="63">
        <f t="shared" si="28"/>
        <v>2.5317807984289897E-2</v>
      </c>
      <c r="O65" s="81">
        <v>37.470812657878007</v>
      </c>
      <c r="P65" s="68">
        <f t="shared" si="16"/>
        <v>185.40126021843912</v>
      </c>
      <c r="Q65" s="55">
        <v>18.770623867174084</v>
      </c>
      <c r="R65" s="68">
        <f t="shared" si="17"/>
        <v>194.31319536114651</v>
      </c>
      <c r="S65" s="55">
        <v>15.943880052715857</v>
      </c>
      <c r="T65" s="68">
        <f t="shared" si="18"/>
        <v>194.57192445229765</v>
      </c>
      <c r="U65" s="55">
        <v>17.683799006746305</v>
      </c>
      <c r="V65" s="68">
        <f t="shared" si="19"/>
        <v>1000000</v>
      </c>
      <c r="W65" s="82">
        <v>1</v>
      </c>
      <c r="X65" s="69">
        <f t="shared" si="34"/>
        <v>1000000</v>
      </c>
      <c r="Y65" s="74">
        <v>1</v>
      </c>
      <c r="Z65" s="52">
        <f t="shared" si="20"/>
        <v>1000000</v>
      </c>
      <c r="AA65" s="74">
        <v>1</v>
      </c>
      <c r="AB65" s="52">
        <f t="shared" si="21"/>
        <v>1000000</v>
      </c>
      <c r="AC65" s="74">
        <v>1</v>
      </c>
      <c r="AD65" s="70">
        <f t="shared" si="22"/>
        <v>1000000</v>
      </c>
      <c r="AE65" s="20">
        <f t="shared" si="14"/>
        <v>1</v>
      </c>
      <c r="AF65" s="6">
        <f t="shared" si="29"/>
        <v>1</v>
      </c>
      <c r="AG65" s="30">
        <f>IF(AND(SUM($AE$18:AE64)=0,AE65=1),B65,0)</f>
        <v>0</v>
      </c>
    </row>
    <row r="66" spans="2:33" x14ac:dyDescent="0.25">
      <c r="B66" s="11">
        <f t="shared" si="15"/>
        <v>185.40126021843912</v>
      </c>
      <c r="C66" s="20">
        <f t="shared" si="30"/>
        <v>0</v>
      </c>
      <c r="D66" s="6">
        <f t="shared" si="31"/>
        <v>1</v>
      </c>
      <c r="E66" s="7">
        <f t="shared" si="32"/>
        <v>1</v>
      </c>
      <c r="F66" s="60">
        <f t="shared" si="33"/>
        <v>0</v>
      </c>
      <c r="G66" s="24">
        <f t="shared" si="23"/>
        <v>39.497890205207177</v>
      </c>
      <c r="H66" s="66">
        <f t="shared" si="12"/>
        <v>2.5317807984289897E-2</v>
      </c>
      <c r="I66" s="62">
        <f t="shared" si="24"/>
        <v>12.151370685172994</v>
      </c>
      <c r="J66" s="66">
        <f t="shared" si="12"/>
        <v>8.2295242726830156E-2</v>
      </c>
      <c r="K66" s="67">
        <f t="shared" si="25"/>
        <v>6.5294959092237077</v>
      </c>
      <c r="L66" s="53">
        <f t="shared" si="26"/>
        <v>0.15315117949417478</v>
      </c>
      <c r="M66" s="67">
        <f t="shared" si="27"/>
        <v>39.497890205207177</v>
      </c>
      <c r="N66" s="63">
        <f t="shared" si="28"/>
        <v>2.5317807984289897E-2</v>
      </c>
      <c r="O66" s="81">
        <v>18.468179361667289</v>
      </c>
      <c r="P66" s="68">
        <f t="shared" si="16"/>
        <v>1000000</v>
      </c>
      <c r="Q66" s="55">
        <v>22.652225731683146</v>
      </c>
      <c r="R66" s="68">
        <f t="shared" si="17"/>
        <v>194.31319536114651</v>
      </c>
      <c r="S66" s="55">
        <v>16.728598594002225</v>
      </c>
      <c r="T66" s="68">
        <f t="shared" si="18"/>
        <v>194.57192445229765</v>
      </c>
      <c r="U66" s="55">
        <v>7.7134366113316339</v>
      </c>
      <c r="V66" s="68">
        <f t="shared" si="19"/>
        <v>1000000</v>
      </c>
      <c r="W66" s="82">
        <v>1</v>
      </c>
      <c r="X66" s="69">
        <f t="shared" si="34"/>
        <v>186.40126021843912</v>
      </c>
      <c r="Y66" s="74">
        <v>1</v>
      </c>
      <c r="Z66" s="52">
        <f t="shared" si="20"/>
        <v>1000000</v>
      </c>
      <c r="AA66" s="74">
        <v>1</v>
      </c>
      <c r="AB66" s="52">
        <f t="shared" si="21"/>
        <v>1000000</v>
      </c>
      <c r="AC66" s="74">
        <v>1</v>
      </c>
      <c r="AD66" s="70">
        <f t="shared" si="22"/>
        <v>186.40126021843912</v>
      </c>
      <c r="AE66" s="20">
        <f t="shared" si="14"/>
        <v>0</v>
      </c>
      <c r="AF66" s="6">
        <f t="shared" si="29"/>
        <v>0</v>
      </c>
      <c r="AG66" s="30">
        <f>IF(AND(SUM($AE$18:AE65)=0,AE66=1),B66,0)</f>
        <v>0</v>
      </c>
    </row>
    <row r="67" spans="2:33" x14ac:dyDescent="0.25">
      <c r="B67" s="11">
        <f t="shared" si="15"/>
        <v>186.40126021843912</v>
      </c>
      <c r="C67" s="20">
        <f t="shared" si="30"/>
        <v>1</v>
      </c>
      <c r="D67" s="6">
        <f t="shared" si="31"/>
        <v>1</v>
      </c>
      <c r="E67" s="7">
        <f t="shared" si="32"/>
        <v>1</v>
      </c>
      <c r="F67" s="60">
        <f t="shared" si="33"/>
        <v>1</v>
      </c>
      <c r="G67" s="24">
        <f t="shared" si="23"/>
        <v>39.497890205207177</v>
      </c>
      <c r="H67" s="66">
        <f t="shared" si="12"/>
        <v>2.5317807984289897E-2</v>
      </c>
      <c r="I67" s="62">
        <f t="shared" si="24"/>
        <v>12.151370685172994</v>
      </c>
      <c r="J67" s="66">
        <f t="shared" si="12"/>
        <v>8.2295242726830156E-2</v>
      </c>
      <c r="K67" s="67">
        <f t="shared" si="25"/>
        <v>6.5294959092237077</v>
      </c>
      <c r="L67" s="53">
        <f t="shared" si="26"/>
        <v>0.15315117949417478</v>
      </c>
      <c r="M67" s="67">
        <f t="shared" si="27"/>
        <v>39.497890205207177</v>
      </c>
      <c r="N67" s="63">
        <f t="shared" si="28"/>
        <v>2.5317807984289897E-2</v>
      </c>
      <c r="O67" s="81">
        <v>12.794442142418939</v>
      </c>
      <c r="P67" s="68">
        <f t="shared" si="16"/>
        <v>199.19570236085806</v>
      </c>
      <c r="Q67" s="55">
        <v>7.462654311787051</v>
      </c>
      <c r="R67" s="68">
        <f t="shared" si="17"/>
        <v>194.31319536114651</v>
      </c>
      <c r="S67" s="55">
        <v>9.3796701582147168</v>
      </c>
      <c r="T67" s="68">
        <f t="shared" si="18"/>
        <v>194.57192445229765</v>
      </c>
      <c r="U67" s="55">
        <v>12.629065369119305</v>
      </c>
      <c r="V67" s="68">
        <f t="shared" si="19"/>
        <v>199.03032558755842</v>
      </c>
      <c r="W67" s="82">
        <v>1</v>
      </c>
      <c r="X67" s="69">
        <f t="shared" si="34"/>
        <v>1000000</v>
      </c>
      <c r="Y67" s="74">
        <v>1</v>
      </c>
      <c r="Z67" s="52">
        <f t="shared" si="20"/>
        <v>1000000</v>
      </c>
      <c r="AA67" s="74">
        <v>1</v>
      </c>
      <c r="AB67" s="52">
        <f t="shared" si="21"/>
        <v>1000000</v>
      </c>
      <c r="AC67" s="74">
        <v>1</v>
      </c>
      <c r="AD67" s="70">
        <f t="shared" si="22"/>
        <v>1000000</v>
      </c>
      <c r="AE67" s="20">
        <f t="shared" si="14"/>
        <v>0</v>
      </c>
      <c r="AF67" s="6">
        <f t="shared" si="29"/>
        <v>0</v>
      </c>
      <c r="AG67" s="30">
        <f>IF(AND(SUM($AE$18:AE66)=0,AE67=1),B67,0)</f>
        <v>0</v>
      </c>
    </row>
    <row r="68" spans="2:33" x14ac:dyDescent="0.25">
      <c r="B68" s="11">
        <f t="shared" si="15"/>
        <v>194.31319536114651</v>
      </c>
      <c r="C68" s="20">
        <f t="shared" si="30"/>
        <v>1</v>
      </c>
      <c r="D68" s="6">
        <f t="shared" si="31"/>
        <v>0</v>
      </c>
      <c r="E68" s="7">
        <f t="shared" si="32"/>
        <v>1</v>
      </c>
      <c r="F68" s="60">
        <f t="shared" si="33"/>
        <v>1</v>
      </c>
      <c r="G68" s="24">
        <f t="shared" si="23"/>
        <v>39.497890205207177</v>
      </c>
      <c r="H68" s="66">
        <f t="shared" si="12"/>
        <v>2.5317807984289897E-2</v>
      </c>
      <c r="I68" s="62">
        <f t="shared" si="24"/>
        <v>12.151370685172994</v>
      </c>
      <c r="J68" s="66">
        <f t="shared" si="12"/>
        <v>8.2295242726830156E-2</v>
      </c>
      <c r="K68" s="67">
        <f t="shared" si="25"/>
        <v>6.5294959092237077</v>
      </c>
      <c r="L68" s="53">
        <f t="shared" si="26"/>
        <v>0.15315117949417478</v>
      </c>
      <c r="M68" s="67">
        <f t="shared" si="27"/>
        <v>39.497890205207177</v>
      </c>
      <c r="N68" s="63">
        <f t="shared" si="28"/>
        <v>2.5317807984289897E-2</v>
      </c>
      <c r="O68" s="81">
        <v>22.069648369433626</v>
      </c>
      <c r="P68" s="68">
        <f t="shared" si="16"/>
        <v>199.19570236085806</v>
      </c>
      <c r="Q68" s="55">
        <v>8.840934442694202</v>
      </c>
      <c r="R68" s="68">
        <f t="shared" si="17"/>
        <v>1000000</v>
      </c>
      <c r="S68" s="55">
        <v>8.4404330620071413</v>
      </c>
      <c r="T68" s="68">
        <f t="shared" si="18"/>
        <v>194.57192445229765</v>
      </c>
      <c r="U68" s="55">
        <v>48.901693553079063</v>
      </c>
      <c r="V68" s="68">
        <f t="shared" si="19"/>
        <v>199.03032558755842</v>
      </c>
      <c r="W68" s="82">
        <v>1</v>
      </c>
      <c r="X68" s="69">
        <f t="shared" si="34"/>
        <v>1000000</v>
      </c>
      <c r="Y68" s="74">
        <v>1</v>
      </c>
      <c r="Z68" s="52">
        <f t="shared" si="20"/>
        <v>1000000</v>
      </c>
      <c r="AA68" s="74">
        <v>1</v>
      </c>
      <c r="AB68" s="52">
        <f t="shared" si="21"/>
        <v>1000000</v>
      </c>
      <c r="AC68" s="74">
        <v>1</v>
      </c>
      <c r="AD68" s="70">
        <f t="shared" si="22"/>
        <v>1000000</v>
      </c>
      <c r="AE68" s="20">
        <f t="shared" si="14"/>
        <v>1</v>
      </c>
      <c r="AF68" s="6">
        <f t="shared" si="29"/>
        <v>1</v>
      </c>
      <c r="AG68" s="30">
        <f>IF(AND(SUM($AE$18:AE67)=0,AE68=1),B68,0)</f>
        <v>0</v>
      </c>
    </row>
    <row r="69" spans="2:33" x14ac:dyDescent="0.25">
      <c r="B69" s="11">
        <f t="shared" si="15"/>
        <v>194.57192445229765</v>
      </c>
      <c r="C69" s="20">
        <f t="shared" si="30"/>
        <v>1</v>
      </c>
      <c r="D69" s="6">
        <f t="shared" si="31"/>
        <v>0</v>
      </c>
      <c r="E69" s="7">
        <f t="shared" si="32"/>
        <v>0</v>
      </c>
      <c r="F69" s="60">
        <f t="shared" si="33"/>
        <v>1</v>
      </c>
      <c r="G69" s="24">
        <f t="shared" si="23"/>
        <v>39.497890205207177</v>
      </c>
      <c r="H69" s="66">
        <f t="shared" si="12"/>
        <v>2.5317807984289897E-2</v>
      </c>
      <c r="I69" s="62">
        <f t="shared" si="24"/>
        <v>12.151370685172994</v>
      </c>
      <c r="J69" s="66">
        <f t="shared" si="12"/>
        <v>8.2295242726830156E-2</v>
      </c>
      <c r="K69" s="67">
        <f t="shared" si="25"/>
        <v>6.5294959092237077</v>
      </c>
      <c r="L69" s="53">
        <f t="shared" si="26"/>
        <v>0.15315117949417478</v>
      </c>
      <c r="M69" s="67">
        <f t="shared" si="27"/>
        <v>39.497890205207177</v>
      </c>
      <c r="N69" s="63">
        <f t="shared" si="28"/>
        <v>2.5317807984289897E-2</v>
      </c>
      <c r="O69" s="81">
        <v>13.691603461988267</v>
      </c>
      <c r="P69" s="68">
        <f t="shared" si="16"/>
        <v>199.19570236085806</v>
      </c>
      <c r="Q69" s="55">
        <v>30.082625773567774</v>
      </c>
      <c r="R69" s="68">
        <f t="shared" si="17"/>
        <v>1000000</v>
      </c>
      <c r="S69" s="55">
        <v>34.796661412295386</v>
      </c>
      <c r="T69" s="68">
        <f t="shared" si="18"/>
        <v>1000000</v>
      </c>
      <c r="U69" s="55">
        <v>19.310364641877424</v>
      </c>
      <c r="V69" s="68">
        <f t="shared" si="19"/>
        <v>199.03032558755842</v>
      </c>
      <c r="W69" s="82">
        <v>1</v>
      </c>
      <c r="X69" s="69">
        <f t="shared" si="34"/>
        <v>1000000</v>
      </c>
      <c r="Y69" s="74">
        <v>1</v>
      </c>
      <c r="Z69" s="52">
        <f t="shared" si="20"/>
        <v>195.57192445229765</v>
      </c>
      <c r="AA69" s="74">
        <v>1</v>
      </c>
      <c r="AB69" s="52">
        <f t="shared" si="21"/>
        <v>195.57192445229765</v>
      </c>
      <c r="AC69" s="74">
        <v>1</v>
      </c>
      <c r="AD69" s="70">
        <f t="shared" si="22"/>
        <v>1000000</v>
      </c>
      <c r="AE69" s="20">
        <f t="shared" si="14"/>
        <v>0</v>
      </c>
      <c r="AF69" s="6">
        <f t="shared" si="29"/>
        <v>0</v>
      </c>
      <c r="AG69" s="30">
        <f>IF(AND(SUM($AE$18:AE68)=0,AE69=1),B69,0)</f>
        <v>0</v>
      </c>
    </row>
    <row r="70" spans="2:33" x14ac:dyDescent="0.25">
      <c r="B70" s="11">
        <f t="shared" si="15"/>
        <v>195.57192445229765</v>
      </c>
      <c r="C70" s="20">
        <f t="shared" si="30"/>
        <v>1</v>
      </c>
      <c r="D70" s="6">
        <f t="shared" si="31"/>
        <v>1</v>
      </c>
      <c r="E70" s="7">
        <f t="shared" si="32"/>
        <v>1</v>
      </c>
      <c r="F70" s="60">
        <f t="shared" si="33"/>
        <v>1</v>
      </c>
      <c r="G70" s="24">
        <f t="shared" si="23"/>
        <v>39.497890205207177</v>
      </c>
      <c r="H70" s="66">
        <f t="shared" si="12"/>
        <v>2.5317807984289897E-2</v>
      </c>
      <c r="I70" s="62">
        <f t="shared" si="24"/>
        <v>12.151370685172994</v>
      </c>
      <c r="J70" s="66">
        <f t="shared" si="12"/>
        <v>8.2295242726830156E-2</v>
      </c>
      <c r="K70" s="67">
        <f t="shared" si="25"/>
        <v>6.5294959092237077</v>
      </c>
      <c r="L70" s="53">
        <f t="shared" si="26"/>
        <v>0.15315117949417478</v>
      </c>
      <c r="M70" s="67">
        <f t="shared" si="27"/>
        <v>39.497890205207177</v>
      </c>
      <c r="N70" s="63">
        <f t="shared" si="28"/>
        <v>2.5317807984289897E-2</v>
      </c>
      <c r="O70" s="81">
        <v>5.9824984303764532</v>
      </c>
      <c r="P70" s="68">
        <f t="shared" si="16"/>
        <v>199.19570236085806</v>
      </c>
      <c r="Q70" s="55">
        <v>17.179995229943803</v>
      </c>
      <c r="R70" s="68">
        <f t="shared" si="17"/>
        <v>212.75191968224146</v>
      </c>
      <c r="S70" s="55">
        <v>6.6356355074736122</v>
      </c>
      <c r="T70" s="68">
        <f t="shared" si="18"/>
        <v>202.20755995977126</v>
      </c>
      <c r="U70" s="55">
        <v>12.949983579352681</v>
      </c>
      <c r="V70" s="68">
        <f t="shared" si="19"/>
        <v>199.03032558755842</v>
      </c>
      <c r="W70" s="82">
        <v>1</v>
      </c>
      <c r="X70" s="69">
        <f t="shared" si="34"/>
        <v>1000000</v>
      </c>
      <c r="Y70" s="74">
        <v>1</v>
      </c>
      <c r="Z70" s="52">
        <f t="shared" si="20"/>
        <v>1000000</v>
      </c>
      <c r="AA70" s="74">
        <v>1</v>
      </c>
      <c r="AB70" s="52">
        <f t="shared" si="21"/>
        <v>1000000</v>
      </c>
      <c r="AC70" s="74">
        <v>1</v>
      </c>
      <c r="AD70" s="70">
        <f t="shared" si="22"/>
        <v>1000000</v>
      </c>
      <c r="AE70" s="20">
        <f t="shared" si="14"/>
        <v>0</v>
      </c>
      <c r="AF70" s="6">
        <f t="shared" si="29"/>
        <v>0</v>
      </c>
      <c r="AG70" s="30">
        <f>IF(AND(SUM($AE$18:AE69)=0,AE70=1),B70,0)</f>
        <v>0</v>
      </c>
    </row>
    <row r="71" spans="2:33" x14ac:dyDescent="0.25">
      <c r="B71" s="11">
        <f t="shared" si="15"/>
        <v>199.03032558755842</v>
      </c>
      <c r="C71" s="20">
        <f t="shared" si="30"/>
        <v>1</v>
      </c>
      <c r="D71" s="6">
        <f t="shared" si="31"/>
        <v>1</v>
      </c>
      <c r="E71" s="7">
        <f t="shared" si="32"/>
        <v>1</v>
      </c>
      <c r="F71" s="60">
        <f t="shared" si="33"/>
        <v>0</v>
      </c>
      <c r="G71" s="24">
        <f t="shared" si="23"/>
        <v>39.497890205207177</v>
      </c>
      <c r="H71" s="66">
        <f t="shared" si="12"/>
        <v>2.5317807984289897E-2</v>
      </c>
      <c r="I71" s="62">
        <f t="shared" si="24"/>
        <v>12.151370685172994</v>
      </c>
      <c r="J71" s="66">
        <f t="shared" si="12"/>
        <v>8.2295242726830156E-2</v>
      </c>
      <c r="K71" s="67">
        <f t="shared" si="25"/>
        <v>6.5294959092237077</v>
      </c>
      <c r="L71" s="53">
        <f t="shared" si="26"/>
        <v>0.15315117949417478</v>
      </c>
      <c r="M71" s="67">
        <f t="shared" si="27"/>
        <v>39.497890205207177</v>
      </c>
      <c r="N71" s="63">
        <f t="shared" si="28"/>
        <v>2.5317807984289897E-2</v>
      </c>
      <c r="O71" s="81">
        <v>5.9479209431500113</v>
      </c>
      <c r="P71" s="68">
        <f t="shared" si="16"/>
        <v>199.19570236085806</v>
      </c>
      <c r="Q71" s="55">
        <v>53.637456649222585</v>
      </c>
      <c r="R71" s="68">
        <f t="shared" si="17"/>
        <v>212.75191968224146</v>
      </c>
      <c r="S71" s="55">
        <v>7.0191056574646842</v>
      </c>
      <c r="T71" s="68">
        <f t="shared" si="18"/>
        <v>202.20755995977126</v>
      </c>
      <c r="U71" s="55">
        <v>16.549702942602103</v>
      </c>
      <c r="V71" s="68">
        <f t="shared" si="19"/>
        <v>1000000</v>
      </c>
      <c r="W71" s="82">
        <v>1</v>
      </c>
      <c r="X71" s="69">
        <f t="shared" si="34"/>
        <v>1000000</v>
      </c>
      <c r="Y71" s="74">
        <v>1</v>
      </c>
      <c r="Z71" s="52">
        <f t="shared" si="20"/>
        <v>1000000</v>
      </c>
      <c r="AA71" s="74">
        <v>1</v>
      </c>
      <c r="AB71" s="52">
        <f t="shared" si="21"/>
        <v>1000000</v>
      </c>
      <c r="AC71" s="74">
        <v>1</v>
      </c>
      <c r="AD71" s="70">
        <f t="shared" si="22"/>
        <v>1000000</v>
      </c>
      <c r="AE71" s="20">
        <f t="shared" si="14"/>
        <v>1</v>
      </c>
      <c r="AF71" s="6">
        <f t="shared" si="29"/>
        <v>1</v>
      </c>
      <c r="AG71" s="30">
        <f>IF(AND(SUM($AE$18:AE70)=0,AE71=1),B71,0)</f>
        <v>0</v>
      </c>
    </row>
    <row r="72" spans="2:33" x14ac:dyDescent="0.25">
      <c r="B72" s="11">
        <f t="shared" si="15"/>
        <v>199.19570236085806</v>
      </c>
      <c r="C72" s="20">
        <f t="shared" si="30"/>
        <v>0</v>
      </c>
      <c r="D72" s="6">
        <f t="shared" si="31"/>
        <v>1</v>
      </c>
      <c r="E72" s="7">
        <f t="shared" si="32"/>
        <v>1</v>
      </c>
      <c r="F72" s="60">
        <f t="shared" si="33"/>
        <v>0</v>
      </c>
      <c r="G72" s="24">
        <f t="shared" si="23"/>
        <v>39.497890205207177</v>
      </c>
      <c r="H72" s="66">
        <f t="shared" si="12"/>
        <v>2.5317807984289897E-2</v>
      </c>
      <c r="I72" s="62">
        <f t="shared" si="24"/>
        <v>12.151370685172994</v>
      </c>
      <c r="J72" s="66">
        <f t="shared" si="12"/>
        <v>8.2295242726830156E-2</v>
      </c>
      <c r="K72" s="67">
        <f t="shared" si="25"/>
        <v>6.5294959092237077</v>
      </c>
      <c r="L72" s="53">
        <f t="shared" si="26"/>
        <v>0.15315117949417478</v>
      </c>
      <c r="M72" s="67">
        <f t="shared" si="27"/>
        <v>39.497890205207177</v>
      </c>
      <c r="N72" s="63">
        <f t="shared" si="28"/>
        <v>2.5317807984289897E-2</v>
      </c>
      <c r="O72" s="81">
        <v>7.7713665260343703</v>
      </c>
      <c r="P72" s="68">
        <f t="shared" si="16"/>
        <v>1000000</v>
      </c>
      <c r="Q72" s="55">
        <v>9.9769080476676475</v>
      </c>
      <c r="R72" s="68">
        <f t="shared" si="17"/>
        <v>212.75191968224146</v>
      </c>
      <c r="S72" s="55">
        <v>17.95654833302693</v>
      </c>
      <c r="T72" s="68">
        <f t="shared" si="18"/>
        <v>202.20755995977126</v>
      </c>
      <c r="U72" s="55">
        <v>14.658572550499104</v>
      </c>
      <c r="V72" s="68">
        <f t="shared" si="19"/>
        <v>1000000</v>
      </c>
      <c r="W72" s="82">
        <v>1</v>
      </c>
      <c r="X72" s="69">
        <f t="shared" si="34"/>
        <v>200.19570236085806</v>
      </c>
      <c r="Y72" s="74">
        <v>1</v>
      </c>
      <c r="Z72" s="52">
        <f t="shared" si="20"/>
        <v>1000000</v>
      </c>
      <c r="AA72" s="74">
        <v>1</v>
      </c>
      <c r="AB72" s="52">
        <f t="shared" si="21"/>
        <v>1000000</v>
      </c>
      <c r="AC72" s="74">
        <v>1</v>
      </c>
      <c r="AD72" s="70">
        <f t="shared" si="22"/>
        <v>200.19570236085806</v>
      </c>
      <c r="AE72" s="20">
        <f t="shared" si="14"/>
        <v>0</v>
      </c>
      <c r="AF72" s="6">
        <f t="shared" si="29"/>
        <v>0</v>
      </c>
      <c r="AG72" s="30">
        <f>IF(AND(SUM($AE$18:AE71)=0,AE72=1),B72,0)</f>
        <v>0</v>
      </c>
    </row>
    <row r="73" spans="2:33" x14ac:dyDescent="0.25">
      <c r="B73" s="11">
        <f t="shared" si="15"/>
        <v>200.19570236085806</v>
      </c>
      <c r="C73" s="20">
        <f t="shared" si="30"/>
        <v>1</v>
      </c>
      <c r="D73" s="6">
        <f t="shared" si="31"/>
        <v>1</v>
      </c>
      <c r="E73" s="7">
        <f t="shared" si="32"/>
        <v>1</v>
      </c>
      <c r="F73" s="60">
        <f t="shared" si="33"/>
        <v>1</v>
      </c>
      <c r="G73" s="24">
        <f t="shared" si="23"/>
        <v>39.497890205207177</v>
      </c>
      <c r="H73" s="66">
        <f t="shared" si="12"/>
        <v>2.5317807984289897E-2</v>
      </c>
      <c r="I73" s="62">
        <f t="shared" si="24"/>
        <v>12.151370685172994</v>
      </c>
      <c r="J73" s="66">
        <f t="shared" si="12"/>
        <v>8.2295242726830156E-2</v>
      </c>
      <c r="K73" s="67">
        <f t="shared" si="25"/>
        <v>6.5294959092237077</v>
      </c>
      <c r="L73" s="53">
        <f t="shared" si="26"/>
        <v>0.15315117949417478</v>
      </c>
      <c r="M73" s="67">
        <f t="shared" si="27"/>
        <v>39.497890205207177</v>
      </c>
      <c r="N73" s="63">
        <f t="shared" si="28"/>
        <v>2.5317807984289897E-2</v>
      </c>
      <c r="O73" s="81">
        <v>23.918086734938239</v>
      </c>
      <c r="P73" s="68">
        <f t="shared" si="16"/>
        <v>224.11378909579631</v>
      </c>
      <c r="Q73" s="55">
        <v>12.99212961303439</v>
      </c>
      <c r="R73" s="68">
        <f t="shared" si="17"/>
        <v>212.75191968224146</v>
      </c>
      <c r="S73" s="55">
        <v>10.601288992027358</v>
      </c>
      <c r="T73" s="68">
        <f t="shared" si="18"/>
        <v>202.20755995977126</v>
      </c>
      <c r="U73" s="55">
        <v>17.95462383095218</v>
      </c>
      <c r="V73" s="68">
        <f t="shared" si="19"/>
        <v>218.15032619181025</v>
      </c>
      <c r="W73" s="82">
        <v>1</v>
      </c>
      <c r="X73" s="69">
        <f t="shared" si="34"/>
        <v>1000000</v>
      </c>
      <c r="Y73" s="74">
        <v>1</v>
      </c>
      <c r="Z73" s="52">
        <f t="shared" si="20"/>
        <v>1000000</v>
      </c>
      <c r="AA73" s="74">
        <v>1</v>
      </c>
      <c r="AB73" s="52">
        <f t="shared" si="21"/>
        <v>1000000</v>
      </c>
      <c r="AC73" s="74">
        <v>1</v>
      </c>
      <c r="AD73" s="70">
        <f t="shared" si="22"/>
        <v>1000000</v>
      </c>
      <c r="AE73" s="20">
        <f t="shared" si="14"/>
        <v>0</v>
      </c>
      <c r="AF73" s="6">
        <f t="shared" si="29"/>
        <v>0</v>
      </c>
      <c r="AG73" s="30">
        <f>IF(AND(SUM($AE$18:AE72)=0,AE73=1),B73,0)</f>
        <v>0</v>
      </c>
    </row>
    <row r="74" spans="2:33" ht="13" thickBot="1" x14ac:dyDescent="0.3">
      <c r="B74" s="87">
        <f t="shared" si="15"/>
        <v>202.20755995977126</v>
      </c>
      <c r="C74" s="21">
        <f t="shared" si="30"/>
        <v>1</v>
      </c>
      <c r="D74" s="22">
        <f t="shared" si="31"/>
        <v>1</v>
      </c>
      <c r="E74" s="13">
        <f t="shared" si="32"/>
        <v>0</v>
      </c>
      <c r="F74" s="61">
        <f t="shared" si="33"/>
        <v>1</v>
      </c>
      <c r="G74" s="25">
        <f t="shared" si="23"/>
        <v>39.497890205207177</v>
      </c>
      <c r="H74" s="79">
        <f t="shared" si="12"/>
        <v>2.5317807984289897E-2</v>
      </c>
      <c r="I74" s="64">
        <f t="shared" si="24"/>
        <v>12.151370685172994</v>
      </c>
      <c r="J74" s="79">
        <f t="shared" si="12"/>
        <v>8.2295242726830156E-2</v>
      </c>
      <c r="K74" s="80">
        <f t="shared" si="25"/>
        <v>6.5294959092237077</v>
      </c>
      <c r="L74" s="54">
        <f t="shared" si="26"/>
        <v>0.15315117949417478</v>
      </c>
      <c r="M74" s="80">
        <f t="shared" si="27"/>
        <v>39.497890205207177</v>
      </c>
      <c r="N74" s="65">
        <f t="shared" si="28"/>
        <v>2.5317807984289897E-2</v>
      </c>
      <c r="O74" s="83">
        <v>21.364132413912515</v>
      </c>
      <c r="P74" s="84">
        <f t="shared" si="16"/>
        <v>224.11378909579631</v>
      </c>
      <c r="Q74" s="56">
        <v>32.5074617855973</v>
      </c>
      <c r="R74" s="84">
        <f t="shared" si="17"/>
        <v>212.75191968224146</v>
      </c>
      <c r="S74" s="56">
        <v>26.840429928897862</v>
      </c>
      <c r="T74" s="84">
        <f t="shared" si="18"/>
        <v>1000000</v>
      </c>
      <c r="U74" s="56">
        <v>20.527070657584741</v>
      </c>
      <c r="V74" s="84">
        <f t="shared" si="19"/>
        <v>218.15032619181025</v>
      </c>
      <c r="W74" s="85">
        <v>1</v>
      </c>
      <c r="X74" s="71">
        <f t="shared" si="34"/>
        <v>1000000</v>
      </c>
      <c r="Y74" s="86">
        <v>1</v>
      </c>
      <c r="Z74" s="72">
        <f t="shared" si="20"/>
        <v>1000000</v>
      </c>
      <c r="AA74" s="86">
        <v>1</v>
      </c>
      <c r="AB74" s="72">
        <f t="shared" si="21"/>
        <v>1000000</v>
      </c>
      <c r="AC74" s="86">
        <v>1</v>
      </c>
      <c r="AD74" s="73">
        <f t="shared" si="22"/>
        <v>1000000</v>
      </c>
      <c r="AE74" s="21">
        <f t="shared" si="14"/>
        <v>1</v>
      </c>
      <c r="AF74" s="22">
        <f t="shared" si="29"/>
        <v>1</v>
      </c>
      <c r="AG74" s="31">
        <f>IF(AND(SUM($AE$18:AE73)=0,AE74=1),B74,0)</f>
        <v>0</v>
      </c>
    </row>
  </sheetData>
  <mergeCells count="9">
    <mergeCell ref="B4:M7"/>
    <mergeCell ref="B10:D10"/>
    <mergeCell ref="X16:AD16"/>
    <mergeCell ref="G16:N16"/>
    <mergeCell ref="O16:W16"/>
    <mergeCell ref="B11:D11"/>
    <mergeCell ref="B12:D12"/>
    <mergeCell ref="B9:E9"/>
    <mergeCell ref="H9:J9"/>
  </mergeCells>
  <phoneticPr fontId="1" type="noConversion"/>
  <pageMargins left="0.75" right="0.75" top="1" bottom="1" header="0.5" footer="0.5"/>
  <pageSetup paperSize="9" orientation="portrait" horizontalDpi="300" verticalDpi="300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Power station pumps</vt:lpstr>
    </vt:vector>
  </TitlesOfParts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EpiX Analytics</dc:creator>
  <cp:keywords/>
  <dc:description/>
  <cp:lastModifiedBy>EpixAnalytics</cp:lastModifiedBy>
  <dcterms:created xsi:type="dcterms:W3CDTF">2003-03-28T17:02:24Z</dcterms:created>
  <dcterms:modified xsi:type="dcterms:W3CDTF">2017-09-22T16:23:13Z</dcterms:modified>
  <cp:category/>
</cp:coreProperties>
</file>