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201"/>
  <workbookPr codeName="ThisWorkbook" defaultThemeVersion="124226"/>
  <mc:AlternateContent xmlns:mc="http://schemas.openxmlformats.org/markup-compatibility/2006">
    <mc:Choice Requires="x15">
      <x15ac:absPath xmlns:x15ac="http://schemas.microsoft.com/office/spreadsheetml/2010/11/ac" url="C:\Users\Lnaz\Downloads\@RiskM\At Risk-Changed Name Models\"/>
    </mc:Choice>
  </mc:AlternateContent>
  <bookViews>
    <workbookView xWindow="120" yWindow="110" windowWidth="15180" windowHeight="8070"/>
  </bookViews>
  <sheets>
    <sheet name="Old people dying" sheetId="1" r:id="rId1"/>
  </sheets>
  <definedNames>
    <definedName name="RiskAutoStopPercChange">1.5</definedName>
    <definedName name="RiskCollectDistributionSamples">0</definedName>
    <definedName name="RiskExcelReportsGoInNewWorkbook">TRUE</definedName>
    <definedName name="RiskExcelReportsToGenerate">0</definedName>
    <definedName name="RiskFixedSeed">1</definedName>
    <definedName name="RiskGenerateExcelReportsAtEndOfSimulation">FALSE</definedName>
    <definedName name="RiskHasSettings">TRUE</definedName>
    <definedName name="RiskMinimizeOnStart">FALSE</definedName>
    <definedName name="RiskMonitorConvergence">FALSE</definedName>
    <definedName name="RiskNumIterations">5000</definedName>
    <definedName name="RiskNumSimulations">1</definedName>
    <definedName name="RiskPauseOnError">FALSE</definedName>
    <definedName name="RiskRealTimeResults">FALSE</definedName>
    <definedName name="RiskReportGraphFormat">0</definedName>
    <definedName name="RiskResultsUpdateFreq">100</definedName>
    <definedName name="RiskRunAfterRecalcMacro">FALSE</definedName>
    <definedName name="RiskRunAfterSimMacro">FALSE</definedName>
    <definedName name="RiskRunBeforeRecalcMacro">FALSE</definedName>
    <definedName name="RiskRunBeforeSimMacro">FALSE</definedName>
    <definedName name="RiskSamplingType">3</definedName>
    <definedName name="RiskShowRiskWindowAtEndOfSimulation">TRUE</definedName>
    <definedName name="RiskStandardRecalc">2</definedName>
    <definedName name="RiskTemplateSheetName">"myTemplate"</definedName>
    <definedName name="RiskUpdateDisplay">TRUE</definedName>
    <definedName name="RiskUseDifferentSeedForEachSim">FALSE</definedName>
    <definedName name="RiskUseFixedSeed">FALSE</definedName>
    <definedName name="RiskUseMultipleCPUs">FALSE</definedName>
  </definedNames>
  <calcPr calcId="171027" calcMode="manual"/>
</workbook>
</file>

<file path=xl/calcChain.xml><?xml version="1.0" encoding="utf-8"?>
<calcChain xmlns="http://schemas.openxmlformats.org/spreadsheetml/2006/main">
  <c r="E17" i="1" l="1"/>
  <c r="C17" i="1"/>
  <c r="C12" i="1"/>
  <c r="C18" i="1"/>
  <c r="C19" i="1"/>
  <c r="F17"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G28" i="1"/>
  <c r="G40" i="1"/>
  <c r="G41" i="1"/>
  <c r="G62" i="1"/>
  <c r="G63" i="1"/>
  <c r="G67" i="1"/>
  <c r="G60" i="1"/>
  <c r="G17" i="1"/>
  <c r="G23" i="1"/>
  <c r="G65" i="1"/>
  <c r="G18" i="1"/>
  <c r="G58" i="1"/>
  <c r="G27" i="1"/>
  <c r="G33" i="1"/>
  <c r="G66" i="1"/>
  <c r="G38" i="1"/>
  <c r="G36" i="1"/>
  <c r="G48" i="1"/>
  <c r="G39" i="1"/>
  <c r="G53" i="1"/>
  <c r="L10" i="1"/>
  <c r="L11" i="1"/>
  <c r="G50" i="1"/>
  <c r="G46" i="1"/>
  <c r="G44" i="1"/>
  <c r="G47" i="1"/>
  <c r="G35" i="1"/>
  <c r="L9" i="1"/>
  <c r="G56" i="1"/>
  <c r="G55" i="1"/>
  <c r="G21" i="1"/>
  <c r="G57" i="1"/>
  <c r="G20" i="1"/>
  <c r="G51" i="1"/>
  <c r="G61" i="1"/>
  <c r="G45" i="1"/>
  <c r="G52" i="1"/>
  <c r="G32" i="1"/>
  <c r="G30" i="1"/>
  <c r="G24" i="1"/>
  <c r="G54" i="1"/>
  <c r="G34" i="1"/>
  <c r="G59" i="1"/>
  <c r="G64" i="1"/>
  <c r="G19" i="1"/>
  <c r="G49" i="1"/>
  <c r="G25" i="1"/>
  <c r="G42" i="1"/>
  <c r="G26" i="1"/>
  <c r="G29" i="1"/>
  <c r="G43" i="1"/>
  <c r="G22" i="1"/>
  <c r="G68" i="1"/>
  <c r="G37" i="1"/>
  <c r="G31" i="1"/>
  <c r="E18" i="1" l="1"/>
  <c r="E19" i="1" l="1"/>
  <c r="F18" i="1"/>
  <c r="F19" i="1" l="1"/>
  <c r="E20" i="1"/>
  <c r="E21" i="1" l="1"/>
  <c r="F20" i="1"/>
  <c r="E22" i="1" l="1"/>
  <c r="F21" i="1"/>
  <c r="E23" i="1" l="1"/>
  <c r="F22" i="1"/>
  <c r="F23" i="1" l="1"/>
  <c r="E24" i="1"/>
  <c r="E25" i="1" l="1"/>
  <c r="F24" i="1"/>
  <c r="F25" i="1" l="1"/>
  <c r="E26" i="1"/>
  <c r="F26" i="1" l="1"/>
  <c r="E27" i="1"/>
  <c r="E28" i="1" l="1"/>
  <c r="F27" i="1"/>
  <c r="E29" i="1" l="1"/>
  <c r="F28" i="1"/>
  <c r="E30" i="1" l="1"/>
  <c r="F29" i="1"/>
  <c r="F30" i="1" l="1"/>
  <c r="E31" i="1"/>
  <c r="F31" i="1" l="1"/>
  <c r="E32" i="1"/>
  <c r="E33" i="1" l="1"/>
  <c r="F32" i="1"/>
  <c r="F33" i="1" l="1"/>
  <c r="E34" i="1"/>
  <c r="E35" i="1" l="1"/>
  <c r="F34" i="1"/>
  <c r="F35" i="1" l="1"/>
  <c r="E36" i="1"/>
  <c r="E37" i="1" l="1"/>
  <c r="F36" i="1"/>
  <c r="E38" i="1" l="1"/>
  <c r="F37" i="1"/>
  <c r="F38" i="1" l="1"/>
  <c r="E39" i="1"/>
  <c r="E40" i="1" l="1"/>
  <c r="F39" i="1"/>
  <c r="E41" i="1" l="1"/>
  <c r="F40" i="1"/>
  <c r="F41" i="1" l="1"/>
  <c r="E42" i="1"/>
  <c r="F42" i="1" l="1"/>
  <c r="E43" i="1"/>
  <c r="F43" i="1" l="1"/>
  <c r="E44" i="1"/>
  <c r="E45" i="1" l="1"/>
  <c r="F44" i="1"/>
  <c r="E46" i="1" l="1"/>
  <c r="F45" i="1"/>
  <c r="F46" i="1" l="1"/>
  <c r="E47" i="1"/>
  <c r="E48" i="1" l="1"/>
  <c r="F47" i="1"/>
  <c r="E49" i="1" l="1"/>
  <c r="F48" i="1"/>
  <c r="F49" i="1" l="1"/>
  <c r="E50" i="1"/>
  <c r="E51" i="1" l="1"/>
  <c r="F50" i="1"/>
  <c r="F51" i="1" l="1"/>
  <c r="E52" i="1"/>
  <c r="E53" i="1" l="1"/>
  <c r="F52" i="1"/>
  <c r="E54" i="1" l="1"/>
  <c r="F53" i="1"/>
  <c r="F54" i="1" l="1"/>
  <c r="E55" i="1"/>
  <c r="E56" i="1" l="1"/>
  <c r="F55" i="1"/>
  <c r="E57" i="1" l="1"/>
  <c r="F56" i="1"/>
  <c r="E58" i="1" l="1"/>
  <c r="F57" i="1"/>
  <c r="E59" i="1" l="1"/>
  <c r="F58" i="1"/>
  <c r="F59" i="1" l="1"/>
  <c r="E60" i="1"/>
  <c r="E61" i="1" l="1"/>
  <c r="F60" i="1"/>
  <c r="E62" i="1" l="1"/>
  <c r="F61" i="1"/>
  <c r="F62" i="1" l="1"/>
  <c r="E63" i="1"/>
  <c r="E64" i="1" l="1"/>
  <c r="F63" i="1"/>
  <c r="E65" i="1" l="1"/>
  <c r="F64" i="1"/>
  <c r="E66" i="1" l="1"/>
  <c r="F65" i="1"/>
  <c r="E67" i="1" l="1"/>
  <c r="F66" i="1"/>
  <c r="F67" i="1" l="1"/>
  <c r="E68" i="1"/>
  <c r="F68" i="1" s="1"/>
</calcChain>
</file>

<file path=xl/sharedStrings.xml><?xml version="1.0" encoding="utf-8"?>
<sst xmlns="http://schemas.openxmlformats.org/spreadsheetml/2006/main" count="22" uniqueCount="22">
  <si>
    <t xml:space="preserve">r </t>
  </si>
  <si>
    <t>Starting value</t>
  </si>
  <si>
    <t>Trend</t>
  </si>
  <si>
    <t>Number of weeks</t>
  </si>
  <si>
    <t>lambda(t)</t>
  </si>
  <si>
    <t>Trend(t)</t>
  </si>
  <si>
    <t>Week</t>
  </si>
  <si>
    <t>Probability that the law passes</t>
  </si>
  <si>
    <t>Impact coefficient</t>
  </si>
  <si>
    <t>most likely</t>
  </si>
  <si>
    <t>maximum</t>
  </si>
  <si>
    <t>minimum</t>
  </si>
  <si>
    <t>Passes?</t>
  </si>
  <si>
    <t>Week?</t>
  </si>
  <si>
    <t>Impact?</t>
  </si>
  <si>
    <t>Number of deaths</t>
  </si>
  <si>
    <t>Seasonality</t>
  </si>
  <si>
    <t>Economical factor</t>
  </si>
  <si>
    <t>Time series projection of events occurring randomly in time with seasonality</t>
  </si>
  <si>
    <t>Week of year law could be implemented:</t>
  </si>
  <si>
    <t>to</t>
  </si>
  <si>
    <r>
      <t xml:space="preserve">Technique: </t>
    </r>
    <r>
      <rPr>
        <sz val="10"/>
        <rFont val="Times New Roman"/>
        <family val="1"/>
      </rPr>
      <t>Time series Poisson model with trend and seasonality.</t>
    </r>
    <r>
      <rPr>
        <b/>
        <sz val="10"/>
        <rFont val="Times New Roman"/>
        <family val="1"/>
      </rPr>
      <t xml:space="preserve"> Problem:</t>
    </r>
    <r>
      <rPr>
        <sz val="10"/>
        <rFont val="Times New Roman"/>
        <family val="1"/>
      </rPr>
      <t xml:space="preserve"> An insurance company needs to model the number of old people deaths over the next 52 weeks period. The projection should include three factors: a) 5% annual downward trend due to the improvement of medical care, b) seasonality factor - higher probability of a death during summer and winter, c) economic factor - the country is expecting a sharp increase in pension in June if the law is passed through parliament which should help pensioners with heating and food, but the resultant reduction in the death rate is uncertain.</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</si>
</sst>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0"/>
  </numFmts>
  <fonts count="16" x14ac:knownFonts="1">
    <font>
      <sz val="10"/>
      <name val="Arial"/>
    </font>
    <font>
      <sz val="10"/>
      <name val="Arial"/>
      <family val="2"/>
    </font>
    <font>
      <sz val="8"/>
      <name val="Arial"/>
      <family val="2"/>
    </font>
    <font>
      <b/>
      <sz val="10"/>
      <color indexed="10"/>
      <name val="Arial"/>
      <family val="2"/>
    </font>
    <font>
      <b/>
      <sz val="10"/>
      <color indexed="12"/>
      <name val="Arial"/>
      <family val="2"/>
    </font>
    <font>
      <b/>
      <sz val="10"/>
      <name val="Arial"/>
      <family val="2"/>
    </font>
    <font>
      <sz val="10"/>
      <color indexed="9"/>
      <name val="Arial"/>
      <family val="2"/>
    </font>
    <font>
      <sz val="12"/>
      <name val="Times New Roman"/>
      <family val="1"/>
    </font>
    <font>
      <sz val="10"/>
      <name val="Times New Roman"/>
      <family val="1"/>
    </font>
    <font>
      <b/>
      <sz val="10"/>
      <name val="Times New Roman"/>
      <family val="1"/>
    </font>
    <font>
      <sz val="10"/>
      <color indexed="10"/>
      <name val="Lucida Console"/>
      <family val="3"/>
    </font>
    <font>
      <sz val="16"/>
      <name val="Arial"/>
      <family val="2"/>
    </font>
    <font>
      <b/>
      <sz val="10"/>
      <name val="Arial"/>
      <family val="2"/>
    </font>
    <font>
      <sz val="10"/>
      <color indexed="12"/>
      <name val="Arial"/>
      <family val="2"/>
    </font>
    <font>
      <sz val="10"/>
      <name val="Arial"/>
      <family val="2"/>
    </font>
    <font>
      <sz val="10"/>
      <color indexed="10"/>
      <name val="Arial"/>
      <family val="2"/>
    </font>
  </fonts>
  <fills count="4">
    <fill>
      <patternFill patternType="none"/>
    </fill>
    <fill>
      <patternFill patternType="gray125"/>
    </fill>
    <fill>
      <patternFill patternType="solid">
        <fgColor indexed="22"/>
        <bgColor indexed="64"/>
      </patternFill>
    </fill>
    <fill>
      <patternFill patternType="solid">
        <fgColor indexed="42"/>
        <bgColor indexed="64"/>
      </patternFill>
    </fill>
  </fills>
  <borders count="25">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style="medium">
        <color indexed="64"/>
      </bottom>
      <diagonal/>
    </border>
    <border>
      <left style="medium">
        <color indexed="64"/>
      </left>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diagonal/>
    </border>
    <border>
      <left/>
      <right/>
      <top/>
      <bottom style="medium">
        <color indexed="64"/>
      </bottom>
      <diagonal/>
    </border>
  </borders>
  <cellStyleXfs count="2">
    <xf numFmtId="0" fontId="0" fillId="0" borderId="0"/>
    <xf numFmtId="9" fontId="1" fillId="0" borderId="0" applyFont="0" applyFill="0" applyBorder="0" applyAlignment="0" applyProtection="0"/>
  </cellStyleXfs>
  <cellXfs count="56">
    <xf numFmtId="0" fontId="0" fillId="0" borderId="0" xfId="0"/>
    <xf numFmtId="0" fontId="0" fillId="0" borderId="0" xfId="0" applyProtection="1">
      <protection locked="0"/>
    </xf>
    <xf numFmtId="0" fontId="0" fillId="0" borderId="1" xfId="0" applyBorder="1" applyProtection="1">
      <protection locked="0"/>
    </xf>
    <xf numFmtId="0" fontId="4" fillId="0" borderId="2" xfId="0" applyFont="1" applyBorder="1" applyAlignment="1" applyProtection="1">
      <alignment horizontal="center"/>
      <protection locked="0"/>
    </xf>
    <xf numFmtId="0" fontId="0" fillId="0" borderId="3" xfId="0" applyBorder="1" applyProtection="1">
      <protection locked="0"/>
    </xf>
    <xf numFmtId="0" fontId="3" fillId="0" borderId="0" xfId="0" applyFont="1" applyAlignment="1" applyProtection="1">
      <alignment horizontal="center"/>
      <protection locked="0"/>
    </xf>
    <xf numFmtId="0" fontId="0" fillId="0" borderId="4" xfId="0" applyBorder="1" applyProtection="1">
      <protection locked="0"/>
    </xf>
    <xf numFmtId="0" fontId="4" fillId="0" borderId="5" xfId="0" applyFont="1" applyBorder="1" applyAlignment="1" applyProtection="1">
      <alignment horizontal="center"/>
      <protection locked="0"/>
    </xf>
    <xf numFmtId="0" fontId="6" fillId="0" borderId="0" xfId="0" applyFont="1" applyProtection="1">
      <protection hidden="1"/>
    </xf>
    <xf numFmtId="22" fontId="0" fillId="0" borderId="0" xfId="0" applyNumberFormat="1" applyProtection="1">
      <protection locked="0"/>
    </xf>
    <xf numFmtId="0" fontId="0" fillId="0" borderId="0" xfId="0" applyBorder="1" applyProtection="1">
      <protection locked="0"/>
    </xf>
    <xf numFmtId="0" fontId="4" fillId="0" borderId="0" xfId="0" applyFont="1" applyBorder="1" applyAlignment="1" applyProtection="1">
      <alignment horizontal="center"/>
      <protection locked="0"/>
    </xf>
    <xf numFmtId="0" fontId="7" fillId="0" borderId="0" xfId="0" applyFont="1"/>
    <xf numFmtId="0" fontId="10" fillId="0" borderId="0" xfId="0" applyFont="1" applyProtection="1">
      <protection hidden="1"/>
    </xf>
    <xf numFmtId="0" fontId="11" fillId="0" borderId="0" xfId="0" applyFont="1" applyProtection="1">
      <protection locked="0"/>
    </xf>
    <xf numFmtId="9" fontId="4" fillId="0" borderId="6" xfId="0" applyNumberFormat="1" applyFont="1" applyBorder="1" applyAlignment="1" applyProtection="1">
      <alignment horizontal="center"/>
      <protection locked="0"/>
    </xf>
    <xf numFmtId="0" fontId="0" fillId="0" borderId="7" xfId="0" applyBorder="1" applyAlignment="1" applyProtection="1">
      <alignment horizontal="center"/>
      <protection locked="0"/>
    </xf>
    <xf numFmtId="0" fontId="0" fillId="0" borderId="8" xfId="0" applyBorder="1" applyAlignment="1" applyProtection="1">
      <alignment horizontal="center"/>
      <protection locked="0"/>
    </xf>
    <xf numFmtId="0" fontId="0" fillId="0" borderId="9" xfId="0" applyBorder="1" applyAlignment="1" applyProtection="1">
      <alignment horizontal="center"/>
      <protection locked="0"/>
    </xf>
    <xf numFmtId="0" fontId="12" fillId="2" borderId="10" xfId="0" applyFont="1" applyFill="1" applyBorder="1" applyAlignment="1" applyProtection="1">
      <alignment horizontal="center"/>
      <protection locked="0"/>
    </xf>
    <xf numFmtId="0" fontId="12" fillId="2" borderId="11" xfId="0" applyFont="1" applyFill="1" applyBorder="1" applyAlignment="1" applyProtection="1">
      <alignment horizontal="center"/>
      <protection locked="0"/>
    </xf>
    <xf numFmtId="0" fontId="12" fillId="2" borderId="12" xfId="0" applyFont="1" applyFill="1" applyBorder="1" applyAlignment="1" applyProtection="1">
      <alignment horizontal="center"/>
      <protection locked="0"/>
    </xf>
    <xf numFmtId="0" fontId="13" fillId="0" borderId="0" xfId="0" applyFont="1" applyBorder="1" applyAlignment="1" applyProtection="1">
      <alignment horizontal="center"/>
      <protection locked="0"/>
    </xf>
    <xf numFmtId="0" fontId="15" fillId="0" borderId="13" xfId="0" applyFont="1" applyBorder="1" applyAlignment="1" applyProtection="1">
      <alignment horizontal="center"/>
      <protection locked="0"/>
    </xf>
    <xf numFmtId="0" fontId="15" fillId="0" borderId="14" xfId="0" applyFont="1" applyBorder="1" applyAlignment="1" applyProtection="1">
      <alignment horizontal="center"/>
      <protection locked="0"/>
    </xf>
    <xf numFmtId="0" fontId="5" fillId="2" borderId="11" xfId="0" applyFont="1" applyFill="1" applyBorder="1" applyAlignment="1" applyProtection="1">
      <alignment horizontal="center"/>
      <protection locked="0"/>
    </xf>
    <xf numFmtId="164" fontId="14" fillId="0" borderId="5" xfId="0" applyNumberFormat="1" applyFont="1" applyBorder="1" applyAlignment="1" applyProtection="1">
      <alignment horizontal="center"/>
      <protection locked="0"/>
    </xf>
    <xf numFmtId="9" fontId="0" fillId="0" borderId="0" xfId="0" applyNumberFormat="1" applyProtection="1">
      <protection locked="0"/>
    </xf>
    <xf numFmtId="164" fontId="14" fillId="0" borderId="0" xfId="0" applyNumberFormat="1" applyFont="1" applyBorder="1" applyAlignment="1" applyProtection="1">
      <alignment horizontal="center"/>
      <protection locked="0"/>
    </xf>
    <xf numFmtId="0" fontId="0" fillId="0" borderId="0" xfId="0" applyAlignment="1" applyProtection="1">
      <alignment horizontal="center"/>
      <protection locked="0"/>
    </xf>
    <xf numFmtId="9" fontId="4" fillId="0" borderId="5" xfId="0" applyNumberFormat="1" applyFont="1" applyBorder="1" applyAlignment="1" applyProtection="1">
      <alignment horizontal="center"/>
      <protection locked="0"/>
    </xf>
    <xf numFmtId="0" fontId="0" fillId="0" borderId="1" xfId="0" applyBorder="1" applyAlignment="1" applyProtection="1">
      <alignment horizontal="center"/>
      <protection locked="0"/>
    </xf>
    <xf numFmtId="0" fontId="0" fillId="0" borderId="2" xfId="0" applyBorder="1" applyProtection="1">
      <protection locked="0"/>
    </xf>
    <xf numFmtId="9" fontId="0" fillId="0" borderId="3" xfId="0" applyNumberFormat="1" applyBorder="1" applyAlignment="1" applyProtection="1">
      <alignment horizontal="center"/>
      <protection locked="0"/>
    </xf>
    <xf numFmtId="0" fontId="0" fillId="0" borderId="6" xfId="0" applyBorder="1" applyProtection="1">
      <protection locked="0"/>
    </xf>
    <xf numFmtId="0" fontId="0" fillId="0" borderId="4" xfId="0" applyBorder="1" applyAlignment="1" applyProtection="1">
      <alignment horizontal="center"/>
      <protection locked="0"/>
    </xf>
    <xf numFmtId="9" fontId="0" fillId="0" borderId="5" xfId="1" applyFont="1" applyBorder="1" applyProtection="1">
      <protection locked="0"/>
    </xf>
    <xf numFmtId="9" fontId="4" fillId="0" borderId="15" xfId="0" applyNumberFormat="1" applyFont="1" applyBorder="1" applyAlignment="1" applyProtection="1">
      <alignment horizontal="center"/>
      <protection locked="0"/>
    </xf>
    <xf numFmtId="0" fontId="0" fillId="0" borderId="16" xfId="0" applyBorder="1" applyProtection="1">
      <protection locked="0"/>
    </xf>
    <xf numFmtId="0" fontId="0" fillId="2" borderId="17" xfId="0" applyFill="1" applyBorder="1" applyAlignment="1" applyProtection="1">
      <alignment horizontal="center"/>
      <protection locked="0"/>
    </xf>
    <xf numFmtId="0" fontId="0" fillId="2" borderId="18" xfId="0" applyFill="1" applyBorder="1" applyAlignment="1" applyProtection="1">
      <alignment horizontal="center"/>
      <protection locked="0"/>
    </xf>
    <xf numFmtId="0" fontId="13" fillId="0" borderId="19" xfId="0" applyFont="1" applyBorder="1" applyAlignment="1" applyProtection="1">
      <alignment horizontal="center"/>
      <protection locked="0"/>
    </xf>
    <xf numFmtId="0" fontId="0" fillId="0" borderId="20" xfId="0" applyBorder="1" applyProtection="1">
      <protection locked="0"/>
    </xf>
    <xf numFmtId="0" fontId="0" fillId="0" borderId="21" xfId="0" applyBorder="1" applyProtection="1">
      <protection locked="0"/>
    </xf>
    <xf numFmtId="0" fontId="0" fillId="0" borderId="21" xfId="0" applyBorder="1" applyAlignment="1" applyProtection="1">
      <alignment horizontal="center"/>
      <protection locked="0"/>
    </xf>
    <xf numFmtId="0" fontId="4" fillId="0" borderId="22" xfId="0" applyFont="1" applyBorder="1" applyAlignment="1" applyProtection="1">
      <alignment horizontal="center"/>
      <protection locked="0"/>
    </xf>
    <xf numFmtId="9" fontId="4" fillId="0" borderId="22" xfId="0" applyNumberFormat="1" applyFont="1" applyBorder="1" applyAlignment="1" applyProtection="1">
      <alignment horizontal="center"/>
      <protection locked="0"/>
    </xf>
    <xf numFmtId="0" fontId="9" fillId="3" borderId="1" xfId="0" applyFont="1" applyFill="1" applyBorder="1" applyAlignment="1">
      <alignment horizontal="left" vertical="center" wrapText="1"/>
    </xf>
    <xf numFmtId="0" fontId="9" fillId="3" borderId="23" xfId="0" applyFont="1" applyFill="1" applyBorder="1" applyAlignment="1">
      <alignment horizontal="left" vertical="center" wrapText="1"/>
    </xf>
    <xf numFmtId="0" fontId="9" fillId="3" borderId="2" xfId="0" applyFont="1" applyFill="1" applyBorder="1" applyAlignment="1">
      <alignment horizontal="left" vertical="center" wrapText="1"/>
    </xf>
    <xf numFmtId="0" fontId="9" fillId="3" borderId="3" xfId="0" applyFont="1" applyFill="1" applyBorder="1" applyAlignment="1">
      <alignment horizontal="left" vertical="center" wrapText="1"/>
    </xf>
    <xf numFmtId="0" fontId="9" fillId="3" borderId="0" xfId="0" applyFont="1" applyFill="1" applyBorder="1" applyAlignment="1">
      <alignment horizontal="left" vertical="center" wrapText="1"/>
    </xf>
    <xf numFmtId="0" fontId="9" fillId="3" borderId="6" xfId="0" applyFont="1" applyFill="1" applyBorder="1" applyAlignment="1">
      <alignment horizontal="left" vertical="center" wrapText="1"/>
    </xf>
    <xf numFmtId="0" fontId="9" fillId="3" borderId="4" xfId="0" applyFont="1" applyFill="1" applyBorder="1" applyAlignment="1">
      <alignment horizontal="left" vertical="center" wrapText="1"/>
    </xf>
    <xf numFmtId="0" fontId="9" fillId="3" borderId="24" xfId="0" applyFont="1" applyFill="1" applyBorder="1" applyAlignment="1">
      <alignment horizontal="left" vertical="center" wrapText="1"/>
    </xf>
    <xf numFmtId="0" fontId="9" fillId="3" borderId="5" xfId="0" applyFont="1" applyFill="1" applyBorder="1" applyAlignment="1">
      <alignment horizontal="left" vertical="center" wrapText="1"/>
    </xf>
  </cellXfs>
  <cellStyles count="2">
    <cellStyle name="Normal" xfId="0" builtinId="0"/>
    <cellStyle name="Percent" xfId="1"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555188526495636E-2"/>
          <c:y val="7.784442517956057E-2"/>
          <c:w val="0.8586287302542821"/>
          <c:h val="0.70359384296910521"/>
        </c:manualLayout>
      </c:layout>
      <c:scatterChart>
        <c:scatterStyle val="smoothMarker"/>
        <c:varyColors val="0"/>
        <c:ser>
          <c:idx val="1"/>
          <c:order val="0"/>
          <c:tx>
            <c:strRef>
              <c:f>'Old people dying'!$D$16</c:f>
              <c:strCache>
                <c:ptCount val="1"/>
                <c:pt idx="0">
                  <c:v>Seasonality</c:v>
                </c:pt>
              </c:strCache>
            </c:strRef>
          </c:tx>
          <c:spPr>
            <a:ln w="25400">
              <a:solidFill>
                <a:srgbClr val="FF00FF"/>
              </a:solidFill>
              <a:prstDash val="solid"/>
            </a:ln>
          </c:spPr>
          <c:marker>
            <c:symbol val="none"/>
          </c:marker>
          <c:xVal>
            <c:numRef>
              <c:f>'Old people dying'!$B$17:$B$68</c:f>
              <c:numCache>
                <c:formatCode>General</c:formatCode>
                <c:ptCount val="5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numCache>
            </c:numRef>
          </c:xVal>
          <c:yVal>
            <c:numRef>
              <c:f>'Old people dying'!$D$17:$D$68</c:f>
              <c:numCache>
                <c:formatCode>General</c:formatCode>
                <c:ptCount val="52"/>
                <c:pt idx="0">
                  <c:v>1.72</c:v>
                </c:pt>
                <c:pt idx="1">
                  <c:v>1.68</c:v>
                </c:pt>
                <c:pt idx="2">
                  <c:v>1.68</c:v>
                </c:pt>
                <c:pt idx="3">
                  <c:v>1.55</c:v>
                </c:pt>
                <c:pt idx="4">
                  <c:v>1.35</c:v>
                </c:pt>
                <c:pt idx="5">
                  <c:v>1.24</c:v>
                </c:pt>
                <c:pt idx="6">
                  <c:v>1.1100000000000001</c:v>
                </c:pt>
                <c:pt idx="7">
                  <c:v>0.86</c:v>
                </c:pt>
                <c:pt idx="8">
                  <c:v>0.71</c:v>
                </c:pt>
                <c:pt idx="9">
                  <c:v>0.48</c:v>
                </c:pt>
                <c:pt idx="10">
                  <c:v>0.49</c:v>
                </c:pt>
                <c:pt idx="11">
                  <c:v>0.48</c:v>
                </c:pt>
                <c:pt idx="12">
                  <c:v>0.59</c:v>
                </c:pt>
                <c:pt idx="13">
                  <c:v>0.53</c:v>
                </c:pt>
                <c:pt idx="14">
                  <c:v>0.49</c:v>
                </c:pt>
                <c:pt idx="15">
                  <c:v>0.49</c:v>
                </c:pt>
                <c:pt idx="16">
                  <c:v>0.57999999999999996</c:v>
                </c:pt>
                <c:pt idx="17">
                  <c:v>0.79</c:v>
                </c:pt>
                <c:pt idx="18">
                  <c:v>0.85</c:v>
                </c:pt>
                <c:pt idx="19">
                  <c:v>0.9</c:v>
                </c:pt>
                <c:pt idx="20">
                  <c:v>1</c:v>
                </c:pt>
                <c:pt idx="21">
                  <c:v>1.1000000000000001</c:v>
                </c:pt>
                <c:pt idx="22">
                  <c:v>1.28</c:v>
                </c:pt>
                <c:pt idx="23">
                  <c:v>1.33</c:v>
                </c:pt>
                <c:pt idx="24">
                  <c:v>1.35</c:v>
                </c:pt>
                <c:pt idx="25">
                  <c:v>1.46</c:v>
                </c:pt>
                <c:pt idx="26">
                  <c:v>1.53</c:v>
                </c:pt>
                <c:pt idx="27">
                  <c:v>1.39</c:v>
                </c:pt>
                <c:pt idx="28">
                  <c:v>1.21</c:v>
                </c:pt>
                <c:pt idx="29">
                  <c:v>1.22</c:v>
                </c:pt>
                <c:pt idx="30">
                  <c:v>1.19</c:v>
                </c:pt>
                <c:pt idx="31">
                  <c:v>1.06</c:v>
                </c:pt>
                <c:pt idx="32">
                  <c:v>0.96</c:v>
                </c:pt>
                <c:pt idx="33">
                  <c:v>0.74</c:v>
                </c:pt>
                <c:pt idx="34">
                  <c:v>0.6</c:v>
                </c:pt>
                <c:pt idx="35">
                  <c:v>0.56999999999999995</c:v>
                </c:pt>
                <c:pt idx="36">
                  <c:v>0.45</c:v>
                </c:pt>
                <c:pt idx="37">
                  <c:v>0.45</c:v>
                </c:pt>
                <c:pt idx="38">
                  <c:v>0.53</c:v>
                </c:pt>
                <c:pt idx="39">
                  <c:v>0.51</c:v>
                </c:pt>
                <c:pt idx="40">
                  <c:v>0.59</c:v>
                </c:pt>
                <c:pt idx="41">
                  <c:v>0.63</c:v>
                </c:pt>
                <c:pt idx="42">
                  <c:v>0.77</c:v>
                </c:pt>
                <c:pt idx="43">
                  <c:v>0.89</c:v>
                </c:pt>
                <c:pt idx="44">
                  <c:v>0.99</c:v>
                </c:pt>
                <c:pt idx="45">
                  <c:v>1.1499999999999999</c:v>
                </c:pt>
                <c:pt idx="46">
                  <c:v>1.27</c:v>
                </c:pt>
                <c:pt idx="47">
                  <c:v>1.34</c:v>
                </c:pt>
                <c:pt idx="48">
                  <c:v>1.38</c:v>
                </c:pt>
                <c:pt idx="49">
                  <c:v>1.41</c:v>
                </c:pt>
                <c:pt idx="50">
                  <c:v>1.55</c:v>
                </c:pt>
                <c:pt idx="51">
                  <c:v>1.53</c:v>
                </c:pt>
              </c:numCache>
            </c:numRef>
          </c:yVal>
          <c:smooth val="0"/>
          <c:extLst>
            <c:ext xmlns:c16="http://schemas.microsoft.com/office/drawing/2014/chart" uri="{C3380CC4-5D6E-409C-BE32-E72D297353CC}">
              <c16:uniqueId val="{00000000-C3F4-4AA8-9313-C6A184CFB6E7}"/>
            </c:ext>
          </c:extLst>
        </c:ser>
        <c:ser>
          <c:idx val="2"/>
          <c:order val="1"/>
          <c:tx>
            <c:strRef>
              <c:f>'Old people dying'!$E$16</c:f>
              <c:strCache>
                <c:ptCount val="1"/>
                <c:pt idx="0">
                  <c:v>Economical factor</c:v>
                </c:pt>
              </c:strCache>
            </c:strRef>
          </c:tx>
          <c:spPr>
            <a:ln w="25400">
              <a:solidFill>
                <a:srgbClr val="FFFF00"/>
              </a:solidFill>
              <a:prstDash val="solid"/>
            </a:ln>
          </c:spPr>
          <c:marker>
            <c:symbol val="none"/>
          </c:marker>
          <c:xVal>
            <c:numRef>
              <c:f>'Old people dying'!$B$17:$B$68</c:f>
              <c:numCache>
                <c:formatCode>General</c:formatCode>
                <c:ptCount val="5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numCache>
            </c:numRef>
          </c:xVal>
          <c:yVal>
            <c:numRef>
              <c:f>'Old people dying'!$E$17:$E$68</c:f>
              <c:numCache>
                <c:formatCode>General</c:formatCode>
                <c:ptCount val="52"/>
                <c:pt idx="0">
                  <c:v>1</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numCache>
            </c:numRef>
          </c:yVal>
          <c:smooth val="0"/>
          <c:extLst>
            <c:ext xmlns:c16="http://schemas.microsoft.com/office/drawing/2014/chart" uri="{C3380CC4-5D6E-409C-BE32-E72D297353CC}">
              <c16:uniqueId val="{00000001-C3F4-4AA8-9313-C6A184CFB6E7}"/>
            </c:ext>
          </c:extLst>
        </c:ser>
        <c:dLbls>
          <c:showLegendKey val="0"/>
          <c:showVal val="0"/>
          <c:showCatName val="0"/>
          <c:showSerName val="0"/>
          <c:showPercent val="0"/>
          <c:showBubbleSize val="0"/>
        </c:dLbls>
        <c:axId val="708012776"/>
        <c:axId val="1"/>
      </c:scatterChart>
      <c:valAx>
        <c:axId val="70801277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975" b="0" i="0" u="none" strike="noStrike" baseline="0">
                <a:solidFill>
                  <a:srgbClr val="000000"/>
                </a:solidFill>
                <a:latin typeface="Arial"/>
                <a:ea typeface="Arial"/>
                <a:cs typeface="Arial"/>
              </a:defRPr>
            </a:pPr>
            <a:endParaRPr lang="en-US"/>
          </a:p>
        </c:txPr>
        <c:crossAx val="1"/>
        <c:crosses val="autoZero"/>
        <c:crossBetween val="midCat"/>
      </c:valAx>
      <c:valAx>
        <c:axId val="1"/>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975" b="0" i="0" u="none" strike="noStrike" baseline="0">
                <a:solidFill>
                  <a:srgbClr val="000000"/>
                </a:solidFill>
                <a:latin typeface="Arial"/>
                <a:ea typeface="Arial"/>
                <a:cs typeface="Arial"/>
              </a:defRPr>
            </a:pPr>
            <a:endParaRPr lang="en-US"/>
          </a:p>
        </c:txPr>
        <c:crossAx val="708012776"/>
        <c:crosses val="autoZero"/>
        <c:crossBetween val="midCat"/>
      </c:valAx>
      <c:spPr>
        <a:solidFill>
          <a:srgbClr val="C0C0C0"/>
        </a:solidFill>
        <a:ln w="12700">
          <a:solidFill>
            <a:srgbClr val="808080"/>
          </a:solidFill>
          <a:prstDash val="solid"/>
        </a:ln>
      </c:spPr>
    </c:plotArea>
    <c:legend>
      <c:legendPos val="r"/>
      <c:layout>
        <c:manualLayout>
          <c:xMode val="edge"/>
          <c:yMode val="edge"/>
          <c:wMode val="edge"/>
          <c:hMode val="edge"/>
          <c:x val="0.28100284628009886"/>
          <c:y val="0.90427955161409301"/>
          <c:w val="0.76121434358963702"/>
          <c:h val="0.97556296807094633"/>
        </c:manualLayout>
      </c:layout>
      <c:overlay val="0"/>
      <c:spPr>
        <a:solidFill>
          <a:srgbClr val="FFFFFF"/>
        </a:solidFill>
        <a:ln w="3175">
          <a:solidFill>
            <a:srgbClr val="000000"/>
          </a:solidFill>
          <a:prstDash val="solid"/>
        </a:ln>
      </c:spPr>
      <c:txPr>
        <a:bodyPr/>
        <a:lstStyle/>
        <a:p>
          <a:pPr>
            <a:defRPr sz="8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9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9792201094928673E-2"/>
          <c:y val="7.7381177284392685E-2"/>
          <c:w val="0.85239171768584909"/>
          <c:h val="0.70535919293850258"/>
        </c:manualLayout>
      </c:layout>
      <c:scatterChart>
        <c:scatterStyle val="smoothMarker"/>
        <c:varyColors val="0"/>
        <c:ser>
          <c:idx val="0"/>
          <c:order val="0"/>
          <c:tx>
            <c:strRef>
              <c:f>'Old people dying'!$C$16</c:f>
              <c:strCache>
                <c:ptCount val="1"/>
                <c:pt idx="0">
                  <c:v>Trend(t)</c:v>
                </c:pt>
              </c:strCache>
            </c:strRef>
          </c:tx>
          <c:spPr>
            <a:ln w="25400">
              <a:solidFill>
                <a:srgbClr val="000080"/>
              </a:solidFill>
              <a:prstDash val="solid"/>
            </a:ln>
          </c:spPr>
          <c:marker>
            <c:symbol val="none"/>
          </c:marker>
          <c:xVal>
            <c:numRef>
              <c:f>'Old people dying'!$B$17:$B$68</c:f>
              <c:numCache>
                <c:formatCode>General</c:formatCode>
                <c:ptCount val="5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numCache>
            </c:numRef>
          </c:xVal>
          <c:yVal>
            <c:numRef>
              <c:f>'Old people dying'!$C$17:$C$68</c:f>
              <c:numCache>
                <c:formatCode>General</c:formatCode>
                <c:ptCount val="52"/>
                <c:pt idx="0">
                  <c:v>250</c:v>
                </c:pt>
                <c:pt idx="1">
                  <c:v>249.75351920862036</c:v>
                </c:pt>
                <c:pt idx="2">
                  <c:v>249.50728142836277</c:v>
                </c:pt>
                <c:pt idx="3">
                  <c:v>249.26128641963697</c:v>
                </c:pt>
                <c:pt idx="4">
                  <c:v>249.01553394308888</c:v>
                </c:pt>
                <c:pt idx="5">
                  <c:v>248.77002375960041</c:v>
                </c:pt>
                <c:pt idx="6">
                  <c:v>248.52475563028921</c:v>
                </c:pt>
                <c:pt idx="7">
                  <c:v>248.27972931650845</c:v>
                </c:pt>
                <c:pt idx="8">
                  <c:v>248.03494457984661</c:v>
                </c:pt>
                <c:pt idx="9">
                  <c:v>247.79040118212723</c:v>
                </c:pt>
                <c:pt idx="10">
                  <c:v>247.54609888540861</c:v>
                </c:pt>
                <c:pt idx="11">
                  <c:v>247.30203745198372</c:v>
                </c:pt>
                <c:pt idx="12">
                  <c:v>247.05821664437985</c:v>
                </c:pt>
                <c:pt idx="13">
                  <c:v>246.81463622535844</c:v>
                </c:pt>
                <c:pt idx="14">
                  <c:v>246.57129595791483</c:v>
                </c:pt>
                <c:pt idx="15">
                  <c:v>246.32819560527798</c:v>
                </c:pt>
                <c:pt idx="16">
                  <c:v>246.08533493091034</c:v>
                </c:pt>
                <c:pt idx="17">
                  <c:v>245.84271369850754</c:v>
                </c:pt>
                <c:pt idx="18">
                  <c:v>245.60033167199822</c:v>
                </c:pt>
                <c:pt idx="19">
                  <c:v>245.35818861554375</c:v>
                </c:pt>
                <c:pt idx="20">
                  <c:v>245.116284293538</c:v>
                </c:pt>
                <c:pt idx="21">
                  <c:v>244.87461847060715</c:v>
                </c:pt>
                <c:pt idx="22">
                  <c:v>244.63319091160943</c:v>
                </c:pt>
                <c:pt idx="23">
                  <c:v>244.39200138163494</c:v>
                </c:pt>
                <c:pt idx="24">
                  <c:v>244.15104964600533</c:v>
                </c:pt>
                <c:pt idx="25">
                  <c:v>243.91033547027365</c:v>
                </c:pt>
                <c:pt idx="26">
                  <c:v>243.66985862022409</c:v>
                </c:pt>
                <c:pt idx="27">
                  <c:v>243.42961886187177</c:v>
                </c:pt>
                <c:pt idx="28">
                  <c:v>243.18961596146249</c:v>
                </c:pt>
                <c:pt idx="29">
                  <c:v>242.94984968547251</c:v>
                </c:pt>
                <c:pt idx="30">
                  <c:v>242.71031980060835</c:v>
                </c:pt>
                <c:pt idx="31">
                  <c:v>242.47102607380648</c:v>
                </c:pt>
                <c:pt idx="32">
                  <c:v>242.23196827223325</c:v>
                </c:pt>
                <c:pt idx="33">
                  <c:v>241.99314616328448</c:v>
                </c:pt>
                <c:pt idx="34">
                  <c:v>241.75455951458537</c:v>
                </c:pt>
                <c:pt idx="35">
                  <c:v>241.5162080939902</c:v>
                </c:pt>
                <c:pt idx="36">
                  <c:v>241.27809166958212</c:v>
                </c:pt>
                <c:pt idx="37">
                  <c:v>241.04021000967296</c:v>
                </c:pt>
                <c:pt idx="38">
                  <c:v>240.80256288280296</c:v>
                </c:pt>
                <c:pt idx="39">
                  <c:v>240.56515005774057</c:v>
                </c:pt>
                <c:pt idx="40">
                  <c:v>240.32797130348217</c:v>
                </c:pt>
                <c:pt idx="41">
                  <c:v>240.09102638925199</c:v>
                </c:pt>
                <c:pt idx="42">
                  <c:v>239.85431508450171</c:v>
                </c:pt>
                <c:pt idx="43">
                  <c:v>239.61783715891031</c:v>
                </c:pt>
                <c:pt idx="44">
                  <c:v>239.38159238238387</c:v>
                </c:pt>
                <c:pt idx="45">
                  <c:v>239.14558052505535</c:v>
                </c:pt>
                <c:pt idx="46">
                  <c:v>238.90980135728429</c:v>
                </c:pt>
                <c:pt idx="47">
                  <c:v>238.67425464965669</c:v>
                </c:pt>
                <c:pt idx="48">
                  <c:v>238.4389401729847</c:v>
                </c:pt>
                <c:pt idx="49">
                  <c:v>238.20385769830645</c:v>
                </c:pt>
                <c:pt idx="50">
                  <c:v>237.96900699688578</c:v>
                </c:pt>
                <c:pt idx="51">
                  <c:v>237.73438784021209</c:v>
                </c:pt>
              </c:numCache>
            </c:numRef>
          </c:yVal>
          <c:smooth val="0"/>
          <c:extLst>
            <c:ext xmlns:c16="http://schemas.microsoft.com/office/drawing/2014/chart" uri="{C3380CC4-5D6E-409C-BE32-E72D297353CC}">
              <c16:uniqueId val="{00000000-6060-4BF7-A16B-D2306B3856DC}"/>
            </c:ext>
          </c:extLst>
        </c:ser>
        <c:ser>
          <c:idx val="1"/>
          <c:order val="1"/>
          <c:tx>
            <c:strRef>
              <c:f>'Old people dying'!$F$16</c:f>
              <c:strCache>
                <c:ptCount val="1"/>
                <c:pt idx="0">
                  <c:v>lambda(t)</c:v>
                </c:pt>
              </c:strCache>
            </c:strRef>
          </c:tx>
          <c:spPr>
            <a:ln w="25400">
              <a:solidFill>
                <a:srgbClr val="FF00FF"/>
              </a:solidFill>
              <a:prstDash val="solid"/>
            </a:ln>
          </c:spPr>
          <c:marker>
            <c:symbol val="none"/>
          </c:marker>
          <c:xVal>
            <c:numRef>
              <c:f>'Old people dying'!$B$17:$B$68</c:f>
              <c:numCache>
                <c:formatCode>General</c:formatCode>
                <c:ptCount val="5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numCache>
            </c:numRef>
          </c:xVal>
          <c:yVal>
            <c:numRef>
              <c:f>'Old people dying'!$F$17:$F$68</c:f>
              <c:numCache>
                <c:formatCode>General</c:formatCode>
                <c:ptCount val="52"/>
                <c:pt idx="0">
                  <c:v>430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numCache>
            </c:numRef>
          </c:yVal>
          <c:smooth val="0"/>
          <c:extLst>
            <c:ext xmlns:c16="http://schemas.microsoft.com/office/drawing/2014/chart" uri="{C3380CC4-5D6E-409C-BE32-E72D297353CC}">
              <c16:uniqueId val="{00000001-6060-4BF7-A16B-D2306B3856DC}"/>
            </c:ext>
          </c:extLst>
        </c:ser>
        <c:ser>
          <c:idx val="2"/>
          <c:order val="2"/>
          <c:tx>
            <c:strRef>
              <c:f>'Old people dying'!$G$16</c:f>
              <c:strCache>
                <c:ptCount val="1"/>
                <c:pt idx="0">
                  <c:v>Number of deaths</c:v>
                </c:pt>
              </c:strCache>
            </c:strRef>
          </c:tx>
          <c:spPr>
            <a:ln w="25400">
              <a:solidFill>
                <a:srgbClr val="FFFF00"/>
              </a:solidFill>
              <a:prstDash val="solid"/>
            </a:ln>
          </c:spPr>
          <c:marker>
            <c:symbol val="none"/>
          </c:marker>
          <c:xVal>
            <c:numRef>
              <c:f>'Old people dying'!$B$17:$B$68</c:f>
              <c:numCache>
                <c:formatCode>General</c:formatCode>
                <c:ptCount val="5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numCache>
            </c:numRef>
          </c:xVal>
          <c:yVal>
            <c:numRef>
              <c:f>'Old people dying'!$G$17:$G$68</c:f>
              <c:numCache>
                <c:formatCode>General</c:formatCode>
                <c:ptCount val="5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numCache>
            </c:numRef>
          </c:yVal>
          <c:smooth val="0"/>
          <c:extLst>
            <c:ext xmlns:c16="http://schemas.microsoft.com/office/drawing/2014/chart" uri="{C3380CC4-5D6E-409C-BE32-E72D297353CC}">
              <c16:uniqueId val="{00000002-6060-4BF7-A16B-D2306B3856DC}"/>
            </c:ext>
          </c:extLst>
        </c:ser>
        <c:dLbls>
          <c:showLegendKey val="0"/>
          <c:showVal val="0"/>
          <c:showCatName val="0"/>
          <c:showSerName val="0"/>
          <c:showPercent val="0"/>
          <c:showBubbleSize val="0"/>
        </c:dLbls>
        <c:axId val="708011464"/>
        <c:axId val="1"/>
      </c:scatterChart>
      <c:valAx>
        <c:axId val="70801146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975" b="0" i="0" u="none" strike="noStrike" baseline="0">
                <a:solidFill>
                  <a:srgbClr val="000000"/>
                </a:solidFill>
                <a:latin typeface="Arial"/>
                <a:ea typeface="Arial"/>
                <a:cs typeface="Arial"/>
              </a:defRPr>
            </a:pPr>
            <a:endParaRPr lang="en-US"/>
          </a:p>
        </c:txPr>
        <c:crossAx val="1"/>
        <c:crosses val="autoZero"/>
        <c:crossBetween val="midCat"/>
      </c:valAx>
      <c:valAx>
        <c:axId val="1"/>
        <c:scaling>
          <c:orientation val="minMax"/>
          <c:max val="450"/>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975" b="0" i="0" u="none" strike="noStrike" baseline="0">
                <a:solidFill>
                  <a:srgbClr val="000000"/>
                </a:solidFill>
                <a:latin typeface="Arial"/>
                <a:ea typeface="Arial"/>
                <a:cs typeface="Arial"/>
              </a:defRPr>
            </a:pPr>
            <a:endParaRPr lang="en-US"/>
          </a:p>
        </c:txPr>
        <c:crossAx val="708011464"/>
        <c:crosses val="autoZero"/>
        <c:crossBetween val="midCat"/>
      </c:valAx>
      <c:spPr>
        <a:solidFill>
          <a:srgbClr val="C0C0C0"/>
        </a:solidFill>
        <a:ln w="12700">
          <a:solidFill>
            <a:srgbClr val="808080"/>
          </a:solidFill>
          <a:prstDash val="solid"/>
        </a:ln>
      </c:spPr>
    </c:plotArea>
    <c:legend>
      <c:legendPos val="r"/>
      <c:layout>
        <c:manualLayout>
          <c:xMode val="edge"/>
          <c:yMode val="edge"/>
          <c:wMode val="edge"/>
          <c:hMode val="edge"/>
          <c:x val="0.22427461409012528"/>
          <c:y val="0.90505082319255548"/>
          <c:w val="0.82585835081960401"/>
          <c:h val="0.97575789389962619"/>
        </c:manualLayout>
      </c:layout>
      <c:overlay val="0"/>
      <c:spPr>
        <a:solidFill>
          <a:srgbClr val="FFFFFF"/>
        </a:solidFill>
        <a:ln w="3175">
          <a:solidFill>
            <a:srgbClr val="000000"/>
          </a:solidFill>
          <a:prstDash val="solid"/>
        </a:ln>
      </c:spPr>
      <c:txPr>
        <a:bodyPr/>
        <a:lstStyle/>
        <a:p>
          <a:pPr>
            <a:defRPr sz="8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9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drawings/_rels/drawing1.xml.rels><?xml version="1.0" encoding="UTF-8" standalone="yes"?>
<Relationships xmlns="http://schemas.openxmlformats.org/package/2006/relationships"><Relationship Id="rId3" Type="http://schemas.openxmlformats.org/officeDocument/2006/relationships/hyperlink" Target="http://www.epixanalytics.com/" TargetMode="Externa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7</xdr:col>
      <xdr:colOff>69850</xdr:colOff>
      <xdr:row>34</xdr:row>
      <xdr:rowOff>101600</xdr:rowOff>
    </xdr:from>
    <xdr:to>
      <xdr:col>14</xdr:col>
      <xdr:colOff>203200</xdr:colOff>
      <xdr:row>54</xdr:row>
      <xdr:rowOff>44450</xdr:rowOff>
    </xdr:to>
    <xdr:graphicFrame macro="">
      <xdr:nvGraphicFramePr>
        <xdr:cNvPr id="1068" name="Chart 19">
          <a:extLst>
            <a:ext uri="{FF2B5EF4-FFF2-40B4-BE49-F238E27FC236}">
              <a16:creationId xmlns:a16="http://schemas.microsoft.com/office/drawing/2014/main" id="{AEDCACDD-ADDE-4C08-BBC1-E489A6FC12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69850</xdr:colOff>
      <xdr:row>14</xdr:row>
      <xdr:rowOff>88900</xdr:rowOff>
    </xdr:from>
    <xdr:to>
      <xdr:col>14</xdr:col>
      <xdr:colOff>203200</xdr:colOff>
      <xdr:row>34</xdr:row>
      <xdr:rowOff>44450</xdr:rowOff>
    </xdr:to>
    <xdr:graphicFrame macro="">
      <xdr:nvGraphicFramePr>
        <xdr:cNvPr id="1069" name="Chart 20">
          <a:extLst>
            <a:ext uri="{FF2B5EF4-FFF2-40B4-BE49-F238E27FC236}">
              <a16:creationId xmlns:a16="http://schemas.microsoft.com/office/drawing/2014/main" id="{928941D7-E41F-4835-9BD0-ECF7ADC262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xdr:col>
      <xdr:colOff>0</xdr:colOff>
      <xdr:row>0</xdr:row>
      <xdr:rowOff>0</xdr:rowOff>
    </xdr:from>
    <xdr:to>
      <xdr:col>3</xdr:col>
      <xdr:colOff>1047750</xdr:colOff>
      <xdr:row>2</xdr:row>
      <xdr:rowOff>0</xdr:rowOff>
    </xdr:to>
    <xdr:pic>
      <xdr:nvPicPr>
        <xdr:cNvPr id="3" name="Picture 2">
          <a:hlinkClick xmlns:r="http://schemas.openxmlformats.org/officeDocument/2006/relationships" r:id="rId3"/>
          <a:extLst>
            <a:ext uri="{FF2B5EF4-FFF2-40B4-BE49-F238E27FC236}">
              <a16:creationId xmlns:a16="http://schemas.microsoft.com/office/drawing/2014/main" id="{71E499C1-D83B-4A08-B329-E1952F444F3D}"/>
            </a:ext>
          </a:extLst>
        </xdr:cNvPr>
        <xdr:cNvPicPr>
          <a:picLocks/>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209550" y="0"/>
          <a:ext cx="2622550" cy="136525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L68"/>
  <sheetViews>
    <sheetView showGridLines="0" tabSelected="1" workbookViewId="0"/>
  </sheetViews>
  <sheetFormatPr defaultColWidth="9.1796875" defaultRowHeight="12.5" x14ac:dyDescent="0.25"/>
  <cols>
    <col min="1" max="1" width="3" style="1" bestFit="1" customWidth="1"/>
    <col min="2" max="2" width="14.81640625" style="1" customWidth="1"/>
    <col min="3" max="3" width="7.7265625" style="1" customWidth="1"/>
    <col min="4" max="4" width="16.26953125" style="1" customWidth="1"/>
    <col min="5" max="5" width="29.26953125" style="1" customWidth="1"/>
    <col min="6" max="6" width="10.1796875" style="1" customWidth="1"/>
    <col min="7" max="7" width="17" style="1" customWidth="1"/>
    <col min="8" max="8" width="9.453125" style="1" customWidth="1"/>
    <col min="9" max="9" width="8" style="1" bestFit="1" customWidth="1"/>
    <col min="10" max="10" width="11.81640625" style="1" bestFit="1" customWidth="1"/>
    <col min="11" max="11" width="10.1796875" style="1" bestFit="1" customWidth="1"/>
    <col min="12" max="16384" width="9.1796875" style="1"/>
  </cols>
  <sheetData>
    <row r="1" spans="1:12" ht="90.75" customHeight="1" x14ac:dyDescent="0.25"/>
    <row r="2" spans="1:12" ht="17.25" customHeight="1" x14ac:dyDescent="0.4">
      <c r="E2" s="14" t="s">
        <v>18</v>
      </c>
    </row>
    <row r="3" spans="1:12" ht="17.25" customHeight="1" thickBot="1" x14ac:dyDescent="0.4">
      <c r="E3" s="12"/>
    </row>
    <row r="4" spans="1:12" ht="12.75" customHeight="1" x14ac:dyDescent="0.25">
      <c r="B4" s="47" t="s">
        <v>21</v>
      </c>
      <c r="C4" s="48"/>
      <c r="D4" s="48"/>
      <c r="E4" s="48"/>
      <c r="F4" s="48"/>
      <c r="G4" s="48"/>
      <c r="H4" s="48"/>
      <c r="I4" s="48"/>
      <c r="J4" s="48"/>
      <c r="K4" s="49"/>
    </row>
    <row r="5" spans="1:12" ht="12.75" customHeight="1" x14ac:dyDescent="0.25">
      <c r="B5" s="50"/>
      <c r="C5" s="51"/>
      <c r="D5" s="51"/>
      <c r="E5" s="51"/>
      <c r="F5" s="51"/>
      <c r="G5" s="51"/>
      <c r="H5" s="51"/>
      <c r="I5" s="51"/>
      <c r="J5" s="51"/>
      <c r="K5" s="52"/>
    </row>
    <row r="6" spans="1:12" ht="23.25" customHeight="1" x14ac:dyDescent="0.25">
      <c r="B6" s="50"/>
      <c r="C6" s="51"/>
      <c r="D6" s="51"/>
      <c r="E6" s="51"/>
      <c r="F6" s="51"/>
      <c r="G6" s="51"/>
      <c r="H6" s="51"/>
      <c r="I6" s="51"/>
      <c r="J6" s="51"/>
      <c r="K6" s="52"/>
    </row>
    <row r="7" spans="1:12" ht="12.75" customHeight="1" thickBot="1" x14ac:dyDescent="0.3">
      <c r="B7" s="53"/>
      <c r="C7" s="54"/>
      <c r="D7" s="54"/>
      <c r="E7" s="54"/>
      <c r="F7" s="54"/>
      <c r="G7" s="54"/>
      <c r="H7" s="54"/>
      <c r="I7" s="54"/>
      <c r="J7" s="54"/>
      <c r="K7" s="55"/>
    </row>
    <row r="8" spans="1:12" ht="13" thickBot="1" x14ac:dyDescent="0.3">
      <c r="A8" s="8"/>
    </row>
    <row r="9" spans="1:12" ht="13.5" thickBot="1" x14ac:dyDescent="0.35">
      <c r="A9" s="9"/>
      <c r="B9" s="2" t="s">
        <v>1</v>
      </c>
      <c r="C9" s="3">
        <v>250</v>
      </c>
      <c r="D9" s="13"/>
      <c r="E9" s="2" t="s">
        <v>7</v>
      </c>
      <c r="F9" s="46">
        <v>0.7</v>
      </c>
      <c r="G9" s="29"/>
      <c r="K9" s="31" t="s">
        <v>12</v>
      </c>
      <c r="L9" s="32" t="e">
        <f ca="1">_xll.RiskBinomial(1,F9)</f>
        <v>#NAME?</v>
      </c>
    </row>
    <row r="10" spans="1:12" ht="13.5" thickBot="1" x14ac:dyDescent="0.35">
      <c r="B10" s="4" t="s">
        <v>2</v>
      </c>
      <c r="C10" s="15">
        <v>-0.05</v>
      </c>
      <c r="E10" s="42" t="s">
        <v>19</v>
      </c>
      <c r="F10" s="43"/>
      <c r="G10" s="45">
        <v>23</v>
      </c>
      <c r="H10" s="44" t="s">
        <v>20</v>
      </c>
      <c r="I10" s="45">
        <v>26</v>
      </c>
      <c r="K10" s="33" t="s">
        <v>13</v>
      </c>
      <c r="L10" s="34" t="e">
        <f ca="1">_xll.RiskIntUniform(G10,I10)</f>
        <v>#NAME?</v>
      </c>
    </row>
    <row r="11" spans="1:12" ht="13.5" thickBot="1" x14ac:dyDescent="0.35">
      <c r="B11" s="6" t="s">
        <v>3</v>
      </c>
      <c r="C11" s="7">
        <v>52</v>
      </c>
      <c r="F11" s="5"/>
      <c r="G11" s="29"/>
      <c r="K11" s="35" t="s">
        <v>14</v>
      </c>
      <c r="L11" s="36" t="e">
        <f ca="1">_xll.RiskPert(MIN(F14,H14),G14,MAX(H14,F14))</f>
        <v>#NAME?</v>
      </c>
    </row>
    <row r="12" spans="1:12" ht="13" thickBot="1" x14ac:dyDescent="0.3">
      <c r="B12" s="6" t="s">
        <v>0</v>
      </c>
      <c r="C12" s="26">
        <f>(1+C10)^(1/C11)-1</f>
        <v>-9.8592316551859849E-4</v>
      </c>
    </row>
    <row r="13" spans="1:12" x14ac:dyDescent="0.25">
      <c r="B13" s="10"/>
      <c r="C13" s="28"/>
      <c r="E13" s="38"/>
      <c r="F13" s="39" t="s">
        <v>11</v>
      </c>
      <c r="G13" s="39" t="s">
        <v>9</v>
      </c>
      <c r="H13" s="40" t="s">
        <v>10</v>
      </c>
    </row>
    <row r="14" spans="1:12" ht="13.5" thickBot="1" x14ac:dyDescent="0.35">
      <c r="B14" s="10"/>
      <c r="C14" s="28"/>
      <c r="E14" s="6" t="s">
        <v>8</v>
      </c>
      <c r="F14" s="37">
        <v>-0.05</v>
      </c>
      <c r="G14" s="37">
        <v>-0.1</v>
      </c>
      <c r="H14" s="30">
        <v>-0.15</v>
      </c>
    </row>
    <row r="15" spans="1:12" ht="13" x14ac:dyDescent="0.3">
      <c r="B15" s="10"/>
      <c r="C15" s="11"/>
    </row>
    <row r="16" spans="1:12" ht="13" x14ac:dyDescent="0.3">
      <c r="B16" s="19" t="s">
        <v>6</v>
      </c>
      <c r="C16" s="20" t="s">
        <v>5</v>
      </c>
      <c r="D16" s="21" t="s">
        <v>16</v>
      </c>
      <c r="E16" s="20" t="s">
        <v>17</v>
      </c>
      <c r="F16" s="25" t="s">
        <v>4</v>
      </c>
      <c r="G16" s="20" t="s">
        <v>15</v>
      </c>
    </row>
    <row r="17" spans="2:11" x14ac:dyDescent="0.25">
      <c r="B17" s="16">
        <v>1</v>
      </c>
      <c r="C17" s="17">
        <f>C9</f>
        <v>250</v>
      </c>
      <c r="D17" s="22">
        <v>1.72</v>
      </c>
      <c r="E17" s="17">
        <f>1</f>
        <v>1</v>
      </c>
      <c r="F17" s="17">
        <f>C17*D17*E17</f>
        <v>430</v>
      </c>
      <c r="G17" s="23" t="e">
        <f ca="1">_xll.RiskPoisson(F17)</f>
        <v>#NAME?</v>
      </c>
    </row>
    <row r="18" spans="2:11" x14ac:dyDescent="0.25">
      <c r="B18" s="16">
        <v>2</v>
      </c>
      <c r="C18" s="17">
        <f t="shared" ref="C18:C49" si="0">C17*(1+$C$12)</f>
        <v>249.75351920862036</v>
      </c>
      <c r="D18" s="22">
        <v>1.68</v>
      </c>
      <c r="E18" s="17" t="e">
        <f t="shared" ref="E18:E49" ca="1" si="1">IF(E17&lt;1,E17,IF($L$9=0,1,IF(B18&lt;&gt;$L$10,1,1+$L$11)))</f>
        <v>#NAME?</v>
      </c>
      <c r="F18" s="17" t="e">
        <f t="shared" ref="F18:F68" ca="1" si="2">C18*D18*E18</f>
        <v>#NAME?</v>
      </c>
      <c r="G18" s="23" t="e">
        <f ca="1">_xll.RiskPoisson(F18)</f>
        <v>#NAME?</v>
      </c>
    </row>
    <row r="19" spans="2:11" x14ac:dyDescent="0.25">
      <c r="B19" s="16">
        <v>3</v>
      </c>
      <c r="C19" s="17">
        <f t="shared" si="0"/>
        <v>249.50728142836277</v>
      </c>
      <c r="D19" s="22">
        <v>1.68</v>
      </c>
      <c r="E19" s="17" t="e">
        <f t="shared" ca="1" si="1"/>
        <v>#NAME?</v>
      </c>
      <c r="F19" s="17" t="e">
        <f t="shared" ca="1" si="2"/>
        <v>#NAME?</v>
      </c>
      <c r="G19" s="23" t="e">
        <f ca="1">_xll.RiskPoisson(F19)</f>
        <v>#NAME?</v>
      </c>
    </row>
    <row r="20" spans="2:11" x14ac:dyDescent="0.25">
      <c r="B20" s="16">
        <v>4</v>
      </c>
      <c r="C20" s="17">
        <f t="shared" si="0"/>
        <v>249.26128641963697</v>
      </c>
      <c r="D20" s="22">
        <v>1.55</v>
      </c>
      <c r="E20" s="17" t="e">
        <f t="shared" ca="1" si="1"/>
        <v>#NAME?</v>
      </c>
      <c r="F20" s="17" t="e">
        <f t="shared" ca="1" si="2"/>
        <v>#NAME?</v>
      </c>
      <c r="G20" s="23" t="e">
        <f ca="1">_xll.RiskPoisson(F20)</f>
        <v>#NAME?</v>
      </c>
    </row>
    <row r="21" spans="2:11" x14ac:dyDescent="0.25">
      <c r="B21" s="16">
        <v>5</v>
      </c>
      <c r="C21" s="17">
        <f t="shared" si="0"/>
        <v>249.01553394308888</v>
      </c>
      <c r="D21" s="22">
        <v>1.35</v>
      </c>
      <c r="E21" s="17" t="e">
        <f t="shared" ca="1" si="1"/>
        <v>#NAME?</v>
      </c>
      <c r="F21" s="17" t="e">
        <f t="shared" ca="1" si="2"/>
        <v>#NAME?</v>
      </c>
      <c r="G21" s="23" t="e">
        <f ca="1">_xll.RiskPoisson(F21)</f>
        <v>#NAME?</v>
      </c>
    </row>
    <row r="22" spans="2:11" x14ac:dyDescent="0.25">
      <c r="B22" s="16">
        <v>6</v>
      </c>
      <c r="C22" s="17">
        <f t="shared" si="0"/>
        <v>248.77002375960041</v>
      </c>
      <c r="D22" s="22">
        <v>1.24</v>
      </c>
      <c r="E22" s="17" t="e">
        <f t="shared" ca="1" si="1"/>
        <v>#NAME?</v>
      </c>
      <c r="F22" s="17" t="e">
        <f t="shared" ca="1" si="2"/>
        <v>#NAME?</v>
      </c>
      <c r="G22" s="23" t="e">
        <f ca="1">_xll.RiskPoisson(F22)</f>
        <v>#NAME?</v>
      </c>
      <c r="K22" s="27"/>
    </row>
    <row r="23" spans="2:11" x14ac:dyDescent="0.25">
      <c r="B23" s="16">
        <v>7</v>
      </c>
      <c r="C23" s="17">
        <f t="shared" si="0"/>
        <v>248.52475563028921</v>
      </c>
      <c r="D23" s="22">
        <v>1.1100000000000001</v>
      </c>
      <c r="E23" s="17" t="e">
        <f t="shared" ca="1" si="1"/>
        <v>#NAME?</v>
      </c>
      <c r="F23" s="17" t="e">
        <f t="shared" ca="1" si="2"/>
        <v>#NAME?</v>
      </c>
      <c r="G23" s="23" t="e">
        <f ca="1">_xll.RiskPoisson(F23)</f>
        <v>#NAME?</v>
      </c>
    </row>
    <row r="24" spans="2:11" x14ac:dyDescent="0.25">
      <c r="B24" s="16">
        <v>8</v>
      </c>
      <c r="C24" s="17">
        <f t="shared" si="0"/>
        <v>248.27972931650845</v>
      </c>
      <c r="D24" s="22">
        <v>0.86</v>
      </c>
      <c r="E24" s="17" t="e">
        <f t="shared" ca="1" si="1"/>
        <v>#NAME?</v>
      </c>
      <c r="F24" s="17" t="e">
        <f t="shared" ca="1" si="2"/>
        <v>#NAME?</v>
      </c>
      <c r="G24" s="23" t="e">
        <f ca="1">_xll.RiskPoisson(F24)</f>
        <v>#NAME?</v>
      </c>
    </row>
    <row r="25" spans="2:11" x14ac:dyDescent="0.25">
      <c r="B25" s="16">
        <v>9</v>
      </c>
      <c r="C25" s="17">
        <f t="shared" si="0"/>
        <v>248.03494457984661</v>
      </c>
      <c r="D25" s="22">
        <v>0.71</v>
      </c>
      <c r="E25" s="17" t="e">
        <f t="shared" ca="1" si="1"/>
        <v>#NAME?</v>
      </c>
      <c r="F25" s="17" t="e">
        <f t="shared" ca="1" si="2"/>
        <v>#NAME?</v>
      </c>
      <c r="G25" s="23" t="e">
        <f ca="1">_xll.RiskPoisson(F25)</f>
        <v>#NAME?</v>
      </c>
    </row>
    <row r="26" spans="2:11" x14ac:dyDescent="0.25">
      <c r="B26" s="16">
        <v>10</v>
      </c>
      <c r="C26" s="17">
        <f t="shared" si="0"/>
        <v>247.79040118212723</v>
      </c>
      <c r="D26" s="22">
        <v>0.48</v>
      </c>
      <c r="E26" s="17" t="e">
        <f t="shared" ca="1" si="1"/>
        <v>#NAME?</v>
      </c>
      <c r="F26" s="17" t="e">
        <f t="shared" ca="1" si="2"/>
        <v>#NAME?</v>
      </c>
      <c r="G26" s="23" t="e">
        <f ca="1">_xll.RiskPoisson(F26)</f>
        <v>#NAME?</v>
      </c>
    </row>
    <row r="27" spans="2:11" x14ac:dyDescent="0.25">
      <c r="B27" s="16">
        <v>11</v>
      </c>
      <c r="C27" s="17">
        <f t="shared" si="0"/>
        <v>247.54609888540861</v>
      </c>
      <c r="D27" s="22">
        <v>0.49</v>
      </c>
      <c r="E27" s="17" t="e">
        <f t="shared" ca="1" si="1"/>
        <v>#NAME?</v>
      </c>
      <c r="F27" s="17" t="e">
        <f t="shared" ca="1" si="2"/>
        <v>#NAME?</v>
      </c>
      <c r="G27" s="23" t="e">
        <f ca="1">_xll.RiskPoisson(F27)</f>
        <v>#NAME?</v>
      </c>
    </row>
    <row r="28" spans="2:11" x14ac:dyDescent="0.25">
      <c r="B28" s="16">
        <v>12</v>
      </c>
      <c r="C28" s="17">
        <f t="shared" si="0"/>
        <v>247.30203745198372</v>
      </c>
      <c r="D28" s="22">
        <v>0.48</v>
      </c>
      <c r="E28" s="17" t="e">
        <f t="shared" ca="1" si="1"/>
        <v>#NAME?</v>
      </c>
      <c r="F28" s="17" t="e">
        <f t="shared" ca="1" si="2"/>
        <v>#NAME?</v>
      </c>
      <c r="G28" s="23" t="e">
        <f ca="1">_xll.RiskPoisson(F28)</f>
        <v>#NAME?</v>
      </c>
    </row>
    <row r="29" spans="2:11" x14ac:dyDescent="0.25">
      <c r="B29" s="16">
        <v>13</v>
      </c>
      <c r="C29" s="17">
        <f t="shared" si="0"/>
        <v>247.05821664437985</v>
      </c>
      <c r="D29" s="22">
        <v>0.59</v>
      </c>
      <c r="E29" s="17" t="e">
        <f t="shared" ca="1" si="1"/>
        <v>#NAME?</v>
      </c>
      <c r="F29" s="17" t="e">
        <f t="shared" ca="1" si="2"/>
        <v>#NAME?</v>
      </c>
      <c r="G29" s="23" t="e">
        <f ca="1">_xll.RiskPoisson(F29)</f>
        <v>#NAME?</v>
      </c>
    </row>
    <row r="30" spans="2:11" x14ac:dyDescent="0.25">
      <c r="B30" s="16">
        <v>14</v>
      </c>
      <c r="C30" s="17">
        <f t="shared" si="0"/>
        <v>246.81463622535844</v>
      </c>
      <c r="D30" s="22">
        <v>0.53</v>
      </c>
      <c r="E30" s="17" t="e">
        <f t="shared" ca="1" si="1"/>
        <v>#NAME?</v>
      </c>
      <c r="F30" s="17" t="e">
        <f t="shared" ca="1" si="2"/>
        <v>#NAME?</v>
      </c>
      <c r="G30" s="23" t="e">
        <f ca="1">_xll.RiskPoisson(F30)</f>
        <v>#NAME?</v>
      </c>
    </row>
    <row r="31" spans="2:11" x14ac:dyDescent="0.25">
      <c r="B31" s="16">
        <v>15</v>
      </c>
      <c r="C31" s="17">
        <f t="shared" si="0"/>
        <v>246.57129595791483</v>
      </c>
      <c r="D31" s="22">
        <v>0.49</v>
      </c>
      <c r="E31" s="17" t="e">
        <f t="shared" ca="1" si="1"/>
        <v>#NAME?</v>
      </c>
      <c r="F31" s="17" t="e">
        <f t="shared" ca="1" si="2"/>
        <v>#NAME?</v>
      </c>
      <c r="G31" s="23" t="e">
        <f ca="1">_xll.RiskPoisson(F31)</f>
        <v>#NAME?</v>
      </c>
    </row>
    <row r="32" spans="2:11" x14ac:dyDescent="0.25">
      <c r="B32" s="16">
        <v>16</v>
      </c>
      <c r="C32" s="17">
        <f t="shared" si="0"/>
        <v>246.32819560527798</v>
      </c>
      <c r="D32" s="22">
        <v>0.49</v>
      </c>
      <c r="E32" s="17" t="e">
        <f t="shared" ca="1" si="1"/>
        <v>#NAME?</v>
      </c>
      <c r="F32" s="17" t="e">
        <f t="shared" ca="1" si="2"/>
        <v>#NAME?</v>
      </c>
      <c r="G32" s="23" t="e">
        <f ca="1">_xll.RiskPoisson(F32)</f>
        <v>#NAME?</v>
      </c>
    </row>
    <row r="33" spans="2:7" x14ac:dyDescent="0.25">
      <c r="B33" s="16">
        <v>17</v>
      </c>
      <c r="C33" s="17">
        <f t="shared" si="0"/>
        <v>246.08533493091034</v>
      </c>
      <c r="D33" s="22">
        <v>0.57999999999999996</v>
      </c>
      <c r="E33" s="17" t="e">
        <f t="shared" ca="1" si="1"/>
        <v>#NAME?</v>
      </c>
      <c r="F33" s="17" t="e">
        <f t="shared" ca="1" si="2"/>
        <v>#NAME?</v>
      </c>
      <c r="G33" s="23" t="e">
        <f ca="1">_xll.RiskPoisson(F33)</f>
        <v>#NAME?</v>
      </c>
    </row>
    <row r="34" spans="2:7" x14ac:dyDescent="0.25">
      <c r="B34" s="16">
        <v>18</v>
      </c>
      <c r="C34" s="17">
        <f t="shared" si="0"/>
        <v>245.84271369850754</v>
      </c>
      <c r="D34" s="22">
        <v>0.79</v>
      </c>
      <c r="E34" s="17" t="e">
        <f t="shared" ca="1" si="1"/>
        <v>#NAME?</v>
      </c>
      <c r="F34" s="17" t="e">
        <f t="shared" ca="1" si="2"/>
        <v>#NAME?</v>
      </c>
      <c r="G34" s="23" t="e">
        <f ca="1">_xll.RiskPoisson(F34)</f>
        <v>#NAME?</v>
      </c>
    </row>
    <row r="35" spans="2:7" x14ac:dyDescent="0.25">
      <c r="B35" s="16">
        <v>19</v>
      </c>
      <c r="C35" s="17">
        <f t="shared" si="0"/>
        <v>245.60033167199822</v>
      </c>
      <c r="D35" s="22">
        <v>0.85</v>
      </c>
      <c r="E35" s="17" t="e">
        <f t="shared" ca="1" si="1"/>
        <v>#NAME?</v>
      </c>
      <c r="F35" s="17" t="e">
        <f t="shared" ca="1" si="2"/>
        <v>#NAME?</v>
      </c>
      <c r="G35" s="23" t="e">
        <f ca="1">_xll.RiskPoisson(F35)</f>
        <v>#NAME?</v>
      </c>
    </row>
    <row r="36" spans="2:7" x14ac:dyDescent="0.25">
      <c r="B36" s="16">
        <v>20</v>
      </c>
      <c r="C36" s="17">
        <f t="shared" si="0"/>
        <v>245.35818861554375</v>
      </c>
      <c r="D36" s="22">
        <v>0.9</v>
      </c>
      <c r="E36" s="17" t="e">
        <f t="shared" ca="1" si="1"/>
        <v>#NAME?</v>
      </c>
      <c r="F36" s="17" t="e">
        <f t="shared" ca="1" si="2"/>
        <v>#NAME?</v>
      </c>
      <c r="G36" s="23" t="e">
        <f ca="1">_xll.RiskPoisson(F36)</f>
        <v>#NAME?</v>
      </c>
    </row>
    <row r="37" spans="2:7" x14ac:dyDescent="0.25">
      <c r="B37" s="16">
        <v>21</v>
      </c>
      <c r="C37" s="17">
        <f t="shared" si="0"/>
        <v>245.116284293538</v>
      </c>
      <c r="D37" s="22">
        <v>1</v>
      </c>
      <c r="E37" s="17" t="e">
        <f t="shared" ca="1" si="1"/>
        <v>#NAME?</v>
      </c>
      <c r="F37" s="17" t="e">
        <f t="shared" ca="1" si="2"/>
        <v>#NAME?</v>
      </c>
      <c r="G37" s="23" t="e">
        <f ca="1">_xll.RiskPoisson(F37)</f>
        <v>#NAME?</v>
      </c>
    </row>
    <row r="38" spans="2:7" x14ac:dyDescent="0.25">
      <c r="B38" s="16">
        <v>22</v>
      </c>
      <c r="C38" s="17">
        <f t="shared" si="0"/>
        <v>244.87461847060715</v>
      </c>
      <c r="D38" s="22">
        <v>1.1000000000000001</v>
      </c>
      <c r="E38" s="17" t="e">
        <f t="shared" ca="1" si="1"/>
        <v>#NAME?</v>
      </c>
      <c r="F38" s="17" t="e">
        <f t="shared" ca="1" si="2"/>
        <v>#NAME?</v>
      </c>
      <c r="G38" s="23" t="e">
        <f ca="1">_xll.RiskPoisson(F38)</f>
        <v>#NAME?</v>
      </c>
    </row>
    <row r="39" spans="2:7" x14ac:dyDescent="0.25">
      <c r="B39" s="16">
        <v>23</v>
      </c>
      <c r="C39" s="17">
        <f t="shared" si="0"/>
        <v>244.63319091160943</v>
      </c>
      <c r="D39" s="22">
        <v>1.28</v>
      </c>
      <c r="E39" s="17" t="e">
        <f t="shared" ca="1" si="1"/>
        <v>#NAME?</v>
      </c>
      <c r="F39" s="17" t="e">
        <f t="shared" ca="1" si="2"/>
        <v>#NAME?</v>
      </c>
      <c r="G39" s="23" t="e">
        <f ca="1">_xll.RiskPoisson(F39)</f>
        <v>#NAME?</v>
      </c>
    </row>
    <row r="40" spans="2:7" x14ac:dyDescent="0.25">
      <c r="B40" s="16">
        <v>24</v>
      </c>
      <c r="C40" s="17">
        <f t="shared" si="0"/>
        <v>244.39200138163494</v>
      </c>
      <c r="D40" s="22">
        <v>1.33</v>
      </c>
      <c r="E40" s="17" t="e">
        <f t="shared" ca="1" si="1"/>
        <v>#NAME?</v>
      </c>
      <c r="F40" s="17" t="e">
        <f t="shared" ca="1" si="2"/>
        <v>#NAME?</v>
      </c>
      <c r="G40" s="23" t="e">
        <f ca="1">_xll.RiskPoisson(F40)</f>
        <v>#NAME?</v>
      </c>
    </row>
    <row r="41" spans="2:7" x14ac:dyDescent="0.25">
      <c r="B41" s="16">
        <v>25</v>
      </c>
      <c r="C41" s="17">
        <f t="shared" si="0"/>
        <v>244.15104964600533</v>
      </c>
      <c r="D41" s="22">
        <v>1.35</v>
      </c>
      <c r="E41" s="17" t="e">
        <f t="shared" ca="1" si="1"/>
        <v>#NAME?</v>
      </c>
      <c r="F41" s="17" t="e">
        <f t="shared" ca="1" si="2"/>
        <v>#NAME?</v>
      </c>
      <c r="G41" s="23" t="e">
        <f ca="1">_xll.RiskPoisson(F41)</f>
        <v>#NAME?</v>
      </c>
    </row>
    <row r="42" spans="2:7" x14ac:dyDescent="0.25">
      <c r="B42" s="16">
        <v>26</v>
      </c>
      <c r="C42" s="17">
        <f t="shared" si="0"/>
        <v>243.91033547027365</v>
      </c>
      <c r="D42" s="22">
        <v>1.46</v>
      </c>
      <c r="E42" s="17" t="e">
        <f t="shared" ca="1" si="1"/>
        <v>#NAME?</v>
      </c>
      <c r="F42" s="17" t="e">
        <f t="shared" ca="1" si="2"/>
        <v>#NAME?</v>
      </c>
      <c r="G42" s="23" t="e">
        <f ca="1">_xll.RiskPoisson(F42)</f>
        <v>#NAME?</v>
      </c>
    </row>
    <row r="43" spans="2:7" x14ac:dyDescent="0.25">
      <c r="B43" s="16">
        <v>27</v>
      </c>
      <c r="C43" s="17">
        <f t="shared" si="0"/>
        <v>243.66985862022409</v>
      </c>
      <c r="D43" s="22">
        <v>1.53</v>
      </c>
      <c r="E43" s="17" t="e">
        <f t="shared" ca="1" si="1"/>
        <v>#NAME?</v>
      </c>
      <c r="F43" s="17" t="e">
        <f t="shared" ca="1" si="2"/>
        <v>#NAME?</v>
      </c>
      <c r="G43" s="23" t="e">
        <f ca="1">_xll.RiskPoisson(F43)</f>
        <v>#NAME?</v>
      </c>
    </row>
    <row r="44" spans="2:7" x14ac:dyDescent="0.25">
      <c r="B44" s="16">
        <v>28</v>
      </c>
      <c r="C44" s="17">
        <f t="shared" si="0"/>
        <v>243.42961886187177</v>
      </c>
      <c r="D44" s="22">
        <v>1.39</v>
      </c>
      <c r="E44" s="17" t="e">
        <f t="shared" ca="1" si="1"/>
        <v>#NAME?</v>
      </c>
      <c r="F44" s="17" t="e">
        <f t="shared" ca="1" si="2"/>
        <v>#NAME?</v>
      </c>
      <c r="G44" s="23" t="e">
        <f ca="1">_xll.RiskPoisson(F44)</f>
        <v>#NAME?</v>
      </c>
    </row>
    <row r="45" spans="2:7" x14ac:dyDescent="0.25">
      <c r="B45" s="16">
        <v>29</v>
      </c>
      <c r="C45" s="17">
        <f t="shared" si="0"/>
        <v>243.18961596146249</v>
      </c>
      <c r="D45" s="22">
        <v>1.21</v>
      </c>
      <c r="E45" s="17" t="e">
        <f t="shared" ca="1" si="1"/>
        <v>#NAME?</v>
      </c>
      <c r="F45" s="17" t="e">
        <f t="shared" ca="1" si="2"/>
        <v>#NAME?</v>
      </c>
      <c r="G45" s="23" t="e">
        <f ca="1">_xll.RiskPoisson(F45)</f>
        <v>#NAME?</v>
      </c>
    </row>
    <row r="46" spans="2:7" x14ac:dyDescent="0.25">
      <c r="B46" s="16">
        <v>30</v>
      </c>
      <c r="C46" s="17">
        <f t="shared" si="0"/>
        <v>242.94984968547251</v>
      </c>
      <c r="D46" s="22">
        <v>1.22</v>
      </c>
      <c r="E46" s="17" t="e">
        <f t="shared" ca="1" si="1"/>
        <v>#NAME?</v>
      </c>
      <c r="F46" s="17" t="e">
        <f t="shared" ca="1" si="2"/>
        <v>#NAME?</v>
      </c>
      <c r="G46" s="23" t="e">
        <f ca="1">_xll.RiskPoisson(F46)</f>
        <v>#NAME?</v>
      </c>
    </row>
    <row r="47" spans="2:7" x14ac:dyDescent="0.25">
      <c r="B47" s="16">
        <v>31</v>
      </c>
      <c r="C47" s="17">
        <f t="shared" si="0"/>
        <v>242.71031980060835</v>
      </c>
      <c r="D47" s="22">
        <v>1.19</v>
      </c>
      <c r="E47" s="17" t="e">
        <f t="shared" ca="1" si="1"/>
        <v>#NAME?</v>
      </c>
      <c r="F47" s="17" t="e">
        <f t="shared" ca="1" si="2"/>
        <v>#NAME?</v>
      </c>
      <c r="G47" s="23" t="e">
        <f ca="1">_xll.RiskPoisson(F47)</f>
        <v>#NAME?</v>
      </c>
    </row>
    <row r="48" spans="2:7" x14ac:dyDescent="0.25">
      <c r="B48" s="16">
        <v>32</v>
      </c>
      <c r="C48" s="17">
        <f t="shared" si="0"/>
        <v>242.47102607380648</v>
      </c>
      <c r="D48" s="22">
        <v>1.06</v>
      </c>
      <c r="E48" s="17" t="e">
        <f t="shared" ca="1" si="1"/>
        <v>#NAME?</v>
      </c>
      <c r="F48" s="17" t="e">
        <f t="shared" ca="1" si="2"/>
        <v>#NAME?</v>
      </c>
      <c r="G48" s="23" t="e">
        <f ca="1">_xll.RiskPoisson(F48)</f>
        <v>#NAME?</v>
      </c>
    </row>
    <row r="49" spans="2:7" x14ac:dyDescent="0.25">
      <c r="B49" s="16">
        <v>33</v>
      </c>
      <c r="C49" s="17">
        <f t="shared" si="0"/>
        <v>242.23196827223325</v>
      </c>
      <c r="D49" s="22">
        <v>0.96</v>
      </c>
      <c r="E49" s="17" t="e">
        <f t="shared" ca="1" si="1"/>
        <v>#NAME?</v>
      </c>
      <c r="F49" s="17" t="e">
        <f t="shared" ca="1" si="2"/>
        <v>#NAME?</v>
      </c>
      <c r="G49" s="23" t="e">
        <f ca="1">_xll.RiskPoisson(F49)</f>
        <v>#NAME?</v>
      </c>
    </row>
    <row r="50" spans="2:7" x14ac:dyDescent="0.25">
      <c r="B50" s="16">
        <v>34</v>
      </c>
      <c r="C50" s="17">
        <f t="shared" ref="C50:C68" si="3">C49*(1+$C$12)</f>
        <v>241.99314616328448</v>
      </c>
      <c r="D50" s="22">
        <v>0.74</v>
      </c>
      <c r="E50" s="17" t="e">
        <f t="shared" ref="E50:E68" ca="1" si="4">IF(E49&lt;1,E49,IF($L$9=0,1,IF(B50&lt;&gt;$L$10,1,1+$L$11)))</f>
        <v>#NAME?</v>
      </c>
      <c r="F50" s="17" t="e">
        <f t="shared" ca="1" si="2"/>
        <v>#NAME?</v>
      </c>
      <c r="G50" s="23" t="e">
        <f ca="1">_xll.RiskPoisson(F50)</f>
        <v>#NAME?</v>
      </c>
    </row>
    <row r="51" spans="2:7" x14ac:dyDescent="0.25">
      <c r="B51" s="16">
        <v>35</v>
      </c>
      <c r="C51" s="17">
        <f t="shared" si="3"/>
        <v>241.75455951458537</v>
      </c>
      <c r="D51" s="22">
        <v>0.6</v>
      </c>
      <c r="E51" s="17" t="e">
        <f t="shared" ca="1" si="4"/>
        <v>#NAME?</v>
      </c>
      <c r="F51" s="17" t="e">
        <f t="shared" ca="1" si="2"/>
        <v>#NAME?</v>
      </c>
      <c r="G51" s="23" t="e">
        <f ca="1">_xll.RiskPoisson(F51)</f>
        <v>#NAME?</v>
      </c>
    </row>
    <row r="52" spans="2:7" x14ac:dyDescent="0.25">
      <c r="B52" s="16">
        <v>36</v>
      </c>
      <c r="C52" s="17">
        <f t="shared" si="3"/>
        <v>241.5162080939902</v>
      </c>
      <c r="D52" s="22">
        <v>0.56999999999999995</v>
      </c>
      <c r="E52" s="17" t="e">
        <f t="shared" ca="1" si="4"/>
        <v>#NAME?</v>
      </c>
      <c r="F52" s="17" t="e">
        <f t="shared" ca="1" si="2"/>
        <v>#NAME?</v>
      </c>
      <c r="G52" s="23" t="e">
        <f ca="1">_xll.RiskPoisson(F52)</f>
        <v>#NAME?</v>
      </c>
    </row>
    <row r="53" spans="2:7" x14ac:dyDescent="0.25">
      <c r="B53" s="16">
        <v>37</v>
      </c>
      <c r="C53" s="17">
        <f t="shared" si="3"/>
        <v>241.27809166958212</v>
      </c>
      <c r="D53" s="22">
        <v>0.45</v>
      </c>
      <c r="E53" s="17" t="e">
        <f t="shared" ca="1" si="4"/>
        <v>#NAME?</v>
      </c>
      <c r="F53" s="17" t="e">
        <f t="shared" ca="1" si="2"/>
        <v>#NAME?</v>
      </c>
      <c r="G53" s="23" t="e">
        <f ca="1">_xll.RiskPoisson(F53)</f>
        <v>#NAME?</v>
      </c>
    </row>
    <row r="54" spans="2:7" x14ac:dyDescent="0.25">
      <c r="B54" s="16">
        <v>38</v>
      </c>
      <c r="C54" s="17">
        <f t="shared" si="3"/>
        <v>241.04021000967296</v>
      </c>
      <c r="D54" s="22">
        <v>0.45</v>
      </c>
      <c r="E54" s="17" t="e">
        <f t="shared" ca="1" si="4"/>
        <v>#NAME?</v>
      </c>
      <c r="F54" s="17" t="e">
        <f t="shared" ca="1" si="2"/>
        <v>#NAME?</v>
      </c>
      <c r="G54" s="23" t="e">
        <f ca="1">_xll.RiskPoisson(F54)</f>
        <v>#NAME?</v>
      </c>
    </row>
    <row r="55" spans="2:7" x14ac:dyDescent="0.25">
      <c r="B55" s="16">
        <v>39</v>
      </c>
      <c r="C55" s="17">
        <f t="shared" si="3"/>
        <v>240.80256288280296</v>
      </c>
      <c r="D55" s="22">
        <v>0.53</v>
      </c>
      <c r="E55" s="17" t="e">
        <f t="shared" ca="1" si="4"/>
        <v>#NAME?</v>
      </c>
      <c r="F55" s="17" t="e">
        <f t="shared" ca="1" si="2"/>
        <v>#NAME?</v>
      </c>
      <c r="G55" s="23" t="e">
        <f ca="1">_xll.RiskPoisson(F55)</f>
        <v>#NAME?</v>
      </c>
    </row>
    <row r="56" spans="2:7" x14ac:dyDescent="0.25">
      <c r="B56" s="16">
        <v>40</v>
      </c>
      <c r="C56" s="17">
        <f t="shared" si="3"/>
        <v>240.56515005774057</v>
      </c>
      <c r="D56" s="22">
        <v>0.51</v>
      </c>
      <c r="E56" s="17" t="e">
        <f t="shared" ca="1" si="4"/>
        <v>#NAME?</v>
      </c>
      <c r="F56" s="17" t="e">
        <f t="shared" ca="1" si="2"/>
        <v>#NAME?</v>
      </c>
      <c r="G56" s="23" t="e">
        <f ca="1">_xll.RiskPoisson(F56)</f>
        <v>#NAME?</v>
      </c>
    </row>
    <row r="57" spans="2:7" x14ac:dyDescent="0.25">
      <c r="B57" s="16">
        <v>41</v>
      </c>
      <c r="C57" s="17">
        <f t="shared" si="3"/>
        <v>240.32797130348217</v>
      </c>
      <c r="D57" s="22">
        <v>0.59</v>
      </c>
      <c r="E57" s="17" t="e">
        <f t="shared" ca="1" si="4"/>
        <v>#NAME?</v>
      </c>
      <c r="F57" s="17" t="e">
        <f t="shared" ca="1" si="2"/>
        <v>#NAME?</v>
      </c>
      <c r="G57" s="23" t="e">
        <f ca="1">_xll.RiskPoisson(F57)</f>
        <v>#NAME?</v>
      </c>
    </row>
    <row r="58" spans="2:7" x14ac:dyDescent="0.25">
      <c r="B58" s="16">
        <v>42</v>
      </c>
      <c r="C58" s="17">
        <f t="shared" si="3"/>
        <v>240.09102638925199</v>
      </c>
      <c r="D58" s="22">
        <v>0.63</v>
      </c>
      <c r="E58" s="17" t="e">
        <f t="shared" ca="1" si="4"/>
        <v>#NAME?</v>
      </c>
      <c r="F58" s="17" t="e">
        <f t="shared" ca="1" si="2"/>
        <v>#NAME?</v>
      </c>
      <c r="G58" s="23" t="e">
        <f ca="1">_xll.RiskPoisson(F58)</f>
        <v>#NAME?</v>
      </c>
    </row>
    <row r="59" spans="2:7" x14ac:dyDescent="0.25">
      <c r="B59" s="16">
        <v>43</v>
      </c>
      <c r="C59" s="17">
        <f t="shared" si="3"/>
        <v>239.85431508450171</v>
      </c>
      <c r="D59" s="22">
        <v>0.77</v>
      </c>
      <c r="E59" s="17" t="e">
        <f t="shared" ca="1" si="4"/>
        <v>#NAME?</v>
      </c>
      <c r="F59" s="17" t="e">
        <f t="shared" ca="1" si="2"/>
        <v>#NAME?</v>
      </c>
      <c r="G59" s="23" t="e">
        <f ca="1">_xll.RiskPoisson(F59)</f>
        <v>#NAME?</v>
      </c>
    </row>
    <row r="60" spans="2:7" x14ac:dyDescent="0.25">
      <c r="B60" s="16">
        <v>44</v>
      </c>
      <c r="C60" s="17">
        <f t="shared" si="3"/>
        <v>239.61783715891031</v>
      </c>
      <c r="D60" s="22">
        <v>0.89</v>
      </c>
      <c r="E60" s="17" t="e">
        <f t="shared" ca="1" si="4"/>
        <v>#NAME?</v>
      </c>
      <c r="F60" s="17" t="e">
        <f t="shared" ca="1" si="2"/>
        <v>#NAME?</v>
      </c>
      <c r="G60" s="23" t="e">
        <f ca="1">_xll.RiskPoisson(F60)</f>
        <v>#NAME?</v>
      </c>
    </row>
    <row r="61" spans="2:7" x14ac:dyDescent="0.25">
      <c r="B61" s="16">
        <v>45</v>
      </c>
      <c r="C61" s="17">
        <f t="shared" si="3"/>
        <v>239.38159238238387</v>
      </c>
      <c r="D61" s="22">
        <v>0.99</v>
      </c>
      <c r="E61" s="17" t="e">
        <f t="shared" ca="1" si="4"/>
        <v>#NAME?</v>
      </c>
      <c r="F61" s="17" t="e">
        <f t="shared" ca="1" si="2"/>
        <v>#NAME?</v>
      </c>
      <c r="G61" s="23" t="e">
        <f ca="1">_xll.RiskPoisson(F61)</f>
        <v>#NAME?</v>
      </c>
    </row>
    <row r="62" spans="2:7" x14ac:dyDescent="0.25">
      <c r="B62" s="16">
        <v>46</v>
      </c>
      <c r="C62" s="17">
        <f t="shared" si="3"/>
        <v>239.14558052505535</v>
      </c>
      <c r="D62" s="22">
        <v>1.1499999999999999</v>
      </c>
      <c r="E62" s="17" t="e">
        <f t="shared" ca="1" si="4"/>
        <v>#NAME?</v>
      </c>
      <c r="F62" s="17" t="e">
        <f t="shared" ca="1" si="2"/>
        <v>#NAME?</v>
      </c>
      <c r="G62" s="23" t="e">
        <f ca="1">_xll.RiskPoisson(F62)</f>
        <v>#NAME?</v>
      </c>
    </row>
    <row r="63" spans="2:7" x14ac:dyDescent="0.25">
      <c r="B63" s="16">
        <v>47</v>
      </c>
      <c r="C63" s="17">
        <f t="shared" si="3"/>
        <v>238.90980135728429</v>
      </c>
      <c r="D63" s="22">
        <v>1.27</v>
      </c>
      <c r="E63" s="17" t="e">
        <f t="shared" ca="1" si="4"/>
        <v>#NAME?</v>
      </c>
      <c r="F63" s="17" t="e">
        <f t="shared" ca="1" si="2"/>
        <v>#NAME?</v>
      </c>
      <c r="G63" s="23" t="e">
        <f ca="1">_xll.RiskPoisson(F63)</f>
        <v>#NAME?</v>
      </c>
    </row>
    <row r="64" spans="2:7" x14ac:dyDescent="0.25">
      <c r="B64" s="16">
        <v>48</v>
      </c>
      <c r="C64" s="17">
        <f t="shared" si="3"/>
        <v>238.67425464965669</v>
      </c>
      <c r="D64" s="22">
        <v>1.34</v>
      </c>
      <c r="E64" s="17" t="e">
        <f t="shared" ca="1" si="4"/>
        <v>#NAME?</v>
      </c>
      <c r="F64" s="17" t="e">
        <f t="shared" ca="1" si="2"/>
        <v>#NAME?</v>
      </c>
      <c r="G64" s="23" t="e">
        <f ca="1">_xll.RiskPoisson(F64)</f>
        <v>#NAME?</v>
      </c>
    </row>
    <row r="65" spans="2:7" x14ac:dyDescent="0.25">
      <c r="B65" s="16">
        <v>49</v>
      </c>
      <c r="C65" s="17">
        <f t="shared" si="3"/>
        <v>238.4389401729847</v>
      </c>
      <c r="D65" s="22">
        <v>1.38</v>
      </c>
      <c r="E65" s="17" t="e">
        <f t="shared" ca="1" si="4"/>
        <v>#NAME?</v>
      </c>
      <c r="F65" s="17" t="e">
        <f t="shared" ca="1" si="2"/>
        <v>#NAME?</v>
      </c>
      <c r="G65" s="23" t="e">
        <f ca="1">_xll.RiskPoisson(F65)</f>
        <v>#NAME?</v>
      </c>
    </row>
    <row r="66" spans="2:7" x14ac:dyDescent="0.25">
      <c r="B66" s="16">
        <v>50</v>
      </c>
      <c r="C66" s="17">
        <f t="shared" si="3"/>
        <v>238.20385769830645</v>
      </c>
      <c r="D66" s="22">
        <v>1.41</v>
      </c>
      <c r="E66" s="17" t="e">
        <f t="shared" ca="1" si="4"/>
        <v>#NAME?</v>
      </c>
      <c r="F66" s="17" t="e">
        <f t="shared" ca="1" si="2"/>
        <v>#NAME?</v>
      </c>
      <c r="G66" s="23" t="e">
        <f ca="1">_xll.RiskPoisson(F66)</f>
        <v>#NAME?</v>
      </c>
    </row>
    <row r="67" spans="2:7" x14ac:dyDescent="0.25">
      <c r="B67" s="16">
        <v>51</v>
      </c>
      <c r="C67" s="17">
        <f t="shared" si="3"/>
        <v>237.96900699688578</v>
      </c>
      <c r="D67" s="22">
        <v>1.55</v>
      </c>
      <c r="E67" s="17" t="e">
        <f t="shared" ca="1" si="4"/>
        <v>#NAME?</v>
      </c>
      <c r="F67" s="17" t="e">
        <f t="shared" ca="1" si="2"/>
        <v>#NAME?</v>
      </c>
      <c r="G67" s="23" t="e">
        <f ca="1">_xll.RiskPoisson(F67)</f>
        <v>#NAME?</v>
      </c>
    </row>
    <row r="68" spans="2:7" x14ac:dyDescent="0.25">
      <c r="B68" s="18">
        <v>52</v>
      </c>
      <c r="C68" s="18">
        <f t="shared" si="3"/>
        <v>237.73438784021209</v>
      </c>
      <c r="D68" s="41">
        <v>1.53</v>
      </c>
      <c r="E68" s="18" t="e">
        <f t="shared" ca="1" si="4"/>
        <v>#NAME?</v>
      </c>
      <c r="F68" s="17" t="e">
        <f t="shared" ca="1" si="2"/>
        <v>#NAME?</v>
      </c>
      <c r="G68" s="24" t="e">
        <f ca="1">_xll.RiskPoisson(F68)</f>
        <v>#NAME?</v>
      </c>
    </row>
  </sheetData>
  <mergeCells count="1">
    <mergeCell ref="B4:K7"/>
  </mergeCells>
  <phoneticPr fontId="2" type="noConversion"/>
  <pageMargins left="0.75" right="0.75" top="1" bottom="1" header="0.5" footer="0.5"/>
  <pageSetup paperSize="9" orientation="portrait" horizontalDpi="300" verticalDpi="30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Old people dying</vt:lpstr>
    </vt:vector>
  </TitlesOfParts>
  <Manager/>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EpiX Analytics</dc:creator>
  <cp:keywords/>
  <dc:description/>
  <cp:lastModifiedBy>EpixAnalytics</cp:lastModifiedBy>
  <dcterms:created xsi:type="dcterms:W3CDTF">2003-03-28T17:02:24Z</dcterms:created>
  <dcterms:modified xsi:type="dcterms:W3CDTF">2017-09-22T16:20:41Z</dcterms:modified>
  <cp:category/>
</cp:coreProperties>
</file>