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naz\Downloads\@RiskM\At Risk-Changed Name Models\"/>
    </mc:Choice>
  </mc:AlternateContent>
  <bookViews>
    <workbookView xWindow="0" yWindow="60" windowWidth="19030" windowHeight="8450" activeTab="1"/>
  </bookViews>
  <sheets>
    <sheet name="Conversion Summary" sheetId="3" r:id="rId1"/>
    <sheet name="Model" sheetId="1" r:id="rId2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FALSE</definedName>
    <definedName name="_AtRisk_SimSetting_StatisticFunctionUpdating" hidden="1">1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Affected">Model!$C$29</definedName>
    <definedName name="AffectedAllowed">Model!#REF!</definedName>
    <definedName name="AffectedSoFar">Model!$E$12</definedName>
    <definedName name="ConfidenceGood">Model!$C$32</definedName>
    <definedName name="CostOfTests">Model!$C$28</definedName>
    <definedName name="CostPerTest">Model!$E$13</definedName>
    <definedName name="DevtCost">Model!$D$9</definedName>
    <definedName name="NewTests">Model!$C$27</definedName>
    <definedName name="Pal_Workbook_GUID" hidden="1">"72D1PAWG7PVVTTNLA182SWHI"</definedName>
    <definedName name="PalCBConverterSource">"C:\Users\fzagmutt\Desktop\temp\VOII_CB7+.xls"</definedName>
    <definedName name="PerfectInfoDecision">Model!$C$24</definedName>
    <definedName name="PriorP">Model!$C$17</definedName>
    <definedName name="PriorProbGood">Model!$C$18</definedName>
    <definedName name="ProfitIfGood">Model!$D$10</definedName>
    <definedName name="ReqdConfidence">Model!$D$14</definedName>
    <definedName name="RiskAfterRecalcMacro" hidden="1">""</definedName>
    <definedName name="RiskAfterSimMacro" hidden="1">""</definedName>
    <definedName name="RiskAutoStopPercChange">1.5</definedName>
    <definedName name="RiskBeforeRecalcMacro" hidden="1">""</definedName>
    <definedName name="RiskBeforeSimMacro" hidden="1">""</definedName>
    <definedName name="RiskCollectDistributionSamples" hidden="1">0</definedName>
    <definedName name="RiskExcelReportsGoInNewWorkbook">TRUE</definedName>
    <definedName name="RiskExcelReportsToGenerate">0</definedName>
    <definedName name="RiskFixedSeed" hidden="1">1</definedName>
    <definedName name="RiskGenerateExcelReportsAtEndOfSimulation">FALSE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3000</definedName>
    <definedName name="RiskNumSimulations" hidden="1">20</definedName>
    <definedName name="RiskPauseOnError" hidden="1">FALSE</definedName>
    <definedName name="RiskRealTimeResults">FALSE</definedName>
    <definedName name="RiskReportGraphFormat">0</definedName>
    <definedName name="RiskResultsUpdateFreq">100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howRiskWindowAtEndOfSimulation">FALSE</definedName>
    <definedName name="RiskStandardRecalc" hidden="1">2</definedName>
    <definedName name="RiskTemplateSheetName">"myTemplate"</definedName>
    <definedName name="RiskUpdateDisplay" hidden="1">FALSE</definedName>
    <definedName name="RiskUseDifferentSeedForEachSim" hidden="1">FALSE</definedName>
    <definedName name="RiskUseFixedSeed" hidden="1">TRUE</definedName>
    <definedName name="RiskUseMultipleCPUs" hidden="1">TRUE</definedName>
    <definedName name="TestedSoFar">Model!$C$12</definedName>
    <definedName name="ThresholdP">Model!$C$11</definedName>
  </definedNames>
  <calcPr calcId="171027" calcMode="manual"/>
</workbook>
</file>

<file path=xl/calcChain.xml><?xml version="1.0" encoding="utf-8"?>
<calcChain xmlns="http://schemas.openxmlformats.org/spreadsheetml/2006/main">
  <c r="E14" i="1" l="1"/>
  <c r="B18" i="1"/>
  <c r="C18" i="1"/>
  <c r="C19" i="1" s="1"/>
  <c r="B32" i="1"/>
  <c r="C29" i="1"/>
  <c r="H24" i="1"/>
  <c r="H21" i="1"/>
  <c r="C27" i="1"/>
  <c r="H20" i="1"/>
  <c r="H33" i="1"/>
  <c r="H19" i="1"/>
  <c r="H32" i="1"/>
  <c r="H29" i="1"/>
  <c r="C17" i="1"/>
  <c r="H27" i="1"/>
  <c r="H26" i="1"/>
  <c r="H18" i="1"/>
  <c r="H23" i="1"/>
  <c r="H36" i="1"/>
  <c r="H30" i="1"/>
  <c r="H17" i="1"/>
  <c r="H22" i="1"/>
  <c r="H35" i="1"/>
  <c r="C21" i="1"/>
  <c r="H34" i="1"/>
  <c r="H31" i="1"/>
  <c r="H25" i="1"/>
  <c r="H28" i="1"/>
  <c r="C24" i="1" l="1"/>
  <c r="C30" i="1"/>
  <c r="C28" i="1"/>
  <c r="C31" i="1"/>
  <c r="C32" i="1" s="1"/>
  <c r="C36" i="1" s="1"/>
  <c r="C20" i="1"/>
  <c r="C37" i="1" l="1"/>
  <c r="D24" i="1"/>
  <c r="D36" i="1"/>
  <c r="C38" i="1"/>
</calcChain>
</file>

<file path=xl/comments1.xml><?xml version="1.0" encoding="utf-8"?>
<comments xmlns="http://schemas.openxmlformats.org/spreadsheetml/2006/main">
  <authors>
    <author>David</author>
  </authors>
  <commentList>
    <comment ref="C24" authorId="0" shapeId="0">
      <text>
        <r>
          <rPr>
            <sz val="8"/>
            <color indexed="81"/>
            <rFont val="Tahoma"/>
            <family val="2"/>
          </rPr>
          <t>1 = develop, 
0 = don't develop</t>
        </r>
      </text>
    </comment>
  </commentList>
</comments>
</file>

<file path=xl/sharedStrings.xml><?xml version="1.0" encoding="utf-8"?>
<sst xmlns="http://schemas.openxmlformats.org/spreadsheetml/2006/main" count="51" uniqueCount="49">
  <si>
    <t xml:space="preserve">people. </t>
  </si>
  <si>
    <t>million</t>
  </si>
  <si>
    <t>Cost of development is $</t>
  </si>
  <si>
    <t>Should we test more? How many? Cost/person tested = $</t>
  </si>
  <si>
    <t>Perform tests on</t>
  </si>
  <si>
    <t>People affected in new tests</t>
  </si>
  <si>
    <t>Develop</t>
  </si>
  <si>
    <t>Don't develop</t>
  </si>
  <si>
    <t>Will have to abandon if &gt;=</t>
  </si>
  <si>
    <t>Decision</t>
  </si>
  <si>
    <t>Return ($M) excl cost of info</t>
  </si>
  <si>
    <t>were affected</t>
  </si>
  <si>
    <t>Revenue NPV (incl dev) if good = $</t>
  </si>
  <si>
    <t>Tested people</t>
  </si>
  <si>
    <t>of consumers are affected by regulation</t>
  </si>
  <si>
    <t>Total tested</t>
  </si>
  <si>
    <t>Total affected</t>
  </si>
  <si>
    <t>Decision rule: don't develop unless &gt;=</t>
  </si>
  <si>
    <t>Value of information by iteration</t>
  </si>
  <si>
    <t>Current decision:</t>
  </si>
  <si>
    <t>Applying decision rule</t>
  </si>
  <si>
    <t>Prior estimate for p</t>
  </si>
  <si>
    <t>Cost of tests $</t>
  </si>
  <si>
    <t>Decision with perfect information:</t>
  </si>
  <si>
    <t>State of current knowledge</t>
  </si>
  <si>
    <t>Perfect knowledge</t>
  </si>
  <si>
    <t>Value of current decision by iteration</t>
  </si>
  <si>
    <t>Expected value of current decision</t>
  </si>
  <si>
    <t xml:space="preserve">Current data: Pilot test performed on </t>
  </si>
  <si>
    <t>Input data</t>
  </si>
  <si>
    <t>Value of imperfect information (VOII)</t>
  </si>
  <si>
    <t>VOII $M</t>
  </si>
  <si>
    <t>This model demonstrates an analysis of the value additional information may contain prior to making a decision. Read in conjunction with ModelAssist topic M0495</t>
  </si>
  <si>
    <t>modeling new tests</t>
  </si>
  <si>
    <t>modeling decision with extra data</t>
  </si>
  <si>
    <t>Forecasts (2)</t>
  </si>
  <si>
    <t>'Model'!$C$20</t>
  </si>
  <si>
    <t>=IF(PriorProbGood&lt;ReqdConfidence,0,IF(PriorP&gt;ThresholdP,-DevtCost,ProfitIfGood))+RiskOutput("Value of current decision by iteration")</t>
  </si>
  <si>
    <t>'Model'!$C$38</t>
  </si>
  <si>
    <t>=C36*D36+C37*D37-CostOfTests-C20+RiskOutput("Value of information")</t>
  </si>
  <si>
    <t>Assumptions (2)</t>
  </si>
  <si>
    <t>'Model'!$C$17</t>
  </si>
  <si>
    <t>=RiskBetaGeneral(E12+1,C12-E12+1,0,1,RiskName("PriorP"),RiskStatic(0.0198019801980198))</t>
  </si>
  <si>
    <t>'Model'!$C$29</t>
  </si>
  <si>
    <t>=RiskBinomial(C27,C17,RiskName("Affected"),RiskStatic(2))</t>
  </si>
  <si>
    <t>CB.Function Cells (1)</t>
  </si>
  <si>
    <t>'Model'!$C$21</t>
  </si>
  <si>
    <t>=RiskMean(C20)</t>
  </si>
  <si>
    <t>Simulation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</si>
</sst>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6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sz val="16"/>
      <name val="Arial"/>
      <family val="2"/>
    </font>
    <font>
      <sz val="12"/>
      <name val="Times New Roman"/>
      <family val="1"/>
    </font>
    <font>
      <b/>
      <sz val="10"/>
      <name val="Times New Roman"/>
      <family val="1"/>
    </font>
    <font>
      <sz val="10"/>
      <color indexed="10"/>
      <name val="Arial"/>
      <family val="2"/>
    </font>
    <font>
      <sz val="10"/>
      <name val="Arial"/>
      <family val="2"/>
      <charset val="204"/>
    </font>
    <font>
      <sz val="10"/>
      <color indexed="12"/>
      <name val="Arial"/>
      <family val="2"/>
      <charset val="204"/>
    </font>
    <font>
      <sz val="10"/>
      <color indexed="10"/>
      <name val="Arial"/>
      <family val="2"/>
      <charset val="204"/>
    </font>
    <font>
      <b/>
      <sz val="10"/>
      <color indexed="10"/>
      <name val="Arial"/>
      <family val="2"/>
      <charset val="204"/>
    </font>
    <font>
      <sz val="10"/>
      <color indexed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5" fillId="0" borderId="0"/>
    <xf numFmtId="9" fontId="1" fillId="0" borderId="0" applyFont="0" applyFill="0" applyBorder="0" applyAlignment="0" applyProtection="0"/>
  </cellStyleXfs>
  <cellXfs count="62">
    <xf numFmtId="0" fontId="0" fillId="0" borderId="0" xfId="0"/>
    <xf numFmtId="0" fontId="0" fillId="0" borderId="0" xfId="0" applyBorder="1"/>
    <xf numFmtId="10" fontId="4" fillId="0" borderId="0" xfId="0" applyNumberFormat="1" applyFont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4" xfId="0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3" fillId="0" borderId="0" xfId="0" applyFont="1" applyBorder="1"/>
    <xf numFmtId="0" fontId="0" fillId="0" borderId="12" xfId="0" applyBorder="1" applyAlignment="1">
      <alignment horizontal="center" vertical="center"/>
    </xf>
    <xf numFmtId="0" fontId="0" fillId="0" borderId="12" xfId="0" applyBorder="1" applyAlignment="1">
      <alignment horizontal="center" vertical="center" wrapText="1"/>
    </xf>
    <xf numFmtId="0" fontId="5" fillId="0" borderId="0" xfId="0" applyFont="1" applyBorder="1" applyAlignment="1">
      <alignment horizontal="center"/>
    </xf>
    <xf numFmtId="10" fontId="0" fillId="0" borderId="0" xfId="2" applyNumberFormat="1" applyFont="1" applyBorder="1" applyAlignment="1">
      <alignment horizontal="center"/>
    </xf>
    <xf numFmtId="0" fontId="0" fillId="0" borderId="10" xfId="0" applyFill="1" applyBorder="1"/>
    <xf numFmtId="0" fontId="0" fillId="0" borderId="0" xfId="0" applyProtection="1">
      <protection locked="0"/>
    </xf>
    <xf numFmtId="0" fontId="7" fillId="0" borderId="0" xfId="0" applyFont="1" applyProtection="1">
      <protection locked="0"/>
    </xf>
    <xf numFmtId="0" fontId="8" fillId="0" borderId="0" xfId="0" applyFont="1"/>
    <xf numFmtId="10" fontId="5" fillId="0" borderId="13" xfId="2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10" fillId="0" borderId="3" xfId="0" applyFont="1" applyBorder="1"/>
    <xf numFmtId="0" fontId="11" fillId="0" borderId="14" xfId="0" applyFont="1" applyBorder="1"/>
    <xf numFmtId="0" fontId="12" fillId="0" borderId="14" xfId="0" applyFont="1" applyBorder="1" applyAlignment="1">
      <alignment horizontal="center"/>
    </xf>
    <xf numFmtId="0" fontId="11" fillId="0" borderId="0" xfId="0" applyFont="1" applyBorder="1"/>
    <xf numFmtId="0" fontId="12" fillId="0" borderId="0" xfId="0" applyFont="1" applyBorder="1" applyAlignment="1">
      <alignment horizontal="center"/>
    </xf>
    <xf numFmtId="9" fontId="12" fillId="0" borderId="0" xfId="0" applyNumberFormat="1" applyFont="1" applyBorder="1" applyAlignment="1">
      <alignment horizontal="center"/>
    </xf>
    <xf numFmtId="0" fontId="11" fillId="0" borderId="13" xfId="0" applyFont="1" applyBorder="1"/>
    <xf numFmtId="10" fontId="12" fillId="0" borderId="13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13" fillId="0" borderId="9" xfId="0" applyFont="1" applyBorder="1" applyAlignment="1">
      <alignment horizontal="center"/>
    </xf>
    <xf numFmtId="0" fontId="13" fillId="0" borderId="11" xfId="0" applyFont="1" applyBorder="1" applyAlignment="1">
      <alignment horizontal="center"/>
    </xf>
    <xf numFmtId="0" fontId="15" fillId="0" borderId="14" xfId="0" applyFont="1" applyFill="1" applyBorder="1" applyAlignment="1">
      <alignment horizontal="center"/>
    </xf>
    <xf numFmtId="0" fontId="13" fillId="0" borderId="6" xfId="0" applyFont="1" applyBorder="1" applyAlignment="1">
      <alignment horizontal="center"/>
    </xf>
    <xf numFmtId="0" fontId="13" fillId="0" borderId="8" xfId="0" applyFont="1" applyBorder="1" applyAlignment="1">
      <alignment horizontal="center"/>
    </xf>
    <xf numFmtId="0" fontId="13" fillId="0" borderId="10" xfId="0" applyFont="1" applyBorder="1" applyAlignment="1">
      <alignment horizontal="center"/>
    </xf>
    <xf numFmtId="0" fontId="5" fillId="0" borderId="0" xfId="1"/>
    <xf numFmtId="0" fontId="5" fillId="0" borderId="0" xfId="0" applyFont="1"/>
    <xf numFmtId="10" fontId="3" fillId="3" borderId="0" xfId="2" applyNumberFormat="1" applyFont="1" applyFill="1" applyBorder="1" applyAlignment="1">
      <alignment horizontal="center"/>
    </xf>
    <xf numFmtId="0" fontId="5" fillId="3" borderId="0" xfId="0" applyFont="1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164" fontId="14" fillId="3" borderId="5" xfId="0" applyNumberFormat="1" applyFont="1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/>
    </xf>
    <xf numFmtId="0" fontId="9" fillId="2" borderId="6" xfId="0" applyFont="1" applyFill="1" applyBorder="1" applyAlignment="1">
      <alignment horizontal="center" vertical="distributed" wrapText="1"/>
    </xf>
    <xf numFmtId="0" fontId="9" fillId="2" borderId="14" xfId="0" applyFont="1" applyFill="1" applyBorder="1" applyAlignment="1">
      <alignment horizontal="center" vertical="distributed" wrapText="1"/>
    </xf>
    <xf numFmtId="0" fontId="9" fillId="2" borderId="7" xfId="0" applyFont="1" applyFill="1" applyBorder="1" applyAlignment="1">
      <alignment horizontal="center" vertical="distributed" wrapText="1"/>
    </xf>
    <xf numFmtId="0" fontId="9" fillId="2" borderId="10" xfId="0" applyFont="1" applyFill="1" applyBorder="1" applyAlignment="1">
      <alignment horizontal="center" vertical="distributed" wrapText="1"/>
    </xf>
    <xf numFmtId="0" fontId="9" fillId="2" borderId="13" xfId="0" applyFont="1" applyFill="1" applyBorder="1" applyAlignment="1">
      <alignment horizontal="center" vertical="distributed" wrapText="1"/>
    </xf>
    <xf numFmtId="0" fontId="9" fillId="2" borderId="11" xfId="0" applyFont="1" applyFill="1" applyBorder="1" applyAlignment="1">
      <alignment horizontal="center" vertical="distributed" wrapText="1"/>
    </xf>
  </cellXfs>
  <cellStyles count="3">
    <cellStyle name="Normal" xfId="0" builtinId="0"/>
    <cellStyle name="Normal 2" xfId="1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107822410147993"/>
          <c:y val="7.7399380804953566E-2"/>
          <c:w val="0.80972515856236782"/>
          <c:h val="0.72755417956656343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Model!$G$17:$G$36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1200</c:v>
                </c:pt>
                <c:pt idx="11">
                  <c:v>1400</c:v>
                </c:pt>
                <c:pt idx="12">
                  <c:v>1600</c:v>
                </c:pt>
                <c:pt idx="13">
                  <c:v>1800</c:v>
                </c:pt>
                <c:pt idx="14">
                  <c:v>2000</c:v>
                </c:pt>
                <c:pt idx="15">
                  <c:v>2200</c:v>
                </c:pt>
                <c:pt idx="16">
                  <c:v>2400</c:v>
                </c:pt>
                <c:pt idx="17">
                  <c:v>2600</c:v>
                </c:pt>
                <c:pt idx="18">
                  <c:v>2800</c:v>
                </c:pt>
                <c:pt idx="19">
                  <c:v>3000</c:v>
                </c:pt>
              </c:numCache>
            </c:numRef>
          </c:xVal>
          <c:yVal>
            <c:numRef>
              <c:f>Model!$H$17:$H$36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A3-46D5-95A0-A83D3B75D0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2551176"/>
        <c:axId val="1"/>
      </c:scatterChart>
      <c:valAx>
        <c:axId val="542551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Tested people</a:t>
                </a:r>
              </a:p>
            </c:rich>
          </c:tx>
          <c:layout>
            <c:manualLayout>
              <c:xMode val="edge"/>
              <c:yMode val="edge"/>
              <c:x val="0.45877374624654332"/>
              <c:y val="0.8885450024488565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Value of information $M</a:t>
                </a:r>
              </a:p>
            </c:rich>
          </c:tx>
          <c:layout>
            <c:manualLayout>
              <c:xMode val="edge"/>
              <c:yMode val="edge"/>
              <c:x val="3.3826613381869979E-2"/>
              <c:y val="0.2569660550804355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2551176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hyperlink" Target="http://www.epixanalytics.com/" TargetMode="External"/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158750</xdr:colOff>
      <xdr:row>6</xdr:row>
      <xdr:rowOff>127000</xdr:rowOff>
    </xdr:from>
    <xdr:to>
      <xdr:col>15</xdr:col>
      <xdr:colOff>139700</xdr:colOff>
      <xdr:row>25</xdr:row>
      <xdr:rowOff>127000</xdr:rowOff>
    </xdr:to>
    <xdr:graphicFrame macro="">
      <xdr:nvGraphicFramePr>
        <xdr:cNvPr id="1092" name="Chart 5">
          <a:extLst>
            <a:ext uri="{FF2B5EF4-FFF2-40B4-BE49-F238E27FC236}">
              <a16:creationId xmlns:a16="http://schemas.microsoft.com/office/drawing/2014/main" id="{8C4754D2-5836-4A88-87CF-0408D56DB8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</xdr:colOff>
      <xdr:row>0</xdr:row>
      <xdr:rowOff>12700</xdr:rowOff>
    </xdr:to>
    <xdr:sp macro="" textlink="">
      <xdr:nvSpPr>
        <xdr:cNvPr id="4" name="CBConverterMarker" hidden="1">
          <a:extLst>
            <a:ext uri="{FF2B5EF4-FFF2-40B4-BE49-F238E27FC236}">
              <a16:creationId xmlns:a16="http://schemas.microsoft.com/office/drawing/2014/main" id="{C8D0C062-6A48-4A31-A490-DEBF68446940}"/>
            </a:ext>
          </a:extLst>
        </xdr:cNvPr>
        <xdr:cNvSpPr txBox="1"/>
      </xdr:nvSpPr>
      <xdr:spPr>
        <a:xfrm>
          <a:off x="0" y="0"/>
          <a:ext cx="12700" cy="12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vert="horz" rtlCol="0" anchor="t"/>
        <a:lstStyle/>
        <a:p>
          <a:r>
            <a:rPr lang="en-US" sz="1100"/>
            <a:t>This spreadsheet was created using Palisade Corporation's CBConverter Utility.</a:t>
          </a:r>
        </a:p>
      </xdr:txBody>
    </xdr:sp>
    <xdr:clientData/>
  </xdr:twoCellAnchor>
  <xdr:twoCellAnchor editAs="oneCell">
    <xdr:from>
      <xdr:col>1</xdr:col>
      <xdr:colOff>0</xdr:colOff>
      <xdr:row>0</xdr:row>
      <xdr:rowOff>31750</xdr:rowOff>
    </xdr:from>
    <xdr:to>
      <xdr:col>1</xdr:col>
      <xdr:colOff>2057400</xdr:colOff>
      <xdr:row>2</xdr:row>
      <xdr:rowOff>107950</xdr:rowOff>
    </xdr:to>
    <xdr:pic>
      <xdr:nvPicPr>
        <xdr:cNvPr id="3" name="Picture 126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9089295-10C7-4CB3-8513-2606E57E9DF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50" y="31750"/>
          <a:ext cx="2057400" cy="10287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8"/>
  <sheetViews>
    <sheetView workbookViewId="0">
      <selection activeCell="C7" sqref="C7"/>
    </sheetView>
  </sheetViews>
  <sheetFormatPr defaultColWidth="8.90625" defaultRowHeight="12.5" x14ac:dyDescent="0.25"/>
  <cols>
    <col min="1" max="1" width="2.1796875" style="44" customWidth="1"/>
    <col min="2" max="2" width="24" style="44" customWidth="1"/>
    <col min="3" max="3" width="28" style="44" customWidth="1"/>
    <col min="4" max="16384" width="8.90625" style="44"/>
  </cols>
  <sheetData>
    <row r="1" spans="1:3" ht="12" customHeight="1" x14ac:dyDescent="0.25">
      <c r="A1" s="44" t="s">
        <v>35</v>
      </c>
    </row>
    <row r="2" spans="1:3" ht="12.65" customHeight="1" x14ac:dyDescent="0.25">
      <c r="B2" s="44" t="s">
        <v>36</v>
      </c>
      <c r="C2" s="44" t="s">
        <v>37</v>
      </c>
    </row>
    <row r="3" spans="1:3" ht="12.65" customHeight="1" x14ac:dyDescent="0.25">
      <c r="B3" s="44" t="s">
        <v>38</v>
      </c>
      <c r="C3" s="44" t="s">
        <v>39</v>
      </c>
    </row>
    <row r="4" spans="1:3" ht="12" customHeight="1" x14ac:dyDescent="0.25">
      <c r="A4" s="44" t="s">
        <v>40</v>
      </c>
    </row>
    <row r="5" spans="1:3" ht="12.65" customHeight="1" x14ac:dyDescent="0.25">
      <c r="B5" s="44" t="s">
        <v>41</v>
      </c>
      <c r="C5" s="44" t="s">
        <v>42</v>
      </c>
    </row>
    <row r="6" spans="1:3" ht="12.65" customHeight="1" x14ac:dyDescent="0.25">
      <c r="B6" s="44" t="s">
        <v>43</v>
      </c>
      <c r="C6" s="44" t="s">
        <v>44</v>
      </c>
    </row>
    <row r="7" spans="1:3" ht="12" customHeight="1" x14ac:dyDescent="0.25">
      <c r="A7" s="44" t="s">
        <v>45</v>
      </c>
    </row>
    <row r="8" spans="1:3" ht="12.65" customHeight="1" x14ac:dyDescent="0.25">
      <c r="B8" s="44" t="s">
        <v>46</v>
      </c>
      <c r="C8" s="44" t="s">
        <v>47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M40"/>
  <sheetViews>
    <sheetView showGridLines="0" tabSelected="1" zoomScale="85" zoomScaleNormal="85" workbookViewId="0">
      <selection activeCell="D9" sqref="D9"/>
    </sheetView>
  </sheetViews>
  <sheetFormatPr defaultRowHeight="12.5" x14ac:dyDescent="0.25"/>
  <cols>
    <col min="1" max="1" width="3" customWidth="1"/>
    <col min="2" max="2" width="31.08984375" customWidth="1"/>
    <col min="3" max="3" width="16.36328125" customWidth="1"/>
    <col min="4" max="4" width="14.90625" customWidth="1"/>
    <col min="5" max="5" width="11.54296875" customWidth="1"/>
    <col min="6" max="6" width="11.90625" customWidth="1"/>
    <col min="7" max="7" width="12.6328125" customWidth="1"/>
    <col min="10" max="10" width="9.6328125" bestFit="1" customWidth="1"/>
    <col min="11" max="11" width="12.54296875" bestFit="1" customWidth="1"/>
  </cols>
  <sheetData>
    <row r="1" spans="1:13" ht="57" customHeight="1" x14ac:dyDescent="0.25">
      <c r="A1" s="23"/>
      <c r="B1" s="23"/>
      <c r="C1" s="23"/>
      <c r="D1" s="23"/>
      <c r="E1" s="23"/>
      <c r="F1" s="23"/>
      <c r="G1" s="23"/>
      <c r="H1" s="23"/>
      <c r="I1" s="23"/>
      <c r="J1" s="23"/>
      <c r="K1" s="23"/>
    </row>
    <row r="2" spans="1:13" ht="18" customHeight="1" x14ac:dyDescent="0.4">
      <c r="A2" s="23"/>
      <c r="B2" s="23"/>
      <c r="C2" s="23"/>
      <c r="D2" s="24" t="s">
        <v>30</v>
      </c>
      <c r="E2" s="23"/>
      <c r="G2" s="23"/>
      <c r="H2" s="23"/>
      <c r="I2" s="23"/>
    </row>
    <row r="3" spans="1:13" ht="15.5" x14ac:dyDescent="0.35">
      <c r="A3" s="23"/>
      <c r="B3" s="23"/>
      <c r="C3" s="23"/>
      <c r="D3" s="23"/>
      <c r="E3" s="25"/>
      <c r="G3" s="23"/>
      <c r="H3" s="23"/>
      <c r="I3" s="23"/>
    </row>
    <row r="4" spans="1:13" ht="12.75" customHeight="1" x14ac:dyDescent="0.25">
      <c r="A4" s="23"/>
      <c r="B4" s="56" t="s">
        <v>32</v>
      </c>
      <c r="C4" s="57"/>
      <c r="D4" s="57"/>
      <c r="E4" s="58"/>
    </row>
    <row r="5" spans="1:13" ht="14.25" customHeight="1" x14ac:dyDescent="0.25">
      <c r="A5" s="23"/>
      <c r="B5" s="59"/>
      <c r="C5" s="60"/>
      <c r="D5" s="60"/>
      <c r="E5" s="61"/>
    </row>
    <row r="6" spans="1:13" x14ac:dyDescent="0.25">
      <c r="A6" s="23"/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</row>
    <row r="8" spans="1:13" x14ac:dyDescent="0.25">
      <c r="B8" s="53" t="s">
        <v>29</v>
      </c>
      <c r="C8" s="54"/>
      <c r="D8" s="54"/>
      <c r="E8" s="54"/>
      <c r="F8" s="55"/>
    </row>
    <row r="9" spans="1:13" x14ac:dyDescent="0.25">
      <c r="B9" s="11" t="s">
        <v>2</v>
      </c>
      <c r="C9" s="30"/>
      <c r="D9" s="31">
        <v>1.8</v>
      </c>
      <c r="E9" s="30" t="s">
        <v>1</v>
      </c>
      <c r="F9" s="12"/>
    </row>
    <row r="10" spans="1:13" x14ac:dyDescent="0.25">
      <c r="B10" s="13" t="s">
        <v>12</v>
      </c>
      <c r="C10" s="32"/>
      <c r="D10" s="33">
        <v>3.7</v>
      </c>
      <c r="E10" s="32" t="s">
        <v>1</v>
      </c>
      <c r="F10" s="14"/>
    </row>
    <row r="11" spans="1:13" x14ac:dyDescent="0.25">
      <c r="B11" s="13" t="s">
        <v>8</v>
      </c>
      <c r="C11" s="34">
        <v>0.02</v>
      </c>
      <c r="D11" s="32" t="s">
        <v>14</v>
      </c>
      <c r="E11" s="32"/>
      <c r="F11" s="14"/>
    </row>
    <row r="12" spans="1:13" x14ac:dyDescent="0.25">
      <c r="B12" s="13" t="s">
        <v>28</v>
      </c>
      <c r="C12" s="33">
        <v>200</v>
      </c>
      <c r="D12" s="32" t="s">
        <v>0</v>
      </c>
      <c r="E12" s="33">
        <v>3</v>
      </c>
      <c r="F12" s="14" t="s">
        <v>11</v>
      </c>
    </row>
    <row r="13" spans="1:13" x14ac:dyDescent="0.25">
      <c r="B13" s="13" t="s">
        <v>3</v>
      </c>
      <c r="C13" s="32"/>
      <c r="D13" s="32"/>
      <c r="E13" s="33">
        <v>500</v>
      </c>
      <c r="F13" s="14"/>
    </row>
    <row r="14" spans="1:13" x14ac:dyDescent="0.25">
      <c r="B14" s="15" t="s">
        <v>17</v>
      </c>
      <c r="C14" s="35"/>
      <c r="D14" s="36">
        <v>0.85</v>
      </c>
      <c r="E14" s="35" t="str">
        <f>"confident that p&lt; " &amp;TEXT(ThresholdP,"0.0%")</f>
        <v>confident that p&lt; 2.0%</v>
      </c>
      <c r="F14" s="16"/>
    </row>
    <row r="15" spans="1:13" ht="13" x14ac:dyDescent="0.3">
      <c r="D15" s="2"/>
    </row>
    <row r="16" spans="1:13" x14ac:dyDescent="0.25">
      <c r="B16" s="53" t="s">
        <v>24</v>
      </c>
      <c r="C16" s="54"/>
      <c r="D16" s="55"/>
      <c r="F16" s="45" t="s">
        <v>48</v>
      </c>
      <c r="G16" s="8" t="s">
        <v>13</v>
      </c>
      <c r="H16" s="10" t="s">
        <v>31</v>
      </c>
    </row>
    <row r="17" spans="2:8" ht="13" x14ac:dyDescent="0.3">
      <c r="B17" s="13" t="s">
        <v>21</v>
      </c>
      <c r="C17" s="46" t="e">
        <f ca="1">_xll.RiskBeta(AffectedSoFar+1,TestedSoFar-AffectedSoFar+1)</f>
        <v>#NAME?</v>
      </c>
      <c r="D17" s="14"/>
      <c r="F17">
        <v>1</v>
      </c>
      <c r="G17" s="41">
        <v>100</v>
      </c>
      <c r="H17" s="37" t="e">
        <f ca="1">_xll.RiskMean($C$38,F17)</f>
        <v>#NAME?</v>
      </c>
    </row>
    <row r="18" spans="2:8" x14ac:dyDescent="0.25">
      <c r="B18" s="13" t="str">
        <f>"Confidence that P(affected)&lt;"&amp;TEXT(ThresholdP,"0.0%")&amp;"="</f>
        <v>Confidence that P(affected)&lt;2.0%=</v>
      </c>
      <c r="C18" s="21">
        <f>BETADIST(ThresholdP,AffectedSoFar+1,TestedSoFar-AffectedSoFar+1)</f>
        <v>0.57243196358627135</v>
      </c>
      <c r="D18" s="14"/>
      <c r="F18">
        <v>2</v>
      </c>
      <c r="G18" s="42">
        <v>200</v>
      </c>
      <c r="H18" s="38" t="e">
        <f ca="1">_xll.RiskMean($C$38,F18)</f>
        <v>#NAME?</v>
      </c>
    </row>
    <row r="19" spans="2:8" x14ac:dyDescent="0.25">
      <c r="B19" s="13" t="s">
        <v>19</v>
      </c>
      <c r="C19" s="1" t="str">
        <f>IF(PriorProbGood&gt;ReqdConfidence,"Develop","Don't develop")</f>
        <v>Don't develop</v>
      </c>
      <c r="D19" s="14"/>
      <c r="F19">
        <v>3</v>
      </c>
      <c r="G19" s="42">
        <v>300</v>
      </c>
      <c r="H19" s="38" t="e">
        <f ca="1">_xll.RiskMean($C$38,F19)</f>
        <v>#NAME?</v>
      </c>
    </row>
    <row r="20" spans="2:8" x14ac:dyDescent="0.25">
      <c r="B20" s="13" t="s">
        <v>26</v>
      </c>
      <c r="C20" s="48" t="e">
        <f ca="1">IF(PriorProbGood&lt;ReqdConfidence,0,IF(PriorP&gt;ThresholdP,-DevtCost,ProfitIfGood))+_xll.RiskOutput("Value of current decision by iteration")</f>
        <v>#NAME?</v>
      </c>
      <c r="D20" s="14"/>
      <c r="F20">
        <v>4</v>
      </c>
      <c r="G20" s="42">
        <v>400</v>
      </c>
      <c r="H20" s="38" t="e">
        <f ca="1">_xll.RiskMean($C$38,F20)</f>
        <v>#NAME?</v>
      </c>
    </row>
    <row r="21" spans="2:8" x14ac:dyDescent="0.25">
      <c r="B21" s="22" t="s">
        <v>27</v>
      </c>
      <c r="C21" s="28" t="e">
        <f ca="1">_xll.RiskMean(C20)</f>
        <v>#NAME?</v>
      </c>
      <c r="D21" s="16"/>
      <c r="F21">
        <v>5</v>
      </c>
      <c r="G21" s="42">
        <v>500</v>
      </c>
      <c r="H21" s="38" t="e">
        <f ca="1">_xll.RiskMean($C$38,F21)</f>
        <v>#NAME?</v>
      </c>
    </row>
    <row r="22" spans="2:8" x14ac:dyDescent="0.25">
      <c r="B22" s="1"/>
      <c r="C22" s="1"/>
      <c r="D22" s="1"/>
      <c r="F22">
        <v>6</v>
      </c>
      <c r="G22" s="42">
        <v>600</v>
      </c>
      <c r="H22" s="38" t="e">
        <f ca="1">_xll.RiskMean($C$38,F22)</f>
        <v>#NAME?</v>
      </c>
    </row>
    <row r="23" spans="2:8" x14ac:dyDescent="0.25">
      <c r="B23" s="50" t="s">
        <v>25</v>
      </c>
      <c r="C23" s="51"/>
      <c r="D23" s="52"/>
      <c r="F23">
        <v>7</v>
      </c>
      <c r="G23" s="42">
        <v>700</v>
      </c>
      <c r="H23" s="38" t="e">
        <f ca="1">_xll.RiskMean($C$38,F23)</f>
        <v>#NAME?</v>
      </c>
    </row>
    <row r="24" spans="2:8" x14ac:dyDescent="0.25">
      <c r="B24" s="5" t="s">
        <v>23</v>
      </c>
      <c r="C24" s="9" t="e">
        <f ca="1">IF(PriorP&lt;ThresholdP,1,0)</f>
        <v>#NAME?</v>
      </c>
      <c r="D24" s="6" t="e">
        <f ca="1">IF(PerfectInfoDecision&gt;1,"Develop","Don't develop")</f>
        <v>#NAME?</v>
      </c>
      <c r="F24">
        <v>8</v>
      </c>
      <c r="G24" s="42">
        <v>800</v>
      </c>
      <c r="H24" s="38" t="e">
        <f ca="1">_xll.RiskMean($C$38,F24)</f>
        <v>#NAME?</v>
      </c>
    </row>
    <row r="25" spans="2:8" x14ac:dyDescent="0.25">
      <c r="F25">
        <v>9</v>
      </c>
      <c r="G25" s="42">
        <v>900</v>
      </c>
      <c r="H25" s="38" t="e">
        <f ca="1">_xll.RiskMean($C$38,F25)</f>
        <v>#NAME?</v>
      </c>
    </row>
    <row r="26" spans="2:8" x14ac:dyDescent="0.25">
      <c r="B26" s="53" t="s">
        <v>33</v>
      </c>
      <c r="C26" s="54"/>
      <c r="D26" s="55"/>
      <c r="F26">
        <v>10</v>
      </c>
      <c r="G26" s="42">
        <v>1000</v>
      </c>
      <c r="H26" s="38" t="e">
        <f ca="1">_xll.RiskMean($C$38,F26)</f>
        <v>#NAME?</v>
      </c>
    </row>
    <row r="27" spans="2:8" x14ac:dyDescent="0.25">
      <c r="B27" s="11" t="s">
        <v>4</v>
      </c>
      <c r="C27" s="40" t="e">
        <f ca="1">_xll.RiskSimtable(G17:G36)</f>
        <v>#NAME?</v>
      </c>
      <c r="D27" s="12"/>
      <c r="F27">
        <v>11</v>
      </c>
      <c r="G27" s="42">
        <v>1200</v>
      </c>
      <c r="H27" s="38" t="e">
        <f ca="1">_xll.RiskMean($C$38,F27)</f>
        <v>#NAME?</v>
      </c>
    </row>
    <row r="28" spans="2:8" x14ac:dyDescent="0.25">
      <c r="B28" s="13" t="s">
        <v>22</v>
      </c>
      <c r="C28" s="20" t="e">
        <f ca="1">NewTests*CostPerTest/1000000</f>
        <v>#NAME?</v>
      </c>
      <c r="D28" s="14" t="s">
        <v>1</v>
      </c>
      <c r="F28">
        <v>12</v>
      </c>
      <c r="G28" s="42">
        <v>1400</v>
      </c>
      <c r="H28" s="38" t="e">
        <f ca="1">_xll.RiskMean($C$38,F28)</f>
        <v>#NAME?</v>
      </c>
    </row>
    <row r="29" spans="2:8" x14ac:dyDescent="0.25">
      <c r="B29" s="13" t="s">
        <v>5</v>
      </c>
      <c r="C29" s="47" t="e">
        <f ca="1">_xll.RiskBinomial(C27,C17,_xll.RiskName("Affected"),_xll.RiskStatic(2))</f>
        <v>#NAME?</v>
      </c>
      <c r="D29" s="14"/>
      <c r="F29">
        <v>13</v>
      </c>
      <c r="G29" s="42">
        <v>1600</v>
      </c>
      <c r="H29" s="38" t="e">
        <f ca="1">_xll.RiskMean($C$38,F29)</f>
        <v>#NAME?</v>
      </c>
    </row>
    <row r="30" spans="2:8" x14ac:dyDescent="0.25">
      <c r="B30" s="13" t="s">
        <v>15</v>
      </c>
      <c r="C30" s="20" t="e">
        <f ca="1">TestedSoFar+NewTests</f>
        <v>#NAME?</v>
      </c>
      <c r="D30" s="14"/>
      <c r="F30">
        <v>14</v>
      </c>
      <c r="G30" s="42">
        <v>1800</v>
      </c>
      <c r="H30" s="38" t="e">
        <f ca="1">_xll.RiskMean($C$38,F30)</f>
        <v>#NAME?</v>
      </c>
    </row>
    <row r="31" spans="2:8" x14ac:dyDescent="0.25">
      <c r="B31" s="13" t="s">
        <v>16</v>
      </c>
      <c r="C31" s="20" t="e">
        <f ca="1">AffectedSoFar+Affected</f>
        <v>#NAME?</v>
      </c>
      <c r="D31" s="14"/>
      <c r="F31">
        <v>15</v>
      </c>
      <c r="G31" s="42">
        <v>2000</v>
      </c>
      <c r="H31" s="38" t="e">
        <f ca="1">_xll.RiskMean($C$38,F31)</f>
        <v>#NAME?</v>
      </c>
    </row>
    <row r="32" spans="2:8" x14ac:dyDescent="0.25">
      <c r="B32" s="15" t="str">
        <f>CONCATENATE("New confidence p &lt; ",ThresholdP)</f>
        <v>New confidence p &lt; 0.02</v>
      </c>
      <c r="C32" s="26" t="e">
        <f ca="1">BETADIST(ThresholdP,C31+1,C30-C31+1)</f>
        <v>#NAME?</v>
      </c>
      <c r="D32" s="16"/>
      <c r="F32">
        <v>16</v>
      </c>
      <c r="G32" s="42">
        <v>2200</v>
      </c>
      <c r="H32" s="38" t="e">
        <f ca="1">_xll.RiskMean($C$38,F32)</f>
        <v>#NAME?</v>
      </c>
    </row>
    <row r="33" spans="2:8" ht="13" x14ac:dyDescent="0.3">
      <c r="B33" s="1"/>
      <c r="C33" s="17"/>
      <c r="D33" s="1"/>
      <c r="F33">
        <v>17</v>
      </c>
      <c r="G33" s="42">
        <v>2400</v>
      </c>
      <c r="H33" s="38" t="e">
        <f ca="1">_xll.RiskMean($C$38,F33)</f>
        <v>#NAME?</v>
      </c>
    </row>
    <row r="34" spans="2:8" x14ac:dyDescent="0.25">
      <c r="B34" s="50" t="s">
        <v>34</v>
      </c>
      <c r="C34" s="51"/>
      <c r="D34" s="52"/>
      <c r="F34">
        <v>18</v>
      </c>
      <c r="G34" s="42">
        <v>2600</v>
      </c>
      <c r="H34" s="38" t="e">
        <f ca="1">_xll.RiskMean($C$38,F34)</f>
        <v>#NAME?</v>
      </c>
    </row>
    <row r="35" spans="2:8" ht="25" x14ac:dyDescent="0.25">
      <c r="B35" s="18" t="s">
        <v>20</v>
      </c>
      <c r="C35" s="19" t="s">
        <v>9</v>
      </c>
      <c r="D35" s="7" t="s">
        <v>10</v>
      </c>
      <c r="F35">
        <v>19</v>
      </c>
      <c r="G35" s="42">
        <v>2800</v>
      </c>
      <c r="H35" s="38" t="e">
        <f ca="1">_xll.RiskMean($C$38,F35)</f>
        <v>#NAME?</v>
      </c>
    </row>
    <row r="36" spans="2:8" x14ac:dyDescent="0.25">
      <c r="B36" s="3" t="s">
        <v>6</v>
      </c>
      <c r="C36" s="27" t="e">
        <f ca="1">IF(ConfidenceGood&gt;=ReqdConfidence,1,0)</f>
        <v>#NAME?</v>
      </c>
      <c r="D36" s="27" t="e">
        <f ca="1">ProfitIfGood*PerfectInfoDecision-DevtCost*(1-PerfectInfoDecision)</f>
        <v>#NAME?</v>
      </c>
      <c r="F36">
        <v>20</v>
      </c>
      <c r="G36" s="43">
        <v>3000</v>
      </c>
      <c r="H36" s="39" t="e">
        <f ca="1">_xll.RiskMean($C$38,F36)</f>
        <v>#NAME?</v>
      </c>
    </row>
    <row r="37" spans="2:8" x14ac:dyDescent="0.25">
      <c r="B37" s="4" t="s">
        <v>7</v>
      </c>
      <c r="C37" s="27" t="e">
        <f ca="1">1-C36</f>
        <v>#NAME?</v>
      </c>
      <c r="D37" s="27">
        <v>0</v>
      </c>
    </row>
    <row r="38" spans="2:8" ht="13" x14ac:dyDescent="0.3">
      <c r="B38" s="29" t="s">
        <v>18</v>
      </c>
      <c r="C38" s="49" t="e">
        <f ca="1">C36*D36+C37*D37-CostOfTests-C20+_xll.RiskOutput("Value of information")</f>
        <v>#NAME?</v>
      </c>
      <c r="D38" s="6"/>
    </row>
    <row r="39" spans="2:8" x14ac:dyDescent="0.25">
      <c r="E39" s="1"/>
    </row>
    <row r="40" spans="2:8" x14ac:dyDescent="0.25">
      <c r="D40" s="1"/>
    </row>
  </sheetData>
  <mergeCells count="6">
    <mergeCell ref="B34:D34"/>
    <mergeCell ref="B8:F8"/>
    <mergeCell ref="B4:E5"/>
    <mergeCell ref="B26:D26"/>
    <mergeCell ref="B16:D16"/>
    <mergeCell ref="B23:D23"/>
  </mergeCells>
  <phoneticPr fontId="2" type="noConversion"/>
  <pageMargins left="0.75" right="0.75" top="1" bottom="1" header="0.5" footer="0.5"/>
  <pageSetup paperSize="9" orientation="portrait" horizontalDpi="4294967293" verticalDpi="300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14</vt:i4>
      </vt:variant>
    </vt:vector>
  </HeadingPairs>
  <TitlesOfParts>
    <vt:vector size="16" baseType="lpstr">
      <vt:lpstr>Conversion Summary</vt:lpstr>
      <vt:lpstr>Model</vt:lpstr>
      <vt:lpstr>Affected</vt:lpstr>
      <vt:lpstr>AffectedSoFar</vt:lpstr>
      <vt:lpstr>ConfidenceGood</vt:lpstr>
      <vt:lpstr>CostOfTests</vt:lpstr>
      <vt:lpstr>CostPerTest</vt:lpstr>
      <vt:lpstr>DevtCost</vt:lpstr>
      <vt:lpstr>NewTests</vt:lpstr>
      <vt:lpstr>PerfectInfoDecision</vt:lpstr>
      <vt:lpstr>PriorP</vt:lpstr>
      <vt:lpstr>PriorProbGood</vt:lpstr>
      <vt:lpstr>ProfitIfGood</vt:lpstr>
      <vt:lpstr>ReqdConfidence</vt:lpstr>
      <vt:lpstr>TestedSoFar</vt:lpstr>
      <vt:lpstr>ThresholdP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EpiX Analytics</dc:creator>
  <cp:lastModifiedBy>EpixAnalytics</cp:lastModifiedBy>
  <dcterms:created xsi:type="dcterms:W3CDTF">2005-07-11T08:57:58Z</dcterms:created>
  <dcterms:modified xsi:type="dcterms:W3CDTF">2017-09-22T16:21:07Z</dcterms:modified>
</cp:coreProperties>
</file>