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120" windowWidth="15480" windowHeight="7940"/>
  </bookViews>
  <sheets>
    <sheet name="Simulation only" sheetId="1" r:id="rId1"/>
    <sheet name="Calculation and Simulation" sheetId="2" r:id="rId2"/>
    <sheet name="Calculation only" sheetId="3" r:id="rId3"/>
  </sheets>
  <definedNames>
    <definedName name="Dose" localSheetId="1">'Calculation and Simulation'!$F$19</definedName>
    <definedName name="Dose" localSheetId="2">'Calculation only'!#REF!</definedName>
    <definedName name="Dose">'Simulation only'!$F$19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E22" i="3" l="1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F18" i="2"/>
  <c r="E121" i="3"/>
  <c r="E120" i="3"/>
  <c r="D120" i="3"/>
  <c r="D121" i="3"/>
  <c r="D22" i="3"/>
  <c r="F18" i="3"/>
  <c r="F19" i="3" s="1"/>
  <c r="F21" i="1"/>
  <c r="F19" i="2"/>
  <c r="F21" i="2"/>
  <c r="F18" i="1"/>
  <c r="F20" i="2" l="1"/>
  <c r="F19" i="1"/>
  <c r="F20" i="1" l="1"/>
</calcChain>
</file>

<file path=xl/sharedStrings.xml><?xml version="1.0" encoding="utf-8"?>
<sst xmlns="http://schemas.openxmlformats.org/spreadsheetml/2006/main" count="37" uniqueCount="17">
  <si>
    <t>Risk of a raw egg</t>
  </si>
  <si>
    <r>
      <t>Problem:</t>
    </r>
    <r>
      <rPr>
        <sz val="10"/>
        <rFont val="Times New Roman"/>
        <family val="1"/>
      </rPr>
      <t xml:space="preserve"> You have determined that a raw egg has a 0.2% probability of being contaminated with Salmonella, that there is a 3.5% probability that a random egg would be consumed raw, a contaminated raw egg contains Poisson(50) bacteria, and that the probability a person would be ill is =1-Exp(-bacteria/5308)^-0.4059. You are asked to calculate the probability that a random egg will cause someone to become ill.</t>
    </r>
  </si>
  <si>
    <t>Probability raw egg contaminated with Salmonella</t>
  </si>
  <si>
    <t>Probability random egg consumed raw</t>
  </si>
  <si>
    <t>Expected bacteria in a contaminated egg</t>
  </si>
  <si>
    <t>Alpha</t>
  </si>
  <si>
    <t>Beta</t>
  </si>
  <si>
    <t>Beta-Poisson dose response model parameters:</t>
  </si>
  <si>
    <t>Egg is contaminated and consumed raw</t>
  </si>
  <si>
    <t>Bacteria in egg (dose)</t>
  </si>
  <si>
    <t>Probability of illness from random egg</t>
  </si>
  <si>
    <t>P(Egg is contaminated and consumed raw)</t>
  </si>
  <si>
    <t>Bacteria in infected egg (dose)</t>
  </si>
  <si>
    <t>Dose</t>
  </si>
  <si>
    <t>P(illness|dose)</t>
  </si>
  <si>
    <t>P(dose)</t>
  </si>
  <si>
    <t>P(ill|dose)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</si>
</sst>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&quot;$&quot;#,##0"/>
    <numFmt numFmtId="167" formatCode="0.0%"/>
    <numFmt numFmtId="168" formatCode="_-* #,##0.00000_-;\-* #,##0.00000_-;_-* &quot;-&quot;??_-;_-@_-"/>
    <numFmt numFmtId="169" formatCode="0.000E+00"/>
    <numFmt numFmtId="170" formatCode="0.0E+00"/>
    <numFmt numFmtId="171" formatCode="0.000000"/>
  </numFmts>
  <fonts count="11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166" fontId="6" fillId="0" borderId="0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10" fontId="8" fillId="0" borderId="7" xfId="0" applyNumberFormat="1" applyFont="1" applyBorder="1" applyAlignment="1">
      <alignment horizontal="center"/>
    </xf>
    <xf numFmtId="10" fontId="8" fillId="0" borderId="8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9" xfId="0" applyFont="1" applyBorder="1" applyAlignment="1">
      <alignment horizontal="center"/>
    </xf>
    <xf numFmtId="167" fontId="8" fillId="0" borderId="7" xfId="0" applyNumberFormat="1" applyFont="1" applyBorder="1" applyAlignment="1">
      <alignment horizontal="center"/>
    </xf>
    <xf numFmtId="167" fontId="8" fillId="0" borderId="8" xfId="0" applyNumberFormat="1" applyFont="1" applyBorder="1" applyAlignment="1">
      <alignment horizontal="center"/>
    </xf>
    <xf numFmtId="168" fontId="0" fillId="0" borderId="0" xfId="1" applyNumberFormat="1" applyFont="1"/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169" fontId="10" fillId="0" borderId="9" xfId="0" applyNumberFormat="1" applyFont="1" applyBorder="1" applyAlignment="1">
      <alignment horizontal="center"/>
    </xf>
    <xf numFmtId="170" fontId="10" fillId="0" borderId="9" xfId="0" applyNumberFormat="1" applyFon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9" fillId="2" borderId="27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4" fillId="3" borderId="13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://www.epixanalytics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704850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57B90-C799-4195-82A5-A47180A632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53365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704850</xdr:colOff>
      <xdr:row>1</xdr:row>
      <xdr:rowOff>190500</xdr:rowOff>
    </xdr:to>
    <xdr:pic>
      <xdr:nvPicPr>
        <xdr:cNvPr id="2059" name="Picture 2" descr="logo-final-epix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35559F-736E-4B70-AB69-CF286963E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53365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704850</xdr:colOff>
      <xdr:row>1</xdr:row>
      <xdr:rowOff>177800</xdr:rowOff>
    </xdr:to>
    <xdr:pic>
      <xdr:nvPicPr>
        <xdr:cNvPr id="3593" name="Picture 2" descr="logo-final-epix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AC63F3-65F1-46B3-927A-C61FEC5ED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53365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showGridLines="0" tabSelected="1" workbookViewId="0"/>
  </sheetViews>
  <sheetFormatPr defaultRowHeight="12.5" x14ac:dyDescent="0.25"/>
  <cols>
    <col min="1" max="1" width="3" customWidth="1"/>
    <col min="5" max="5" width="18.26953125" bestFit="1" customWidth="1"/>
    <col min="6" max="6" width="12.453125" customWidth="1"/>
    <col min="7" max="7" width="15" bestFit="1" customWidth="1"/>
  </cols>
  <sheetData>
    <row r="1" spans="1:10" ht="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0" x14ac:dyDescent="0.4">
      <c r="A2" s="1"/>
      <c r="B2" s="1"/>
      <c r="C2" s="1"/>
      <c r="E2" s="1"/>
      <c r="F2" s="2"/>
      <c r="G2" s="2" t="s">
        <v>0</v>
      </c>
      <c r="H2" s="1"/>
      <c r="I2" s="1"/>
      <c r="J2" s="1"/>
    </row>
    <row r="3" spans="1:10" ht="14.25" customHeight="1" thickBot="1" x14ac:dyDescent="0.4">
      <c r="A3" s="1"/>
      <c r="B3" s="1"/>
      <c r="C3" s="1"/>
      <c r="D3" s="1"/>
      <c r="E3" s="3"/>
      <c r="F3" s="1"/>
      <c r="G3" s="1"/>
      <c r="H3" s="1"/>
      <c r="I3" s="1"/>
      <c r="J3" s="1"/>
    </row>
    <row r="4" spans="1:10" x14ac:dyDescent="0.25">
      <c r="A4" s="1"/>
      <c r="B4" s="40" t="s">
        <v>1</v>
      </c>
      <c r="C4" s="41"/>
      <c r="D4" s="41"/>
      <c r="E4" s="41"/>
      <c r="F4" s="41"/>
      <c r="G4" s="41"/>
      <c r="H4" s="41"/>
      <c r="I4" s="42"/>
      <c r="J4" s="1"/>
    </row>
    <row r="5" spans="1:10" x14ac:dyDescent="0.25">
      <c r="A5" s="1"/>
      <c r="B5" s="43"/>
      <c r="C5" s="44"/>
      <c r="D5" s="44"/>
      <c r="E5" s="44"/>
      <c r="F5" s="44"/>
      <c r="G5" s="44"/>
      <c r="H5" s="44"/>
      <c r="I5" s="45"/>
      <c r="J5" s="1"/>
    </row>
    <row r="6" spans="1:10" x14ac:dyDescent="0.25">
      <c r="A6" s="1"/>
      <c r="B6" s="43"/>
      <c r="C6" s="44"/>
      <c r="D6" s="44"/>
      <c r="E6" s="44"/>
      <c r="F6" s="44"/>
      <c r="G6" s="44"/>
      <c r="H6" s="44"/>
      <c r="I6" s="45"/>
      <c r="J6" s="1"/>
    </row>
    <row r="7" spans="1:10" ht="13" x14ac:dyDescent="0.3">
      <c r="A7" s="4"/>
      <c r="B7" s="43"/>
      <c r="C7" s="44"/>
      <c r="D7" s="44"/>
      <c r="E7" s="44"/>
      <c r="F7" s="44"/>
      <c r="G7" s="44"/>
      <c r="H7" s="44"/>
      <c r="I7" s="45"/>
      <c r="J7" s="4"/>
    </row>
    <row r="8" spans="1:10" ht="13.5" thickBot="1" x14ac:dyDescent="0.35">
      <c r="A8" s="4"/>
      <c r="B8" s="46"/>
      <c r="C8" s="47"/>
      <c r="D8" s="47"/>
      <c r="E8" s="47"/>
      <c r="F8" s="47"/>
      <c r="G8" s="47"/>
      <c r="H8" s="47"/>
      <c r="I8" s="48"/>
      <c r="J8" s="4"/>
    </row>
    <row r="9" spans="1:10" ht="13.5" thickBot="1" x14ac:dyDescent="0.35">
      <c r="A9" s="4"/>
      <c r="B9" s="5"/>
      <c r="C9" s="4"/>
      <c r="D9" s="4"/>
      <c r="E9" s="4"/>
      <c r="F9" s="4"/>
      <c r="G9" s="4"/>
      <c r="H9" s="4"/>
      <c r="I9" s="4"/>
      <c r="J9" s="4"/>
    </row>
    <row r="10" spans="1:10" x14ac:dyDescent="0.25">
      <c r="B10" s="49" t="s">
        <v>2</v>
      </c>
      <c r="C10" s="50"/>
      <c r="D10" s="50"/>
      <c r="E10" s="51"/>
      <c r="F10" s="22">
        <v>2E-3</v>
      </c>
    </row>
    <row r="11" spans="1:10" x14ac:dyDescent="0.25">
      <c r="B11" s="31" t="s">
        <v>3</v>
      </c>
      <c r="C11" s="32"/>
      <c r="D11" s="32"/>
      <c r="E11" s="32"/>
      <c r="F11" s="23">
        <v>3.5000000000000003E-2</v>
      </c>
      <c r="G11" s="6"/>
      <c r="H11" s="24"/>
      <c r="I11" s="6"/>
    </row>
    <row r="12" spans="1:10" ht="13" thickBot="1" x14ac:dyDescent="0.3">
      <c r="B12" s="33" t="s">
        <v>4</v>
      </c>
      <c r="C12" s="34"/>
      <c r="D12" s="34"/>
      <c r="E12" s="34"/>
      <c r="F12" s="17">
        <v>50</v>
      </c>
    </row>
    <row r="13" spans="1:10" ht="13" thickBot="1" x14ac:dyDescent="0.3"/>
    <row r="14" spans="1:10" ht="13" x14ac:dyDescent="0.3">
      <c r="B14" s="35" t="s">
        <v>7</v>
      </c>
      <c r="C14" s="36"/>
      <c r="D14" s="36"/>
      <c r="E14" s="36"/>
      <c r="F14" s="37"/>
    </row>
    <row r="15" spans="1:10" x14ac:dyDescent="0.25">
      <c r="B15" s="31" t="s">
        <v>5</v>
      </c>
      <c r="C15" s="32"/>
      <c r="D15" s="32"/>
      <c r="E15" s="32"/>
      <c r="F15" s="18">
        <v>-0.40589999999999998</v>
      </c>
    </row>
    <row r="16" spans="1:10" ht="13" thickBot="1" x14ac:dyDescent="0.3">
      <c r="B16" s="33" t="s">
        <v>6</v>
      </c>
      <c r="C16" s="34"/>
      <c r="D16" s="34"/>
      <c r="E16" s="34"/>
      <c r="F16" s="17">
        <v>5308</v>
      </c>
    </row>
    <row r="17" spans="2:6" ht="13" thickBot="1" x14ac:dyDescent="0.3">
      <c r="F17" s="14"/>
    </row>
    <row r="18" spans="2:6" x14ac:dyDescent="0.25">
      <c r="B18" s="38" t="s">
        <v>8</v>
      </c>
      <c r="C18" s="39"/>
      <c r="D18" s="39"/>
      <c r="E18" s="39"/>
      <c r="F18" s="19" t="e">
        <f ca="1">_xll.RiskBinomial(1,F10*F11)</f>
        <v>#NAME?</v>
      </c>
    </row>
    <row r="19" spans="2:6" x14ac:dyDescent="0.25">
      <c r="B19" s="31" t="s">
        <v>9</v>
      </c>
      <c r="C19" s="32"/>
      <c r="D19" s="32"/>
      <c r="E19" s="32"/>
      <c r="F19" s="20" t="e">
        <f ca="1">_xll.RiskPoisson(F12)*F18</f>
        <v>#NAME?</v>
      </c>
    </row>
    <row r="20" spans="2:6" x14ac:dyDescent="0.25">
      <c r="B20" s="31" t="s">
        <v>16</v>
      </c>
      <c r="C20" s="32"/>
      <c r="D20" s="32"/>
      <c r="E20" s="32"/>
      <c r="F20" s="20" t="e">
        <f ca="1">1-EXP(-Dose/F16)^-F15</f>
        <v>#NAME?</v>
      </c>
    </row>
    <row r="21" spans="2:6" ht="13.5" thickBot="1" x14ac:dyDescent="0.35">
      <c r="B21" s="33" t="s">
        <v>10</v>
      </c>
      <c r="C21" s="34"/>
      <c r="D21" s="34"/>
      <c r="E21" s="34"/>
      <c r="F21" s="21" t="e">
        <f ca="1">_xll.RiskOutput() + _xll.RiskBinomial(1,F20)</f>
        <v>#NAME?</v>
      </c>
    </row>
  </sheetData>
  <mergeCells count="11">
    <mergeCell ref="B4:I8"/>
    <mergeCell ref="B10:E10"/>
    <mergeCell ref="B11:E11"/>
    <mergeCell ref="B12:E12"/>
    <mergeCell ref="B19:E19"/>
    <mergeCell ref="B20:E20"/>
    <mergeCell ref="B21:E21"/>
    <mergeCell ref="B15:E15"/>
    <mergeCell ref="B16:E16"/>
    <mergeCell ref="B14:F14"/>
    <mergeCell ref="B18:E18"/>
  </mergeCells>
  <phoneticPr fontId="7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showGridLines="0" workbookViewId="0"/>
  </sheetViews>
  <sheetFormatPr defaultRowHeight="12.5" x14ac:dyDescent="0.25"/>
  <cols>
    <col min="1" max="1" width="3" customWidth="1"/>
    <col min="5" max="5" width="18.26953125" bestFit="1" customWidth="1"/>
    <col min="6" max="6" width="12.453125" bestFit="1" customWidth="1"/>
    <col min="7" max="7" width="15" bestFit="1" customWidth="1"/>
  </cols>
  <sheetData>
    <row r="1" spans="1:10" ht="9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0" x14ac:dyDescent="0.4">
      <c r="A2" s="1"/>
      <c r="B2" s="1"/>
      <c r="C2" s="1"/>
      <c r="E2" s="1"/>
      <c r="F2" s="2"/>
      <c r="G2" s="2" t="s">
        <v>0</v>
      </c>
      <c r="H2" s="1"/>
      <c r="I2" s="1"/>
      <c r="J2" s="1"/>
    </row>
    <row r="3" spans="1:10" ht="14.25" customHeight="1" thickBot="1" x14ac:dyDescent="0.4">
      <c r="A3" s="1"/>
      <c r="B3" s="1"/>
      <c r="C3" s="1"/>
      <c r="D3" s="1"/>
      <c r="E3" s="3"/>
      <c r="F3" s="1"/>
      <c r="G3" s="1"/>
      <c r="H3" s="1"/>
      <c r="I3" s="1"/>
      <c r="J3" s="1"/>
    </row>
    <row r="4" spans="1:10" ht="12.75" customHeight="1" x14ac:dyDescent="0.25">
      <c r="A4" s="1"/>
      <c r="B4" s="40" t="s">
        <v>1</v>
      </c>
      <c r="C4" s="41"/>
      <c r="D4" s="41"/>
      <c r="E4" s="41"/>
      <c r="F4" s="41"/>
      <c r="G4" s="41"/>
      <c r="H4" s="41"/>
      <c r="I4" s="42"/>
      <c r="J4" s="1"/>
    </row>
    <row r="5" spans="1:10" x14ac:dyDescent="0.25">
      <c r="A5" s="1"/>
      <c r="B5" s="43"/>
      <c r="C5" s="44"/>
      <c r="D5" s="44"/>
      <c r="E5" s="44"/>
      <c r="F5" s="44"/>
      <c r="G5" s="44"/>
      <c r="H5" s="44"/>
      <c r="I5" s="45"/>
      <c r="J5" s="1"/>
    </row>
    <row r="6" spans="1:10" x14ac:dyDescent="0.25">
      <c r="A6" s="1"/>
      <c r="B6" s="43"/>
      <c r="C6" s="44"/>
      <c r="D6" s="44"/>
      <c r="E6" s="44"/>
      <c r="F6" s="44"/>
      <c r="G6" s="44"/>
      <c r="H6" s="44"/>
      <c r="I6" s="45"/>
      <c r="J6" s="1"/>
    </row>
    <row r="7" spans="1:10" ht="13" x14ac:dyDescent="0.3">
      <c r="A7" s="4"/>
      <c r="B7" s="43"/>
      <c r="C7" s="44"/>
      <c r="D7" s="44"/>
      <c r="E7" s="44"/>
      <c r="F7" s="44"/>
      <c r="G7" s="44"/>
      <c r="H7" s="44"/>
      <c r="I7" s="45"/>
      <c r="J7" s="4"/>
    </row>
    <row r="8" spans="1:10" ht="13.5" thickBot="1" x14ac:dyDescent="0.35">
      <c r="A8" s="4"/>
      <c r="B8" s="46"/>
      <c r="C8" s="47"/>
      <c r="D8" s="47"/>
      <c r="E8" s="47"/>
      <c r="F8" s="47"/>
      <c r="G8" s="47"/>
      <c r="H8" s="47"/>
      <c r="I8" s="48"/>
      <c r="J8" s="4"/>
    </row>
    <row r="9" spans="1:10" ht="13.5" thickBot="1" x14ac:dyDescent="0.35">
      <c r="A9" s="4"/>
      <c r="B9" s="5"/>
      <c r="C9" s="4"/>
      <c r="D9" s="4"/>
      <c r="E9" s="4"/>
      <c r="F9" s="4"/>
      <c r="G9" s="4"/>
      <c r="H9" s="4"/>
      <c r="I9" s="4"/>
      <c r="J9" s="4"/>
    </row>
    <row r="10" spans="1:10" x14ac:dyDescent="0.25">
      <c r="B10" s="49" t="s">
        <v>2</v>
      </c>
      <c r="C10" s="50"/>
      <c r="D10" s="50"/>
      <c r="E10" s="51"/>
      <c r="F10" s="15">
        <v>2E-3</v>
      </c>
    </row>
    <row r="11" spans="1:10" x14ac:dyDescent="0.25">
      <c r="B11" s="31" t="s">
        <v>3</v>
      </c>
      <c r="C11" s="32"/>
      <c r="D11" s="32"/>
      <c r="E11" s="32"/>
      <c r="F11" s="16">
        <v>3.5000000000000003E-2</v>
      </c>
      <c r="G11" s="6"/>
      <c r="H11" s="6"/>
      <c r="I11" s="6"/>
    </row>
    <row r="12" spans="1:10" ht="13" thickBot="1" x14ac:dyDescent="0.3">
      <c r="B12" s="33" t="s">
        <v>4</v>
      </c>
      <c r="C12" s="34"/>
      <c r="D12" s="34"/>
      <c r="E12" s="34"/>
      <c r="F12" s="17">
        <v>50</v>
      </c>
    </row>
    <row r="13" spans="1:10" ht="13" thickBot="1" x14ac:dyDescent="0.3"/>
    <row r="14" spans="1:10" ht="13" x14ac:dyDescent="0.3">
      <c r="B14" s="35" t="s">
        <v>7</v>
      </c>
      <c r="C14" s="36"/>
      <c r="D14" s="36"/>
      <c r="E14" s="36"/>
      <c r="F14" s="37"/>
    </row>
    <row r="15" spans="1:10" x14ac:dyDescent="0.25">
      <c r="B15" s="31" t="s">
        <v>5</v>
      </c>
      <c r="C15" s="32"/>
      <c r="D15" s="32"/>
      <c r="E15" s="32"/>
      <c r="F15" s="18">
        <v>-0.40589999999999998</v>
      </c>
    </row>
    <row r="16" spans="1:10" ht="13" thickBot="1" x14ac:dyDescent="0.3">
      <c r="B16" s="33" t="s">
        <v>6</v>
      </c>
      <c r="C16" s="34"/>
      <c r="D16" s="34"/>
      <c r="E16" s="34"/>
      <c r="F16" s="17">
        <v>5308</v>
      </c>
    </row>
    <row r="17" spans="2:7" ht="13" thickBot="1" x14ac:dyDescent="0.3">
      <c r="F17" s="14"/>
    </row>
    <row r="18" spans="2:7" x14ac:dyDescent="0.25">
      <c r="B18" s="38" t="s">
        <v>11</v>
      </c>
      <c r="C18" s="39"/>
      <c r="D18" s="39"/>
      <c r="E18" s="39"/>
      <c r="F18" s="19">
        <f>F10*F11</f>
        <v>7.0000000000000007E-5</v>
      </c>
    </row>
    <row r="19" spans="2:7" x14ac:dyDescent="0.25">
      <c r="B19" s="31" t="s">
        <v>12</v>
      </c>
      <c r="C19" s="32"/>
      <c r="D19" s="32"/>
      <c r="E19" s="32"/>
      <c r="F19" s="20" t="e">
        <f ca="1">_xll.RiskPoisson(F12)</f>
        <v>#NAME?</v>
      </c>
      <c r="G19" s="13"/>
    </row>
    <row r="20" spans="2:7" x14ac:dyDescent="0.25">
      <c r="B20" s="31" t="s">
        <v>16</v>
      </c>
      <c r="C20" s="32"/>
      <c r="D20" s="32"/>
      <c r="E20" s="32"/>
      <c r="F20" s="30" t="e">
        <f ca="1">1-EXP(-Dose/F16)^-F15</f>
        <v>#NAME?</v>
      </c>
    </row>
    <row r="21" spans="2:7" ht="13.5" thickBot="1" x14ac:dyDescent="0.35">
      <c r="B21" s="33" t="s">
        <v>10</v>
      </c>
      <c r="C21" s="34"/>
      <c r="D21" s="34"/>
      <c r="E21" s="34"/>
      <c r="F21" s="29" t="e">
        <f ca="1">_xll.RiskMean(F20)*F18</f>
        <v>#NAME?</v>
      </c>
    </row>
  </sheetData>
  <mergeCells count="11">
    <mergeCell ref="B4:I8"/>
    <mergeCell ref="B10:E10"/>
    <mergeCell ref="B11:E11"/>
    <mergeCell ref="B12:E12"/>
    <mergeCell ref="B19:E19"/>
    <mergeCell ref="B21:E21"/>
    <mergeCell ref="B14:F14"/>
    <mergeCell ref="B15:E15"/>
    <mergeCell ref="B16:E16"/>
    <mergeCell ref="B18:E18"/>
    <mergeCell ref="B20:E20"/>
  </mergeCells>
  <phoneticPr fontId="7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1"/>
  <sheetViews>
    <sheetView showGridLines="0" workbookViewId="0"/>
  </sheetViews>
  <sheetFormatPr defaultRowHeight="12.5" x14ac:dyDescent="0.25"/>
  <cols>
    <col min="1" max="1" width="3" customWidth="1"/>
    <col min="5" max="5" width="18.26953125" bestFit="1" customWidth="1"/>
    <col min="6" max="6" width="12.453125" bestFit="1" customWidth="1"/>
    <col min="7" max="7" width="15" bestFit="1" customWidth="1"/>
  </cols>
  <sheetData>
    <row r="1" spans="1:10" ht="9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0" x14ac:dyDescent="0.4">
      <c r="A2" s="1"/>
      <c r="B2" s="1"/>
      <c r="C2" s="1"/>
      <c r="E2" s="1"/>
      <c r="F2" s="2"/>
      <c r="G2" s="2" t="s">
        <v>0</v>
      </c>
      <c r="H2" s="1"/>
      <c r="I2" s="1"/>
      <c r="J2" s="1"/>
    </row>
    <row r="3" spans="1:10" ht="14.25" customHeight="1" thickBot="1" x14ac:dyDescent="0.4">
      <c r="A3" s="1"/>
      <c r="B3" s="1"/>
      <c r="C3" s="1"/>
      <c r="D3" s="1"/>
      <c r="E3" s="3"/>
      <c r="F3" s="1"/>
      <c r="G3" s="1"/>
      <c r="H3" s="1"/>
      <c r="I3" s="1"/>
      <c r="J3" s="1"/>
    </row>
    <row r="4" spans="1:10" ht="12.75" customHeight="1" x14ac:dyDescent="0.25">
      <c r="A4" s="1"/>
      <c r="B4" s="40" t="s">
        <v>1</v>
      </c>
      <c r="C4" s="41"/>
      <c r="D4" s="41"/>
      <c r="E4" s="41"/>
      <c r="F4" s="41"/>
      <c r="G4" s="41"/>
      <c r="H4" s="41"/>
      <c r="I4" s="42"/>
      <c r="J4" s="1"/>
    </row>
    <row r="5" spans="1:10" x14ac:dyDescent="0.25">
      <c r="A5" s="1"/>
      <c r="B5" s="43"/>
      <c r="C5" s="44"/>
      <c r="D5" s="44"/>
      <c r="E5" s="44"/>
      <c r="F5" s="44"/>
      <c r="G5" s="44"/>
      <c r="H5" s="44"/>
      <c r="I5" s="45"/>
      <c r="J5" s="1"/>
    </row>
    <row r="6" spans="1:10" x14ac:dyDescent="0.25">
      <c r="A6" s="1"/>
      <c r="B6" s="43"/>
      <c r="C6" s="44"/>
      <c r="D6" s="44"/>
      <c r="E6" s="44"/>
      <c r="F6" s="44"/>
      <c r="G6" s="44"/>
      <c r="H6" s="44"/>
      <c r="I6" s="45"/>
      <c r="J6" s="1"/>
    </row>
    <row r="7" spans="1:10" ht="13" x14ac:dyDescent="0.3">
      <c r="A7" s="4"/>
      <c r="B7" s="43"/>
      <c r="C7" s="44"/>
      <c r="D7" s="44"/>
      <c r="E7" s="44"/>
      <c r="F7" s="44"/>
      <c r="G7" s="44"/>
      <c r="H7" s="44"/>
      <c r="I7" s="45"/>
      <c r="J7" s="4"/>
    </row>
    <row r="8" spans="1:10" ht="13.5" thickBot="1" x14ac:dyDescent="0.35">
      <c r="A8" s="4"/>
      <c r="B8" s="46"/>
      <c r="C8" s="47"/>
      <c r="D8" s="47"/>
      <c r="E8" s="47"/>
      <c r="F8" s="47"/>
      <c r="G8" s="47"/>
      <c r="H8" s="47"/>
      <c r="I8" s="48"/>
      <c r="J8" s="4"/>
    </row>
    <row r="9" spans="1:10" ht="13.5" thickBot="1" x14ac:dyDescent="0.35">
      <c r="A9" s="4"/>
      <c r="B9" s="5"/>
      <c r="C9" s="4"/>
      <c r="D9" s="4"/>
      <c r="E9" s="4"/>
      <c r="F9" s="4"/>
      <c r="G9" s="4"/>
      <c r="H9" s="4"/>
      <c r="I9" s="4"/>
      <c r="J9" s="4"/>
    </row>
    <row r="10" spans="1:10" x14ac:dyDescent="0.25">
      <c r="B10" s="49" t="s">
        <v>2</v>
      </c>
      <c r="C10" s="50"/>
      <c r="D10" s="50"/>
      <c r="E10" s="51"/>
      <c r="F10" s="15">
        <v>2E-3</v>
      </c>
    </row>
    <row r="11" spans="1:10" x14ac:dyDescent="0.25">
      <c r="B11" s="31" t="s">
        <v>3</v>
      </c>
      <c r="C11" s="32"/>
      <c r="D11" s="32"/>
      <c r="E11" s="32"/>
      <c r="F11" s="16">
        <v>3.5000000000000003E-2</v>
      </c>
      <c r="G11" s="6"/>
      <c r="H11" s="6"/>
      <c r="I11" s="6"/>
    </row>
    <row r="12" spans="1:10" ht="13" thickBot="1" x14ac:dyDescent="0.3">
      <c r="B12" s="33" t="s">
        <v>4</v>
      </c>
      <c r="C12" s="34"/>
      <c r="D12" s="34"/>
      <c r="E12" s="34"/>
      <c r="F12" s="17">
        <v>50</v>
      </c>
    </row>
    <row r="13" spans="1:10" ht="13" thickBot="1" x14ac:dyDescent="0.3"/>
    <row r="14" spans="1:10" ht="13" x14ac:dyDescent="0.3">
      <c r="B14" s="35" t="s">
        <v>7</v>
      </c>
      <c r="C14" s="36"/>
      <c r="D14" s="36"/>
      <c r="E14" s="36"/>
      <c r="F14" s="37"/>
    </row>
    <row r="15" spans="1:10" x14ac:dyDescent="0.25">
      <c r="B15" s="52" t="s">
        <v>5</v>
      </c>
      <c r="C15" s="53"/>
      <c r="D15" s="53"/>
      <c r="E15" s="54"/>
      <c r="F15" s="18">
        <v>-0.40589999999999998</v>
      </c>
    </row>
    <row r="16" spans="1:10" ht="13" thickBot="1" x14ac:dyDescent="0.3">
      <c r="B16" s="55" t="s">
        <v>6</v>
      </c>
      <c r="C16" s="56"/>
      <c r="D16" s="56"/>
      <c r="E16" s="57"/>
      <c r="F16" s="17">
        <v>5308</v>
      </c>
    </row>
    <row r="17" spans="2:6" ht="13" thickBot="1" x14ac:dyDescent="0.3">
      <c r="F17" s="14"/>
    </row>
    <row r="18" spans="2:6" x14ac:dyDescent="0.25">
      <c r="B18" s="38" t="s">
        <v>11</v>
      </c>
      <c r="C18" s="39"/>
      <c r="D18" s="39"/>
      <c r="E18" s="39"/>
      <c r="F18" s="19">
        <f>F10*F11</f>
        <v>7.0000000000000007E-5</v>
      </c>
    </row>
    <row r="19" spans="2:6" ht="13.5" thickBot="1" x14ac:dyDescent="0.35">
      <c r="B19" s="33" t="s">
        <v>10</v>
      </c>
      <c r="C19" s="34"/>
      <c r="D19" s="34"/>
      <c r="E19" s="34"/>
      <c r="F19" s="28">
        <f>SUMPRODUCT(D22:D121,E22:E121)*F18</f>
        <v>2.6712197418107393E-7</v>
      </c>
    </row>
    <row r="21" spans="2:6" ht="13" x14ac:dyDescent="0.3">
      <c r="C21" s="25" t="s">
        <v>13</v>
      </c>
      <c r="D21" s="26" t="s">
        <v>15</v>
      </c>
      <c r="E21" s="27" t="s">
        <v>14</v>
      </c>
    </row>
    <row r="22" spans="2:6" x14ac:dyDescent="0.25">
      <c r="C22" s="7">
        <v>1</v>
      </c>
      <c r="D22" s="11">
        <f>POISSON(C22,$F$12,0)</f>
        <v>9.6437492398195873E-21</v>
      </c>
      <c r="E22" s="8">
        <f t="shared" ref="E22:E53" si="0">1-EXP(-C22/$F$16)^-$F$15</f>
        <v>7.6466556313992129E-5</v>
      </c>
    </row>
    <row r="23" spans="2:6" x14ac:dyDescent="0.25">
      <c r="C23" s="7">
        <v>2</v>
      </c>
      <c r="D23" s="11">
        <f t="shared" ref="D23:D86" si="1">POISSON(C23,$F$12,0)</f>
        <v>2.4109373099548831E-19</v>
      </c>
      <c r="E23" s="8">
        <f t="shared" si="0"/>
        <v>1.5292726549365199E-4</v>
      </c>
    </row>
    <row r="24" spans="2:6" x14ac:dyDescent="0.25">
      <c r="C24" s="7">
        <v>3</v>
      </c>
      <c r="D24" s="11">
        <f t="shared" si="1"/>
        <v>4.0182288499248354E-18</v>
      </c>
      <c r="E24" s="8">
        <f t="shared" si="0"/>
        <v>2.2938212798639945E-4</v>
      </c>
    </row>
    <row r="25" spans="2:6" x14ac:dyDescent="0.25">
      <c r="C25" s="7">
        <v>4</v>
      </c>
      <c r="D25" s="11">
        <f t="shared" si="1"/>
        <v>5.0227860624060431E-17</v>
      </c>
      <c r="E25" s="8">
        <f t="shared" si="0"/>
        <v>3.0583114423887725E-4</v>
      </c>
    </row>
    <row r="26" spans="2:6" x14ac:dyDescent="0.25">
      <c r="C26" s="7">
        <v>5</v>
      </c>
      <c r="D26" s="11">
        <f t="shared" si="1"/>
        <v>5.022786062406028E-16</v>
      </c>
      <c r="E26" s="8">
        <f t="shared" si="0"/>
        <v>3.8227431469850526E-4</v>
      </c>
    </row>
    <row r="27" spans="2:6" x14ac:dyDescent="0.25">
      <c r="C27" s="7">
        <v>6</v>
      </c>
      <c r="D27" s="11">
        <f t="shared" si="1"/>
        <v>4.1856550520050197E-15</v>
      </c>
      <c r="E27" s="8">
        <f t="shared" si="0"/>
        <v>4.5871163981203722E-4</v>
      </c>
    </row>
    <row r="28" spans="2:6" x14ac:dyDescent="0.25">
      <c r="C28" s="7">
        <v>7</v>
      </c>
      <c r="D28" s="11">
        <f t="shared" si="1"/>
        <v>2.989753608575024E-14</v>
      </c>
      <c r="E28" s="8">
        <f t="shared" si="0"/>
        <v>5.3514312002667097E-4</v>
      </c>
    </row>
    <row r="29" spans="2:6" x14ac:dyDescent="0.25">
      <c r="C29" s="7">
        <v>8</v>
      </c>
      <c r="D29" s="11">
        <f t="shared" si="1"/>
        <v>1.8685960053593902E-13</v>
      </c>
      <c r="E29" s="8">
        <f t="shared" si="0"/>
        <v>6.1156875578904923E-4</v>
      </c>
    </row>
    <row r="30" spans="2:6" x14ac:dyDescent="0.25">
      <c r="C30" s="7">
        <v>9</v>
      </c>
      <c r="D30" s="11">
        <f t="shared" si="1"/>
        <v>1.0381088918663277E-12</v>
      </c>
      <c r="E30" s="8">
        <f t="shared" si="0"/>
        <v>6.8798854754636984E-4</v>
      </c>
    </row>
    <row r="31" spans="2:6" x14ac:dyDescent="0.25">
      <c r="C31" s="7">
        <v>10</v>
      </c>
      <c r="D31" s="11">
        <f t="shared" si="1"/>
        <v>5.1905444593316397E-12</v>
      </c>
      <c r="E31" s="8">
        <f t="shared" si="0"/>
        <v>7.6440249574527552E-4</v>
      </c>
    </row>
    <row r="32" spans="2:6" x14ac:dyDescent="0.25">
      <c r="C32" s="7">
        <v>11</v>
      </c>
      <c r="D32" s="11">
        <f t="shared" si="1"/>
        <v>2.3593383906052924E-11</v>
      </c>
      <c r="E32" s="8">
        <f t="shared" si="0"/>
        <v>8.4081060083274206E-4</v>
      </c>
    </row>
    <row r="33" spans="3:5" x14ac:dyDescent="0.25">
      <c r="C33" s="7">
        <v>12</v>
      </c>
      <c r="D33" s="11">
        <f t="shared" si="1"/>
        <v>9.8305766275220405E-11</v>
      </c>
      <c r="E33" s="8">
        <f t="shared" si="0"/>
        <v>9.1721286325563423E-4</v>
      </c>
    </row>
    <row r="34" spans="3:5" x14ac:dyDescent="0.25">
      <c r="C34" s="7">
        <v>13</v>
      </c>
      <c r="D34" s="11">
        <f t="shared" si="1"/>
        <v>3.7809910105853992E-10</v>
      </c>
      <c r="E34" s="8">
        <f t="shared" si="0"/>
        <v>9.9360928346059474E-4</v>
      </c>
    </row>
    <row r="35" spans="3:5" x14ac:dyDescent="0.25">
      <c r="C35" s="7">
        <v>14</v>
      </c>
      <c r="D35" s="11">
        <f t="shared" si="1"/>
        <v>1.3503539323519265E-9</v>
      </c>
      <c r="E35" s="8">
        <f t="shared" si="0"/>
        <v>1.0699998618942663E-3</v>
      </c>
    </row>
    <row r="36" spans="3:5" x14ac:dyDescent="0.25">
      <c r="C36" s="7">
        <v>15</v>
      </c>
      <c r="D36" s="11">
        <f t="shared" si="1"/>
        <v>4.5011797745064295E-9</v>
      </c>
      <c r="E36" s="8">
        <f t="shared" si="0"/>
        <v>1.1463845990036248E-3</v>
      </c>
    </row>
    <row r="37" spans="3:5" x14ac:dyDescent="0.25">
      <c r="C37" s="7">
        <v>16</v>
      </c>
      <c r="D37" s="11">
        <f t="shared" si="1"/>
        <v>1.4066186795332594E-8</v>
      </c>
      <c r="E37" s="8">
        <f t="shared" si="0"/>
        <v>1.2227634952350908E-3</v>
      </c>
    </row>
    <row r="38" spans="3:5" x14ac:dyDescent="0.25">
      <c r="C38" s="7">
        <v>17</v>
      </c>
      <c r="D38" s="11">
        <f t="shared" si="1"/>
        <v>4.1371137633331029E-8</v>
      </c>
      <c r="E38" s="8">
        <f t="shared" si="0"/>
        <v>1.299136551035418E-3</v>
      </c>
    </row>
    <row r="39" spans="3:5" x14ac:dyDescent="0.25">
      <c r="C39" s="7">
        <v>18</v>
      </c>
      <c r="D39" s="11">
        <f t="shared" si="1"/>
        <v>1.1491982675925311E-7</v>
      </c>
      <c r="E39" s="8">
        <f t="shared" si="0"/>
        <v>1.3755037668511383E-3</v>
      </c>
    </row>
    <row r="40" spans="3:5" x14ac:dyDescent="0.25">
      <c r="C40" s="7">
        <v>19</v>
      </c>
      <c r="D40" s="11">
        <f t="shared" si="1"/>
        <v>3.0242059673487691E-7</v>
      </c>
      <c r="E40" s="8">
        <f t="shared" si="0"/>
        <v>1.4518651431288943E-3</v>
      </c>
    </row>
    <row r="41" spans="3:5" x14ac:dyDescent="0.25">
      <c r="C41" s="7">
        <v>20</v>
      </c>
      <c r="D41" s="11">
        <f t="shared" si="1"/>
        <v>7.5605149183718932E-7</v>
      </c>
      <c r="E41" s="8">
        <f t="shared" si="0"/>
        <v>1.5282206803151066E-3</v>
      </c>
    </row>
    <row r="42" spans="3:5" x14ac:dyDescent="0.25">
      <c r="C42" s="7">
        <v>21</v>
      </c>
      <c r="D42" s="11">
        <f t="shared" si="1"/>
        <v>1.8001225996123572E-6</v>
      </c>
      <c r="E42" s="8">
        <f t="shared" si="0"/>
        <v>1.6045703788564181E-3</v>
      </c>
    </row>
    <row r="43" spans="3:5" x14ac:dyDescent="0.25">
      <c r="C43" s="7">
        <v>22</v>
      </c>
      <c r="D43" s="11">
        <f t="shared" si="1"/>
        <v>4.0911877263917236E-6</v>
      </c>
      <c r="E43" s="8">
        <f t="shared" si="0"/>
        <v>1.6809142391991383E-3</v>
      </c>
    </row>
    <row r="44" spans="3:5" x14ac:dyDescent="0.25">
      <c r="C44" s="7">
        <v>23</v>
      </c>
      <c r="D44" s="11">
        <f t="shared" si="1"/>
        <v>8.8938863617211237E-6</v>
      </c>
      <c r="E44" s="8">
        <f t="shared" si="0"/>
        <v>1.757252261789799E-3</v>
      </c>
    </row>
    <row r="45" spans="3:5" x14ac:dyDescent="0.25">
      <c r="C45" s="7">
        <v>24</v>
      </c>
      <c r="D45" s="11">
        <f t="shared" si="1"/>
        <v>1.8528929920252417E-5</v>
      </c>
      <c r="E45" s="8">
        <f t="shared" si="0"/>
        <v>1.8335844470747098E-3</v>
      </c>
    </row>
    <row r="46" spans="3:5" x14ac:dyDescent="0.25">
      <c r="C46" s="7">
        <v>25</v>
      </c>
      <c r="D46" s="11">
        <f t="shared" si="1"/>
        <v>3.7057859840504814E-5</v>
      </c>
      <c r="E46" s="8">
        <f t="shared" si="0"/>
        <v>1.9099107955002914E-3</v>
      </c>
    </row>
    <row r="47" spans="3:5" x14ac:dyDescent="0.25">
      <c r="C47" s="7">
        <v>26</v>
      </c>
      <c r="D47" s="11">
        <f t="shared" si="1"/>
        <v>7.1265115077893588E-5</v>
      </c>
      <c r="E47" s="8">
        <f t="shared" si="0"/>
        <v>1.9862313075128535E-3</v>
      </c>
    </row>
    <row r="48" spans="3:5" x14ac:dyDescent="0.25">
      <c r="C48" s="7">
        <v>27</v>
      </c>
      <c r="D48" s="11">
        <f t="shared" si="1"/>
        <v>1.3197243532943266E-4</v>
      </c>
      <c r="E48" s="8">
        <f t="shared" si="0"/>
        <v>2.0625459835587057E-3</v>
      </c>
    </row>
    <row r="49" spans="3:5" x14ac:dyDescent="0.25">
      <c r="C49" s="7">
        <v>28</v>
      </c>
      <c r="D49" s="11">
        <f t="shared" si="1"/>
        <v>2.3566506308827262E-4</v>
      </c>
      <c r="E49" s="8">
        <f t="shared" si="0"/>
        <v>2.1388548240841576E-3</v>
      </c>
    </row>
    <row r="50" spans="3:5" x14ac:dyDescent="0.25">
      <c r="C50" s="7">
        <v>29</v>
      </c>
      <c r="D50" s="11">
        <f t="shared" si="1"/>
        <v>4.0631907429012726E-4</v>
      </c>
      <c r="E50" s="8">
        <f t="shared" si="0"/>
        <v>2.2151578295352969E-3</v>
      </c>
    </row>
    <row r="51" spans="3:5" x14ac:dyDescent="0.25">
      <c r="C51" s="7">
        <v>30</v>
      </c>
      <c r="D51" s="11">
        <f t="shared" si="1"/>
        <v>6.7719845715021141E-4</v>
      </c>
      <c r="E51" s="8">
        <f t="shared" si="0"/>
        <v>2.2914550003583223E-3</v>
      </c>
    </row>
    <row r="52" spans="3:5" x14ac:dyDescent="0.25">
      <c r="C52" s="7">
        <v>31</v>
      </c>
      <c r="D52" s="11">
        <f t="shared" si="1"/>
        <v>1.0922555760487266E-3</v>
      </c>
      <c r="E52" s="8">
        <f t="shared" si="0"/>
        <v>2.3677463369994323E-3</v>
      </c>
    </row>
    <row r="53" spans="3:5" x14ac:dyDescent="0.25">
      <c r="C53" s="7">
        <v>32</v>
      </c>
      <c r="D53" s="11">
        <f t="shared" si="1"/>
        <v>1.7066493375761335E-3</v>
      </c>
      <c r="E53" s="8">
        <f t="shared" si="0"/>
        <v>2.4440318399048255E-3</v>
      </c>
    </row>
    <row r="54" spans="3:5" x14ac:dyDescent="0.25">
      <c r="C54" s="7">
        <v>33</v>
      </c>
      <c r="D54" s="11">
        <f t="shared" si="1"/>
        <v>2.5858323296608101E-3</v>
      </c>
      <c r="E54" s="8">
        <f t="shared" ref="E54:E85" si="2">1-EXP(-C54/$F$16)^-$F$15</f>
        <v>2.5203115095204787E-3</v>
      </c>
    </row>
    <row r="55" spans="3:5" x14ac:dyDescent="0.25">
      <c r="C55" s="7">
        <v>34</v>
      </c>
      <c r="D55" s="11">
        <f t="shared" si="1"/>
        <v>3.8026946024423648E-3</v>
      </c>
      <c r="E55" s="8">
        <f t="shared" si="2"/>
        <v>2.5965853462924793E-3</v>
      </c>
    </row>
    <row r="56" spans="3:5" x14ac:dyDescent="0.25">
      <c r="C56" s="7">
        <v>35</v>
      </c>
      <c r="D56" s="11">
        <f t="shared" si="1"/>
        <v>5.4324208606319497E-3</v>
      </c>
      <c r="E56" s="8">
        <f t="shared" si="2"/>
        <v>2.672853350666915E-3</v>
      </c>
    </row>
    <row r="57" spans="3:5" x14ac:dyDescent="0.25">
      <c r="C57" s="7">
        <v>36</v>
      </c>
      <c r="D57" s="11">
        <f t="shared" si="1"/>
        <v>7.5450289730999397E-3</v>
      </c>
      <c r="E57" s="8">
        <f t="shared" si="2"/>
        <v>2.7491155230896513E-3</v>
      </c>
    </row>
    <row r="58" spans="3:5" x14ac:dyDescent="0.25">
      <c r="C58" s="7">
        <v>37</v>
      </c>
      <c r="D58" s="11">
        <f t="shared" si="1"/>
        <v>1.0195985098783692E-2</v>
      </c>
      <c r="E58" s="8">
        <f t="shared" si="2"/>
        <v>2.825371864006665E-3</v>
      </c>
    </row>
    <row r="59" spans="3:5" x14ac:dyDescent="0.25">
      <c r="C59" s="7">
        <v>38</v>
      </c>
      <c r="D59" s="11">
        <f t="shared" si="1"/>
        <v>1.3415769866820639E-2</v>
      </c>
      <c r="E59" s="8">
        <f t="shared" si="2"/>
        <v>2.9016223738638214E-3</v>
      </c>
    </row>
    <row r="60" spans="3:5" x14ac:dyDescent="0.25">
      <c r="C60" s="7">
        <v>39</v>
      </c>
      <c r="D60" s="11">
        <f t="shared" si="1"/>
        <v>1.7199704957462397E-2</v>
      </c>
      <c r="E60" s="8">
        <f t="shared" si="2"/>
        <v>2.9778670531072082E-3</v>
      </c>
    </row>
    <row r="61" spans="3:5" x14ac:dyDescent="0.25">
      <c r="C61" s="7">
        <v>40</v>
      </c>
      <c r="D61" s="11">
        <f t="shared" si="1"/>
        <v>2.1499631196827972E-2</v>
      </c>
      <c r="E61" s="8">
        <f t="shared" si="2"/>
        <v>3.054105902182469E-3</v>
      </c>
    </row>
    <row r="62" spans="3:5" x14ac:dyDescent="0.25">
      <c r="C62" s="7">
        <v>41</v>
      </c>
      <c r="D62" s="11">
        <f t="shared" si="1"/>
        <v>2.6219062435156044E-2</v>
      </c>
      <c r="E62" s="8">
        <f t="shared" si="2"/>
        <v>3.1303389215354693E-3</v>
      </c>
    </row>
    <row r="63" spans="3:5" x14ac:dyDescent="0.25">
      <c r="C63" s="7">
        <v>42</v>
      </c>
      <c r="D63" s="11">
        <f t="shared" si="1"/>
        <v>3.1213169565661992E-2</v>
      </c>
      <c r="E63" s="8">
        <f t="shared" si="2"/>
        <v>3.2065661116120747E-3</v>
      </c>
    </row>
    <row r="64" spans="3:5" x14ac:dyDescent="0.25">
      <c r="C64" s="7">
        <v>43</v>
      </c>
      <c r="D64" s="11">
        <f t="shared" si="1"/>
        <v>3.6294383215886024E-2</v>
      </c>
      <c r="E64" s="8">
        <f t="shared" si="2"/>
        <v>3.2827874728579287E-3</v>
      </c>
    </row>
    <row r="65" spans="3:5" x14ac:dyDescent="0.25">
      <c r="C65" s="7">
        <v>44</v>
      </c>
      <c r="D65" s="11">
        <f t="shared" si="1"/>
        <v>4.1243617290779598E-2</v>
      </c>
      <c r="E65" s="8">
        <f t="shared" si="2"/>
        <v>3.3590030057186748E-3</v>
      </c>
    </row>
    <row r="66" spans="3:5" x14ac:dyDescent="0.25">
      <c r="C66" s="7">
        <v>45</v>
      </c>
      <c r="D66" s="11">
        <f t="shared" si="1"/>
        <v>4.5826241434199534E-2</v>
      </c>
      <c r="E66" s="8">
        <f t="shared" si="2"/>
        <v>3.4352127106401786E-3</v>
      </c>
    </row>
    <row r="67" spans="3:5" x14ac:dyDescent="0.25">
      <c r="C67" s="7">
        <v>46</v>
      </c>
      <c r="D67" s="11">
        <f t="shared" si="1"/>
        <v>4.9811131993695155E-2</v>
      </c>
      <c r="E67" s="8">
        <f t="shared" si="2"/>
        <v>3.5114165880679726E-3</v>
      </c>
    </row>
    <row r="68" spans="3:5" x14ac:dyDescent="0.25">
      <c r="C68" s="7">
        <v>47</v>
      </c>
      <c r="D68" s="11">
        <f t="shared" si="1"/>
        <v>5.2990565950739511E-2</v>
      </c>
      <c r="E68" s="8">
        <f t="shared" si="2"/>
        <v>3.5876146384477003E-3</v>
      </c>
    </row>
    <row r="69" spans="3:5" x14ac:dyDescent="0.25">
      <c r="C69" s="7">
        <v>48</v>
      </c>
      <c r="D69" s="11">
        <f t="shared" si="1"/>
        <v>5.5198506198687013E-2</v>
      </c>
      <c r="E69" s="8">
        <f t="shared" si="2"/>
        <v>3.6638068622248943E-3</v>
      </c>
    </row>
    <row r="70" spans="3:5" x14ac:dyDescent="0.25">
      <c r="C70" s="7">
        <v>49</v>
      </c>
      <c r="D70" s="11">
        <f t="shared" si="1"/>
        <v>5.632500632519083E-2</v>
      </c>
      <c r="E70" s="8">
        <f t="shared" si="2"/>
        <v>3.7399932598450869E-3</v>
      </c>
    </row>
    <row r="71" spans="3:5" x14ac:dyDescent="0.25">
      <c r="C71" s="7">
        <v>50</v>
      </c>
      <c r="D71" s="11">
        <f t="shared" si="1"/>
        <v>5.6325006325190823E-2</v>
      </c>
      <c r="E71" s="8">
        <f t="shared" si="2"/>
        <v>3.8161738317538108E-3</v>
      </c>
    </row>
    <row r="72" spans="3:5" x14ac:dyDescent="0.25">
      <c r="C72" s="7">
        <v>51</v>
      </c>
      <c r="D72" s="11">
        <f t="shared" si="1"/>
        <v>5.5220594436461594E-2</v>
      </c>
      <c r="E72" s="8">
        <f t="shared" si="2"/>
        <v>3.8923485783965983E-3</v>
      </c>
    </row>
    <row r="73" spans="3:5" x14ac:dyDescent="0.25">
      <c r="C73" s="7">
        <v>52</v>
      </c>
      <c r="D73" s="11">
        <f t="shared" si="1"/>
        <v>5.3096725419674598E-2</v>
      </c>
      <c r="E73" s="8">
        <f t="shared" si="2"/>
        <v>3.9685175002188711E-3</v>
      </c>
    </row>
    <row r="74" spans="3:5" x14ac:dyDescent="0.25">
      <c r="C74" s="7">
        <v>53</v>
      </c>
      <c r="D74" s="11">
        <f t="shared" si="1"/>
        <v>5.009125039591944E-2</v>
      </c>
      <c r="E74" s="8">
        <f t="shared" si="2"/>
        <v>4.0446805976659395E-3</v>
      </c>
    </row>
    <row r="75" spans="3:5" x14ac:dyDescent="0.25">
      <c r="C75" s="7">
        <v>54</v>
      </c>
      <c r="D75" s="11">
        <f t="shared" si="1"/>
        <v>4.6380787403629123E-2</v>
      </c>
      <c r="E75" s="8">
        <f t="shared" si="2"/>
        <v>4.120837871183225E-3</v>
      </c>
    </row>
    <row r="76" spans="3:5" x14ac:dyDescent="0.25">
      <c r="C76" s="7">
        <v>55</v>
      </c>
      <c r="D76" s="11">
        <f t="shared" si="1"/>
        <v>4.2164352185117403E-2</v>
      </c>
      <c r="E76" s="8">
        <f t="shared" si="2"/>
        <v>4.1969893212160381E-3</v>
      </c>
    </row>
    <row r="77" spans="3:5" x14ac:dyDescent="0.25">
      <c r="C77" s="7">
        <v>56</v>
      </c>
      <c r="D77" s="11">
        <f t="shared" si="1"/>
        <v>3.7646743022426231E-2</v>
      </c>
      <c r="E77" s="8">
        <f t="shared" si="2"/>
        <v>4.2731349482098002E-3</v>
      </c>
    </row>
    <row r="78" spans="3:5" x14ac:dyDescent="0.25">
      <c r="C78" s="7">
        <v>57</v>
      </c>
      <c r="D78" s="11">
        <f t="shared" si="1"/>
        <v>3.3023458791601942E-2</v>
      </c>
      <c r="E78" s="8">
        <f t="shared" si="2"/>
        <v>4.3492747526095998E-3</v>
      </c>
    </row>
    <row r="79" spans="3:5" x14ac:dyDescent="0.25">
      <c r="C79" s="7">
        <v>58</v>
      </c>
      <c r="D79" s="11">
        <f t="shared" si="1"/>
        <v>2.8468498958277529E-2</v>
      </c>
      <c r="E79" s="8">
        <f t="shared" si="2"/>
        <v>4.4254087348607474E-3</v>
      </c>
    </row>
    <row r="80" spans="3:5" x14ac:dyDescent="0.25">
      <c r="C80" s="7">
        <v>59</v>
      </c>
      <c r="D80" s="11">
        <f t="shared" si="1"/>
        <v>2.4125846574811476E-2</v>
      </c>
      <c r="E80" s="8">
        <f t="shared" si="2"/>
        <v>4.5015368954084423E-3</v>
      </c>
    </row>
    <row r="81" spans="3:5" x14ac:dyDescent="0.25">
      <c r="C81" s="7">
        <v>60</v>
      </c>
      <c r="D81" s="11">
        <f t="shared" si="1"/>
        <v>2.0104872145676248E-2</v>
      </c>
      <c r="E81" s="8">
        <f t="shared" si="2"/>
        <v>4.577659234697995E-3</v>
      </c>
    </row>
    <row r="82" spans="3:5" x14ac:dyDescent="0.25">
      <c r="C82" s="7">
        <v>61</v>
      </c>
      <c r="D82" s="11">
        <f t="shared" si="1"/>
        <v>1.6479403398095269E-2</v>
      </c>
      <c r="E82" s="8">
        <f t="shared" si="2"/>
        <v>4.6537757531742718E-3</v>
      </c>
    </row>
    <row r="83" spans="3:5" x14ac:dyDescent="0.25">
      <c r="C83" s="7">
        <v>62</v>
      </c>
      <c r="D83" s="11">
        <f t="shared" si="1"/>
        <v>1.3289841450076828E-2</v>
      </c>
      <c r="E83" s="8">
        <f t="shared" si="2"/>
        <v>4.7298864512825833E-3</v>
      </c>
    </row>
    <row r="84" spans="3:5" x14ac:dyDescent="0.25">
      <c r="C84" s="7">
        <v>63</v>
      </c>
      <c r="D84" s="11">
        <f t="shared" si="1"/>
        <v>1.05474932143467E-2</v>
      </c>
      <c r="E84" s="8">
        <f t="shared" si="2"/>
        <v>4.8059913294679069E-3</v>
      </c>
    </row>
    <row r="85" spans="3:5" x14ac:dyDescent="0.25">
      <c r="C85" s="7">
        <v>64</v>
      </c>
      <c r="D85" s="11">
        <f t="shared" si="1"/>
        <v>8.2402290737083536E-3</v>
      </c>
      <c r="E85" s="8">
        <f t="shared" si="2"/>
        <v>4.8820903881752198E-3</v>
      </c>
    </row>
    <row r="86" spans="3:5" x14ac:dyDescent="0.25">
      <c r="C86" s="7">
        <v>65</v>
      </c>
      <c r="D86" s="11">
        <f t="shared" si="1"/>
        <v>6.3386377490064283E-3</v>
      </c>
      <c r="E86" s="8">
        <f t="shared" ref="E86:E121" si="3">1-EXP(-C86/$F$16)^-$F$15</f>
        <v>4.9581836278496105E-3</v>
      </c>
    </row>
    <row r="87" spans="3:5" x14ac:dyDescent="0.25">
      <c r="C87" s="7">
        <v>66</v>
      </c>
      <c r="D87" s="11">
        <f t="shared" ref="D87:D121" si="4">POISSON(C87,$F$12,0)</f>
        <v>4.8019982947018454E-3</v>
      </c>
      <c r="E87" s="8">
        <f t="shared" si="3"/>
        <v>5.0342710489359455E-3</v>
      </c>
    </row>
    <row r="88" spans="3:5" x14ac:dyDescent="0.25">
      <c r="C88" s="7">
        <v>67</v>
      </c>
      <c r="D88" s="11">
        <f t="shared" si="4"/>
        <v>3.5835808169416721E-3</v>
      </c>
      <c r="E88" s="8">
        <f t="shared" si="3"/>
        <v>5.110352651879313E-3</v>
      </c>
    </row>
    <row r="89" spans="3:5" x14ac:dyDescent="0.25">
      <c r="C89" s="7">
        <v>68</v>
      </c>
      <c r="D89" s="11">
        <f t="shared" si="4"/>
        <v>2.6349858948100514E-3</v>
      </c>
      <c r="E89" s="8">
        <f t="shared" si="3"/>
        <v>5.1864284371244684E-3</v>
      </c>
    </row>
    <row r="90" spans="3:5" x14ac:dyDescent="0.25">
      <c r="C90" s="7">
        <v>69</v>
      </c>
      <c r="D90" s="11">
        <f t="shared" si="4"/>
        <v>1.9094100687029412E-3</v>
      </c>
      <c r="E90" s="8">
        <f t="shared" si="3"/>
        <v>5.2624984051162782E-3</v>
      </c>
    </row>
    <row r="91" spans="3:5" x14ac:dyDescent="0.25">
      <c r="C91" s="7">
        <v>70</v>
      </c>
      <c r="D91" s="11">
        <f t="shared" si="4"/>
        <v>1.3638643347878157E-3</v>
      </c>
      <c r="E91" s="8">
        <f t="shared" si="3"/>
        <v>5.3385625562996086E-3</v>
      </c>
    </row>
    <row r="92" spans="3:5" x14ac:dyDescent="0.25">
      <c r="C92" s="7">
        <v>71</v>
      </c>
      <c r="D92" s="11">
        <f t="shared" si="4"/>
        <v>9.6046784139986862E-4</v>
      </c>
      <c r="E92" s="8">
        <f t="shared" si="3"/>
        <v>5.4146208911192151E-3</v>
      </c>
    </row>
    <row r="93" spans="3:5" x14ac:dyDescent="0.25">
      <c r="C93" s="7">
        <v>72</v>
      </c>
      <c r="D93" s="11">
        <f t="shared" si="4"/>
        <v>6.6699155652768561E-4</v>
      </c>
      <c r="E93" s="8">
        <f t="shared" si="3"/>
        <v>5.4906734100199639E-3</v>
      </c>
    </row>
    <row r="94" spans="3:5" x14ac:dyDescent="0.25">
      <c r="C94" s="7">
        <v>73</v>
      </c>
      <c r="D94" s="11">
        <f t="shared" si="4"/>
        <v>4.5684353186827817E-4</v>
      </c>
      <c r="E94" s="8">
        <f t="shared" si="3"/>
        <v>5.5667201134463884E-3</v>
      </c>
    </row>
    <row r="95" spans="3:5" x14ac:dyDescent="0.25">
      <c r="C95" s="7">
        <v>74</v>
      </c>
      <c r="D95" s="11">
        <f t="shared" si="4"/>
        <v>3.0867806207316139E-4</v>
      </c>
      <c r="E95" s="8">
        <f t="shared" si="3"/>
        <v>5.6427610018433549E-3</v>
      </c>
    </row>
    <row r="96" spans="3:5" x14ac:dyDescent="0.25">
      <c r="C96" s="7">
        <v>75</v>
      </c>
      <c r="D96" s="11">
        <f t="shared" si="4"/>
        <v>2.0578537471544039E-4</v>
      </c>
      <c r="E96" s="8">
        <f t="shared" si="3"/>
        <v>5.7187960756553968E-3</v>
      </c>
    </row>
    <row r="97" spans="3:5" x14ac:dyDescent="0.25">
      <c r="C97" s="7">
        <v>76</v>
      </c>
      <c r="D97" s="11">
        <f t="shared" si="4"/>
        <v>1.3538511494436863E-4</v>
      </c>
      <c r="E97" s="8">
        <f t="shared" si="3"/>
        <v>5.7948253353271584E-3</v>
      </c>
    </row>
    <row r="98" spans="3:5" x14ac:dyDescent="0.25">
      <c r="C98" s="7">
        <v>77</v>
      </c>
      <c r="D98" s="11">
        <f t="shared" si="4"/>
        <v>8.7912412301537686E-5</v>
      </c>
      <c r="E98" s="8">
        <f t="shared" si="3"/>
        <v>5.8708487813033949E-3</v>
      </c>
    </row>
    <row r="99" spans="3:5" x14ac:dyDescent="0.25">
      <c r="C99" s="7">
        <v>78</v>
      </c>
      <c r="D99" s="11">
        <f t="shared" si="4"/>
        <v>5.6354110449703538E-5</v>
      </c>
      <c r="E99" s="8">
        <f t="shared" si="3"/>
        <v>5.9468664140284178E-3</v>
      </c>
    </row>
    <row r="100" spans="3:5" x14ac:dyDescent="0.25">
      <c r="C100" s="7">
        <v>79</v>
      </c>
      <c r="D100" s="11">
        <f t="shared" si="4"/>
        <v>3.5667158512470703E-5</v>
      </c>
      <c r="E100" s="8">
        <f t="shared" si="3"/>
        <v>6.0228782339468712E-3</v>
      </c>
    </row>
    <row r="101" spans="3:5" x14ac:dyDescent="0.25">
      <c r="C101" s="7">
        <v>80</v>
      </c>
      <c r="D101" s="11">
        <f t="shared" si="4"/>
        <v>2.2291974070294185E-5</v>
      </c>
      <c r="E101" s="8">
        <f t="shared" si="3"/>
        <v>6.0988842415031774E-3</v>
      </c>
    </row>
    <row r="102" spans="3:5" x14ac:dyDescent="0.25">
      <c r="C102" s="7">
        <v>81</v>
      </c>
      <c r="D102" s="11">
        <f t="shared" si="4"/>
        <v>1.3760477821169228E-5</v>
      </c>
      <c r="E102" s="8">
        <f t="shared" si="3"/>
        <v>6.1748844371418699E-3</v>
      </c>
    </row>
    <row r="103" spans="3:5" x14ac:dyDescent="0.25">
      <c r="C103" s="7">
        <v>82</v>
      </c>
      <c r="D103" s="11">
        <f t="shared" si="4"/>
        <v>8.3905352568105804E-6</v>
      </c>
      <c r="E103" s="8">
        <f t="shared" si="3"/>
        <v>6.2508788213072597E-3</v>
      </c>
    </row>
    <row r="104" spans="3:5" x14ac:dyDescent="0.25">
      <c r="C104" s="7">
        <v>83</v>
      </c>
      <c r="D104" s="11">
        <f t="shared" si="4"/>
        <v>5.0545393113316537E-6</v>
      </c>
      <c r="E104" s="8">
        <f t="shared" si="3"/>
        <v>6.3268673944438802E-3</v>
      </c>
    </row>
    <row r="105" spans="3:5" x14ac:dyDescent="0.25">
      <c r="C105" s="7">
        <v>84</v>
      </c>
      <c r="D105" s="11">
        <f t="shared" si="4"/>
        <v>3.0086543519831314E-6</v>
      </c>
      <c r="E105" s="8">
        <f t="shared" si="3"/>
        <v>6.4028501569959317E-3</v>
      </c>
    </row>
    <row r="106" spans="3:5" x14ac:dyDescent="0.25">
      <c r="C106" s="7">
        <v>85</v>
      </c>
      <c r="D106" s="11">
        <f t="shared" si="4"/>
        <v>1.7697966776371317E-6</v>
      </c>
      <c r="E106" s="8">
        <f t="shared" si="3"/>
        <v>6.4788271094078365E-3</v>
      </c>
    </row>
    <row r="107" spans="3:5" x14ac:dyDescent="0.25">
      <c r="C107" s="7">
        <v>86</v>
      </c>
      <c r="D107" s="11">
        <f t="shared" si="4"/>
        <v>1.0289515567657731E-6</v>
      </c>
      <c r="E107" s="8">
        <f t="shared" si="3"/>
        <v>6.5547982521237946E-3</v>
      </c>
    </row>
    <row r="108" spans="3:5" x14ac:dyDescent="0.25">
      <c r="C108" s="7">
        <v>87</v>
      </c>
      <c r="D108" s="11">
        <f t="shared" si="4"/>
        <v>5.9135146940561908E-7</v>
      </c>
      <c r="E108" s="8">
        <f t="shared" si="3"/>
        <v>6.6307635855881175E-3</v>
      </c>
    </row>
    <row r="109" spans="3:5" x14ac:dyDescent="0.25">
      <c r="C109" s="7">
        <v>88</v>
      </c>
      <c r="D109" s="11">
        <f t="shared" si="4"/>
        <v>3.3599515307137305E-7</v>
      </c>
      <c r="E109" s="8">
        <f t="shared" si="3"/>
        <v>6.7067231102450053E-3</v>
      </c>
    </row>
    <row r="110" spans="3:5" x14ac:dyDescent="0.25">
      <c r="C110" s="7">
        <v>89</v>
      </c>
      <c r="D110" s="11">
        <f t="shared" si="4"/>
        <v>1.8876132195020945E-7</v>
      </c>
      <c r="E110" s="8">
        <f t="shared" si="3"/>
        <v>6.7826768265385473E-3</v>
      </c>
    </row>
    <row r="111" spans="3:5" x14ac:dyDescent="0.25">
      <c r="C111" s="7">
        <v>90</v>
      </c>
      <c r="D111" s="11">
        <f t="shared" si="4"/>
        <v>1.0486740108344928E-7</v>
      </c>
      <c r="E111" s="8">
        <f t="shared" si="3"/>
        <v>6.8586247349129437E-3</v>
      </c>
    </row>
    <row r="112" spans="3:5" x14ac:dyDescent="0.25">
      <c r="C112" s="7">
        <v>91</v>
      </c>
      <c r="D112" s="11">
        <f t="shared" si="4"/>
        <v>5.7619451144752534E-8</v>
      </c>
      <c r="E112" s="8">
        <f t="shared" si="3"/>
        <v>6.9345668358123946E-3</v>
      </c>
    </row>
    <row r="113" spans="3:5" x14ac:dyDescent="0.25">
      <c r="C113" s="7">
        <v>92</v>
      </c>
      <c r="D113" s="11">
        <f t="shared" si="4"/>
        <v>3.1314919100409023E-8</v>
      </c>
      <c r="E113" s="8">
        <f t="shared" si="3"/>
        <v>7.0105031296809894E-3</v>
      </c>
    </row>
    <row r="114" spans="3:5" x14ac:dyDescent="0.25">
      <c r="C114" s="7">
        <v>93</v>
      </c>
      <c r="D114" s="11">
        <f t="shared" si="4"/>
        <v>1.6835978010972537E-8</v>
      </c>
      <c r="E114" s="8">
        <f t="shared" si="3"/>
        <v>7.0864336169625952E-3</v>
      </c>
    </row>
    <row r="115" spans="3:5" x14ac:dyDescent="0.25">
      <c r="C115" s="7">
        <v>94</v>
      </c>
      <c r="D115" s="11">
        <f t="shared" si="4"/>
        <v>8.955307452645098E-9</v>
      </c>
      <c r="E115" s="8">
        <f t="shared" si="3"/>
        <v>7.1623582981013012E-3</v>
      </c>
    </row>
    <row r="116" spans="3:5" x14ac:dyDescent="0.25">
      <c r="C116" s="7">
        <v>95</v>
      </c>
      <c r="D116" s="11">
        <f t="shared" si="4"/>
        <v>4.7133197119184756E-9</v>
      </c>
      <c r="E116" s="8">
        <f t="shared" si="3"/>
        <v>7.2382771735411966E-3</v>
      </c>
    </row>
    <row r="117" spans="3:5" x14ac:dyDescent="0.25">
      <c r="C117" s="7">
        <v>96</v>
      </c>
      <c r="D117" s="11">
        <f t="shared" si="4"/>
        <v>2.454854016624193E-9</v>
      </c>
      <c r="E117" s="8">
        <f t="shared" si="3"/>
        <v>7.3141902437260375E-3</v>
      </c>
    </row>
    <row r="118" spans="3:5" x14ac:dyDescent="0.25">
      <c r="C118" s="7">
        <v>97</v>
      </c>
      <c r="D118" s="11">
        <f t="shared" si="4"/>
        <v>1.2653886683629911E-9</v>
      </c>
      <c r="E118" s="8">
        <f t="shared" si="3"/>
        <v>7.3900975090999133E-3</v>
      </c>
    </row>
    <row r="119" spans="3:5" x14ac:dyDescent="0.25">
      <c r="C119" s="7">
        <v>98</v>
      </c>
      <c r="D119" s="11">
        <f t="shared" si="4"/>
        <v>6.4560646345051088E-10</v>
      </c>
      <c r="E119" s="8">
        <f t="shared" si="3"/>
        <v>7.4659989701064688E-3</v>
      </c>
    </row>
    <row r="120" spans="3:5" x14ac:dyDescent="0.25">
      <c r="C120" s="7">
        <v>99</v>
      </c>
      <c r="D120" s="11">
        <f t="shared" si="4"/>
        <v>3.2606387042954593E-10</v>
      </c>
      <c r="E120" s="8">
        <f t="shared" si="3"/>
        <v>7.5418946271897935E-3</v>
      </c>
    </row>
    <row r="121" spans="3:5" x14ac:dyDescent="0.25">
      <c r="C121" s="9">
        <v>100</v>
      </c>
      <c r="D121" s="12">
        <f t="shared" si="4"/>
        <v>1.630319352147725E-10</v>
      </c>
      <c r="E121" s="10">
        <f t="shared" si="3"/>
        <v>7.6177844807935324E-3</v>
      </c>
    </row>
  </sheetData>
  <mergeCells count="9">
    <mergeCell ref="B4:I8"/>
    <mergeCell ref="B10:E10"/>
    <mergeCell ref="B11:E11"/>
    <mergeCell ref="B12:E12"/>
    <mergeCell ref="B19:E19"/>
    <mergeCell ref="B14:F14"/>
    <mergeCell ref="B15:E15"/>
    <mergeCell ref="B16:E16"/>
    <mergeCell ref="B18:E18"/>
  </mergeCells>
  <phoneticPr fontId="7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Simulation only</vt:lpstr>
      <vt:lpstr>Calculation and Simulation</vt:lpstr>
      <vt:lpstr>Calculation only</vt:lpstr>
      <vt:lpstr>'Calculation and Simulation'!Dose</vt:lpstr>
      <vt:lpstr>Dose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2004-06-20T09:39:55Z</dcterms:created>
  <dcterms:modified xsi:type="dcterms:W3CDTF">2017-09-22T16:20:35Z</dcterms:modified>
  <cp:category/>
</cp:coreProperties>
</file>