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30" windowWidth="15180" windowHeight="7820"/>
  </bookViews>
  <sheets>
    <sheet name="Basic" sheetId="1" r:id="rId1"/>
    <sheet name="Alternative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Alternative!$H$13</definedName>
    <definedName name="b">Alternative!$H$14</definedName>
    <definedName name="conversion" localSheetId="1">Alternative!$E$8</definedName>
    <definedName name="conversion">Basic!$E$8</definedName>
    <definedName name="market" localSheetId="1">Alternative!$E$7</definedName>
    <definedName name="market">Basic!$E$7</definedName>
    <definedName name="Pconv">Alternative!$D$13:$D$36</definedName>
    <definedName name="PossMkt">Alternative!$C$13:$C$36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2</definedName>
    <definedName name="RiskPauseOnError" hidden="1">FALSE</definedName>
    <definedName name="RiskRealTimeResults">FALSE</definedName>
    <definedName name="RiskReportGraphFormat">0</definedName>
    <definedName name="RiskResultsUpdateFreq">10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old" localSheetId="1">Alternative!#REF!</definedName>
    <definedName name="sold">Basic!$F$12</definedName>
    <definedName name="year">Alternative!$B$13:$B$36</definedName>
  </definedNames>
  <calcPr calcId="171027" calcMode="manual"/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E10" i="2"/>
  <c r="D30" i="1"/>
  <c r="E16" i="2"/>
  <c r="E32" i="2"/>
  <c r="D15" i="1"/>
  <c r="E17" i="2"/>
  <c r="D35" i="1"/>
  <c r="E21" i="2"/>
  <c r="E15" i="2"/>
  <c r="D29" i="1"/>
  <c r="D28" i="1"/>
  <c r="D16" i="1"/>
  <c r="E30" i="2"/>
  <c r="E31" i="2"/>
  <c r="D37" i="1"/>
  <c r="E22" i="2"/>
  <c r="D18" i="1"/>
  <c r="D34" i="1"/>
  <c r="E20" i="2"/>
  <c r="E10" i="1"/>
  <c r="E23" i="2"/>
  <c r="D23" i="1"/>
  <c r="E13" i="2"/>
  <c r="D27" i="1"/>
  <c r="E27" i="2"/>
  <c r="E14" i="2"/>
  <c r="D32" i="1"/>
  <c r="E18" i="2"/>
  <c r="E34" i="2"/>
  <c r="D20" i="1"/>
  <c r="D25" i="1"/>
  <c r="D22" i="1"/>
  <c r="E8" i="1"/>
  <c r="E24" i="2"/>
  <c r="E19" i="2"/>
  <c r="D38" i="1"/>
  <c r="E25" i="2"/>
  <c r="J10" i="2"/>
  <c r="D26" i="1"/>
  <c r="E35" i="2"/>
  <c r="E28" i="2"/>
  <c r="D33" i="1"/>
  <c r="E7" i="1"/>
  <c r="E29" i="2"/>
  <c r="D19" i="1"/>
  <c r="E33" i="2"/>
  <c r="D21" i="1"/>
  <c r="D24" i="1"/>
  <c r="E36" i="2"/>
  <c r="E26" i="2"/>
  <c r="D17" i="1"/>
  <c r="D31" i="1"/>
  <c r="D36" i="1"/>
  <c r="C13" i="2" l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J10" i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</calcChain>
</file>

<file path=xl/sharedStrings.xml><?xml version="1.0" encoding="utf-8"?>
<sst xmlns="http://schemas.openxmlformats.org/spreadsheetml/2006/main" count="24" uniqueCount="16">
  <si>
    <t>Let total possible clients be</t>
  </si>
  <si>
    <t>Probability that they will ever buy</t>
  </si>
  <si>
    <t>Number who therefore finally buy</t>
  </si>
  <si>
    <t>Assume that, of those who remain possible to convert,</t>
  </si>
  <si>
    <t>will do so in a year</t>
  </si>
  <si>
    <t>Year</t>
  </si>
  <si>
    <t>Possible market</t>
  </si>
  <si>
    <t>Converted</t>
  </si>
  <si>
    <t>P(conversion)</t>
  </si>
  <si>
    <t>a</t>
  </si>
  <si>
    <t>b</t>
  </si>
  <si>
    <r>
      <t>Problem:</t>
    </r>
    <r>
      <rPr>
        <sz val="10"/>
        <rFont val="Times New Roman"/>
        <family val="1"/>
      </rPr>
      <t xml:space="preserve"> Model the sales over a period where it is known that there is a finite market for the product.</t>
    </r>
  </si>
  <si>
    <t>Use Normal approximation:</t>
  </si>
  <si>
    <r>
      <t>Problem:</t>
    </r>
    <r>
      <rPr>
        <sz val="10"/>
        <rFont val="Times New Roman"/>
        <family val="1"/>
      </rPr>
      <t xml:space="preserve"> Model the sales over a period where it is known that there is a finite market for the product. This time assume P(sell | not yet purchased) reduces with time.</t>
    </r>
  </si>
  <si>
    <r>
      <t>P(sell)=(1+year/b)</t>
    </r>
    <r>
      <rPr>
        <b/>
        <vertAlign val="superscript"/>
        <sz val="10"/>
        <rFont val="Arial"/>
        <family val="2"/>
      </rPr>
      <t>-a</t>
    </r>
  </si>
  <si>
    <t>Sales projection for a finite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</si>
</sst>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9" fontId="3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1" fillId="0" borderId="5" xfId="1" applyNumberFormat="1" applyBorder="1" applyAlignment="1">
      <alignment horizontal="center"/>
    </xf>
    <xf numFmtId="165" fontId="1" fillId="0" borderId="7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3" fontId="3" fillId="0" borderId="9" xfId="0" applyNumberFormat="1" applyFont="1" applyBorder="1"/>
    <xf numFmtId="9" fontId="3" fillId="0" borderId="10" xfId="0" applyNumberFormat="1" applyFont="1" applyBorder="1"/>
    <xf numFmtId="0" fontId="0" fillId="0" borderId="11" xfId="0" applyBorder="1"/>
    <xf numFmtId="0" fontId="0" fillId="0" borderId="12" xfId="0" applyBorder="1"/>
    <xf numFmtId="165" fontId="9" fillId="0" borderId="13" xfId="1" applyNumberFormat="1" applyFont="1" applyBorder="1"/>
    <xf numFmtId="0" fontId="4" fillId="0" borderId="11" xfId="0" applyFont="1" applyBorder="1"/>
    <xf numFmtId="9" fontId="3" fillId="0" borderId="12" xfId="0" applyNumberFormat="1" applyFont="1" applyBorder="1" applyAlignment="1">
      <alignment horizontal="center"/>
    </xf>
    <xf numFmtId="0" fontId="0" fillId="0" borderId="13" xfId="0" applyBorder="1"/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12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165" fontId="1" fillId="0" borderId="22" xfId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1" fillId="0" borderId="24" xfId="1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5" fontId="1" fillId="0" borderId="26" xfId="1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5" fontId="1" fillId="0" borderId="28" xfId="1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7" fillId="3" borderId="33" xfId="0" applyFont="1" applyFill="1" applyBorder="1" applyAlignment="1">
      <alignment horizontal="left" vertical="distributed" wrapText="1"/>
    </xf>
    <xf numFmtId="0" fontId="7" fillId="3" borderId="34" xfId="0" applyFont="1" applyFill="1" applyBorder="1" applyAlignment="1">
      <alignment horizontal="left" vertical="distributed" wrapText="1"/>
    </xf>
    <xf numFmtId="0" fontId="7" fillId="3" borderId="9" xfId="0" applyFont="1" applyFill="1" applyBorder="1" applyAlignment="1">
      <alignment horizontal="left" vertical="distributed" wrapText="1"/>
    </xf>
    <xf numFmtId="0" fontId="7" fillId="3" borderId="25" xfId="0" applyFont="1" applyFill="1" applyBorder="1" applyAlignment="1">
      <alignment horizontal="left" vertical="distributed" wrapText="1"/>
    </xf>
    <xf numFmtId="0" fontId="7" fillId="3" borderId="27" xfId="0" applyFont="1" applyFill="1" applyBorder="1" applyAlignment="1">
      <alignment horizontal="left" vertical="distributed" wrapText="1"/>
    </xf>
    <xf numFmtId="0" fontId="7" fillId="3" borderId="10" xfId="0" applyFont="1" applyFill="1" applyBorder="1" applyAlignment="1">
      <alignment horizontal="left" vertical="distributed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4" fillId="2" borderId="35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0" fillId="0" borderId="34" xfId="0" applyBorder="1"/>
    <xf numFmtId="0" fontId="0" fillId="0" borderId="9" xfId="0" applyBorder="1"/>
    <xf numFmtId="0" fontId="0" fillId="0" borderId="25" xfId="0" applyBorder="1"/>
    <xf numFmtId="0" fontId="0" fillId="0" borderId="27" xfId="0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60285132382891"/>
          <c:y val="0.10288107189216777"/>
          <c:w val="0.81059063136456211"/>
          <c:h val="0.7201675032451744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Basic!$B$15:$B$38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Basic!$D$15:$D$38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C-4EBC-9F03-E4DEB2E7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5840"/>
        <c:axId val="1"/>
      </c:scatterChart>
      <c:valAx>
        <c:axId val="27175584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138500869209525"/>
              <c:y val="0.89712268508335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year</a:t>
                </a:r>
              </a:p>
            </c:rich>
          </c:tx>
          <c:layout>
            <c:manualLayout>
              <c:xMode val="edge"/>
              <c:yMode val="edge"/>
              <c:x val="1.0183249821045097E-2"/>
              <c:y val="0.32510403378348657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75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82281059063136"/>
          <c:y val="0.10080645161290322"/>
          <c:w val="0.79837067209775969"/>
          <c:h val="0.7258064516129032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Alternative!$B$13:$B$36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Alternative!$E$13:$E$36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3-4B44-9D8F-E8D0E0D2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54880"/>
        <c:axId val="1"/>
      </c:scatterChart>
      <c:valAx>
        <c:axId val="42965488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749491170000617"/>
              <c:y val="0.899193666365474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year</a:t>
                </a:r>
              </a:p>
            </c:rich>
          </c:tx>
          <c:layout>
            <c:manualLayout>
              <c:xMode val="edge"/>
              <c:yMode val="edge"/>
              <c:x val="1.0183384387656503E-2"/>
              <c:y val="0.3306449808528032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654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13</xdr:row>
      <xdr:rowOff>0</xdr:rowOff>
    </xdr:from>
    <xdr:to>
      <xdr:col>11</xdr:col>
      <xdr:colOff>260350</xdr:colOff>
      <xdr:row>27</xdr:row>
      <xdr:rowOff>44450</xdr:rowOff>
    </xdr:to>
    <xdr:graphicFrame macro="">
      <xdr:nvGraphicFramePr>
        <xdr:cNvPr id="1049" name="Chart 1">
          <a:extLst>
            <a:ext uri="{FF2B5EF4-FFF2-40B4-BE49-F238E27FC236}">
              <a16:creationId xmlns:a16="http://schemas.microsoft.com/office/drawing/2014/main" id="{193C9638-83E6-4D00-B894-ACB8370DF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19050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20381F-D613-4A15-A90C-2146C4504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14</xdr:row>
      <xdr:rowOff>120650</xdr:rowOff>
    </xdr:from>
    <xdr:to>
      <xdr:col>12</xdr:col>
      <xdr:colOff>241300</xdr:colOff>
      <xdr:row>29</xdr:row>
      <xdr:rowOff>57150</xdr:rowOff>
    </xdr:to>
    <xdr:graphicFrame macro="">
      <xdr:nvGraphicFramePr>
        <xdr:cNvPr id="2101" name="Chart 1">
          <a:extLst>
            <a:ext uri="{FF2B5EF4-FFF2-40B4-BE49-F238E27FC236}">
              <a16:creationId xmlns:a16="http://schemas.microsoft.com/office/drawing/2014/main" id="{5AB1DC5E-A06D-47AB-9AD5-B715D75FA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781050</xdr:colOff>
      <xdr:row>1</xdr:row>
      <xdr:rowOff>203200</xdr:rowOff>
    </xdr:to>
    <xdr:pic>
      <xdr:nvPicPr>
        <xdr:cNvPr id="2102" name="Picture 4" descr="logo-final-epix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3539DB-F279-4DBE-ACDC-D59CBDB04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0"/>
          <a:ext cx="26289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8"/>
  <sheetViews>
    <sheetView showGridLines="0" tabSelected="1" workbookViewId="0"/>
  </sheetViews>
  <sheetFormatPr defaultRowHeight="12.5" x14ac:dyDescent="0.25"/>
  <cols>
    <col min="1" max="1" width="2.7265625" customWidth="1"/>
    <col min="2" max="2" width="10" customWidth="1"/>
    <col min="3" max="3" width="16.453125" customWidth="1"/>
    <col min="4" max="4" width="10.81640625" customWidth="1"/>
    <col min="5" max="11" width="10" customWidth="1"/>
  </cols>
  <sheetData>
    <row r="1" spans="2:10" s="13" customFormat="1" ht="93" customHeight="1" x14ac:dyDescent="0.25"/>
    <row r="2" spans="2:10" s="13" customFormat="1" ht="17.25" customHeight="1" x14ac:dyDescent="0.4">
      <c r="E2" s="14" t="s">
        <v>15</v>
      </c>
    </row>
    <row r="3" spans="2:10" s="13" customFormat="1" ht="17.25" customHeight="1" thickBot="1" x14ac:dyDescent="0.4">
      <c r="E3" s="15"/>
    </row>
    <row r="4" spans="2:10" s="13" customFormat="1" ht="12.75" customHeight="1" x14ac:dyDescent="0.25">
      <c r="B4" s="47" t="s">
        <v>11</v>
      </c>
      <c r="C4" s="48"/>
      <c r="D4" s="48"/>
      <c r="E4" s="48"/>
      <c r="F4" s="48"/>
      <c r="G4" s="48"/>
      <c r="H4" s="48"/>
      <c r="I4" s="49"/>
    </row>
    <row r="5" spans="2:10" s="13" customFormat="1" ht="12.75" customHeight="1" thickBot="1" x14ac:dyDescent="0.3">
      <c r="B5" s="50"/>
      <c r="C5" s="51"/>
      <c r="D5" s="51"/>
      <c r="E5" s="51"/>
      <c r="F5" s="51"/>
      <c r="G5" s="51"/>
      <c r="H5" s="51"/>
      <c r="I5" s="52"/>
    </row>
    <row r="6" spans="2:10" ht="13" thickBot="1" x14ac:dyDescent="0.3"/>
    <row r="7" spans="2:10" x14ac:dyDescent="0.25">
      <c r="B7" s="53" t="s">
        <v>0</v>
      </c>
      <c r="C7" s="54"/>
      <c r="D7" s="54"/>
      <c r="E7" s="16" t="e">
        <f ca="1">ROUND(_xll.RiskPert(50000,55000,60000),0)</f>
        <v>#NAME?</v>
      </c>
    </row>
    <row r="8" spans="2:10" ht="13" thickBot="1" x14ac:dyDescent="0.3">
      <c r="B8" s="55" t="s">
        <v>1</v>
      </c>
      <c r="C8" s="56"/>
      <c r="D8" s="56"/>
      <c r="E8" s="17" t="e">
        <f ca="1">_xll.RiskPert(25%,27%,40%)</f>
        <v>#NAME?</v>
      </c>
    </row>
    <row r="9" spans="2:10" ht="13" thickBot="1" x14ac:dyDescent="0.3">
      <c r="E9" s="1"/>
    </row>
    <row r="10" spans="2:10" ht="13.5" thickBot="1" x14ac:dyDescent="0.35">
      <c r="B10" s="18" t="s">
        <v>2</v>
      </c>
      <c r="C10" s="19"/>
      <c r="D10" s="19"/>
      <c r="E10" s="23" t="e">
        <f ca="1">_xll.RiskBinomial(market, conversion)</f>
        <v>#NAME?</v>
      </c>
      <c r="G10" s="21" t="s">
        <v>12</v>
      </c>
      <c r="H10" s="19"/>
      <c r="I10" s="19"/>
      <c r="J10" s="20" t="e">
        <f ca="1">ROUND(_xll.RiskNormal(market*conversion,SQRT(market*conversion*(1-conversion))),0)</f>
        <v>#NAME?</v>
      </c>
    </row>
    <row r="11" spans="2:10" ht="13" thickBot="1" x14ac:dyDescent="0.3"/>
    <row r="12" spans="2:10" ht="13" thickBot="1" x14ac:dyDescent="0.3">
      <c r="B12" s="18" t="s">
        <v>3</v>
      </c>
      <c r="C12" s="19"/>
      <c r="D12" s="19"/>
      <c r="E12" s="19"/>
      <c r="F12" s="22">
        <v>0.12</v>
      </c>
      <c r="G12" s="19" t="s">
        <v>4</v>
      </c>
      <c r="H12" s="23"/>
    </row>
    <row r="14" spans="2:10" s="2" customFormat="1" ht="13" x14ac:dyDescent="0.3">
      <c r="B14" s="24" t="s">
        <v>5</v>
      </c>
      <c r="C14" s="25" t="s">
        <v>6</v>
      </c>
      <c r="D14" s="26" t="s">
        <v>7</v>
      </c>
    </row>
    <row r="15" spans="2:10" x14ac:dyDescent="0.25">
      <c r="B15" s="3">
        <v>1</v>
      </c>
      <c r="C15" s="7" t="e">
        <f ca="1">J10</f>
        <v>#NAME?</v>
      </c>
      <c r="D15" s="4" t="e">
        <f ca="1">_xll.RiskBinomial(C15,sold)</f>
        <v>#NAME?</v>
      </c>
    </row>
    <row r="16" spans="2:10" x14ac:dyDescent="0.25">
      <c r="B16" s="3">
        <v>2</v>
      </c>
      <c r="C16" s="7" t="e">
        <f ca="1">C15-D15</f>
        <v>#NAME?</v>
      </c>
      <c r="D16" s="4" t="e">
        <f ca="1">_xll.RiskBinomial(C16,sold)</f>
        <v>#NAME?</v>
      </c>
    </row>
    <row r="17" spans="2:4" x14ac:dyDescent="0.25">
      <c r="B17" s="3">
        <v>3</v>
      </c>
      <c r="C17" s="7" t="e">
        <f t="shared" ref="C17:C38" ca="1" si="0">C16-D16</f>
        <v>#NAME?</v>
      </c>
      <c r="D17" s="4" t="e">
        <f ca="1">_xll.RiskBinomial(C17,sold)</f>
        <v>#NAME?</v>
      </c>
    </row>
    <row r="18" spans="2:4" x14ac:dyDescent="0.25">
      <c r="B18" s="3">
        <v>4</v>
      </c>
      <c r="C18" s="7" t="e">
        <f t="shared" ca="1" si="0"/>
        <v>#NAME?</v>
      </c>
      <c r="D18" s="4" t="e">
        <f ca="1">_xll.RiskBinomial(C18,sold)</f>
        <v>#NAME?</v>
      </c>
    </row>
    <row r="19" spans="2:4" x14ac:dyDescent="0.25">
      <c r="B19" s="3">
        <v>5</v>
      </c>
      <c r="C19" s="7" t="e">
        <f t="shared" ca="1" si="0"/>
        <v>#NAME?</v>
      </c>
      <c r="D19" s="4" t="e">
        <f ca="1">_xll.RiskBinomial(C19,sold)</f>
        <v>#NAME?</v>
      </c>
    </row>
    <row r="20" spans="2:4" x14ac:dyDescent="0.25">
      <c r="B20" s="3">
        <v>6</v>
      </c>
      <c r="C20" s="7" t="e">
        <f t="shared" ca="1" si="0"/>
        <v>#NAME?</v>
      </c>
      <c r="D20" s="4" t="e">
        <f ca="1">_xll.RiskBinomial(C20,sold)</f>
        <v>#NAME?</v>
      </c>
    </row>
    <row r="21" spans="2:4" x14ac:dyDescent="0.25">
      <c r="B21" s="3">
        <v>7</v>
      </c>
      <c r="C21" s="7" t="e">
        <f t="shared" ca="1" si="0"/>
        <v>#NAME?</v>
      </c>
      <c r="D21" s="4" t="e">
        <f ca="1">_xll.RiskBinomial(C21,sold)</f>
        <v>#NAME?</v>
      </c>
    </row>
    <row r="22" spans="2:4" x14ac:dyDescent="0.25">
      <c r="B22" s="3">
        <v>8</v>
      </c>
      <c r="C22" s="7" t="e">
        <f t="shared" ca="1" si="0"/>
        <v>#NAME?</v>
      </c>
      <c r="D22" s="4" t="e">
        <f ca="1">_xll.RiskBinomial(C22,sold)</f>
        <v>#NAME?</v>
      </c>
    </row>
    <row r="23" spans="2:4" x14ac:dyDescent="0.25">
      <c r="B23" s="3">
        <v>9</v>
      </c>
      <c r="C23" s="7" t="e">
        <f t="shared" ca="1" si="0"/>
        <v>#NAME?</v>
      </c>
      <c r="D23" s="4" t="e">
        <f ca="1">_xll.RiskBinomial(C23,sold)</f>
        <v>#NAME?</v>
      </c>
    </row>
    <row r="24" spans="2:4" x14ac:dyDescent="0.25">
      <c r="B24" s="3">
        <v>10</v>
      </c>
      <c r="C24" s="7" t="e">
        <f t="shared" ca="1" si="0"/>
        <v>#NAME?</v>
      </c>
      <c r="D24" s="4" t="e">
        <f ca="1">_xll.RiskBinomial(C24,sold)</f>
        <v>#NAME?</v>
      </c>
    </row>
    <row r="25" spans="2:4" x14ac:dyDescent="0.25">
      <c r="B25" s="3">
        <v>11</v>
      </c>
      <c r="C25" s="7" t="e">
        <f t="shared" ca="1" si="0"/>
        <v>#NAME?</v>
      </c>
      <c r="D25" s="4" t="e">
        <f ca="1">_xll.RiskBinomial(C25,sold)</f>
        <v>#NAME?</v>
      </c>
    </row>
    <row r="26" spans="2:4" x14ac:dyDescent="0.25">
      <c r="B26" s="3">
        <v>12</v>
      </c>
      <c r="C26" s="7" t="e">
        <f t="shared" ca="1" si="0"/>
        <v>#NAME?</v>
      </c>
      <c r="D26" s="4" t="e">
        <f ca="1">_xll.RiskBinomial(C26,sold)</f>
        <v>#NAME?</v>
      </c>
    </row>
    <row r="27" spans="2:4" x14ac:dyDescent="0.25">
      <c r="B27" s="3">
        <v>13</v>
      </c>
      <c r="C27" s="7" t="e">
        <f t="shared" ca="1" si="0"/>
        <v>#NAME?</v>
      </c>
      <c r="D27" s="4" t="e">
        <f ca="1">_xll.RiskBinomial(C27,sold)</f>
        <v>#NAME?</v>
      </c>
    </row>
    <row r="28" spans="2:4" x14ac:dyDescent="0.25">
      <c r="B28" s="3">
        <v>14</v>
      </c>
      <c r="C28" s="7" t="e">
        <f t="shared" ca="1" si="0"/>
        <v>#NAME?</v>
      </c>
      <c r="D28" s="4" t="e">
        <f ca="1">_xll.RiskBinomial(C28,sold)</f>
        <v>#NAME?</v>
      </c>
    </row>
    <row r="29" spans="2:4" x14ac:dyDescent="0.25">
      <c r="B29" s="3">
        <v>15</v>
      </c>
      <c r="C29" s="7" t="e">
        <f t="shared" ca="1" si="0"/>
        <v>#NAME?</v>
      </c>
      <c r="D29" s="4" t="e">
        <f ca="1">_xll.RiskBinomial(C29,sold)</f>
        <v>#NAME?</v>
      </c>
    </row>
    <row r="30" spans="2:4" x14ac:dyDescent="0.25">
      <c r="B30" s="3">
        <v>16</v>
      </c>
      <c r="C30" s="7" t="e">
        <f t="shared" ca="1" si="0"/>
        <v>#NAME?</v>
      </c>
      <c r="D30" s="4" t="e">
        <f ca="1">_xll.RiskBinomial(C30,sold)</f>
        <v>#NAME?</v>
      </c>
    </row>
    <row r="31" spans="2:4" x14ac:dyDescent="0.25">
      <c r="B31" s="3">
        <v>17</v>
      </c>
      <c r="C31" s="7" t="e">
        <f t="shared" ca="1" si="0"/>
        <v>#NAME?</v>
      </c>
      <c r="D31" s="4" t="e">
        <f ca="1">_xll.RiskBinomial(C31,sold)</f>
        <v>#NAME?</v>
      </c>
    </row>
    <row r="32" spans="2:4" x14ac:dyDescent="0.25">
      <c r="B32" s="3">
        <v>18</v>
      </c>
      <c r="C32" s="7" t="e">
        <f t="shared" ca="1" si="0"/>
        <v>#NAME?</v>
      </c>
      <c r="D32" s="4" t="e">
        <f ca="1">_xll.RiskBinomial(C32,sold)</f>
        <v>#NAME?</v>
      </c>
    </row>
    <row r="33" spans="2:4" x14ac:dyDescent="0.25">
      <c r="B33" s="3">
        <v>19</v>
      </c>
      <c r="C33" s="7" t="e">
        <f t="shared" ca="1" si="0"/>
        <v>#NAME?</v>
      </c>
      <c r="D33" s="4" t="e">
        <f ca="1">_xll.RiskBinomial(C33,sold)</f>
        <v>#NAME?</v>
      </c>
    </row>
    <row r="34" spans="2:4" x14ac:dyDescent="0.25">
      <c r="B34" s="3">
        <v>20</v>
      </c>
      <c r="C34" s="7" t="e">
        <f t="shared" ca="1" si="0"/>
        <v>#NAME?</v>
      </c>
      <c r="D34" s="4" t="e">
        <f ca="1">_xll.RiskBinomial(C34,sold)</f>
        <v>#NAME?</v>
      </c>
    </row>
    <row r="35" spans="2:4" x14ac:dyDescent="0.25">
      <c r="B35" s="3">
        <v>21</v>
      </c>
      <c r="C35" s="7" t="e">
        <f t="shared" ca="1" si="0"/>
        <v>#NAME?</v>
      </c>
      <c r="D35" s="4" t="e">
        <f ca="1">_xll.RiskBinomial(C35,sold)</f>
        <v>#NAME?</v>
      </c>
    </row>
    <row r="36" spans="2:4" x14ac:dyDescent="0.25">
      <c r="B36" s="3">
        <v>22</v>
      </c>
      <c r="C36" s="7" t="e">
        <f t="shared" ca="1" si="0"/>
        <v>#NAME?</v>
      </c>
      <c r="D36" s="4" t="e">
        <f ca="1">_xll.RiskBinomial(C36,sold)</f>
        <v>#NAME?</v>
      </c>
    </row>
    <row r="37" spans="2:4" x14ac:dyDescent="0.25">
      <c r="B37" s="3">
        <v>23</v>
      </c>
      <c r="C37" s="7" t="e">
        <f t="shared" ca="1" si="0"/>
        <v>#NAME?</v>
      </c>
      <c r="D37" s="4" t="e">
        <f ca="1">_xll.RiskBinomial(C37,sold)</f>
        <v>#NAME?</v>
      </c>
    </row>
    <row r="38" spans="2:4" x14ac:dyDescent="0.25">
      <c r="B38" s="5">
        <v>24</v>
      </c>
      <c r="C38" s="8" t="e">
        <f t="shared" ca="1" si="0"/>
        <v>#NAME?</v>
      </c>
      <c r="D38" s="6" t="e">
        <f ca="1">_xll.RiskBinomial(C38,sold)</f>
        <v>#NAME?</v>
      </c>
    </row>
  </sheetData>
  <mergeCells count="3">
    <mergeCell ref="B4:I5"/>
    <mergeCell ref="B7:D7"/>
    <mergeCell ref="B8:D8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36"/>
  <sheetViews>
    <sheetView showGridLines="0" workbookViewId="0"/>
  </sheetViews>
  <sheetFormatPr defaultRowHeight="12.5" x14ac:dyDescent="0.25"/>
  <cols>
    <col min="1" max="1" width="2.54296875" customWidth="1"/>
    <col min="2" max="2" width="10" customWidth="1"/>
    <col min="3" max="3" width="16.453125" customWidth="1"/>
    <col min="4" max="4" width="13.453125" bestFit="1" customWidth="1"/>
    <col min="5" max="11" width="10" customWidth="1"/>
  </cols>
  <sheetData>
    <row r="1" spans="2:10" s="13" customFormat="1" ht="92.25" customHeight="1" x14ac:dyDescent="0.25"/>
    <row r="2" spans="2:10" s="13" customFormat="1" ht="17.25" customHeight="1" x14ac:dyDescent="0.4">
      <c r="E2" s="14" t="s">
        <v>15</v>
      </c>
      <c r="F2" s="14"/>
    </row>
    <row r="3" spans="2:10" s="13" customFormat="1" ht="17.25" customHeight="1" thickBot="1" x14ac:dyDescent="0.4">
      <c r="E3" s="15"/>
    </row>
    <row r="4" spans="2:10" s="13" customFormat="1" ht="12.75" customHeight="1" x14ac:dyDescent="0.25">
      <c r="B4" s="47" t="s">
        <v>13</v>
      </c>
      <c r="C4" s="59"/>
      <c r="D4" s="59"/>
      <c r="E4" s="59"/>
      <c r="F4" s="59"/>
      <c r="G4" s="59"/>
      <c r="H4" s="59"/>
      <c r="I4" s="60"/>
    </row>
    <row r="5" spans="2:10" s="13" customFormat="1" ht="12.75" customHeight="1" thickBot="1" x14ac:dyDescent="0.3">
      <c r="B5" s="61"/>
      <c r="C5" s="62"/>
      <c r="D5" s="62"/>
      <c r="E5" s="62"/>
      <c r="F5" s="62"/>
      <c r="G5" s="62"/>
      <c r="H5" s="62"/>
      <c r="I5" s="63"/>
    </row>
    <row r="6" spans="2:10" ht="13" thickBot="1" x14ac:dyDescent="0.3"/>
    <row r="7" spans="2:10" x14ac:dyDescent="0.25">
      <c r="B7" s="53" t="s">
        <v>0</v>
      </c>
      <c r="C7" s="54"/>
      <c r="D7" s="54"/>
      <c r="E7" s="16">
        <v>100000</v>
      </c>
    </row>
    <row r="8" spans="2:10" ht="13" thickBot="1" x14ac:dyDescent="0.3">
      <c r="B8" s="55" t="s">
        <v>1</v>
      </c>
      <c r="C8" s="56"/>
      <c r="D8" s="56"/>
      <c r="E8" s="17">
        <v>0.27</v>
      </c>
    </row>
    <row r="9" spans="2:10" ht="13" thickBot="1" x14ac:dyDescent="0.3">
      <c r="E9" s="1"/>
    </row>
    <row r="10" spans="2:10" ht="13.5" thickBot="1" x14ac:dyDescent="0.35">
      <c r="B10" s="28" t="s">
        <v>2</v>
      </c>
      <c r="C10" s="29"/>
      <c r="D10" s="29"/>
      <c r="E10" s="30" t="e">
        <f ca="1">_xll.RiskBinomial(market, conversion)</f>
        <v>#NAME?</v>
      </c>
      <c r="G10" s="21" t="s">
        <v>12</v>
      </c>
      <c r="H10" s="27"/>
      <c r="I10" s="27"/>
      <c r="J10" s="20" t="e">
        <f ca="1">ROUND(_xll.RiskNormal(market*conversion,SQRT(market*conversion*(1-conversion))),0)</f>
        <v>#NAME?</v>
      </c>
    </row>
    <row r="11" spans="2:10" ht="13" thickBot="1" x14ac:dyDescent="0.3"/>
    <row r="12" spans="2:10" ht="15" x14ac:dyDescent="0.3">
      <c r="B12" s="31" t="s">
        <v>5</v>
      </c>
      <c r="C12" s="32" t="s">
        <v>6</v>
      </c>
      <c r="D12" s="33" t="s">
        <v>8</v>
      </c>
      <c r="E12" s="34" t="s">
        <v>7</v>
      </c>
      <c r="G12" s="57" t="s">
        <v>14</v>
      </c>
      <c r="H12" s="58"/>
    </row>
    <row r="13" spans="2:10" x14ac:dyDescent="0.25">
      <c r="B13" s="35">
        <v>1</v>
      </c>
      <c r="C13" s="10" t="e">
        <f ca="1">J10</f>
        <v>#NAME?</v>
      </c>
      <c r="D13" s="11">
        <f t="shared" ref="D13:D36" si="0">(1+year/b)^-a</f>
        <v>0.41486494673221525</v>
      </c>
      <c r="E13" s="36" t="e">
        <f ca="1">_xll.RiskBinomial(C13,D13)</f>
        <v>#NAME?</v>
      </c>
      <c r="G13" s="43" t="s">
        <v>9</v>
      </c>
      <c r="H13" s="44">
        <v>0.6</v>
      </c>
    </row>
    <row r="14" spans="2:10" ht="13" thickBot="1" x14ac:dyDescent="0.3">
      <c r="B14" s="37">
        <v>2</v>
      </c>
      <c r="C14" s="9" t="e">
        <f t="shared" ref="C14:C36" ca="1" si="1">C13-E13</f>
        <v>#NAME?</v>
      </c>
      <c r="D14" s="12">
        <f t="shared" si="0"/>
        <v>0.29460224444722094</v>
      </c>
      <c r="E14" s="38" t="e">
        <f ca="1">_xll.RiskBinomial(C14,D14)</f>
        <v>#NAME?</v>
      </c>
      <c r="G14" s="45" t="s">
        <v>10</v>
      </c>
      <c r="H14" s="46">
        <v>0.3</v>
      </c>
    </row>
    <row r="15" spans="2:10" x14ac:dyDescent="0.25">
      <c r="B15" s="37">
        <v>3</v>
      </c>
      <c r="C15" s="9" t="e">
        <f t="shared" ca="1" si="1"/>
        <v>#NAME?</v>
      </c>
      <c r="D15" s="12">
        <f t="shared" si="0"/>
        <v>0.23722714866171574</v>
      </c>
      <c r="E15" s="38" t="e">
        <f ca="1">_xll.RiskBinomial(C15,D15)</f>
        <v>#NAME?</v>
      </c>
    </row>
    <row r="16" spans="2:10" s="2" customFormat="1" ht="13" x14ac:dyDescent="0.3">
      <c r="B16" s="37">
        <v>4</v>
      </c>
      <c r="C16" s="9" t="e">
        <f t="shared" ca="1" si="1"/>
        <v>#NAME?</v>
      </c>
      <c r="D16" s="12">
        <f t="shared" si="0"/>
        <v>0.20239122520977484</v>
      </c>
      <c r="E16" s="38" t="e">
        <f ca="1">_xll.RiskBinomial(C16,D16)</f>
        <v>#NAME?</v>
      </c>
    </row>
    <row r="17" spans="2:5" x14ac:dyDescent="0.25">
      <c r="B17" s="37">
        <v>5</v>
      </c>
      <c r="C17" s="9" t="e">
        <f t="shared" ca="1" si="1"/>
        <v>#NAME?</v>
      </c>
      <c r="D17" s="12">
        <f t="shared" si="0"/>
        <v>0.1785283664092101</v>
      </c>
      <c r="E17" s="38" t="e">
        <f ca="1">_xll.RiskBinomial(C17,D17)</f>
        <v>#NAME?</v>
      </c>
    </row>
    <row r="18" spans="2:5" x14ac:dyDescent="0.25">
      <c r="B18" s="37">
        <v>6</v>
      </c>
      <c r="C18" s="9" t="e">
        <f t="shared" ca="1" si="1"/>
        <v>#NAME?</v>
      </c>
      <c r="D18" s="12">
        <f t="shared" si="0"/>
        <v>0.16094164024930613</v>
      </c>
      <c r="E18" s="38" t="e">
        <f ca="1">_xll.RiskBinomial(C18,D18)</f>
        <v>#NAME?</v>
      </c>
    </row>
    <row r="19" spans="2:5" x14ac:dyDescent="0.25">
      <c r="B19" s="37">
        <v>7</v>
      </c>
      <c r="C19" s="9" t="e">
        <f t="shared" ca="1" si="1"/>
        <v>#NAME?</v>
      </c>
      <c r="D19" s="12">
        <f t="shared" si="0"/>
        <v>0.14732587758375273</v>
      </c>
      <c r="E19" s="38" t="e">
        <f ca="1">_xll.RiskBinomial(C19,D19)</f>
        <v>#NAME?</v>
      </c>
    </row>
    <row r="20" spans="2:5" x14ac:dyDescent="0.25">
      <c r="B20" s="37">
        <v>8</v>
      </c>
      <c r="C20" s="9" t="e">
        <f t="shared" ca="1" si="1"/>
        <v>#NAME?</v>
      </c>
      <c r="D20" s="12">
        <f t="shared" si="0"/>
        <v>0.13640362038989726</v>
      </c>
      <c r="E20" s="38" t="e">
        <f ca="1">_xll.RiskBinomial(C20,D20)</f>
        <v>#NAME?</v>
      </c>
    </row>
    <row r="21" spans="2:5" x14ac:dyDescent="0.25">
      <c r="B21" s="37">
        <v>9</v>
      </c>
      <c r="C21" s="9" t="e">
        <f t="shared" ca="1" si="1"/>
        <v>#NAME?</v>
      </c>
      <c r="D21" s="12">
        <f t="shared" si="0"/>
        <v>0.12740397661775152</v>
      </c>
      <c r="E21" s="38" t="e">
        <f ca="1">_xll.RiskBinomial(C21,D21)</f>
        <v>#NAME?</v>
      </c>
    </row>
    <row r="22" spans="2:5" x14ac:dyDescent="0.25">
      <c r="B22" s="37">
        <v>10</v>
      </c>
      <c r="C22" s="9" t="e">
        <f t="shared" ca="1" si="1"/>
        <v>#NAME?</v>
      </c>
      <c r="D22" s="12">
        <f t="shared" si="0"/>
        <v>0.11983134061171098</v>
      </c>
      <c r="E22" s="38" t="e">
        <f ca="1">_xll.RiskBinomial(C22,D22)</f>
        <v>#NAME?</v>
      </c>
    </row>
    <row r="23" spans="2:5" x14ac:dyDescent="0.25">
      <c r="B23" s="37">
        <v>11</v>
      </c>
      <c r="C23" s="9" t="e">
        <f t="shared" ca="1" si="1"/>
        <v>#NAME?</v>
      </c>
      <c r="D23" s="12">
        <f t="shared" si="0"/>
        <v>0.11335108635183938</v>
      </c>
      <c r="E23" s="38" t="e">
        <f ca="1">_xll.RiskBinomial(C23,D23)</f>
        <v>#NAME?</v>
      </c>
    </row>
    <row r="24" spans="2:5" x14ac:dyDescent="0.25">
      <c r="B24" s="37">
        <v>12</v>
      </c>
      <c r="C24" s="9" t="e">
        <f t="shared" ca="1" si="1"/>
        <v>#NAME?</v>
      </c>
      <c r="D24" s="12">
        <f t="shared" si="0"/>
        <v>0.10772827009130773</v>
      </c>
      <c r="E24" s="38" t="e">
        <f ca="1">_xll.RiskBinomial(C24,D24)</f>
        <v>#NAME?</v>
      </c>
    </row>
    <row r="25" spans="2:5" x14ac:dyDescent="0.25">
      <c r="B25" s="37">
        <v>13</v>
      </c>
      <c r="C25" s="9" t="e">
        <f t="shared" ca="1" si="1"/>
        <v>#NAME?</v>
      </c>
      <c r="D25" s="12">
        <f t="shared" si="0"/>
        <v>0.10279258039289806</v>
      </c>
      <c r="E25" s="38" t="e">
        <f ca="1">_xll.RiskBinomial(C25,D25)</f>
        <v>#NAME?</v>
      </c>
    </row>
    <row r="26" spans="2:5" x14ac:dyDescent="0.25">
      <c r="B26" s="37">
        <v>14</v>
      </c>
      <c r="C26" s="9" t="e">
        <f t="shared" ca="1" si="1"/>
        <v>#NAME?</v>
      </c>
      <c r="D26" s="12">
        <f t="shared" si="0"/>
        <v>9.8417228392978007E-2</v>
      </c>
      <c r="E26" s="38" t="e">
        <f ca="1">_xll.RiskBinomial(C26,D26)</f>
        <v>#NAME?</v>
      </c>
    </row>
    <row r="27" spans="2:5" x14ac:dyDescent="0.25">
      <c r="B27" s="37">
        <v>15</v>
      </c>
      <c r="C27" s="9" t="e">
        <f t="shared" ca="1" si="1"/>
        <v>#NAME?</v>
      </c>
      <c r="D27" s="12">
        <f t="shared" si="0"/>
        <v>9.4505676298592634E-2</v>
      </c>
      <c r="E27" s="38" t="e">
        <f ca="1">_xll.RiskBinomial(C27,D27)</f>
        <v>#NAME?</v>
      </c>
    </row>
    <row r="28" spans="2:5" x14ac:dyDescent="0.25">
      <c r="B28" s="37">
        <v>16</v>
      </c>
      <c r="C28" s="9" t="e">
        <f t="shared" ca="1" si="1"/>
        <v>#NAME?</v>
      </c>
      <c r="D28" s="12">
        <f t="shared" si="0"/>
        <v>9.0982986882132563E-2</v>
      </c>
      <c r="E28" s="38" t="e">
        <f ca="1">_xll.RiskBinomial(C28,D28)</f>
        <v>#NAME?</v>
      </c>
    </row>
    <row r="29" spans="2:5" x14ac:dyDescent="0.25">
      <c r="B29" s="37">
        <v>17</v>
      </c>
      <c r="C29" s="9" t="e">
        <f t="shared" ca="1" si="1"/>
        <v>#NAME?</v>
      </c>
      <c r="D29" s="12">
        <f t="shared" si="0"/>
        <v>8.7790008475792894E-2</v>
      </c>
      <c r="E29" s="38" t="e">
        <f ca="1">_xll.RiskBinomial(C29,D29)</f>
        <v>#NAME?</v>
      </c>
    </row>
    <row r="30" spans="2:5" x14ac:dyDescent="0.25">
      <c r="B30" s="37">
        <v>18</v>
      </c>
      <c r="C30" s="9" t="e">
        <f t="shared" ca="1" si="1"/>
        <v>#NAME?</v>
      </c>
      <c r="D30" s="12">
        <f t="shared" si="0"/>
        <v>8.4879360531124035E-2</v>
      </c>
      <c r="E30" s="38" t="e">
        <f ca="1">_xll.RiskBinomial(C30,D30)</f>
        <v>#NAME?</v>
      </c>
    </row>
    <row r="31" spans="2:5" x14ac:dyDescent="0.25">
      <c r="B31" s="37">
        <v>19</v>
      </c>
      <c r="C31" s="9" t="e">
        <f t="shared" ca="1" si="1"/>
        <v>#NAME?</v>
      </c>
      <c r="D31" s="12">
        <f t="shared" si="0"/>
        <v>8.221259702828583E-2</v>
      </c>
      <c r="E31" s="38" t="e">
        <f ca="1">_xll.RiskBinomial(C31,D31)</f>
        <v>#NAME?</v>
      </c>
    </row>
    <row r="32" spans="2:5" x14ac:dyDescent="0.25">
      <c r="B32" s="37">
        <v>20</v>
      </c>
      <c r="C32" s="9" t="e">
        <f t="shared" ca="1" si="1"/>
        <v>#NAME?</v>
      </c>
      <c r="D32" s="12">
        <f t="shared" si="0"/>
        <v>7.9758160684170964E-2</v>
      </c>
      <c r="E32" s="38" t="e">
        <f ca="1">_xll.RiskBinomial(C32,D32)</f>
        <v>#NAME?</v>
      </c>
    </row>
    <row r="33" spans="2:5" x14ac:dyDescent="0.25">
      <c r="B33" s="37">
        <v>21</v>
      </c>
      <c r="C33" s="9" t="e">
        <f t="shared" ca="1" si="1"/>
        <v>#NAME?</v>
      </c>
      <c r="D33" s="12">
        <f t="shared" si="0"/>
        <v>7.7489880431587832E-2</v>
      </c>
      <c r="E33" s="38" t="e">
        <f ca="1">_xll.RiskBinomial(C33,D33)</f>
        <v>#NAME?</v>
      </c>
    </row>
    <row r="34" spans="2:5" x14ac:dyDescent="0.25">
      <c r="B34" s="37">
        <v>22</v>
      </c>
      <c r="C34" s="9" t="e">
        <f t="shared" ca="1" si="1"/>
        <v>#NAME?</v>
      </c>
      <c r="D34" s="12">
        <f t="shared" si="0"/>
        <v>7.5385849825628098E-2</v>
      </c>
      <c r="E34" s="38" t="e">
        <f ca="1">_xll.RiskBinomial(C34,D34)</f>
        <v>#NAME?</v>
      </c>
    </row>
    <row r="35" spans="2:5" x14ac:dyDescent="0.25">
      <c r="B35" s="37">
        <v>23</v>
      </c>
      <c r="C35" s="9" t="e">
        <f t="shared" ca="1" si="1"/>
        <v>#NAME?</v>
      </c>
      <c r="D35" s="12">
        <f t="shared" si="0"/>
        <v>7.3427577479995468E-2</v>
      </c>
      <c r="E35" s="38" t="e">
        <f ca="1">_xll.RiskBinomial(C35,D35)</f>
        <v>#NAME?</v>
      </c>
    </row>
    <row r="36" spans="2:5" ht="13" thickBot="1" x14ac:dyDescent="0.3">
      <c r="B36" s="39">
        <v>24</v>
      </c>
      <c r="C36" s="40" t="e">
        <f t="shared" ca="1" si="1"/>
        <v>#NAME?</v>
      </c>
      <c r="D36" s="41">
        <f t="shared" si="0"/>
        <v>7.1599334997472688E-2</v>
      </c>
      <c r="E36" s="42" t="e">
        <f ca="1">_xll.RiskBinomial(C36,D36)</f>
        <v>#NAME?</v>
      </c>
    </row>
  </sheetData>
  <mergeCells count="4">
    <mergeCell ref="G12:H12"/>
    <mergeCell ref="B4:I5"/>
    <mergeCell ref="B7:D7"/>
    <mergeCell ref="B8:D8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Basic</vt:lpstr>
      <vt:lpstr>Alternative</vt:lpstr>
      <vt:lpstr>a</vt:lpstr>
      <vt:lpstr>b</vt:lpstr>
      <vt:lpstr>Alternative!conversion</vt:lpstr>
      <vt:lpstr>conversion</vt:lpstr>
      <vt:lpstr>Alternative!market</vt:lpstr>
      <vt:lpstr>market</vt:lpstr>
      <vt:lpstr>Pconv</vt:lpstr>
      <vt:lpstr>PossMkt</vt:lpstr>
      <vt:lpstr>sold</vt:lpstr>
      <vt:lpstr>year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2002-10-23T21:59:33Z</dcterms:created>
  <dcterms:modified xsi:type="dcterms:W3CDTF">2017-09-22T16:20:40Z</dcterms:modified>
  <cp:category/>
</cp:coreProperties>
</file>