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140" windowWidth="11340" windowHeight="8070" firstSheet="1" activeTab="1"/>
  </bookViews>
  <sheets>
    <sheet name="senseInfo" sheetId="2" state="hidden" r:id="rId1"/>
    <sheet name="Schedule model with risks" sheetId="1" r:id="rId2"/>
  </sheets>
  <definedNames>
    <definedName name="riskATSSboxGraph">FALSE</definedName>
    <definedName name="riskATSSincludeSimtables">TRUE</definedName>
    <definedName name="riskATSSinputsGraphs">FALSE</definedName>
    <definedName name="riskATSSoutputStatistic">3</definedName>
    <definedName name="riskATSSpercentChangeGraph">TRUE</definedName>
    <definedName name="riskATSSpercentileGraph">TRUE</definedName>
    <definedName name="riskATSSpercentileValue">0.5</definedName>
    <definedName name="riskATSSprintReport">FALSE</definedName>
    <definedName name="riskATSSreportsInActiveBook">FALSE</definedName>
    <definedName name="riskATSSreportsSelected">TRUE</definedName>
    <definedName name="riskATSSsummaryReport">TRUE</definedName>
    <definedName name="riskATSStornadoGraph">TRUE</definedName>
    <definedName name="RiskAutoStopPercChange">1.5</definedName>
    <definedName name="RiskCollectDistributionSamples">2</definedName>
    <definedName name="RiskExcelReportsGoInNewWorkbook">TRUE</definedName>
    <definedName name="RiskExcelReportsToGenerate">6</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definedName>
    <definedName name="RiskNumSimulations">1</definedName>
    <definedName name="RiskPauseOnError">TRUE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E2" i="2" l="1"/>
  <c r="C33" i="1"/>
  <c r="E33" i="1"/>
  <c r="C32" i="1"/>
  <c r="E32" i="1"/>
  <c r="C31" i="1"/>
  <c r="E31" i="1"/>
  <c r="C30" i="1"/>
  <c r="E30" i="1"/>
  <c r="C29" i="1"/>
  <c r="E29" i="1"/>
  <c r="C28" i="1"/>
  <c r="E28" i="1"/>
  <c r="C27" i="1"/>
  <c r="E27" i="1"/>
  <c r="C26" i="1"/>
  <c r="E26" i="1"/>
  <c r="C25" i="1"/>
  <c r="E25" i="1"/>
  <c r="C24" i="1"/>
  <c r="E24" i="1"/>
  <c r="C23" i="1"/>
  <c r="E23" i="1"/>
  <c r="C22" i="1"/>
  <c r="E22" i="1"/>
  <c r="C21" i="1"/>
  <c r="E21" i="1"/>
  <c r="C20" i="1"/>
  <c r="E20" i="1"/>
  <c r="C19" i="1"/>
  <c r="E19" i="1"/>
  <c r="C18" i="1"/>
  <c r="E18" i="1"/>
  <c r="F30" i="1"/>
  <c r="F21" i="1"/>
  <c r="F28" i="1"/>
  <c r="F25" i="1"/>
  <c r="F26" i="1"/>
  <c r="F24" i="1"/>
  <c r="F31" i="1"/>
  <c r="F22" i="1"/>
  <c r="F18" i="1"/>
  <c r="F27" i="1"/>
  <c r="I27" i="1"/>
  <c r="F19" i="1"/>
  <c r="F23" i="1"/>
  <c r="I24" i="1"/>
  <c r="F20" i="1"/>
  <c r="F32" i="1"/>
  <c r="F33" i="1"/>
  <c r="F29" i="1"/>
  <c r="E13" i="2" l="1"/>
  <c r="E14" i="2"/>
  <c r="E12" i="2"/>
  <c r="E16" i="2"/>
  <c r="H18" i="1"/>
  <c r="E5" i="2"/>
  <c r="E15" i="2"/>
  <c r="E20" i="2"/>
  <c r="E10" i="2"/>
  <c r="E9" i="2"/>
  <c r="E8" i="2"/>
  <c r="E19" i="2"/>
  <c r="E6" i="2"/>
  <c r="E18" i="2"/>
  <c r="E17" i="2"/>
  <c r="E7" i="2"/>
  <c r="E11" i="2"/>
  <c r="I30" i="1"/>
  <c r="J27" i="1"/>
  <c r="J24" i="1"/>
  <c r="G19" i="1" l="1"/>
  <c r="H19" i="1" s="1"/>
  <c r="G21" i="1"/>
  <c r="H21" i="1" s="1"/>
  <c r="G20" i="1"/>
  <c r="H20" i="1" s="1"/>
  <c r="J30" i="1"/>
  <c r="G28" i="1" l="1"/>
  <c r="H28" i="1" s="1"/>
  <c r="G29" i="1" s="1"/>
  <c r="H29" i="1" s="1"/>
  <c r="G30" i="1" s="1"/>
  <c r="H30" i="1" s="1"/>
  <c r="G22" i="1"/>
  <c r="H22" i="1" s="1"/>
  <c r="G23" i="1" s="1"/>
  <c r="H23" i="1" s="1"/>
  <c r="G24" i="1" s="1"/>
  <c r="H24" i="1" s="1"/>
  <c r="G25" i="1"/>
  <c r="H25" i="1" s="1"/>
  <c r="G26" i="1" s="1"/>
  <c r="H26" i="1" s="1"/>
  <c r="G27" i="1" s="1"/>
  <c r="H27" i="1" s="1"/>
  <c r="G31" i="1" l="1"/>
  <c r="H31" i="1" s="1"/>
  <c r="G33" i="1" s="1"/>
  <c r="G32" i="1"/>
  <c r="H32" i="1" s="1"/>
  <c r="H33" i="1"/>
</calcChain>
</file>

<file path=xl/sharedStrings.xml><?xml version="1.0" encoding="utf-8"?>
<sst xmlns="http://schemas.openxmlformats.org/spreadsheetml/2006/main" count="619" uniqueCount="138">
  <si>
    <t>Task</t>
  </si>
  <si>
    <t>A</t>
  </si>
  <si>
    <t>B</t>
  </si>
  <si>
    <t>C</t>
  </si>
  <si>
    <t>D</t>
  </si>
  <si>
    <t>G</t>
  </si>
  <si>
    <t>H</t>
  </si>
  <si>
    <t>I</t>
  </si>
  <si>
    <t>J</t>
  </si>
  <si>
    <t>K</t>
  </si>
  <si>
    <t>L</t>
  </si>
  <si>
    <t>M</t>
  </si>
  <si>
    <t>N</t>
  </si>
  <si>
    <t>O</t>
  </si>
  <si>
    <t>P</t>
  </si>
  <si>
    <t>F</t>
  </si>
  <si>
    <t>E</t>
  </si>
  <si>
    <t>Most likely</t>
  </si>
  <si>
    <t>Distribution</t>
  </si>
  <si>
    <t>Min 80%</t>
  </si>
  <si>
    <t>Max 150%</t>
  </si>
  <si>
    <t xml:space="preserve">senseTotal: </t>
  </si>
  <si>
    <t>.</t>
  </si>
  <si>
    <t>selectionIndex</t>
  </si>
  <si>
    <t>formulaIndex</t>
  </si>
  <si>
    <t>cellAddress</t>
  </si>
  <si>
    <t>rangeAddress</t>
  </si>
  <si>
    <t>bookName</t>
  </si>
  <si>
    <t>sheetName</t>
  </si>
  <si>
    <t>ioIndex</t>
  </si>
  <si>
    <t>checkSelected</t>
  </si>
  <si>
    <t>baseValue</t>
  </si>
  <si>
    <t>useCellBase</t>
  </si>
  <si>
    <t>minPercent</t>
  </si>
  <si>
    <t>maxPercent</t>
  </si>
  <si>
    <t>minValue</t>
  </si>
  <si>
    <t>maxValue</t>
  </si>
  <si>
    <t>numIntervals</t>
  </si>
  <si>
    <t>intIndex</t>
  </si>
  <si>
    <t>varyWhenStepping</t>
  </si>
  <si>
    <t>intervalMode</t>
  </si>
  <si>
    <t>tableRange</t>
  </si>
  <si>
    <t>analysisString</t>
  </si>
  <si>
    <t>isInput</t>
  </si>
  <si>
    <t>groupIndex</t>
  </si>
  <si>
    <t>groupCount</t>
  </si>
  <si>
    <t>F3,F4,F5,F6,F7,F8,F9,F10,F11,F12,F13,F14,F15,F16,F17,F18</t>
  </si>
  <si>
    <t>Sheet1</t>
  </si>
  <si>
    <t>A / Distribution</t>
  </si>
  <si>
    <t>=RiskTriang(C3,D3,E3)</t>
  </si>
  <si>
    <t>RiskTriang(C3,D3,E3)</t>
  </si>
  <si>
    <t>11</t>
  </si>
  <si>
    <t/>
  </si>
  <si>
    <t xml:space="preserve">Percentile: 1.00% to 99.00% </t>
  </si>
  <si>
    <t>1.00%</t>
  </si>
  <si>
    <t>5.00%</t>
  </si>
  <si>
    <t>25.00%</t>
  </si>
  <si>
    <t>50.00%</t>
  </si>
  <si>
    <t>75.00%</t>
  </si>
  <si>
    <t>95.00%</t>
  </si>
  <si>
    <t>99.00%</t>
  </si>
  <si>
    <t>Perc%: 1%</t>
  </si>
  <si>
    <t>Perc%: 5%</t>
  </si>
  <si>
    <t>Perc%: 25%</t>
  </si>
  <si>
    <t>Perc%: 50%</t>
  </si>
  <si>
    <t>Perc%: 75%</t>
  </si>
  <si>
    <t>Perc%: 95%</t>
  </si>
  <si>
    <t>Perc%: 99%</t>
  </si>
  <si>
    <t>B / Distribution</t>
  </si>
  <si>
    <t>=RiskTriang(C4,D4,E4)</t>
  </si>
  <si>
    <t>RiskTriang(C4,D4,E4)</t>
  </si>
  <si>
    <t>13.2</t>
  </si>
  <si>
    <t>C / Distribution</t>
  </si>
  <si>
    <t>=RiskTriang(C5,D5,E5)</t>
  </si>
  <si>
    <t>RiskTriang(C5,D5,E5)</t>
  </si>
  <si>
    <t>14.3</t>
  </si>
  <si>
    <t>D / Distribution</t>
  </si>
  <si>
    <t>=RiskTriang(C6,D6,E6)</t>
  </si>
  <si>
    <t>RiskTriang(C6,D6,E6)</t>
  </si>
  <si>
    <t>8.8</t>
  </si>
  <si>
    <t>E / Distribution</t>
  </si>
  <si>
    <t>=RiskTriang(C7,D7,E7)</t>
  </si>
  <si>
    <t>RiskTriang(C7,D7,E7)</t>
  </si>
  <si>
    <t>7.7</t>
  </si>
  <si>
    <t>F / Distribution</t>
  </si>
  <si>
    <t>=RiskTriang(C8,D8,E8)</t>
  </si>
  <si>
    <t>RiskTriang(C8,D8,E8)</t>
  </si>
  <si>
    <t>9.9</t>
  </si>
  <si>
    <t>G / Distribution</t>
  </si>
  <si>
    <t>=RiskTriang(C9,D9,E9)</t>
  </si>
  <si>
    <t>RiskTriang(C9,D9,E9)</t>
  </si>
  <si>
    <t>12.1</t>
  </si>
  <si>
    <t>H / Distribution</t>
  </si>
  <si>
    <t>=RiskTriang(C10,D10,E10)</t>
  </si>
  <si>
    <t>RiskTriang(C10,D10,E10)</t>
  </si>
  <si>
    <t>I / Distribution</t>
  </si>
  <si>
    <t>=RiskTriang(C11,D11,E11)</t>
  </si>
  <si>
    <t>RiskTriang(C11,D11,E11)</t>
  </si>
  <si>
    <t>6.6</t>
  </si>
  <si>
    <t>J / Distribution</t>
  </si>
  <si>
    <t>=RiskTriang(C12,D12,E12)</t>
  </si>
  <si>
    <t>RiskTriang(C12,D12,E12)</t>
  </si>
  <si>
    <t>K / Distribution</t>
  </si>
  <si>
    <t>=RiskTriang(C13,D13,E13)</t>
  </si>
  <si>
    <t>RiskTriang(C13,D13,E13)</t>
  </si>
  <si>
    <t>5.5</t>
  </si>
  <si>
    <t>L / Distribution</t>
  </si>
  <si>
    <t>=RiskTriang(C14,D14,E14)</t>
  </si>
  <si>
    <t>RiskTriang(C14,D14,E14)</t>
  </si>
  <si>
    <t>M / Distribution</t>
  </si>
  <si>
    <t>=RiskTriang(C15,D15,E15)</t>
  </si>
  <si>
    <t>RiskTriang(C15,D15,E15)</t>
  </si>
  <si>
    <t>N / Distribution</t>
  </si>
  <si>
    <t>=RiskTriang(C16,D16,E16)</t>
  </si>
  <si>
    <t>RiskTriang(C16,D16,E16)</t>
  </si>
  <si>
    <t>O / Distribution</t>
  </si>
  <si>
    <t>=RiskTriang(C17,D17,E17)</t>
  </si>
  <si>
    <t>RiskTriang(C17,D17,E17)</t>
  </si>
  <si>
    <t>P / Distribution</t>
  </si>
  <si>
    <t>=RiskTriang(C18,D18,E18)</t>
  </si>
  <si>
    <t>RiskTriang(C18,D18,E18)</t>
  </si>
  <si>
    <t>Start</t>
  </si>
  <si>
    <t>Finish</t>
  </si>
  <si>
    <t>Risk</t>
  </si>
  <si>
    <t>Extra</t>
  </si>
  <si>
    <t>Affecting activity</t>
  </si>
  <si>
    <t>Min</t>
  </si>
  <si>
    <t>M L</t>
  </si>
  <si>
    <t>Max</t>
  </si>
  <si>
    <t>Notes</t>
  </si>
  <si>
    <t>of G's value</t>
  </si>
  <si>
    <t>weeks</t>
  </si>
  <si>
    <t>Probability</t>
  </si>
  <si>
    <t>20% if neither 1 nor 2 occures, otherwise 40%</t>
  </si>
  <si>
    <t>Model</t>
  </si>
  <si>
    <t>Schedule model with risks</t>
  </si>
  <si>
    <t>Risks associated with this project</t>
  </si>
  <si>
    <r>
      <t>Problem:</t>
    </r>
    <r>
      <rPr>
        <sz val="10"/>
        <rFont val="Times New Roman"/>
        <family val="1"/>
      </rPr>
      <t xml:space="preserve"> There are three identified risks that can influence the duration of certain stages of the project. The GANTT chart below shows the diagram of the project schedule. Calculate the distribution of the total duration for this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</si>
</sst>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color indexed="12"/>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sz val="10"/>
      <name val="Arial"/>
      <family val="2"/>
    </font>
    <font>
      <b/>
      <sz val="10"/>
      <color indexed="10"/>
      <name val="Arial"/>
      <family val="2"/>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0" fillId="0" borderId="0" xfId="0" applyBorder="1" applyAlignment="1">
      <alignment horizontal="center"/>
    </xf>
    <xf numFmtId="2" fontId="0" fillId="0" borderId="0" xfId="0" applyNumberFormat="1"/>
    <xf numFmtId="0" fontId="0" fillId="0" borderId="0" xfId="0" quotePrefix="1"/>
    <xf numFmtId="2" fontId="0" fillId="0" borderId="0" xfId="0" applyNumberForma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applyAlignment="1">
      <alignment horizontal="center"/>
    </xf>
    <xf numFmtId="2" fontId="0" fillId="0" borderId="0" xfId="0" applyNumberFormat="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Protection="1">
      <protection locked="0"/>
    </xf>
    <xf numFmtId="0" fontId="3" fillId="0" borderId="0" xfId="0" applyFont="1" applyProtection="1">
      <protection locked="0"/>
    </xf>
    <xf numFmtId="0" fontId="4" fillId="0" borderId="0" xfId="0" applyFont="1"/>
    <xf numFmtId="0" fontId="0" fillId="2" borderId="7" xfId="0" applyFill="1" applyBorder="1"/>
    <xf numFmtId="0" fontId="0" fillId="2" borderId="8" xfId="0" applyFill="1" applyBorder="1" applyAlignment="1">
      <alignment horizontal="center"/>
    </xf>
    <xf numFmtId="0" fontId="0" fillId="2" borderId="8" xfId="0" applyFill="1" applyBorder="1"/>
    <xf numFmtId="0" fontId="0" fillId="2" borderId="9" xfId="0" applyFill="1" applyBorder="1"/>
    <xf numFmtId="0" fontId="0" fillId="2" borderId="10" xfId="0" applyFill="1" applyBorder="1"/>
    <xf numFmtId="0" fontId="0" fillId="2" borderId="0" xfId="0" applyFill="1" applyBorder="1" applyAlignment="1">
      <alignment horizontal="center"/>
    </xf>
    <xf numFmtId="0" fontId="0" fillId="2" borderId="0" xfId="0" applyFill="1" applyBorder="1"/>
    <xf numFmtId="0" fontId="0" fillId="2" borderId="11" xfId="0" applyFill="1" applyBorder="1"/>
    <xf numFmtId="0" fontId="0" fillId="2" borderId="0" xfId="0" applyFill="1" applyBorder="1" applyAlignment="1">
      <alignment horizontal="left"/>
    </xf>
    <xf numFmtId="0" fontId="0" fillId="2" borderId="12" xfId="0" applyFill="1" applyBorder="1"/>
    <xf numFmtId="0" fontId="0" fillId="2" borderId="13" xfId="0" applyFill="1" applyBorder="1"/>
    <xf numFmtId="0" fontId="0" fillId="2" borderId="14" xfId="0" applyFill="1" applyBorder="1"/>
    <xf numFmtId="0" fontId="0" fillId="3" borderId="4" xfId="0" applyFill="1" applyBorder="1" applyAlignment="1">
      <alignment horizontal="center" vertical="center"/>
    </xf>
    <xf numFmtId="0" fontId="0" fillId="3" borderId="15" xfId="0" applyFill="1" applyBorder="1" applyAlignment="1">
      <alignment horizontal="center" vertical="center"/>
    </xf>
    <xf numFmtId="0" fontId="0" fillId="2" borderId="8" xfId="0" applyFill="1" applyBorder="1" applyAlignment="1">
      <alignment horizontal="left"/>
    </xf>
    <xf numFmtId="0" fontId="7" fillId="4" borderId="4" xfId="0" applyFont="1" applyFill="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2" fontId="0" fillId="0" borderId="5" xfId="0" applyNumberFormat="1" applyBorder="1"/>
    <xf numFmtId="2" fontId="0" fillId="0" borderId="6" xfId="0" applyNumberFormat="1" applyBorder="1"/>
    <xf numFmtId="0" fontId="7" fillId="0" borderId="4" xfId="0" applyFont="1" applyBorder="1" applyAlignment="1">
      <alignment horizontal="center"/>
    </xf>
    <xf numFmtId="0" fontId="7" fillId="0" borderId="4" xfId="0" applyFont="1" applyBorder="1" applyAlignment="1">
      <alignment horizontal="center" vertical="distributed"/>
    </xf>
    <xf numFmtId="0" fontId="0" fillId="0" borderId="4" xfId="0" applyBorder="1" applyAlignment="1">
      <alignment horizontal="center" vertical="distributed"/>
    </xf>
    <xf numFmtId="9" fontId="1" fillId="0" borderId="4" xfId="0" applyNumberFormat="1" applyFont="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distributed"/>
    </xf>
    <xf numFmtId="2" fontId="8" fillId="0" borderId="6" xfId="0" applyNumberFormat="1" applyFont="1" applyBorder="1" applyAlignment="1">
      <alignment horizontal="center"/>
    </xf>
    <xf numFmtId="9" fontId="2" fillId="0" borderId="4" xfId="0" applyNumberFormat="1" applyFont="1" applyBorder="1" applyAlignment="1">
      <alignment horizontal="center"/>
    </xf>
    <xf numFmtId="0" fontId="2" fillId="0" borderId="4" xfId="0" applyFont="1" applyBorder="1" applyAlignment="1">
      <alignment horizontal="center" vertical="distributed" wrapText="1"/>
    </xf>
    <xf numFmtId="0" fontId="0" fillId="4" borderId="16"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0" borderId="22" xfId="0" applyBorder="1" applyAlignment="1">
      <alignment horizontal="center"/>
    </xf>
    <xf numFmtId="0" fontId="0" fillId="4" borderId="23" xfId="0" applyFill="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0" fillId="4" borderId="24" xfId="0" applyFill="1" applyBorder="1" applyAlignment="1">
      <alignment horizontal="center"/>
    </xf>
    <xf numFmtId="0" fontId="0" fillId="0" borderId="25" xfId="0" applyBorder="1" applyAlignment="1">
      <alignment horizontal="center"/>
    </xf>
    <xf numFmtId="0" fontId="1" fillId="0" borderId="26" xfId="0" applyFont="1" applyBorder="1" applyAlignment="1">
      <alignment horizontal="center"/>
    </xf>
    <xf numFmtId="0" fontId="0" fillId="0" borderId="13" xfId="0" applyBorder="1" applyAlignment="1">
      <alignment horizontal="center"/>
    </xf>
    <xf numFmtId="2" fontId="0" fillId="0" borderId="26" xfId="0" applyNumberFormat="1" applyBorder="1" applyAlignment="1">
      <alignment horizontal="center"/>
    </xf>
    <xf numFmtId="2" fontId="0" fillId="0" borderId="13" xfId="0" applyNumberFormat="1" applyBorder="1"/>
    <xf numFmtId="2" fontId="9" fillId="0" borderId="26" xfId="0" applyNumberFormat="1" applyFont="1" applyBorder="1"/>
    <xf numFmtId="0" fontId="0" fillId="0" borderId="26" xfId="0" applyBorder="1" applyAlignment="1">
      <alignment horizontal="center"/>
    </xf>
    <xf numFmtId="0" fontId="0" fillId="0" borderId="14" xfId="0" applyBorder="1" applyAlignment="1">
      <alignment horizontal="center"/>
    </xf>
    <xf numFmtId="0" fontId="7" fillId="4" borderId="27"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4" borderId="7" xfId="0" applyFont="1" applyFill="1" applyBorder="1" applyAlignment="1">
      <alignment horizontal="center" vertical="distributed"/>
    </xf>
    <xf numFmtId="0" fontId="7" fillId="4" borderId="8" xfId="0" applyFont="1" applyFill="1" applyBorder="1" applyAlignment="1">
      <alignment horizontal="center" vertical="distributed"/>
    </xf>
    <xf numFmtId="0" fontId="7" fillId="4" borderId="9" xfId="0" applyFont="1" applyFill="1" applyBorder="1" applyAlignment="1">
      <alignment horizontal="center" vertical="distributed"/>
    </xf>
    <xf numFmtId="0" fontId="7" fillId="4" borderId="12" xfId="0" applyFont="1" applyFill="1" applyBorder="1" applyAlignment="1">
      <alignment horizontal="center" vertical="distributed"/>
    </xf>
    <xf numFmtId="0" fontId="7" fillId="4" borderId="13" xfId="0" applyFont="1" applyFill="1" applyBorder="1" applyAlignment="1">
      <alignment horizontal="center" vertical="distributed"/>
    </xf>
    <xf numFmtId="0" fontId="7" fillId="4" borderId="14" xfId="0" applyFont="1" applyFill="1" applyBorder="1" applyAlignment="1">
      <alignment horizontal="center" vertical="distributed"/>
    </xf>
    <xf numFmtId="0" fontId="5" fillId="5" borderId="7" xfId="0" applyFont="1" applyFill="1" applyBorder="1" applyAlignment="1">
      <alignment horizontal="left" vertical="center" wrapText="1"/>
    </xf>
    <xf numFmtId="0" fontId="5" fillId="5" borderId="8" xfId="0" applyFont="1" applyFill="1" applyBorder="1" applyAlignment="1">
      <alignment horizontal="left" vertical="center" wrapText="1"/>
    </xf>
    <xf numFmtId="0" fontId="5" fillId="5" borderId="9"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14"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13</xdr:col>
      <xdr:colOff>0</xdr:colOff>
      <xdr:row>16</xdr:row>
      <xdr:rowOff>82550</xdr:rowOff>
    </xdr:from>
    <xdr:to>
      <xdr:col>13</xdr:col>
      <xdr:colOff>19050</xdr:colOff>
      <xdr:row>17</xdr:row>
      <xdr:rowOff>57150</xdr:rowOff>
    </xdr:to>
    <xdr:sp macro="" textlink="">
      <xdr:nvSpPr>
        <xdr:cNvPr id="1352" name="Line 1">
          <a:extLst>
            <a:ext uri="{FF2B5EF4-FFF2-40B4-BE49-F238E27FC236}">
              <a16:creationId xmlns:a16="http://schemas.microsoft.com/office/drawing/2014/main" id="{5B4CF344-E96B-4E3E-9428-B75D9837E191}"/>
            </a:ext>
          </a:extLst>
        </xdr:cNvPr>
        <xdr:cNvSpPr>
          <a:spLocks noChangeShapeType="1"/>
        </xdr:cNvSpPr>
      </xdr:nvSpPr>
      <xdr:spPr bwMode="auto">
        <a:xfrm>
          <a:off x="8928100" y="4102100"/>
          <a:ext cx="19050" cy="133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603250</xdr:colOff>
      <xdr:row>16</xdr:row>
      <xdr:rowOff>95250</xdr:rowOff>
    </xdr:from>
    <xdr:to>
      <xdr:col>13</xdr:col>
      <xdr:colOff>19050</xdr:colOff>
      <xdr:row>18</xdr:row>
      <xdr:rowOff>82550</xdr:rowOff>
    </xdr:to>
    <xdr:sp macro="" textlink="">
      <xdr:nvSpPr>
        <xdr:cNvPr id="1353" name="Line 2">
          <a:extLst>
            <a:ext uri="{FF2B5EF4-FFF2-40B4-BE49-F238E27FC236}">
              <a16:creationId xmlns:a16="http://schemas.microsoft.com/office/drawing/2014/main" id="{D65F9EBD-49EF-41B3-8BB6-607817BBD242}"/>
            </a:ext>
          </a:extLst>
        </xdr:cNvPr>
        <xdr:cNvSpPr>
          <a:spLocks noChangeShapeType="1"/>
        </xdr:cNvSpPr>
      </xdr:nvSpPr>
      <xdr:spPr bwMode="auto">
        <a:xfrm>
          <a:off x="8921750" y="4114800"/>
          <a:ext cx="25400" cy="304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603250</xdr:colOff>
      <xdr:row>16</xdr:row>
      <xdr:rowOff>101600</xdr:rowOff>
    </xdr:from>
    <xdr:to>
      <xdr:col>13</xdr:col>
      <xdr:colOff>12700</xdr:colOff>
      <xdr:row>19</xdr:row>
      <xdr:rowOff>82550</xdr:rowOff>
    </xdr:to>
    <xdr:sp macro="" textlink="">
      <xdr:nvSpPr>
        <xdr:cNvPr id="1354" name="Line 3">
          <a:extLst>
            <a:ext uri="{FF2B5EF4-FFF2-40B4-BE49-F238E27FC236}">
              <a16:creationId xmlns:a16="http://schemas.microsoft.com/office/drawing/2014/main" id="{F9EF24D3-198D-4F37-A548-8741C48E6137}"/>
            </a:ext>
          </a:extLst>
        </xdr:cNvPr>
        <xdr:cNvSpPr>
          <a:spLocks noChangeShapeType="1"/>
        </xdr:cNvSpPr>
      </xdr:nvSpPr>
      <xdr:spPr bwMode="auto">
        <a:xfrm>
          <a:off x="8921750" y="4121150"/>
          <a:ext cx="19050" cy="457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xdr:colOff>
      <xdr:row>17</xdr:row>
      <xdr:rowOff>76200</xdr:rowOff>
    </xdr:from>
    <xdr:to>
      <xdr:col>14</xdr:col>
      <xdr:colOff>19050</xdr:colOff>
      <xdr:row>20</xdr:row>
      <xdr:rowOff>82550</xdr:rowOff>
    </xdr:to>
    <xdr:sp macro="" textlink="">
      <xdr:nvSpPr>
        <xdr:cNvPr id="1355" name="Line 4">
          <a:extLst>
            <a:ext uri="{FF2B5EF4-FFF2-40B4-BE49-F238E27FC236}">
              <a16:creationId xmlns:a16="http://schemas.microsoft.com/office/drawing/2014/main" id="{C07DA740-FCCE-4E5C-9BBD-A2FFACA33C66}"/>
            </a:ext>
          </a:extLst>
        </xdr:cNvPr>
        <xdr:cNvSpPr>
          <a:spLocks noChangeShapeType="1"/>
        </xdr:cNvSpPr>
      </xdr:nvSpPr>
      <xdr:spPr bwMode="auto">
        <a:xfrm>
          <a:off x="9550400" y="4254500"/>
          <a:ext cx="6350" cy="482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0</xdr:colOff>
      <xdr:row>18</xdr:row>
      <xdr:rowOff>76200</xdr:rowOff>
    </xdr:from>
    <xdr:to>
      <xdr:col>14</xdr:col>
      <xdr:colOff>31750</xdr:colOff>
      <xdr:row>20</xdr:row>
      <xdr:rowOff>82550</xdr:rowOff>
    </xdr:to>
    <xdr:sp macro="" textlink="">
      <xdr:nvSpPr>
        <xdr:cNvPr id="1356" name="Line 5">
          <a:extLst>
            <a:ext uri="{FF2B5EF4-FFF2-40B4-BE49-F238E27FC236}">
              <a16:creationId xmlns:a16="http://schemas.microsoft.com/office/drawing/2014/main" id="{72ED6B0A-8E7A-4EB1-BCAD-29257C7BDFDF}"/>
            </a:ext>
          </a:extLst>
        </xdr:cNvPr>
        <xdr:cNvSpPr>
          <a:spLocks noChangeShapeType="1"/>
        </xdr:cNvSpPr>
      </xdr:nvSpPr>
      <xdr:spPr bwMode="auto">
        <a:xfrm>
          <a:off x="9537700" y="4413250"/>
          <a:ext cx="31750" cy="323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660400</xdr:colOff>
      <xdr:row>19</xdr:row>
      <xdr:rowOff>63500</xdr:rowOff>
    </xdr:from>
    <xdr:to>
      <xdr:col>14</xdr:col>
      <xdr:colOff>31750</xdr:colOff>
      <xdr:row>20</xdr:row>
      <xdr:rowOff>76200</xdr:rowOff>
    </xdr:to>
    <xdr:sp macro="" textlink="">
      <xdr:nvSpPr>
        <xdr:cNvPr id="1357" name="Line 6">
          <a:extLst>
            <a:ext uri="{FF2B5EF4-FFF2-40B4-BE49-F238E27FC236}">
              <a16:creationId xmlns:a16="http://schemas.microsoft.com/office/drawing/2014/main" id="{6A7795FC-B613-4B9B-977A-559DD89EACDD}"/>
            </a:ext>
          </a:extLst>
        </xdr:cNvPr>
        <xdr:cNvSpPr>
          <a:spLocks noChangeShapeType="1"/>
        </xdr:cNvSpPr>
      </xdr:nvSpPr>
      <xdr:spPr bwMode="auto">
        <a:xfrm>
          <a:off x="9537700" y="4559300"/>
          <a:ext cx="3175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xdr:colOff>
      <xdr:row>18</xdr:row>
      <xdr:rowOff>82550</xdr:rowOff>
    </xdr:from>
    <xdr:to>
      <xdr:col>14</xdr:col>
      <xdr:colOff>12700</xdr:colOff>
      <xdr:row>23</xdr:row>
      <xdr:rowOff>82550</xdr:rowOff>
    </xdr:to>
    <xdr:sp macro="" textlink="">
      <xdr:nvSpPr>
        <xdr:cNvPr id="1358" name="Line 7">
          <a:extLst>
            <a:ext uri="{FF2B5EF4-FFF2-40B4-BE49-F238E27FC236}">
              <a16:creationId xmlns:a16="http://schemas.microsoft.com/office/drawing/2014/main" id="{FC5FA20C-51B4-49CF-BF0A-792768BD7FA8}"/>
            </a:ext>
          </a:extLst>
        </xdr:cNvPr>
        <xdr:cNvSpPr>
          <a:spLocks noChangeShapeType="1"/>
        </xdr:cNvSpPr>
      </xdr:nvSpPr>
      <xdr:spPr bwMode="auto">
        <a:xfrm>
          <a:off x="9550400" y="4419600"/>
          <a:ext cx="0" cy="793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0</xdr:colOff>
      <xdr:row>18</xdr:row>
      <xdr:rowOff>82550</xdr:rowOff>
    </xdr:from>
    <xdr:to>
      <xdr:col>14</xdr:col>
      <xdr:colOff>12700</xdr:colOff>
      <xdr:row>26</xdr:row>
      <xdr:rowOff>76200</xdr:rowOff>
    </xdr:to>
    <xdr:sp macro="" textlink="">
      <xdr:nvSpPr>
        <xdr:cNvPr id="1359" name="Line 8">
          <a:extLst>
            <a:ext uri="{FF2B5EF4-FFF2-40B4-BE49-F238E27FC236}">
              <a16:creationId xmlns:a16="http://schemas.microsoft.com/office/drawing/2014/main" id="{65EC0FBD-AC9B-4CA9-B650-94D8C562B92B}"/>
            </a:ext>
          </a:extLst>
        </xdr:cNvPr>
        <xdr:cNvSpPr>
          <a:spLocks noChangeShapeType="1"/>
        </xdr:cNvSpPr>
      </xdr:nvSpPr>
      <xdr:spPr bwMode="auto">
        <a:xfrm flipH="1">
          <a:off x="9537700" y="4419600"/>
          <a:ext cx="12700" cy="1263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603250</xdr:colOff>
      <xdr:row>22</xdr:row>
      <xdr:rowOff>114300</xdr:rowOff>
    </xdr:from>
    <xdr:to>
      <xdr:col>17</xdr:col>
      <xdr:colOff>0</xdr:colOff>
      <xdr:row>29</xdr:row>
      <xdr:rowOff>57150</xdr:rowOff>
    </xdr:to>
    <xdr:sp macro="" textlink="">
      <xdr:nvSpPr>
        <xdr:cNvPr id="1360" name="Line 9">
          <a:extLst>
            <a:ext uri="{FF2B5EF4-FFF2-40B4-BE49-F238E27FC236}">
              <a16:creationId xmlns:a16="http://schemas.microsoft.com/office/drawing/2014/main" id="{7C8056A9-4E6D-4065-9E8A-1B9A6FC43986}"/>
            </a:ext>
          </a:extLst>
        </xdr:cNvPr>
        <xdr:cNvSpPr>
          <a:spLocks noChangeShapeType="1"/>
        </xdr:cNvSpPr>
      </xdr:nvSpPr>
      <xdr:spPr bwMode="auto">
        <a:xfrm flipH="1">
          <a:off x="11360150" y="5086350"/>
          <a:ext cx="6350" cy="10541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603250</xdr:colOff>
      <xdr:row>22</xdr:row>
      <xdr:rowOff>114300</xdr:rowOff>
    </xdr:from>
    <xdr:to>
      <xdr:col>17</xdr:col>
      <xdr:colOff>12700</xdr:colOff>
      <xdr:row>30</xdr:row>
      <xdr:rowOff>82550</xdr:rowOff>
    </xdr:to>
    <xdr:sp macro="" textlink="">
      <xdr:nvSpPr>
        <xdr:cNvPr id="1361" name="Line 10">
          <a:extLst>
            <a:ext uri="{FF2B5EF4-FFF2-40B4-BE49-F238E27FC236}">
              <a16:creationId xmlns:a16="http://schemas.microsoft.com/office/drawing/2014/main" id="{8A50D346-B452-4D08-B7DF-3A658E7FD64F}"/>
            </a:ext>
          </a:extLst>
        </xdr:cNvPr>
        <xdr:cNvSpPr>
          <a:spLocks noChangeShapeType="1"/>
        </xdr:cNvSpPr>
      </xdr:nvSpPr>
      <xdr:spPr bwMode="auto">
        <a:xfrm flipH="1">
          <a:off x="11360150" y="5086350"/>
          <a:ext cx="19050" cy="1238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12700</xdr:colOff>
      <xdr:row>29</xdr:row>
      <xdr:rowOff>63500</xdr:rowOff>
    </xdr:from>
    <xdr:to>
      <xdr:col>18</xdr:col>
      <xdr:colOff>12700</xdr:colOff>
      <xdr:row>31</xdr:row>
      <xdr:rowOff>63500</xdr:rowOff>
    </xdr:to>
    <xdr:sp macro="" textlink="">
      <xdr:nvSpPr>
        <xdr:cNvPr id="1362" name="Line 11">
          <a:extLst>
            <a:ext uri="{FF2B5EF4-FFF2-40B4-BE49-F238E27FC236}">
              <a16:creationId xmlns:a16="http://schemas.microsoft.com/office/drawing/2014/main" id="{8B7B6E54-2564-4590-9847-199DF623C307}"/>
            </a:ext>
          </a:extLst>
        </xdr:cNvPr>
        <xdr:cNvSpPr>
          <a:spLocks noChangeShapeType="1"/>
        </xdr:cNvSpPr>
      </xdr:nvSpPr>
      <xdr:spPr bwMode="auto">
        <a:xfrm>
          <a:off x="11988800" y="6146800"/>
          <a:ext cx="0" cy="317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12700</xdr:colOff>
      <xdr:row>29</xdr:row>
      <xdr:rowOff>152400</xdr:rowOff>
    </xdr:from>
    <xdr:to>
      <xdr:col>18</xdr:col>
      <xdr:colOff>12700</xdr:colOff>
      <xdr:row>31</xdr:row>
      <xdr:rowOff>38100</xdr:rowOff>
    </xdr:to>
    <xdr:sp macro="" textlink="">
      <xdr:nvSpPr>
        <xdr:cNvPr id="1363" name="Line 12">
          <a:extLst>
            <a:ext uri="{FF2B5EF4-FFF2-40B4-BE49-F238E27FC236}">
              <a16:creationId xmlns:a16="http://schemas.microsoft.com/office/drawing/2014/main" id="{B540BFA2-5BBF-4E6B-9773-22C724A2A67D}"/>
            </a:ext>
          </a:extLst>
        </xdr:cNvPr>
        <xdr:cNvSpPr>
          <a:spLocks noChangeShapeType="1"/>
        </xdr:cNvSpPr>
      </xdr:nvSpPr>
      <xdr:spPr bwMode="auto">
        <a:xfrm>
          <a:off x="11988800" y="6235700"/>
          <a:ext cx="0" cy="203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15</xdr:col>
      <xdr:colOff>66675</xdr:colOff>
      <xdr:row>15</xdr:row>
      <xdr:rowOff>146050</xdr:rowOff>
    </xdr:from>
    <xdr:to>
      <xdr:col>17</xdr:col>
      <xdr:colOff>152400</xdr:colOff>
      <xdr:row>19</xdr:row>
      <xdr:rowOff>22225</xdr:rowOff>
    </xdr:to>
    <xdr:sp macro="" textlink="">
      <xdr:nvSpPr>
        <xdr:cNvPr id="1196" name="Text Box 172">
          <a:extLst>
            <a:ext uri="{FF2B5EF4-FFF2-40B4-BE49-F238E27FC236}">
              <a16:creationId xmlns:a16="http://schemas.microsoft.com/office/drawing/2014/main" id="{3A0C93D1-F113-4F93-AF16-92C4F844F10C}"/>
            </a:ext>
          </a:extLst>
        </xdr:cNvPr>
        <xdr:cNvSpPr txBox="1">
          <a:spLocks noChangeArrowheads="1"/>
        </xdr:cNvSpPr>
      </xdr:nvSpPr>
      <xdr:spPr bwMode="auto">
        <a:xfrm>
          <a:off x="9715500" y="3048000"/>
          <a:ext cx="1304925" cy="533400"/>
        </a:xfrm>
        <a:prstGeom prst="rect">
          <a:avLst/>
        </a:prstGeom>
        <a:solidFill>
          <a:srgbClr val="FFFF00"/>
        </a:solidFill>
        <a:ln w="19050">
          <a:solidFill>
            <a:srgbClr val="0000FF"/>
          </a:solidFill>
          <a:miter lim="800000"/>
          <a:headEnd/>
          <a:tailEnd/>
        </a:ln>
      </xdr:spPr>
      <xdr:txBody>
        <a:bodyPr vertOverflow="clip" wrap="square" lIns="27432" tIns="22860" rIns="0" bIns="0" anchor="t" upright="1"/>
        <a:lstStyle/>
        <a:p>
          <a:pPr algn="l" rtl="1">
            <a:defRPr sz="1000"/>
          </a:pPr>
          <a:r>
            <a:rPr lang="en-US" sz="1000" b="1" i="0" strike="noStrike">
              <a:solidFill>
                <a:srgbClr val="0000FF"/>
              </a:solidFill>
              <a:latin typeface="Arial"/>
              <a:cs typeface="Arial"/>
            </a:rPr>
            <a:t>E, H, K can only start when all of B, C, and D are finished</a:t>
          </a:r>
        </a:p>
      </xdr:txBody>
    </xdr:sp>
    <xdr:clientData/>
  </xdr:twoCellAnchor>
  <xdr:twoCellAnchor editAs="oneCell">
    <xdr:from>
      <xdr:col>17</xdr:col>
      <xdr:colOff>485775</xdr:colOff>
      <xdr:row>24</xdr:row>
      <xdr:rowOff>114300</xdr:rowOff>
    </xdr:from>
    <xdr:to>
      <xdr:col>19</xdr:col>
      <xdr:colOff>495300</xdr:colOff>
      <xdr:row>27</xdr:row>
      <xdr:rowOff>133350</xdr:rowOff>
    </xdr:to>
    <xdr:sp macro="" textlink="">
      <xdr:nvSpPr>
        <xdr:cNvPr id="1197" name="Text Box 173">
          <a:extLst>
            <a:ext uri="{FF2B5EF4-FFF2-40B4-BE49-F238E27FC236}">
              <a16:creationId xmlns:a16="http://schemas.microsoft.com/office/drawing/2014/main" id="{C0720B87-BCAA-4047-BE32-553814A54954}"/>
            </a:ext>
          </a:extLst>
        </xdr:cNvPr>
        <xdr:cNvSpPr txBox="1">
          <a:spLocks noChangeArrowheads="1"/>
        </xdr:cNvSpPr>
      </xdr:nvSpPr>
      <xdr:spPr bwMode="auto">
        <a:xfrm>
          <a:off x="11353800" y="4476750"/>
          <a:ext cx="1228725" cy="504825"/>
        </a:xfrm>
        <a:prstGeom prst="rect">
          <a:avLst/>
        </a:prstGeom>
        <a:solidFill>
          <a:srgbClr val="FFFF00"/>
        </a:solidFill>
        <a:ln w="19050">
          <a:solidFill>
            <a:srgbClr val="0000FF"/>
          </a:solidFill>
          <a:miter lim="800000"/>
          <a:headEnd/>
          <a:tailEnd/>
        </a:ln>
      </xdr:spPr>
      <xdr:txBody>
        <a:bodyPr vertOverflow="clip" wrap="square" lIns="27432" tIns="22860" rIns="0" bIns="0" anchor="t" upright="1"/>
        <a:lstStyle/>
        <a:p>
          <a:pPr algn="l" rtl="1">
            <a:defRPr sz="1000"/>
          </a:pPr>
          <a:r>
            <a:rPr lang="en-US" sz="1000" b="1" i="0" strike="noStrike">
              <a:solidFill>
                <a:srgbClr val="0000FF"/>
              </a:solidFill>
              <a:latin typeface="Arial"/>
              <a:cs typeface="Arial"/>
            </a:rPr>
            <a:t>N, O can only start when all of G, J, and M are finished</a:t>
          </a:r>
        </a:p>
      </xdr:txBody>
    </xdr:sp>
    <xdr:clientData/>
  </xdr:twoCellAnchor>
  <xdr:twoCellAnchor>
    <xdr:from>
      <xdr:col>14</xdr:col>
      <xdr:colOff>450850</xdr:colOff>
      <xdr:row>19</xdr:row>
      <xdr:rowOff>25400</xdr:rowOff>
    </xdr:from>
    <xdr:to>
      <xdr:col>15</xdr:col>
      <xdr:colOff>400050</xdr:colOff>
      <xdr:row>20</xdr:row>
      <xdr:rowOff>82550</xdr:rowOff>
    </xdr:to>
    <xdr:sp macro="" textlink="">
      <xdr:nvSpPr>
        <xdr:cNvPr id="1366" name="Line 174">
          <a:extLst>
            <a:ext uri="{FF2B5EF4-FFF2-40B4-BE49-F238E27FC236}">
              <a16:creationId xmlns:a16="http://schemas.microsoft.com/office/drawing/2014/main" id="{DDD5C736-CBED-493F-BAE5-4D45AC405974}"/>
            </a:ext>
          </a:extLst>
        </xdr:cNvPr>
        <xdr:cNvSpPr>
          <a:spLocks noChangeShapeType="1"/>
        </xdr:cNvSpPr>
      </xdr:nvSpPr>
      <xdr:spPr bwMode="auto">
        <a:xfrm flipH="1">
          <a:off x="9988550" y="4521200"/>
          <a:ext cx="558800" cy="215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508000</xdr:colOff>
      <xdr:row>19</xdr:row>
      <xdr:rowOff>38100</xdr:rowOff>
    </xdr:from>
    <xdr:to>
      <xdr:col>15</xdr:col>
      <xdr:colOff>374650</xdr:colOff>
      <xdr:row>23</xdr:row>
      <xdr:rowOff>76200</xdr:rowOff>
    </xdr:to>
    <xdr:sp macro="" textlink="">
      <xdr:nvSpPr>
        <xdr:cNvPr id="1367" name="Line 175">
          <a:extLst>
            <a:ext uri="{FF2B5EF4-FFF2-40B4-BE49-F238E27FC236}">
              <a16:creationId xmlns:a16="http://schemas.microsoft.com/office/drawing/2014/main" id="{2A368533-B0EB-4B80-B737-734CE2B4A47F}"/>
            </a:ext>
          </a:extLst>
        </xdr:cNvPr>
        <xdr:cNvSpPr>
          <a:spLocks noChangeShapeType="1"/>
        </xdr:cNvSpPr>
      </xdr:nvSpPr>
      <xdr:spPr bwMode="auto">
        <a:xfrm flipH="1">
          <a:off x="10045700" y="4533900"/>
          <a:ext cx="476250" cy="6731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438150</xdr:colOff>
      <xdr:row>19</xdr:row>
      <xdr:rowOff>38100</xdr:rowOff>
    </xdr:from>
    <xdr:to>
      <xdr:col>15</xdr:col>
      <xdr:colOff>381000</xdr:colOff>
      <xdr:row>26</xdr:row>
      <xdr:rowOff>57150</xdr:rowOff>
    </xdr:to>
    <xdr:sp macro="" textlink="">
      <xdr:nvSpPr>
        <xdr:cNvPr id="1368" name="Line 176">
          <a:extLst>
            <a:ext uri="{FF2B5EF4-FFF2-40B4-BE49-F238E27FC236}">
              <a16:creationId xmlns:a16="http://schemas.microsoft.com/office/drawing/2014/main" id="{94308D18-50CA-4B2A-910D-798998D85747}"/>
            </a:ext>
          </a:extLst>
        </xdr:cNvPr>
        <xdr:cNvSpPr>
          <a:spLocks noChangeShapeType="1"/>
        </xdr:cNvSpPr>
      </xdr:nvSpPr>
      <xdr:spPr bwMode="auto">
        <a:xfrm flipH="1">
          <a:off x="9975850" y="4533900"/>
          <a:ext cx="552450" cy="11303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450850</xdr:colOff>
      <xdr:row>27</xdr:row>
      <xdr:rowOff>133350</xdr:rowOff>
    </xdr:from>
    <xdr:to>
      <xdr:col>18</xdr:col>
      <xdr:colOff>184150</xdr:colOff>
      <xdr:row>29</xdr:row>
      <xdr:rowOff>63500</xdr:rowOff>
    </xdr:to>
    <xdr:sp macro="" textlink="">
      <xdr:nvSpPr>
        <xdr:cNvPr id="1369" name="Line 177">
          <a:extLst>
            <a:ext uri="{FF2B5EF4-FFF2-40B4-BE49-F238E27FC236}">
              <a16:creationId xmlns:a16="http://schemas.microsoft.com/office/drawing/2014/main" id="{273327C3-159F-4477-A87D-1A1B13AD566B}"/>
            </a:ext>
          </a:extLst>
        </xdr:cNvPr>
        <xdr:cNvSpPr>
          <a:spLocks noChangeShapeType="1"/>
        </xdr:cNvSpPr>
      </xdr:nvSpPr>
      <xdr:spPr bwMode="auto">
        <a:xfrm flipH="1">
          <a:off x="11817350" y="5899150"/>
          <a:ext cx="342900" cy="2476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495300</xdr:colOff>
      <xdr:row>27</xdr:row>
      <xdr:rowOff>133350</xdr:rowOff>
    </xdr:from>
    <xdr:to>
      <xdr:col>18</xdr:col>
      <xdr:colOff>184150</xdr:colOff>
      <xdr:row>30</xdr:row>
      <xdr:rowOff>82550</xdr:rowOff>
    </xdr:to>
    <xdr:sp macro="" textlink="">
      <xdr:nvSpPr>
        <xdr:cNvPr id="1370" name="Line 178">
          <a:extLst>
            <a:ext uri="{FF2B5EF4-FFF2-40B4-BE49-F238E27FC236}">
              <a16:creationId xmlns:a16="http://schemas.microsoft.com/office/drawing/2014/main" id="{BBB7443B-565F-4B54-899D-EDC5025996C0}"/>
            </a:ext>
          </a:extLst>
        </xdr:cNvPr>
        <xdr:cNvSpPr>
          <a:spLocks noChangeShapeType="1"/>
        </xdr:cNvSpPr>
      </xdr:nvSpPr>
      <xdr:spPr bwMode="auto">
        <a:xfrm flipH="1">
          <a:off x="11861800" y="5899150"/>
          <a:ext cx="298450" cy="4254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14</xdr:col>
      <xdr:colOff>400050</xdr:colOff>
      <xdr:row>14</xdr:row>
      <xdr:rowOff>38100</xdr:rowOff>
    </xdr:from>
    <xdr:ext cx="976742" cy="204736"/>
    <xdr:sp macro="" textlink="">
      <xdr:nvSpPr>
        <xdr:cNvPr id="1203" name="Text Box 179">
          <a:extLst>
            <a:ext uri="{FF2B5EF4-FFF2-40B4-BE49-F238E27FC236}">
              <a16:creationId xmlns:a16="http://schemas.microsoft.com/office/drawing/2014/main" id="{7CB0544B-4D31-40AC-AA04-24DD94AF8EC7}"/>
            </a:ext>
          </a:extLst>
        </xdr:cNvPr>
        <xdr:cNvSpPr txBox="1">
          <a:spLocks noChangeArrowheads="1"/>
        </xdr:cNvSpPr>
      </xdr:nvSpPr>
      <xdr:spPr bwMode="auto">
        <a:xfrm>
          <a:off x="9937750" y="3733800"/>
          <a:ext cx="976742" cy="20473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GANTT chart</a:t>
          </a:r>
        </a:p>
      </xdr:txBody>
    </xdr:sp>
    <xdr:clientData/>
  </xdr:oneCellAnchor>
  <xdr:twoCellAnchor editAs="oneCell">
    <xdr:from>
      <xdr:col>1</xdr:col>
      <xdr:colOff>0</xdr:colOff>
      <xdr:row>0</xdr:row>
      <xdr:rowOff>0</xdr:rowOff>
    </xdr:from>
    <xdr:to>
      <xdr:col>4</xdr:col>
      <xdr:colOff>806450</xdr:colOff>
      <xdr:row>2</xdr:row>
      <xdr:rowOff>6350</xdr:rowOff>
    </xdr:to>
    <xdr:pic>
      <xdr:nvPicPr>
        <xdr:cNvPr id="3" name="Picture 2">
          <a:hlinkClick xmlns:r="http://schemas.openxmlformats.org/officeDocument/2006/relationships" r:id="rId1"/>
          <a:extLst>
            <a:ext uri="{FF2B5EF4-FFF2-40B4-BE49-F238E27FC236}">
              <a16:creationId xmlns:a16="http://schemas.microsoft.com/office/drawing/2014/main" id="{FB697489-0B20-454A-892E-CA7BA808F70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6225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G20"/>
  <sheetViews>
    <sheetView workbookViewId="0"/>
  </sheetViews>
  <sheetFormatPr defaultRowHeight="12.5" x14ac:dyDescent="0.25"/>
  <cols>
    <col min="1" max="26" width="18.7265625" customWidth="1"/>
  </cols>
  <sheetData>
    <row r="1" spans="1:85" x14ac:dyDescent="0.25">
      <c r="A1" t="s">
        <v>23</v>
      </c>
      <c r="B1" t="s">
        <v>30</v>
      </c>
      <c r="C1" t="s">
        <v>27</v>
      </c>
      <c r="D1" t="s">
        <v>28</v>
      </c>
      <c r="E1" t="s">
        <v>25</v>
      </c>
      <c r="F1" t="s">
        <v>26</v>
      </c>
      <c r="G1" t="s">
        <v>42</v>
      </c>
      <c r="H1" t="s">
        <v>33</v>
      </c>
      <c r="I1" t="s">
        <v>34</v>
      </c>
      <c r="J1" t="s">
        <v>35</v>
      </c>
      <c r="K1" t="s">
        <v>36</v>
      </c>
      <c r="L1" t="s">
        <v>31</v>
      </c>
      <c r="M1" t="s">
        <v>37</v>
      </c>
      <c r="N1" t="s">
        <v>39</v>
      </c>
      <c r="O1" t="s">
        <v>43</v>
      </c>
      <c r="P1" t="s">
        <v>45</v>
      </c>
      <c r="Q1" t="s">
        <v>44</v>
      </c>
      <c r="R1" t="s">
        <v>24</v>
      </c>
      <c r="S1" t="s">
        <v>29</v>
      </c>
      <c r="Y1" t="s">
        <v>38</v>
      </c>
      <c r="Z1" t="s">
        <v>40</v>
      </c>
      <c r="AA1" t="s">
        <v>32</v>
      </c>
      <c r="AB1" t="s">
        <v>41</v>
      </c>
    </row>
    <row r="2" spans="1:85" x14ac:dyDescent="0.25">
      <c r="E2" s="3" t="e">
        <f>'Schedule model with risks'!#REF!</f>
        <v>#REF!</v>
      </c>
      <c r="S2">
        <v>0</v>
      </c>
    </row>
    <row r="3" spans="1:85" x14ac:dyDescent="0.25">
      <c r="A3" t="s">
        <v>21</v>
      </c>
      <c r="B3">
        <v>16</v>
      </c>
      <c r="C3" t="s">
        <v>22</v>
      </c>
    </row>
    <row r="4" spans="1:85" x14ac:dyDescent="0.25">
      <c r="A4" t="s">
        <v>23</v>
      </c>
      <c r="B4" t="s">
        <v>30</v>
      </c>
      <c r="C4" t="s">
        <v>27</v>
      </c>
      <c r="D4" t="s">
        <v>28</v>
      </c>
      <c r="E4" t="s">
        <v>25</v>
      </c>
      <c r="F4" t="s">
        <v>26</v>
      </c>
      <c r="G4" t="s">
        <v>42</v>
      </c>
      <c r="H4" t="s">
        <v>33</v>
      </c>
      <c r="I4" t="s">
        <v>34</v>
      </c>
      <c r="J4" t="s">
        <v>35</v>
      </c>
      <c r="K4" t="s">
        <v>36</v>
      </c>
      <c r="L4" t="s">
        <v>31</v>
      </c>
      <c r="M4" t="s">
        <v>37</v>
      </c>
      <c r="N4" t="s">
        <v>39</v>
      </c>
      <c r="O4" t="s">
        <v>43</v>
      </c>
      <c r="P4" t="s">
        <v>45</v>
      </c>
      <c r="Q4" t="s">
        <v>44</v>
      </c>
      <c r="R4" t="s">
        <v>24</v>
      </c>
      <c r="S4" t="s">
        <v>29</v>
      </c>
      <c r="Y4" t="s">
        <v>38</v>
      </c>
      <c r="Z4" t="s">
        <v>40</v>
      </c>
      <c r="AA4" t="s">
        <v>32</v>
      </c>
      <c r="AB4" t="s">
        <v>41</v>
      </c>
    </row>
    <row r="5" spans="1:85" x14ac:dyDescent="0.25">
      <c r="A5">
        <v>1</v>
      </c>
      <c r="B5" t="b">
        <v>1</v>
      </c>
      <c r="C5">
        <v>0</v>
      </c>
      <c r="D5" t="s">
        <v>47</v>
      </c>
      <c r="E5" s="3" t="e">
        <f ca="1">'Schedule model with risks'!$F$18</f>
        <v>#NAME?</v>
      </c>
      <c r="F5" t="s">
        <v>46</v>
      </c>
      <c r="G5" t="s">
        <v>53</v>
      </c>
      <c r="H5" s="4" t="s">
        <v>52</v>
      </c>
      <c r="I5" s="4" t="s">
        <v>52</v>
      </c>
      <c r="J5" s="4" t="s">
        <v>52</v>
      </c>
      <c r="K5" s="4" t="s">
        <v>52</v>
      </c>
      <c r="L5" s="4" t="s">
        <v>51</v>
      </c>
      <c r="M5">
        <v>7</v>
      </c>
      <c r="N5" t="b">
        <v>1</v>
      </c>
      <c r="O5" t="b">
        <v>1</v>
      </c>
      <c r="P5">
        <v>16</v>
      </c>
      <c r="Q5">
        <v>0</v>
      </c>
      <c r="R5">
        <v>1</v>
      </c>
      <c r="S5">
        <v>0</v>
      </c>
      <c r="T5" t="s">
        <v>48</v>
      </c>
      <c r="U5" s="4" t="s">
        <v>49</v>
      </c>
      <c r="V5" t="s">
        <v>50</v>
      </c>
      <c r="W5">
        <v>0</v>
      </c>
      <c r="X5">
        <v>0</v>
      </c>
      <c r="Y5">
        <v>0</v>
      </c>
      <c r="Z5">
        <v>4</v>
      </c>
      <c r="AA5" t="b">
        <v>1</v>
      </c>
      <c r="AC5" s="4" t="s">
        <v>54</v>
      </c>
      <c r="AD5" s="4" t="s">
        <v>55</v>
      </c>
      <c r="AE5" s="4" t="s">
        <v>56</v>
      </c>
      <c r="AF5" s="4" t="s">
        <v>57</v>
      </c>
      <c r="AG5" s="4" t="s">
        <v>58</v>
      </c>
      <c r="AH5" s="4" t="s">
        <v>59</v>
      </c>
      <c r="AI5" s="4" t="s">
        <v>60</v>
      </c>
      <c r="BB5" s="4" t="s">
        <v>52</v>
      </c>
      <c r="BC5" s="4" t="s">
        <v>52</v>
      </c>
      <c r="BD5" s="4" t="s">
        <v>52</v>
      </c>
      <c r="BE5" s="4" t="s">
        <v>52</v>
      </c>
      <c r="BF5" s="4" t="s">
        <v>52</v>
      </c>
      <c r="BG5" s="4" t="s">
        <v>52</v>
      </c>
      <c r="BH5" s="4" t="s">
        <v>52</v>
      </c>
      <c r="CA5" t="s">
        <v>61</v>
      </c>
      <c r="CB5" t="s">
        <v>62</v>
      </c>
      <c r="CC5" t="s">
        <v>63</v>
      </c>
      <c r="CD5" t="s">
        <v>64</v>
      </c>
      <c r="CE5" t="s">
        <v>65</v>
      </c>
      <c r="CF5" t="s">
        <v>66</v>
      </c>
      <c r="CG5" t="s">
        <v>67</v>
      </c>
    </row>
    <row r="6" spans="1:85" x14ac:dyDescent="0.25">
      <c r="A6">
        <v>2</v>
      </c>
      <c r="B6" t="b">
        <v>1</v>
      </c>
      <c r="C6">
        <v>0</v>
      </c>
      <c r="D6" t="s">
        <v>47</v>
      </c>
      <c r="E6" s="3" t="e">
        <f ca="1">'Schedule model with risks'!$F$19</f>
        <v>#NAME?</v>
      </c>
      <c r="F6" t="s">
        <v>46</v>
      </c>
      <c r="G6" t="s">
        <v>53</v>
      </c>
      <c r="H6" s="4" t="s">
        <v>52</v>
      </c>
      <c r="I6" s="4" t="s">
        <v>52</v>
      </c>
      <c r="J6" s="4" t="s">
        <v>52</v>
      </c>
      <c r="K6" s="4" t="s">
        <v>52</v>
      </c>
      <c r="L6" s="4" t="s">
        <v>71</v>
      </c>
      <c r="M6">
        <v>7</v>
      </c>
      <c r="N6" t="b">
        <v>1</v>
      </c>
      <c r="O6" t="b">
        <v>1</v>
      </c>
      <c r="P6">
        <v>16</v>
      </c>
      <c r="Q6">
        <v>1</v>
      </c>
      <c r="R6">
        <v>1</v>
      </c>
      <c r="S6">
        <v>1</v>
      </c>
      <c r="T6" t="s">
        <v>68</v>
      </c>
      <c r="U6" s="4" t="s">
        <v>69</v>
      </c>
      <c r="V6" t="s">
        <v>70</v>
      </c>
      <c r="W6">
        <v>0</v>
      </c>
      <c r="X6">
        <v>0</v>
      </c>
      <c r="Y6">
        <v>0</v>
      </c>
      <c r="Z6">
        <v>4</v>
      </c>
      <c r="AA6" t="b">
        <v>1</v>
      </c>
      <c r="AC6" s="4" t="s">
        <v>54</v>
      </c>
      <c r="AD6" s="4" t="s">
        <v>55</v>
      </c>
      <c r="AE6" s="4" t="s">
        <v>56</v>
      </c>
      <c r="AF6" s="4" t="s">
        <v>57</v>
      </c>
      <c r="AG6" s="4" t="s">
        <v>58</v>
      </c>
      <c r="AH6" s="4" t="s">
        <v>59</v>
      </c>
      <c r="AI6" s="4" t="s">
        <v>60</v>
      </c>
      <c r="BB6" s="4" t="s">
        <v>52</v>
      </c>
      <c r="BC6" s="4" t="s">
        <v>52</v>
      </c>
      <c r="BD6" s="4" t="s">
        <v>52</v>
      </c>
      <c r="BE6" s="4" t="s">
        <v>52</v>
      </c>
      <c r="BF6" s="4" t="s">
        <v>52</v>
      </c>
      <c r="BG6" s="4" t="s">
        <v>52</v>
      </c>
      <c r="BH6" s="4" t="s">
        <v>52</v>
      </c>
      <c r="CA6" t="s">
        <v>61</v>
      </c>
      <c r="CB6" t="s">
        <v>62</v>
      </c>
      <c r="CC6" t="s">
        <v>63</v>
      </c>
      <c r="CD6" t="s">
        <v>64</v>
      </c>
      <c r="CE6" t="s">
        <v>65</v>
      </c>
      <c r="CF6" t="s">
        <v>66</v>
      </c>
      <c r="CG6" t="s">
        <v>67</v>
      </c>
    </row>
    <row r="7" spans="1:85" x14ac:dyDescent="0.25">
      <c r="A7">
        <v>3</v>
      </c>
      <c r="B7" t="b">
        <v>1</v>
      </c>
      <c r="C7">
        <v>0</v>
      </c>
      <c r="D7" t="s">
        <v>47</v>
      </c>
      <c r="E7" s="3" t="e">
        <f ca="1">'Schedule model with risks'!$F$20</f>
        <v>#NAME?</v>
      </c>
      <c r="F7" t="s">
        <v>46</v>
      </c>
      <c r="G7" t="s">
        <v>53</v>
      </c>
      <c r="H7" s="4" t="s">
        <v>52</v>
      </c>
      <c r="I7" s="4" t="s">
        <v>52</v>
      </c>
      <c r="J7" s="4" t="s">
        <v>52</v>
      </c>
      <c r="K7" s="4" t="s">
        <v>52</v>
      </c>
      <c r="L7" s="4" t="s">
        <v>75</v>
      </c>
      <c r="M7">
        <v>7</v>
      </c>
      <c r="N7" t="b">
        <v>1</v>
      </c>
      <c r="O7" t="b">
        <v>1</v>
      </c>
      <c r="P7">
        <v>16</v>
      </c>
      <c r="Q7">
        <v>2</v>
      </c>
      <c r="R7">
        <v>1</v>
      </c>
      <c r="S7">
        <v>2</v>
      </c>
      <c r="T7" t="s">
        <v>72</v>
      </c>
      <c r="U7" s="4" t="s">
        <v>73</v>
      </c>
      <c r="V7" t="s">
        <v>74</v>
      </c>
      <c r="W7">
        <v>0</v>
      </c>
      <c r="X7">
        <v>0</v>
      </c>
      <c r="Y7">
        <v>0</v>
      </c>
      <c r="Z7">
        <v>4</v>
      </c>
      <c r="AA7" t="b">
        <v>1</v>
      </c>
      <c r="AC7" s="4" t="s">
        <v>54</v>
      </c>
      <c r="AD7" s="4" t="s">
        <v>55</v>
      </c>
      <c r="AE7" s="4" t="s">
        <v>56</v>
      </c>
      <c r="AF7" s="4" t="s">
        <v>57</v>
      </c>
      <c r="AG7" s="4" t="s">
        <v>58</v>
      </c>
      <c r="AH7" s="4" t="s">
        <v>59</v>
      </c>
      <c r="AI7" s="4" t="s">
        <v>60</v>
      </c>
      <c r="BB7" s="4" t="s">
        <v>52</v>
      </c>
      <c r="BC7" s="4" t="s">
        <v>52</v>
      </c>
      <c r="BD7" s="4" t="s">
        <v>52</v>
      </c>
      <c r="BE7" s="4" t="s">
        <v>52</v>
      </c>
      <c r="BF7" s="4" t="s">
        <v>52</v>
      </c>
      <c r="BG7" s="4" t="s">
        <v>52</v>
      </c>
      <c r="BH7" s="4" t="s">
        <v>52</v>
      </c>
      <c r="CA7" t="s">
        <v>61</v>
      </c>
      <c r="CB7" t="s">
        <v>62</v>
      </c>
      <c r="CC7" t="s">
        <v>63</v>
      </c>
      <c r="CD7" t="s">
        <v>64</v>
      </c>
      <c r="CE7" t="s">
        <v>65</v>
      </c>
      <c r="CF7" t="s">
        <v>66</v>
      </c>
      <c r="CG7" t="s">
        <v>67</v>
      </c>
    </row>
    <row r="8" spans="1:85" x14ac:dyDescent="0.25">
      <c r="A8">
        <v>4</v>
      </c>
      <c r="B8" t="b">
        <v>1</v>
      </c>
      <c r="C8">
        <v>0</v>
      </c>
      <c r="D8" t="s">
        <v>47</v>
      </c>
      <c r="E8" s="3" t="e">
        <f ca="1">'Schedule model with risks'!$F$21</f>
        <v>#NAME?</v>
      </c>
      <c r="F8" t="s">
        <v>46</v>
      </c>
      <c r="G8" t="s">
        <v>53</v>
      </c>
      <c r="H8" s="4" t="s">
        <v>52</v>
      </c>
      <c r="I8" s="4" t="s">
        <v>52</v>
      </c>
      <c r="J8" s="4" t="s">
        <v>52</v>
      </c>
      <c r="K8" s="4" t="s">
        <v>52</v>
      </c>
      <c r="L8" s="4" t="s">
        <v>79</v>
      </c>
      <c r="M8">
        <v>7</v>
      </c>
      <c r="N8" t="b">
        <v>1</v>
      </c>
      <c r="O8" t="b">
        <v>1</v>
      </c>
      <c r="P8">
        <v>16</v>
      </c>
      <c r="Q8">
        <v>3</v>
      </c>
      <c r="R8">
        <v>1</v>
      </c>
      <c r="S8">
        <v>3</v>
      </c>
      <c r="T8" t="s">
        <v>76</v>
      </c>
      <c r="U8" s="4" t="s">
        <v>77</v>
      </c>
      <c r="V8" t="s">
        <v>78</v>
      </c>
      <c r="W8">
        <v>0</v>
      </c>
      <c r="X8">
        <v>0</v>
      </c>
      <c r="Y8">
        <v>0</v>
      </c>
      <c r="Z8">
        <v>4</v>
      </c>
      <c r="AA8" t="b">
        <v>1</v>
      </c>
      <c r="AC8" s="4" t="s">
        <v>54</v>
      </c>
      <c r="AD8" s="4" t="s">
        <v>55</v>
      </c>
      <c r="AE8" s="4" t="s">
        <v>56</v>
      </c>
      <c r="AF8" s="4" t="s">
        <v>57</v>
      </c>
      <c r="AG8" s="4" t="s">
        <v>58</v>
      </c>
      <c r="AH8" s="4" t="s">
        <v>59</v>
      </c>
      <c r="AI8" s="4" t="s">
        <v>60</v>
      </c>
      <c r="BB8" s="4" t="s">
        <v>52</v>
      </c>
      <c r="BC8" s="4" t="s">
        <v>52</v>
      </c>
      <c r="BD8" s="4" t="s">
        <v>52</v>
      </c>
      <c r="BE8" s="4" t="s">
        <v>52</v>
      </c>
      <c r="BF8" s="4" t="s">
        <v>52</v>
      </c>
      <c r="BG8" s="4" t="s">
        <v>52</v>
      </c>
      <c r="BH8" s="4" t="s">
        <v>52</v>
      </c>
      <c r="CA8" t="s">
        <v>61</v>
      </c>
      <c r="CB8" t="s">
        <v>62</v>
      </c>
      <c r="CC8" t="s">
        <v>63</v>
      </c>
      <c r="CD8" t="s">
        <v>64</v>
      </c>
      <c r="CE8" t="s">
        <v>65</v>
      </c>
      <c r="CF8" t="s">
        <v>66</v>
      </c>
      <c r="CG8" t="s">
        <v>67</v>
      </c>
    </row>
    <row r="9" spans="1:85" x14ac:dyDescent="0.25">
      <c r="A9">
        <v>5</v>
      </c>
      <c r="B9" t="b">
        <v>1</v>
      </c>
      <c r="C9">
        <v>0</v>
      </c>
      <c r="D9" t="s">
        <v>47</v>
      </c>
      <c r="E9" s="3" t="e">
        <f ca="1">'Schedule model with risks'!$F$22</f>
        <v>#NAME?</v>
      </c>
      <c r="F9" t="s">
        <v>46</v>
      </c>
      <c r="G9" t="s">
        <v>53</v>
      </c>
      <c r="H9" s="4" t="s">
        <v>52</v>
      </c>
      <c r="I9" s="4" t="s">
        <v>52</v>
      </c>
      <c r="J9" s="4" t="s">
        <v>52</v>
      </c>
      <c r="K9" s="4" t="s">
        <v>52</v>
      </c>
      <c r="L9" s="4" t="s">
        <v>83</v>
      </c>
      <c r="M9">
        <v>7</v>
      </c>
      <c r="N9" t="b">
        <v>1</v>
      </c>
      <c r="O9" t="b">
        <v>1</v>
      </c>
      <c r="P9">
        <v>16</v>
      </c>
      <c r="Q9">
        <v>4</v>
      </c>
      <c r="R9">
        <v>1</v>
      </c>
      <c r="S9">
        <v>4</v>
      </c>
      <c r="T9" t="s">
        <v>80</v>
      </c>
      <c r="U9" s="4" t="s">
        <v>81</v>
      </c>
      <c r="V9" t="s">
        <v>82</v>
      </c>
      <c r="W9">
        <v>0</v>
      </c>
      <c r="X9">
        <v>0</v>
      </c>
      <c r="Y9">
        <v>0</v>
      </c>
      <c r="Z9">
        <v>4</v>
      </c>
      <c r="AA9" t="b">
        <v>1</v>
      </c>
      <c r="AC9" s="4" t="s">
        <v>54</v>
      </c>
      <c r="AD9" s="4" t="s">
        <v>55</v>
      </c>
      <c r="AE9" s="4" t="s">
        <v>56</v>
      </c>
      <c r="AF9" s="4" t="s">
        <v>57</v>
      </c>
      <c r="AG9" s="4" t="s">
        <v>58</v>
      </c>
      <c r="AH9" s="4" t="s">
        <v>59</v>
      </c>
      <c r="AI9" s="4" t="s">
        <v>60</v>
      </c>
      <c r="BB9" s="4" t="s">
        <v>52</v>
      </c>
      <c r="BC9" s="4" t="s">
        <v>52</v>
      </c>
      <c r="BD9" s="4" t="s">
        <v>52</v>
      </c>
      <c r="BE9" s="4" t="s">
        <v>52</v>
      </c>
      <c r="BF9" s="4" t="s">
        <v>52</v>
      </c>
      <c r="BG9" s="4" t="s">
        <v>52</v>
      </c>
      <c r="BH9" s="4" t="s">
        <v>52</v>
      </c>
      <c r="CA9" t="s">
        <v>61</v>
      </c>
      <c r="CB9" t="s">
        <v>62</v>
      </c>
      <c r="CC9" t="s">
        <v>63</v>
      </c>
      <c r="CD9" t="s">
        <v>64</v>
      </c>
      <c r="CE9" t="s">
        <v>65</v>
      </c>
      <c r="CF9" t="s">
        <v>66</v>
      </c>
      <c r="CG9" t="s">
        <v>67</v>
      </c>
    </row>
    <row r="10" spans="1:85" x14ac:dyDescent="0.25">
      <c r="A10">
        <v>6</v>
      </c>
      <c r="B10" t="b">
        <v>1</v>
      </c>
      <c r="C10">
        <v>0</v>
      </c>
      <c r="D10" t="s">
        <v>47</v>
      </c>
      <c r="E10" s="3" t="e">
        <f ca="1">'Schedule model with risks'!$F$23</f>
        <v>#NAME?</v>
      </c>
      <c r="F10" t="s">
        <v>46</v>
      </c>
      <c r="G10" t="s">
        <v>53</v>
      </c>
      <c r="H10" s="4" t="s">
        <v>52</v>
      </c>
      <c r="I10" s="4" t="s">
        <v>52</v>
      </c>
      <c r="J10" s="4" t="s">
        <v>52</v>
      </c>
      <c r="K10" s="4" t="s">
        <v>52</v>
      </c>
      <c r="L10" s="4" t="s">
        <v>87</v>
      </c>
      <c r="M10">
        <v>7</v>
      </c>
      <c r="N10" t="b">
        <v>1</v>
      </c>
      <c r="O10" t="b">
        <v>1</v>
      </c>
      <c r="P10">
        <v>16</v>
      </c>
      <c r="Q10">
        <v>5</v>
      </c>
      <c r="R10">
        <v>1</v>
      </c>
      <c r="S10">
        <v>5</v>
      </c>
      <c r="T10" t="s">
        <v>84</v>
      </c>
      <c r="U10" s="4" t="s">
        <v>85</v>
      </c>
      <c r="V10" t="s">
        <v>86</v>
      </c>
      <c r="W10">
        <v>0</v>
      </c>
      <c r="X10">
        <v>0</v>
      </c>
      <c r="Y10">
        <v>0</v>
      </c>
      <c r="Z10">
        <v>4</v>
      </c>
      <c r="AA10" t="b">
        <v>1</v>
      </c>
      <c r="AC10" s="4" t="s">
        <v>54</v>
      </c>
      <c r="AD10" s="4" t="s">
        <v>55</v>
      </c>
      <c r="AE10" s="4" t="s">
        <v>56</v>
      </c>
      <c r="AF10" s="4" t="s">
        <v>57</v>
      </c>
      <c r="AG10" s="4" t="s">
        <v>58</v>
      </c>
      <c r="AH10" s="4" t="s">
        <v>59</v>
      </c>
      <c r="AI10" s="4" t="s">
        <v>60</v>
      </c>
      <c r="BB10" s="4" t="s">
        <v>52</v>
      </c>
      <c r="BC10" s="4" t="s">
        <v>52</v>
      </c>
      <c r="BD10" s="4" t="s">
        <v>52</v>
      </c>
      <c r="BE10" s="4" t="s">
        <v>52</v>
      </c>
      <c r="BF10" s="4" t="s">
        <v>52</v>
      </c>
      <c r="BG10" s="4" t="s">
        <v>52</v>
      </c>
      <c r="BH10" s="4" t="s">
        <v>52</v>
      </c>
      <c r="CA10" t="s">
        <v>61</v>
      </c>
      <c r="CB10" t="s">
        <v>62</v>
      </c>
      <c r="CC10" t="s">
        <v>63</v>
      </c>
      <c r="CD10" t="s">
        <v>64</v>
      </c>
      <c r="CE10" t="s">
        <v>65</v>
      </c>
      <c r="CF10" t="s">
        <v>66</v>
      </c>
      <c r="CG10" t="s">
        <v>67</v>
      </c>
    </row>
    <row r="11" spans="1:85" x14ac:dyDescent="0.25">
      <c r="A11">
        <v>7</v>
      </c>
      <c r="B11" t="b">
        <v>1</v>
      </c>
      <c r="C11">
        <v>0</v>
      </c>
      <c r="D11" t="s">
        <v>47</v>
      </c>
      <c r="E11" s="3" t="e">
        <f ca="1">'Schedule model with risks'!$F$24</f>
        <v>#NAME?</v>
      </c>
      <c r="F11" t="s">
        <v>46</v>
      </c>
      <c r="G11" t="s">
        <v>53</v>
      </c>
      <c r="H11" s="4" t="s">
        <v>52</v>
      </c>
      <c r="I11" s="4" t="s">
        <v>52</v>
      </c>
      <c r="J11" s="4" t="s">
        <v>52</v>
      </c>
      <c r="K11" s="4" t="s">
        <v>52</v>
      </c>
      <c r="L11" s="4" t="s">
        <v>91</v>
      </c>
      <c r="M11">
        <v>7</v>
      </c>
      <c r="N11" t="b">
        <v>1</v>
      </c>
      <c r="O11" t="b">
        <v>1</v>
      </c>
      <c r="P11">
        <v>16</v>
      </c>
      <c r="Q11">
        <v>6</v>
      </c>
      <c r="R11">
        <v>1</v>
      </c>
      <c r="S11">
        <v>6</v>
      </c>
      <c r="T11" t="s">
        <v>88</v>
      </c>
      <c r="U11" s="4" t="s">
        <v>89</v>
      </c>
      <c r="V11" t="s">
        <v>90</v>
      </c>
      <c r="W11">
        <v>0</v>
      </c>
      <c r="X11">
        <v>0</v>
      </c>
      <c r="Y11">
        <v>0</v>
      </c>
      <c r="Z11">
        <v>4</v>
      </c>
      <c r="AA11" t="b">
        <v>1</v>
      </c>
      <c r="AC11" s="4" t="s">
        <v>54</v>
      </c>
      <c r="AD11" s="4" t="s">
        <v>55</v>
      </c>
      <c r="AE11" s="4" t="s">
        <v>56</v>
      </c>
      <c r="AF11" s="4" t="s">
        <v>57</v>
      </c>
      <c r="AG11" s="4" t="s">
        <v>58</v>
      </c>
      <c r="AH11" s="4" t="s">
        <v>59</v>
      </c>
      <c r="AI11" s="4" t="s">
        <v>60</v>
      </c>
      <c r="BB11" s="4" t="s">
        <v>52</v>
      </c>
      <c r="BC11" s="4" t="s">
        <v>52</v>
      </c>
      <c r="BD11" s="4" t="s">
        <v>52</v>
      </c>
      <c r="BE11" s="4" t="s">
        <v>52</v>
      </c>
      <c r="BF11" s="4" t="s">
        <v>52</v>
      </c>
      <c r="BG11" s="4" t="s">
        <v>52</v>
      </c>
      <c r="BH11" s="4" t="s">
        <v>52</v>
      </c>
      <c r="CA11" t="s">
        <v>61</v>
      </c>
      <c r="CB11" t="s">
        <v>62</v>
      </c>
      <c r="CC11" t="s">
        <v>63</v>
      </c>
      <c r="CD11" t="s">
        <v>64</v>
      </c>
      <c r="CE11" t="s">
        <v>65</v>
      </c>
      <c r="CF11" t="s">
        <v>66</v>
      </c>
      <c r="CG11" t="s">
        <v>67</v>
      </c>
    </row>
    <row r="12" spans="1:85" x14ac:dyDescent="0.25">
      <c r="A12">
        <v>8</v>
      </c>
      <c r="B12" t="b">
        <v>1</v>
      </c>
      <c r="C12">
        <v>0</v>
      </c>
      <c r="D12" t="s">
        <v>47</v>
      </c>
      <c r="E12" s="3" t="e">
        <f ca="1">'Schedule model with risks'!$F$25</f>
        <v>#NAME?</v>
      </c>
      <c r="F12" t="s">
        <v>46</v>
      </c>
      <c r="G12" t="s">
        <v>53</v>
      </c>
      <c r="H12" s="4" t="s">
        <v>52</v>
      </c>
      <c r="I12" s="4" t="s">
        <v>52</v>
      </c>
      <c r="J12" s="4" t="s">
        <v>52</v>
      </c>
      <c r="K12" s="4" t="s">
        <v>52</v>
      </c>
      <c r="L12" s="4" t="s">
        <v>83</v>
      </c>
      <c r="M12">
        <v>7</v>
      </c>
      <c r="N12" t="b">
        <v>1</v>
      </c>
      <c r="O12" t="b">
        <v>1</v>
      </c>
      <c r="P12">
        <v>16</v>
      </c>
      <c r="Q12">
        <v>7</v>
      </c>
      <c r="R12">
        <v>1</v>
      </c>
      <c r="S12">
        <v>7</v>
      </c>
      <c r="T12" t="s">
        <v>92</v>
      </c>
      <c r="U12" s="4" t="s">
        <v>93</v>
      </c>
      <c r="V12" t="s">
        <v>94</v>
      </c>
      <c r="W12">
        <v>0</v>
      </c>
      <c r="X12">
        <v>0</v>
      </c>
      <c r="Y12">
        <v>0</v>
      </c>
      <c r="Z12">
        <v>4</v>
      </c>
      <c r="AA12" t="b">
        <v>1</v>
      </c>
      <c r="AC12" s="4" t="s">
        <v>54</v>
      </c>
      <c r="AD12" s="4" t="s">
        <v>55</v>
      </c>
      <c r="AE12" s="4" t="s">
        <v>56</v>
      </c>
      <c r="AF12" s="4" t="s">
        <v>57</v>
      </c>
      <c r="AG12" s="4" t="s">
        <v>58</v>
      </c>
      <c r="AH12" s="4" t="s">
        <v>59</v>
      </c>
      <c r="AI12" s="4" t="s">
        <v>60</v>
      </c>
      <c r="BB12" s="4" t="s">
        <v>52</v>
      </c>
      <c r="BC12" s="4" t="s">
        <v>52</v>
      </c>
      <c r="BD12" s="4" t="s">
        <v>52</v>
      </c>
      <c r="BE12" s="4" t="s">
        <v>52</v>
      </c>
      <c r="BF12" s="4" t="s">
        <v>52</v>
      </c>
      <c r="BG12" s="4" t="s">
        <v>52</v>
      </c>
      <c r="BH12" s="4" t="s">
        <v>52</v>
      </c>
      <c r="CA12" t="s">
        <v>61</v>
      </c>
      <c r="CB12" t="s">
        <v>62</v>
      </c>
      <c r="CC12" t="s">
        <v>63</v>
      </c>
      <c r="CD12" t="s">
        <v>64</v>
      </c>
      <c r="CE12" t="s">
        <v>65</v>
      </c>
      <c r="CF12" t="s">
        <v>66</v>
      </c>
      <c r="CG12" t="s">
        <v>67</v>
      </c>
    </row>
    <row r="13" spans="1:85" x14ac:dyDescent="0.25">
      <c r="A13">
        <v>9</v>
      </c>
      <c r="B13" t="b">
        <v>1</v>
      </c>
      <c r="C13">
        <v>0</v>
      </c>
      <c r="D13" t="s">
        <v>47</v>
      </c>
      <c r="E13" s="3" t="e">
        <f ca="1">'Schedule model with risks'!$F$26</f>
        <v>#NAME?</v>
      </c>
      <c r="F13" t="s">
        <v>46</v>
      </c>
      <c r="G13" t="s">
        <v>53</v>
      </c>
      <c r="H13" s="4" t="s">
        <v>52</v>
      </c>
      <c r="I13" s="4" t="s">
        <v>52</v>
      </c>
      <c r="J13" s="4" t="s">
        <v>52</v>
      </c>
      <c r="K13" s="4" t="s">
        <v>52</v>
      </c>
      <c r="L13" s="4" t="s">
        <v>98</v>
      </c>
      <c r="M13">
        <v>7</v>
      </c>
      <c r="N13" t="b">
        <v>1</v>
      </c>
      <c r="O13" t="b">
        <v>1</v>
      </c>
      <c r="P13">
        <v>16</v>
      </c>
      <c r="Q13">
        <v>8</v>
      </c>
      <c r="R13">
        <v>1</v>
      </c>
      <c r="S13">
        <v>8</v>
      </c>
      <c r="T13" t="s">
        <v>95</v>
      </c>
      <c r="U13" s="4" t="s">
        <v>96</v>
      </c>
      <c r="V13" t="s">
        <v>97</v>
      </c>
      <c r="W13">
        <v>0</v>
      </c>
      <c r="X13">
        <v>0</v>
      </c>
      <c r="Y13">
        <v>0</v>
      </c>
      <c r="Z13">
        <v>4</v>
      </c>
      <c r="AA13" t="b">
        <v>1</v>
      </c>
      <c r="AC13" s="4" t="s">
        <v>54</v>
      </c>
      <c r="AD13" s="4" t="s">
        <v>55</v>
      </c>
      <c r="AE13" s="4" t="s">
        <v>56</v>
      </c>
      <c r="AF13" s="4" t="s">
        <v>57</v>
      </c>
      <c r="AG13" s="4" t="s">
        <v>58</v>
      </c>
      <c r="AH13" s="4" t="s">
        <v>59</v>
      </c>
      <c r="AI13" s="4" t="s">
        <v>60</v>
      </c>
      <c r="BB13" s="4" t="s">
        <v>52</v>
      </c>
      <c r="BC13" s="4" t="s">
        <v>52</v>
      </c>
      <c r="BD13" s="4" t="s">
        <v>52</v>
      </c>
      <c r="BE13" s="4" t="s">
        <v>52</v>
      </c>
      <c r="BF13" s="4" t="s">
        <v>52</v>
      </c>
      <c r="BG13" s="4" t="s">
        <v>52</v>
      </c>
      <c r="BH13" s="4" t="s">
        <v>52</v>
      </c>
      <c r="CA13" t="s">
        <v>61</v>
      </c>
      <c r="CB13" t="s">
        <v>62</v>
      </c>
      <c r="CC13" t="s">
        <v>63</v>
      </c>
      <c r="CD13" t="s">
        <v>64</v>
      </c>
      <c r="CE13" t="s">
        <v>65</v>
      </c>
      <c r="CF13" t="s">
        <v>66</v>
      </c>
      <c r="CG13" t="s">
        <v>67</v>
      </c>
    </row>
    <row r="14" spans="1:85" x14ac:dyDescent="0.25">
      <c r="A14">
        <v>10</v>
      </c>
      <c r="B14" t="b">
        <v>1</v>
      </c>
      <c r="C14">
        <v>0</v>
      </c>
      <c r="D14" t="s">
        <v>47</v>
      </c>
      <c r="E14" s="3" t="e">
        <f ca="1">'Schedule model with risks'!$F$27</f>
        <v>#NAME?</v>
      </c>
      <c r="F14" t="s">
        <v>46</v>
      </c>
      <c r="G14" t="s">
        <v>53</v>
      </c>
      <c r="H14" s="4" t="s">
        <v>52</v>
      </c>
      <c r="I14" s="4" t="s">
        <v>52</v>
      </c>
      <c r="J14" s="4" t="s">
        <v>52</v>
      </c>
      <c r="K14" s="4" t="s">
        <v>52</v>
      </c>
      <c r="L14" s="4" t="s">
        <v>79</v>
      </c>
      <c r="M14">
        <v>7</v>
      </c>
      <c r="N14" t="b">
        <v>1</v>
      </c>
      <c r="O14" t="b">
        <v>1</v>
      </c>
      <c r="P14">
        <v>16</v>
      </c>
      <c r="Q14">
        <v>9</v>
      </c>
      <c r="R14">
        <v>1</v>
      </c>
      <c r="S14">
        <v>9</v>
      </c>
      <c r="T14" t="s">
        <v>99</v>
      </c>
      <c r="U14" s="4" t="s">
        <v>100</v>
      </c>
      <c r="V14" t="s">
        <v>101</v>
      </c>
      <c r="W14">
        <v>0</v>
      </c>
      <c r="X14">
        <v>0</v>
      </c>
      <c r="Y14">
        <v>0</v>
      </c>
      <c r="Z14">
        <v>4</v>
      </c>
      <c r="AA14" t="b">
        <v>1</v>
      </c>
      <c r="AC14" s="4" t="s">
        <v>54</v>
      </c>
      <c r="AD14" s="4" t="s">
        <v>55</v>
      </c>
      <c r="AE14" s="4" t="s">
        <v>56</v>
      </c>
      <c r="AF14" s="4" t="s">
        <v>57</v>
      </c>
      <c r="AG14" s="4" t="s">
        <v>58</v>
      </c>
      <c r="AH14" s="4" t="s">
        <v>59</v>
      </c>
      <c r="AI14" s="4" t="s">
        <v>60</v>
      </c>
      <c r="BB14" s="4" t="s">
        <v>52</v>
      </c>
      <c r="BC14" s="4" t="s">
        <v>52</v>
      </c>
      <c r="BD14" s="4" t="s">
        <v>52</v>
      </c>
      <c r="BE14" s="4" t="s">
        <v>52</v>
      </c>
      <c r="BF14" s="4" t="s">
        <v>52</v>
      </c>
      <c r="BG14" s="4" t="s">
        <v>52</v>
      </c>
      <c r="BH14" s="4" t="s">
        <v>52</v>
      </c>
      <c r="CA14" t="s">
        <v>61</v>
      </c>
      <c r="CB14" t="s">
        <v>62</v>
      </c>
      <c r="CC14" t="s">
        <v>63</v>
      </c>
      <c r="CD14" t="s">
        <v>64</v>
      </c>
      <c r="CE14" t="s">
        <v>65</v>
      </c>
      <c r="CF14" t="s">
        <v>66</v>
      </c>
      <c r="CG14" t="s">
        <v>67</v>
      </c>
    </row>
    <row r="15" spans="1:85" x14ac:dyDescent="0.25">
      <c r="A15">
        <v>11</v>
      </c>
      <c r="B15" t="b">
        <v>1</v>
      </c>
      <c r="C15">
        <v>0</v>
      </c>
      <c r="D15" t="s">
        <v>47</v>
      </c>
      <c r="E15" s="3" t="e">
        <f ca="1">'Schedule model with risks'!$F$28</f>
        <v>#NAME?</v>
      </c>
      <c r="F15" t="s">
        <v>46</v>
      </c>
      <c r="G15" t="s">
        <v>53</v>
      </c>
      <c r="H15" s="4" t="s">
        <v>52</v>
      </c>
      <c r="I15" s="4" t="s">
        <v>52</v>
      </c>
      <c r="J15" s="4" t="s">
        <v>52</v>
      </c>
      <c r="K15" s="4" t="s">
        <v>52</v>
      </c>
      <c r="L15" s="4" t="s">
        <v>105</v>
      </c>
      <c r="M15">
        <v>7</v>
      </c>
      <c r="N15" t="b">
        <v>1</v>
      </c>
      <c r="O15" t="b">
        <v>1</v>
      </c>
      <c r="P15">
        <v>16</v>
      </c>
      <c r="Q15">
        <v>10</v>
      </c>
      <c r="R15">
        <v>1</v>
      </c>
      <c r="S15">
        <v>10</v>
      </c>
      <c r="T15" t="s">
        <v>102</v>
      </c>
      <c r="U15" s="4" t="s">
        <v>103</v>
      </c>
      <c r="V15" t="s">
        <v>104</v>
      </c>
      <c r="W15">
        <v>0</v>
      </c>
      <c r="X15">
        <v>0</v>
      </c>
      <c r="Y15">
        <v>0</v>
      </c>
      <c r="Z15">
        <v>4</v>
      </c>
      <c r="AA15" t="b">
        <v>1</v>
      </c>
      <c r="AC15" s="4" t="s">
        <v>54</v>
      </c>
      <c r="AD15" s="4" t="s">
        <v>55</v>
      </c>
      <c r="AE15" s="4" t="s">
        <v>56</v>
      </c>
      <c r="AF15" s="4" t="s">
        <v>57</v>
      </c>
      <c r="AG15" s="4" t="s">
        <v>58</v>
      </c>
      <c r="AH15" s="4" t="s">
        <v>59</v>
      </c>
      <c r="AI15" s="4" t="s">
        <v>60</v>
      </c>
      <c r="BB15" s="4" t="s">
        <v>52</v>
      </c>
      <c r="BC15" s="4" t="s">
        <v>52</v>
      </c>
      <c r="BD15" s="4" t="s">
        <v>52</v>
      </c>
      <c r="BE15" s="4" t="s">
        <v>52</v>
      </c>
      <c r="BF15" s="4" t="s">
        <v>52</v>
      </c>
      <c r="BG15" s="4" t="s">
        <v>52</v>
      </c>
      <c r="BH15" s="4" t="s">
        <v>52</v>
      </c>
      <c r="CA15" t="s">
        <v>61</v>
      </c>
      <c r="CB15" t="s">
        <v>62</v>
      </c>
      <c r="CC15" t="s">
        <v>63</v>
      </c>
      <c r="CD15" t="s">
        <v>64</v>
      </c>
      <c r="CE15" t="s">
        <v>65</v>
      </c>
      <c r="CF15" t="s">
        <v>66</v>
      </c>
      <c r="CG15" t="s">
        <v>67</v>
      </c>
    </row>
    <row r="16" spans="1:85" x14ac:dyDescent="0.25">
      <c r="A16">
        <v>12</v>
      </c>
      <c r="B16" t="b">
        <v>1</v>
      </c>
      <c r="C16">
        <v>0</v>
      </c>
      <c r="D16" t="s">
        <v>47</v>
      </c>
      <c r="E16" s="3" t="e">
        <f ca="1">'Schedule model with risks'!$F$29</f>
        <v>#NAME?</v>
      </c>
      <c r="F16" t="s">
        <v>46</v>
      </c>
      <c r="G16" t="s">
        <v>53</v>
      </c>
      <c r="H16" s="4" t="s">
        <v>52</v>
      </c>
      <c r="I16" s="4" t="s">
        <v>52</v>
      </c>
      <c r="J16" s="4" t="s">
        <v>52</v>
      </c>
      <c r="K16" s="4" t="s">
        <v>52</v>
      </c>
      <c r="L16" s="4" t="s">
        <v>87</v>
      </c>
      <c r="M16">
        <v>7</v>
      </c>
      <c r="N16" t="b">
        <v>1</v>
      </c>
      <c r="O16" t="b">
        <v>1</v>
      </c>
      <c r="P16">
        <v>16</v>
      </c>
      <c r="Q16">
        <v>11</v>
      </c>
      <c r="R16">
        <v>1</v>
      </c>
      <c r="S16">
        <v>11</v>
      </c>
      <c r="T16" t="s">
        <v>106</v>
      </c>
      <c r="U16" s="4" t="s">
        <v>107</v>
      </c>
      <c r="V16" t="s">
        <v>108</v>
      </c>
      <c r="W16">
        <v>0</v>
      </c>
      <c r="X16">
        <v>0</v>
      </c>
      <c r="Y16">
        <v>0</v>
      </c>
      <c r="Z16">
        <v>4</v>
      </c>
      <c r="AA16" t="b">
        <v>1</v>
      </c>
      <c r="AC16" s="4" t="s">
        <v>54</v>
      </c>
      <c r="AD16" s="4" t="s">
        <v>55</v>
      </c>
      <c r="AE16" s="4" t="s">
        <v>56</v>
      </c>
      <c r="AF16" s="4" t="s">
        <v>57</v>
      </c>
      <c r="AG16" s="4" t="s">
        <v>58</v>
      </c>
      <c r="AH16" s="4" t="s">
        <v>59</v>
      </c>
      <c r="AI16" s="4" t="s">
        <v>60</v>
      </c>
      <c r="BB16" s="4" t="s">
        <v>52</v>
      </c>
      <c r="BC16" s="4" t="s">
        <v>52</v>
      </c>
      <c r="BD16" s="4" t="s">
        <v>52</v>
      </c>
      <c r="BE16" s="4" t="s">
        <v>52</v>
      </c>
      <c r="BF16" s="4" t="s">
        <v>52</v>
      </c>
      <c r="BG16" s="4" t="s">
        <v>52</v>
      </c>
      <c r="BH16" s="4" t="s">
        <v>52</v>
      </c>
      <c r="CA16" t="s">
        <v>61</v>
      </c>
      <c r="CB16" t="s">
        <v>62</v>
      </c>
      <c r="CC16" t="s">
        <v>63</v>
      </c>
      <c r="CD16" t="s">
        <v>64</v>
      </c>
      <c r="CE16" t="s">
        <v>65</v>
      </c>
      <c r="CF16" t="s">
        <v>66</v>
      </c>
      <c r="CG16" t="s">
        <v>67</v>
      </c>
    </row>
    <row r="17" spans="1:85" x14ac:dyDescent="0.25">
      <c r="A17">
        <v>13</v>
      </c>
      <c r="B17" t="b">
        <v>1</v>
      </c>
      <c r="C17">
        <v>0</v>
      </c>
      <c r="D17" t="s">
        <v>47</v>
      </c>
      <c r="E17" s="3" t="e">
        <f ca="1">'Schedule model with risks'!$F$30</f>
        <v>#NAME?</v>
      </c>
      <c r="F17" t="s">
        <v>46</v>
      </c>
      <c r="G17" t="s">
        <v>53</v>
      </c>
      <c r="H17" s="4" t="s">
        <v>52</v>
      </c>
      <c r="I17" s="4" t="s">
        <v>52</v>
      </c>
      <c r="J17" s="4" t="s">
        <v>52</v>
      </c>
      <c r="K17" s="4" t="s">
        <v>52</v>
      </c>
      <c r="L17" s="4" t="s">
        <v>91</v>
      </c>
      <c r="M17">
        <v>7</v>
      </c>
      <c r="N17" t="b">
        <v>1</v>
      </c>
      <c r="O17" t="b">
        <v>1</v>
      </c>
      <c r="P17">
        <v>16</v>
      </c>
      <c r="Q17">
        <v>12</v>
      </c>
      <c r="R17">
        <v>1</v>
      </c>
      <c r="S17">
        <v>12</v>
      </c>
      <c r="T17" t="s">
        <v>109</v>
      </c>
      <c r="U17" s="4" t="s">
        <v>110</v>
      </c>
      <c r="V17" t="s">
        <v>111</v>
      </c>
      <c r="W17">
        <v>0</v>
      </c>
      <c r="X17">
        <v>0</v>
      </c>
      <c r="Y17">
        <v>0</v>
      </c>
      <c r="Z17">
        <v>4</v>
      </c>
      <c r="AA17" t="b">
        <v>1</v>
      </c>
      <c r="AC17" s="4" t="s">
        <v>54</v>
      </c>
      <c r="AD17" s="4" t="s">
        <v>55</v>
      </c>
      <c r="AE17" s="4" t="s">
        <v>56</v>
      </c>
      <c r="AF17" s="4" t="s">
        <v>57</v>
      </c>
      <c r="AG17" s="4" t="s">
        <v>58</v>
      </c>
      <c r="AH17" s="4" t="s">
        <v>59</v>
      </c>
      <c r="AI17" s="4" t="s">
        <v>60</v>
      </c>
      <c r="BB17" s="4" t="s">
        <v>52</v>
      </c>
      <c r="BC17" s="4" t="s">
        <v>52</v>
      </c>
      <c r="BD17" s="4" t="s">
        <v>52</v>
      </c>
      <c r="BE17" s="4" t="s">
        <v>52</v>
      </c>
      <c r="BF17" s="4" t="s">
        <v>52</v>
      </c>
      <c r="BG17" s="4" t="s">
        <v>52</v>
      </c>
      <c r="BH17" s="4" t="s">
        <v>52</v>
      </c>
      <c r="CA17" t="s">
        <v>61</v>
      </c>
      <c r="CB17" t="s">
        <v>62</v>
      </c>
      <c r="CC17" t="s">
        <v>63</v>
      </c>
      <c r="CD17" t="s">
        <v>64</v>
      </c>
      <c r="CE17" t="s">
        <v>65</v>
      </c>
      <c r="CF17" t="s">
        <v>66</v>
      </c>
      <c r="CG17" t="s">
        <v>67</v>
      </c>
    </row>
    <row r="18" spans="1:85" x14ac:dyDescent="0.25">
      <c r="A18">
        <v>14</v>
      </c>
      <c r="B18" t="b">
        <v>1</v>
      </c>
      <c r="C18">
        <v>0</v>
      </c>
      <c r="D18" t="s">
        <v>47</v>
      </c>
      <c r="E18" s="3" t="e">
        <f ca="1">'Schedule model with risks'!$F$31</f>
        <v>#NAME?</v>
      </c>
      <c r="F18" t="s">
        <v>46</v>
      </c>
      <c r="G18" t="s">
        <v>53</v>
      </c>
      <c r="H18" s="4" t="s">
        <v>52</v>
      </c>
      <c r="I18" s="4" t="s">
        <v>52</v>
      </c>
      <c r="J18" s="4" t="s">
        <v>52</v>
      </c>
      <c r="K18" s="4" t="s">
        <v>52</v>
      </c>
      <c r="L18" s="4" t="s">
        <v>51</v>
      </c>
      <c r="M18">
        <v>7</v>
      </c>
      <c r="N18" t="b">
        <v>1</v>
      </c>
      <c r="O18" t="b">
        <v>1</v>
      </c>
      <c r="P18">
        <v>16</v>
      </c>
      <c r="Q18">
        <v>13</v>
      </c>
      <c r="R18">
        <v>1</v>
      </c>
      <c r="S18">
        <v>13</v>
      </c>
      <c r="T18" t="s">
        <v>112</v>
      </c>
      <c r="U18" s="4" t="s">
        <v>113</v>
      </c>
      <c r="V18" t="s">
        <v>114</v>
      </c>
      <c r="W18">
        <v>0</v>
      </c>
      <c r="X18">
        <v>0</v>
      </c>
      <c r="Y18">
        <v>0</v>
      </c>
      <c r="Z18">
        <v>4</v>
      </c>
      <c r="AA18" t="b">
        <v>1</v>
      </c>
      <c r="AC18" s="4" t="s">
        <v>54</v>
      </c>
      <c r="AD18" s="4" t="s">
        <v>55</v>
      </c>
      <c r="AE18" s="4" t="s">
        <v>56</v>
      </c>
      <c r="AF18" s="4" t="s">
        <v>57</v>
      </c>
      <c r="AG18" s="4" t="s">
        <v>58</v>
      </c>
      <c r="AH18" s="4" t="s">
        <v>59</v>
      </c>
      <c r="AI18" s="4" t="s">
        <v>60</v>
      </c>
      <c r="BB18" s="4" t="s">
        <v>52</v>
      </c>
      <c r="BC18" s="4" t="s">
        <v>52</v>
      </c>
      <c r="BD18" s="4" t="s">
        <v>52</v>
      </c>
      <c r="BE18" s="4" t="s">
        <v>52</v>
      </c>
      <c r="BF18" s="4" t="s">
        <v>52</v>
      </c>
      <c r="BG18" s="4" t="s">
        <v>52</v>
      </c>
      <c r="BH18" s="4" t="s">
        <v>52</v>
      </c>
      <c r="CA18" t="s">
        <v>61</v>
      </c>
      <c r="CB18" t="s">
        <v>62</v>
      </c>
      <c r="CC18" t="s">
        <v>63</v>
      </c>
      <c r="CD18" t="s">
        <v>64</v>
      </c>
      <c r="CE18" t="s">
        <v>65</v>
      </c>
      <c r="CF18" t="s">
        <v>66</v>
      </c>
      <c r="CG18" t="s">
        <v>67</v>
      </c>
    </row>
    <row r="19" spans="1:85" x14ac:dyDescent="0.25">
      <c r="A19">
        <v>15</v>
      </c>
      <c r="B19" t="b">
        <v>1</v>
      </c>
      <c r="C19">
        <v>0</v>
      </c>
      <c r="D19" t="s">
        <v>47</v>
      </c>
      <c r="E19" s="3" t="e">
        <f ca="1">'Schedule model with risks'!$F$32</f>
        <v>#NAME?</v>
      </c>
      <c r="F19" t="s">
        <v>46</v>
      </c>
      <c r="G19" t="s">
        <v>53</v>
      </c>
      <c r="H19" s="4" t="s">
        <v>52</v>
      </c>
      <c r="I19" s="4" t="s">
        <v>52</v>
      </c>
      <c r="J19" s="4" t="s">
        <v>52</v>
      </c>
      <c r="K19" s="4" t="s">
        <v>52</v>
      </c>
      <c r="L19" s="4" t="s">
        <v>51</v>
      </c>
      <c r="M19">
        <v>7</v>
      </c>
      <c r="N19" t="b">
        <v>1</v>
      </c>
      <c r="O19" t="b">
        <v>1</v>
      </c>
      <c r="P19">
        <v>16</v>
      </c>
      <c r="Q19">
        <v>14</v>
      </c>
      <c r="R19">
        <v>1</v>
      </c>
      <c r="S19">
        <v>14</v>
      </c>
      <c r="T19" t="s">
        <v>115</v>
      </c>
      <c r="U19" s="4" t="s">
        <v>116</v>
      </c>
      <c r="V19" t="s">
        <v>117</v>
      </c>
      <c r="W19">
        <v>0</v>
      </c>
      <c r="X19">
        <v>0</v>
      </c>
      <c r="Y19">
        <v>0</v>
      </c>
      <c r="Z19">
        <v>4</v>
      </c>
      <c r="AA19" t="b">
        <v>1</v>
      </c>
      <c r="AC19" s="4" t="s">
        <v>54</v>
      </c>
      <c r="AD19" s="4" t="s">
        <v>55</v>
      </c>
      <c r="AE19" s="4" t="s">
        <v>56</v>
      </c>
      <c r="AF19" s="4" t="s">
        <v>57</v>
      </c>
      <c r="AG19" s="4" t="s">
        <v>58</v>
      </c>
      <c r="AH19" s="4" t="s">
        <v>59</v>
      </c>
      <c r="AI19" s="4" t="s">
        <v>60</v>
      </c>
      <c r="BB19" s="4" t="s">
        <v>52</v>
      </c>
      <c r="BC19" s="4" t="s">
        <v>52</v>
      </c>
      <c r="BD19" s="4" t="s">
        <v>52</v>
      </c>
      <c r="BE19" s="4" t="s">
        <v>52</v>
      </c>
      <c r="BF19" s="4" t="s">
        <v>52</v>
      </c>
      <c r="BG19" s="4" t="s">
        <v>52</v>
      </c>
      <c r="BH19" s="4" t="s">
        <v>52</v>
      </c>
      <c r="CA19" t="s">
        <v>61</v>
      </c>
      <c r="CB19" t="s">
        <v>62</v>
      </c>
      <c r="CC19" t="s">
        <v>63</v>
      </c>
      <c r="CD19" t="s">
        <v>64</v>
      </c>
      <c r="CE19" t="s">
        <v>65</v>
      </c>
      <c r="CF19" t="s">
        <v>66</v>
      </c>
      <c r="CG19" t="s">
        <v>67</v>
      </c>
    </row>
    <row r="20" spans="1:85" x14ac:dyDescent="0.25">
      <c r="A20">
        <v>16</v>
      </c>
      <c r="B20" t="b">
        <v>1</v>
      </c>
      <c r="C20">
        <v>0</v>
      </c>
      <c r="D20" t="s">
        <v>47</v>
      </c>
      <c r="E20" s="3" t="e">
        <f ca="1">'Schedule model with risks'!$F$33</f>
        <v>#NAME?</v>
      </c>
      <c r="F20" t="s">
        <v>46</v>
      </c>
      <c r="G20" t="s">
        <v>53</v>
      </c>
      <c r="H20" s="4" t="s">
        <v>52</v>
      </c>
      <c r="I20" s="4" t="s">
        <v>52</v>
      </c>
      <c r="J20" s="4" t="s">
        <v>52</v>
      </c>
      <c r="K20" s="4" t="s">
        <v>52</v>
      </c>
      <c r="L20" s="4" t="s">
        <v>79</v>
      </c>
      <c r="M20">
        <v>7</v>
      </c>
      <c r="N20" t="b">
        <v>1</v>
      </c>
      <c r="O20" t="b">
        <v>1</v>
      </c>
      <c r="P20">
        <v>16</v>
      </c>
      <c r="Q20">
        <v>15</v>
      </c>
      <c r="R20">
        <v>1</v>
      </c>
      <c r="S20">
        <v>15</v>
      </c>
      <c r="T20" t="s">
        <v>118</v>
      </c>
      <c r="U20" s="4" t="s">
        <v>119</v>
      </c>
      <c r="V20" t="s">
        <v>120</v>
      </c>
      <c r="W20">
        <v>0</v>
      </c>
      <c r="X20">
        <v>0</v>
      </c>
      <c r="Y20">
        <v>0</v>
      </c>
      <c r="Z20">
        <v>4</v>
      </c>
      <c r="AA20" t="b">
        <v>1</v>
      </c>
      <c r="AC20" s="4" t="s">
        <v>54</v>
      </c>
      <c r="AD20" s="4" t="s">
        <v>55</v>
      </c>
      <c r="AE20" s="4" t="s">
        <v>56</v>
      </c>
      <c r="AF20" s="4" t="s">
        <v>57</v>
      </c>
      <c r="AG20" s="4" t="s">
        <v>58</v>
      </c>
      <c r="AH20" s="4" t="s">
        <v>59</v>
      </c>
      <c r="AI20" s="4" t="s">
        <v>60</v>
      </c>
      <c r="BB20" s="4" t="s">
        <v>52</v>
      </c>
      <c r="BC20" s="4" t="s">
        <v>52</v>
      </c>
      <c r="BD20" s="4" t="s">
        <v>52</v>
      </c>
      <c r="BE20" s="4" t="s">
        <v>52</v>
      </c>
      <c r="BF20" s="4" t="s">
        <v>52</v>
      </c>
      <c r="BG20" s="4" t="s">
        <v>52</v>
      </c>
      <c r="BH20" s="4" t="s">
        <v>52</v>
      </c>
      <c r="CA20" t="s">
        <v>61</v>
      </c>
      <c r="CB20" t="s">
        <v>62</v>
      </c>
      <c r="CC20" t="s">
        <v>63</v>
      </c>
      <c r="CD20" t="s">
        <v>64</v>
      </c>
      <c r="CE20" t="s">
        <v>65</v>
      </c>
      <c r="CF20" t="s">
        <v>66</v>
      </c>
      <c r="CG20" t="s">
        <v>67</v>
      </c>
    </row>
  </sheetData>
  <phoneticPr fontId="0"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35"/>
  <sheetViews>
    <sheetView showGridLines="0" tabSelected="1" workbookViewId="0"/>
  </sheetViews>
  <sheetFormatPr defaultRowHeight="12.5" x14ac:dyDescent="0.25"/>
  <cols>
    <col min="1" max="1" width="2.7265625" customWidth="1"/>
    <col min="2" max="2" width="5" style="1" bestFit="1" customWidth="1"/>
    <col min="3" max="3" width="10.26953125" style="1" customWidth="1"/>
    <col min="4" max="4" width="10.7265625" style="1" customWidth="1"/>
    <col min="5" max="5" width="13.26953125" style="1" customWidth="1"/>
    <col min="6" max="6" width="10.453125" style="1" bestFit="1" customWidth="1"/>
    <col min="8" max="8" width="10.1796875" customWidth="1"/>
    <col min="9" max="9" width="21" customWidth="1"/>
    <col min="10" max="10" width="15.7265625" customWidth="1"/>
    <col min="11" max="11" width="2.26953125" customWidth="1"/>
  </cols>
  <sheetData>
    <row r="1" spans="2:20" s="14" customFormat="1" ht="90" customHeight="1" x14ac:dyDescent="0.25"/>
    <row r="2" spans="2:20" s="14" customFormat="1" ht="17.25" customHeight="1" x14ac:dyDescent="0.4">
      <c r="F2" s="15" t="s">
        <v>135</v>
      </c>
    </row>
    <row r="3" spans="2:20" s="14" customFormat="1" ht="17.25" customHeight="1" thickBot="1" x14ac:dyDescent="0.4">
      <c r="E3" s="16"/>
    </row>
    <row r="4" spans="2:20" s="14" customFormat="1" ht="12.75" customHeight="1" x14ac:dyDescent="0.25">
      <c r="B4" s="76" t="s">
        <v>137</v>
      </c>
      <c r="C4" s="77"/>
      <c r="D4" s="77"/>
      <c r="E4" s="77"/>
      <c r="F4" s="77"/>
      <c r="G4" s="77"/>
      <c r="H4" s="77"/>
      <c r="I4" s="77"/>
      <c r="J4" s="78"/>
    </row>
    <row r="5" spans="2:20" s="14" customFormat="1" ht="12.75" customHeight="1" x14ac:dyDescent="0.25">
      <c r="B5" s="79"/>
      <c r="C5" s="80"/>
      <c r="D5" s="80"/>
      <c r="E5" s="80"/>
      <c r="F5" s="80"/>
      <c r="G5" s="80"/>
      <c r="H5" s="80"/>
      <c r="I5" s="80"/>
      <c r="J5" s="81"/>
    </row>
    <row r="6" spans="2:20" s="14" customFormat="1" ht="12.75" customHeight="1" thickBot="1" x14ac:dyDescent="0.3">
      <c r="B6" s="82"/>
      <c r="C6" s="83"/>
      <c r="D6" s="83"/>
      <c r="E6" s="83"/>
      <c r="F6" s="83"/>
      <c r="G6" s="83"/>
      <c r="H6" s="83"/>
      <c r="I6" s="83"/>
      <c r="J6" s="84"/>
    </row>
    <row r="7" spans="2:20" ht="13" thickBot="1" x14ac:dyDescent="0.3"/>
    <row r="8" spans="2:20" ht="13.5" thickBot="1" x14ac:dyDescent="0.35">
      <c r="C8" s="67" t="s">
        <v>136</v>
      </c>
      <c r="D8" s="68"/>
      <c r="E8" s="68"/>
      <c r="F8" s="68"/>
      <c r="G8" s="68"/>
      <c r="H8" s="68"/>
      <c r="I8" s="69"/>
    </row>
    <row r="9" spans="2:20" x14ac:dyDescent="0.25">
      <c r="F9"/>
    </row>
    <row r="10" spans="2:20" ht="26" x14ac:dyDescent="0.25">
      <c r="C10" s="32" t="s">
        <v>123</v>
      </c>
      <c r="D10" s="32" t="s">
        <v>125</v>
      </c>
      <c r="E10" s="32" t="s">
        <v>126</v>
      </c>
      <c r="F10" s="32" t="s">
        <v>127</v>
      </c>
      <c r="G10" s="32" t="s">
        <v>128</v>
      </c>
      <c r="H10" s="32" t="s">
        <v>129</v>
      </c>
      <c r="I10" s="32" t="s">
        <v>132</v>
      </c>
    </row>
    <row r="11" spans="2:20" ht="13" x14ac:dyDescent="0.3">
      <c r="C11" s="39">
        <v>1</v>
      </c>
      <c r="D11" s="11" t="s">
        <v>5</v>
      </c>
      <c r="E11" s="42">
        <v>0.2</v>
      </c>
      <c r="F11" s="42">
        <v>0.3</v>
      </c>
      <c r="G11" s="42">
        <v>0.5</v>
      </c>
      <c r="H11" s="11" t="s">
        <v>130</v>
      </c>
      <c r="I11" s="46">
        <v>0.3</v>
      </c>
    </row>
    <row r="12" spans="2:20" ht="13" x14ac:dyDescent="0.3">
      <c r="C12" s="39">
        <v>2</v>
      </c>
      <c r="D12" s="11" t="s">
        <v>8</v>
      </c>
      <c r="E12" s="43">
        <v>3</v>
      </c>
      <c r="F12" s="43">
        <v>4</v>
      </c>
      <c r="G12" s="43">
        <v>6</v>
      </c>
      <c r="H12" s="11" t="s">
        <v>131</v>
      </c>
      <c r="I12" s="46">
        <v>0.5</v>
      </c>
    </row>
    <row r="13" spans="2:20" ht="25.5" customHeight="1" x14ac:dyDescent="0.25">
      <c r="C13" s="40">
        <v>3</v>
      </c>
      <c r="D13" s="41" t="s">
        <v>11</v>
      </c>
      <c r="E13" s="44">
        <v>4</v>
      </c>
      <c r="F13" s="44">
        <v>6</v>
      </c>
      <c r="G13" s="44">
        <v>7</v>
      </c>
      <c r="H13" s="41" t="s">
        <v>131</v>
      </c>
      <c r="I13" s="47" t="s">
        <v>133</v>
      </c>
    </row>
    <row r="14" spans="2:20" ht="13" thickBot="1" x14ac:dyDescent="0.3"/>
    <row r="15" spans="2:20" x14ac:dyDescent="0.25">
      <c r="B15" s="70" t="s">
        <v>134</v>
      </c>
      <c r="C15" s="71"/>
      <c r="D15" s="71"/>
      <c r="E15" s="71"/>
      <c r="F15" s="71"/>
      <c r="G15" s="71"/>
      <c r="H15" s="71"/>
      <c r="I15" s="71"/>
      <c r="J15" s="72"/>
      <c r="L15" s="17"/>
      <c r="M15" s="31"/>
      <c r="N15" s="18"/>
      <c r="O15" s="18"/>
      <c r="P15" s="18"/>
      <c r="Q15" s="19"/>
      <c r="R15" s="19"/>
      <c r="S15" s="19"/>
      <c r="T15" s="20"/>
    </row>
    <row r="16" spans="2:20" ht="13" thickBot="1" x14ac:dyDescent="0.3">
      <c r="B16" s="73"/>
      <c r="C16" s="74"/>
      <c r="D16" s="74"/>
      <c r="E16" s="74"/>
      <c r="F16" s="74"/>
      <c r="G16" s="74"/>
      <c r="H16" s="74"/>
      <c r="I16" s="74"/>
      <c r="J16" s="75"/>
      <c r="L16" s="21"/>
      <c r="M16" s="22"/>
      <c r="N16" s="22"/>
      <c r="O16" s="22"/>
      <c r="P16" s="22"/>
      <c r="Q16" s="23"/>
      <c r="R16" s="23"/>
      <c r="S16" s="23"/>
      <c r="T16" s="24"/>
    </row>
    <row r="17" spans="2:20" x14ac:dyDescent="0.25">
      <c r="B17" s="48" t="s">
        <v>0</v>
      </c>
      <c r="C17" s="49" t="s">
        <v>19</v>
      </c>
      <c r="D17" s="50" t="s">
        <v>17</v>
      </c>
      <c r="E17" s="49" t="s">
        <v>20</v>
      </c>
      <c r="F17" s="50" t="s">
        <v>18</v>
      </c>
      <c r="G17" s="49" t="s">
        <v>121</v>
      </c>
      <c r="H17" s="50" t="s">
        <v>122</v>
      </c>
      <c r="I17" s="51" t="s">
        <v>123</v>
      </c>
      <c r="J17" s="52" t="s">
        <v>124</v>
      </c>
      <c r="L17" s="21"/>
      <c r="M17" s="29" t="s">
        <v>1</v>
      </c>
      <c r="N17" s="22"/>
      <c r="O17" s="22"/>
      <c r="P17" s="22"/>
      <c r="Q17" s="23"/>
      <c r="R17" s="23"/>
      <c r="S17" s="23"/>
      <c r="T17" s="24"/>
    </row>
    <row r="18" spans="2:20" x14ac:dyDescent="0.25">
      <c r="B18" s="53" t="s">
        <v>1</v>
      </c>
      <c r="C18" s="6">
        <f>0.8*D18</f>
        <v>8</v>
      </c>
      <c r="D18" s="33">
        <v>10</v>
      </c>
      <c r="E18" s="7">
        <f>1.5*D18</f>
        <v>15</v>
      </c>
      <c r="F18" s="35" t="e">
        <f ca="1">_xll.RiskTriang(C18,D18,E18)</f>
        <v>#NAME?</v>
      </c>
      <c r="G18" s="8">
        <v>0</v>
      </c>
      <c r="H18" s="37" t="e">
        <f ca="1">G18+F18</f>
        <v>#NAME?</v>
      </c>
      <c r="I18" s="12"/>
      <c r="J18" s="54"/>
      <c r="L18" s="21"/>
      <c r="M18" s="22"/>
      <c r="N18" s="29" t="s">
        <v>2</v>
      </c>
      <c r="O18" s="22"/>
      <c r="P18" s="22"/>
      <c r="Q18" s="23"/>
      <c r="R18" s="23"/>
      <c r="S18" s="23"/>
      <c r="T18" s="24"/>
    </row>
    <row r="19" spans="2:20" x14ac:dyDescent="0.25">
      <c r="B19" s="55" t="s">
        <v>2</v>
      </c>
      <c r="C19" s="9">
        <f t="shared" ref="C19:C33" si="0">0.8*D19</f>
        <v>9.6000000000000014</v>
      </c>
      <c r="D19" s="34">
        <v>12</v>
      </c>
      <c r="E19" s="2">
        <f t="shared" ref="E19:E33" si="1">1.5*D19</f>
        <v>18</v>
      </c>
      <c r="F19" s="36" t="e">
        <f ca="1">_xll.RiskTriang(C19,D19,E19)</f>
        <v>#NAME?</v>
      </c>
      <c r="G19" s="10" t="e">
        <f ca="1">H18</f>
        <v>#NAME?</v>
      </c>
      <c r="H19" s="38" t="e">
        <f t="shared" ref="H19:H32" ca="1" si="2">G19+F19</f>
        <v>#NAME?</v>
      </c>
      <c r="I19" s="13"/>
      <c r="J19" s="56"/>
      <c r="L19" s="21"/>
      <c r="M19" s="22"/>
      <c r="N19" s="29" t="s">
        <v>3</v>
      </c>
      <c r="O19" s="22"/>
      <c r="P19" s="25"/>
      <c r="Q19" s="23"/>
      <c r="R19" s="23"/>
      <c r="S19" s="23"/>
      <c r="T19" s="24"/>
    </row>
    <row r="20" spans="2:20" x14ac:dyDescent="0.25">
      <c r="B20" s="55" t="s">
        <v>3</v>
      </c>
      <c r="C20" s="9">
        <f t="shared" si="0"/>
        <v>10.4</v>
      </c>
      <c r="D20" s="34">
        <v>13</v>
      </c>
      <c r="E20" s="2">
        <f t="shared" si="1"/>
        <v>19.5</v>
      </c>
      <c r="F20" s="36" t="e">
        <f ca="1">_xll.RiskTriang(C20,D20,E20)</f>
        <v>#NAME?</v>
      </c>
      <c r="G20" s="10" t="e">
        <f ca="1">H18</f>
        <v>#NAME?</v>
      </c>
      <c r="H20" s="38" t="e">
        <f t="shared" ca="1" si="2"/>
        <v>#NAME?</v>
      </c>
      <c r="I20" s="13"/>
      <c r="J20" s="56"/>
      <c r="L20" s="21"/>
      <c r="M20" s="22"/>
      <c r="N20" s="30" t="s">
        <v>4</v>
      </c>
      <c r="O20" s="22"/>
      <c r="P20" s="22"/>
      <c r="Q20" s="23"/>
      <c r="R20" s="23"/>
      <c r="S20" s="23"/>
      <c r="T20" s="24"/>
    </row>
    <row r="21" spans="2:20" x14ac:dyDescent="0.25">
      <c r="B21" s="55" t="s">
        <v>4</v>
      </c>
      <c r="C21" s="9">
        <f t="shared" si="0"/>
        <v>6.4</v>
      </c>
      <c r="D21" s="34">
        <v>8</v>
      </c>
      <c r="E21" s="2">
        <f t="shared" si="1"/>
        <v>12</v>
      </c>
      <c r="F21" s="36" t="e">
        <f ca="1">_xll.RiskTriang(C21,D21,E21)</f>
        <v>#NAME?</v>
      </c>
      <c r="G21" s="10" t="e">
        <f ca="1">H18</f>
        <v>#NAME?</v>
      </c>
      <c r="H21" s="38" t="e">
        <f t="shared" ca="1" si="2"/>
        <v>#NAME?</v>
      </c>
      <c r="I21" s="13"/>
      <c r="J21" s="56"/>
      <c r="L21" s="21"/>
      <c r="M21" s="22"/>
      <c r="N21" s="22"/>
      <c r="O21" s="29" t="s">
        <v>16</v>
      </c>
      <c r="P21" s="22"/>
      <c r="Q21" s="23"/>
      <c r="R21" s="23"/>
      <c r="S21" s="23"/>
      <c r="T21" s="24"/>
    </row>
    <row r="22" spans="2:20" x14ac:dyDescent="0.25">
      <c r="B22" s="55" t="s">
        <v>16</v>
      </c>
      <c r="C22" s="9">
        <f t="shared" si="0"/>
        <v>5.6000000000000005</v>
      </c>
      <c r="D22" s="34">
        <v>7</v>
      </c>
      <c r="E22" s="2">
        <f t="shared" si="1"/>
        <v>10.5</v>
      </c>
      <c r="F22" s="36" t="e">
        <f ca="1">_xll.RiskTriang(C22,D22,E22)</f>
        <v>#NAME?</v>
      </c>
      <c r="G22" s="10" t="e">
        <f ca="1">MAX($H$19:$H$21)</f>
        <v>#NAME?</v>
      </c>
      <c r="H22" s="38" t="e">
        <f t="shared" ca="1" si="2"/>
        <v>#NAME?</v>
      </c>
      <c r="I22" s="13"/>
      <c r="J22" s="56"/>
      <c r="L22" s="21"/>
      <c r="M22" s="22"/>
      <c r="N22" s="22"/>
      <c r="O22" s="22"/>
      <c r="P22" s="29" t="s">
        <v>15</v>
      </c>
      <c r="Q22" s="23"/>
      <c r="R22" s="23"/>
      <c r="S22" s="23"/>
      <c r="T22" s="24"/>
    </row>
    <row r="23" spans="2:20" x14ac:dyDescent="0.25">
      <c r="B23" s="55" t="s">
        <v>15</v>
      </c>
      <c r="C23" s="9">
        <f t="shared" si="0"/>
        <v>7.2</v>
      </c>
      <c r="D23" s="34">
        <v>9</v>
      </c>
      <c r="E23" s="2">
        <f t="shared" si="1"/>
        <v>13.5</v>
      </c>
      <c r="F23" s="36" t="e">
        <f ca="1">_xll.RiskTriang(C23,D23,E23)</f>
        <v>#NAME?</v>
      </c>
      <c r="G23" s="10" t="e">
        <f ca="1">H22</f>
        <v>#NAME?</v>
      </c>
      <c r="H23" s="38" t="e">
        <f t="shared" ca="1" si="2"/>
        <v>#NAME?</v>
      </c>
      <c r="I23" s="13"/>
      <c r="J23" s="56"/>
      <c r="L23" s="21"/>
      <c r="M23" s="22"/>
      <c r="N23" s="22"/>
      <c r="O23" s="22"/>
      <c r="P23" s="22"/>
      <c r="Q23" s="29" t="s">
        <v>5</v>
      </c>
      <c r="R23" s="23"/>
      <c r="S23" s="23"/>
      <c r="T23" s="24"/>
    </row>
    <row r="24" spans="2:20" x14ac:dyDescent="0.25">
      <c r="B24" s="55" t="s">
        <v>5</v>
      </c>
      <c r="C24" s="9">
        <f t="shared" si="0"/>
        <v>8.8000000000000007</v>
      </c>
      <c r="D24" s="34">
        <v>11</v>
      </c>
      <c r="E24" s="2">
        <f t="shared" si="1"/>
        <v>16.5</v>
      </c>
      <c r="F24" s="45" t="e">
        <f ca="1">_xll.RiskTriang(C24,D24,E24)</f>
        <v>#NAME?</v>
      </c>
      <c r="G24" s="10" t="e">
        <f ca="1">H23</f>
        <v>#NAME?</v>
      </c>
      <c r="H24" s="38" t="e">
        <f ca="1">G24+F24+J24</f>
        <v>#NAME?</v>
      </c>
      <c r="I24" s="13" t="e">
        <f ca="1">_xll.RiskBinomial(1,30%)</f>
        <v>#NAME?</v>
      </c>
      <c r="J24" s="56" t="e">
        <f ca="1">_xll.RiskTriang(20%,30%,50%)*F24*I24</f>
        <v>#NAME?</v>
      </c>
      <c r="L24" s="21"/>
      <c r="M24" s="22"/>
      <c r="N24" s="22"/>
      <c r="O24" s="29" t="s">
        <v>6</v>
      </c>
      <c r="P24" s="22"/>
      <c r="Q24" s="23"/>
      <c r="R24" s="23"/>
      <c r="S24" s="23"/>
      <c r="T24" s="24"/>
    </row>
    <row r="25" spans="2:20" x14ac:dyDescent="0.25">
      <c r="B25" s="55" t="s">
        <v>6</v>
      </c>
      <c r="C25" s="9">
        <f t="shared" si="0"/>
        <v>5.6000000000000005</v>
      </c>
      <c r="D25" s="34">
        <v>7</v>
      </c>
      <c r="E25" s="2">
        <f t="shared" si="1"/>
        <v>10.5</v>
      </c>
      <c r="F25" s="36" t="e">
        <f ca="1">_xll.RiskTriang(C25,D25,E25)</f>
        <v>#NAME?</v>
      </c>
      <c r="G25" s="10" t="e">
        <f ca="1">MAX($H$19:$H$21)</f>
        <v>#NAME?</v>
      </c>
      <c r="H25" s="38" t="e">
        <f t="shared" ca="1" si="2"/>
        <v>#NAME?</v>
      </c>
      <c r="I25" s="13"/>
      <c r="J25" s="56"/>
      <c r="L25" s="21"/>
      <c r="M25" s="22"/>
      <c r="N25" s="22"/>
      <c r="O25" s="22"/>
      <c r="P25" s="29" t="s">
        <v>7</v>
      </c>
      <c r="Q25" s="23"/>
      <c r="R25" s="23"/>
      <c r="S25" s="23"/>
      <c r="T25" s="24"/>
    </row>
    <row r="26" spans="2:20" x14ac:dyDescent="0.25">
      <c r="B26" s="55" t="s">
        <v>7</v>
      </c>
      <c r="C26" s="9">
        <f t="shared" si="0"/>
        <v>4.8000000000000007</v>
      </c>
      <c r="D26" s="34">
        <v>6</v>
      </c>
      <c r="E26" s="2">
        <f t="shared" si="1"/>
        <v>9</v>
      </c>
      <c r="F26" s="36" t="e">
        <f ca="1">_xll.RiskTriang(C26,D26,E26)</f>
        <v>#NAME?</v>
      </c>
      <c r="G26" s="10" t="e">
        <f ca="1">H25</f>
        <v>#NAME?</v>
      </c>
      <c r="H26" s="38" t="e">
        <f t="shared" ca="1" si="2"/>
        <v>#NAME?</v>
      </c>
      <c r="I26" s="13"/>
      <c r="J26" s="56"/>
      <c r="L26" s="21"/>
      <c r="M26" s="22"/>
      <c r="N26" s="22"/>
      <c r="O26" s="22"/>
      <c r="P26" s="22"/>
      <c r="Q26" s="29" t="s">
        <v>8</v>
      </c>
      <c r="R26" s="23"/>
      <c r="S26" s="23"/>
      <c r="T26" s="24"/>
    </row>
    <row r="27" spans="2:20" x14ac:dyDescent="0.25">
      <c r="B27" s="55" t="s">
        <v>8</v>
      </c>
      <c r="C27" s="9">
        <f t="shared" si="0"/>
        <v>6.4</v>
      </c>
      <c r="D27" s="34">
        <v>8</v>
      </c>
      <c r="E27" s="2">
        <f t="shared" si="1"/>
        <v>12</v>
      </c>
      <c r="F27" s="36" t="e">
        <f ca="1">_xll.RiskTriang(C27,D27,E27)</f>
        <v>#NAME?</v>
      </c>
      <c r="G27" s="10" t="e">
        <f ca="1">H26</f>
        <v>#NAME?</v>
      </c>
      <c r="H27" s="38" t="e">
        <f ca="1">G27+F27+J27</f>
        <v>#NAME?</v>
      </c>
      <c r="I27" s="13" t="e">
        <f ca="1">_xll.RiskBinomial(1,50%)</f>
        <v>#NAME?</v>
      </c>
      <c r="J27" s="57" t="e">
        <f ca="1">_xll.RiskTriang(3,4,6)*I27</f>
        <v>#NAME?</v>
      </c>
      <c r="L27" s="21"/>
      <c r="M27" s="22"/>
      <c r="N27" s="22"/>
      <c r="O27" s="29" t="s">
        <v>9</v>
      </c>
      <c r="P27" s="22"/>
      <c r="Q27" s="23"/>
      <c r="R27" s="23"/>
      <c r="S27" s="23"/>
      <c r="T27" s="24"/>
    </row>
    <row r="28" spans="2:20" x14ac:dyDescent="0.25">
      <c r="B28" s="55" t="s">
        <v>9</v>
      </c>
      <c r="C28" s="9">
        <f t="shared" si="0"/>
        <v>4</v>
      </c>
      <c r="D28" s="34">
        <v>5</v>
      </c>
      <c r="E28" s="2">
        <f t="shared" si="1"/>
        <v>7.5</v>
      </c>
      <c r="F28" s="36" t="e">
        <f ca="1">_xll.RiskTriang(C28,D28,E28)</f>
        <v>#NAME?</v>
      </c>
      <c r="G28" s="10" t="e">
        <f ca="1">MAX($H$19:$H$21)</f>
        <v>#NAME?</v>
      </c>
      <c r="H28" s="38" t="e">
        <f t="shared" ca="1" si="2"/>
        <v>#NAME?</v>
      </c>
      <c r="I28" s="13"/>
      <c r="J28" s="56"/>
      <c r="L28" s="21"/>
      <c r="M28" s="22"/>
      <c r="N28" s="22"/>
      <c r="O28" s="22"/>
      <c r="P28" s="29" t="s">
        <v>10</v>
      </c>
      <c r="Q28" s="23"/>
      <c r="R28" s="23"/>
      <c r="S28" s="23"/>
      <c r="T28" s="24"/>
    </row>
    <row r="29" spans="2:20" x14ac:dyDescent="0.25">
      <c r="B29" s="55" t="s">
        <v>10</v>
      </c>
      <c r="C29" s="9">
        <f t="shared" si="0"/>
        <v>7.2</v>
      </c>
      <c r="D29" s="34">
        <v>9</v>
      </c>
      <c r="E29" s="2">
        <f t="shared" si="1"/>
        <v>13.5</v>
      </c>
      <c r="F29" s="36" t="e">
        <f ca="1">_xll.RiskTriang(C29,D29,E29)</f>
        <v>#NAME?</v>
      </c>
      <c r="G29" s="10" t="e">
        <f ca="1">H28</f>
        <v>#NAME?</v>
      </c>
      <c r="H29" s="38" t="e">
        <f t="shared" ca="1" si="2"/>
        <v>#NAME?</v>
      </c>
      <c r="I29" s="13"/>
      <c r="J29" s="56"/>
      <c r="L29" s="21"/>
      <c r="M29" s="22"/>
      <c r="N29" s="22"/>
      <c r="O29" s="22"/>
      <c r="P29" s="22"/>
      <c r="Q29" s="29" t="s">
        <v>11</v>
      </c>
      <c r="R29" s="23"/>
      <c r="S29" s="25"/>
      <c r="T29" s="24"/>
    </row>
    <row r="30" spans="2:20" x14ac:dyDescent="0.25">
      <c r="B30" s="55" t="s">
        <v>11</v>
      </c>
      <c r="C30" s="9">
        <f t="shared" si="0"/>
        <v>8.8000000000000007</v>
      </c>
      <c r="D30" s="34">
        <v>11</v>
      </c>
      <c r="E30" s="2">
        <f t="shared" si="1"/>
        <v>16.5</v>
      </c>
      <c r="F30" s="36" t="e">
        <f ca="1">_xll.RiskTriang(C30,D30,E30)</f>
        <v>#NAME?</v>
      </c>
      <c r="G30" s="10" t="e">
        <f ca="1">H29</f>
        <v>#NAME?</v>
      </c>
      <c r="H30" s="38" t="e">
        <f ca="1">G30+F30+J30</f>
        <v>#NAME?</v>
      </c>
      <c r="I30" s="13" t="e">
        <f ca="1">_xll.RiskBinomial(1,IF(I24+I27=0,20%,40%))</f>
        <v>#NAME?</v>
      </c>
      <c r="J30" s="56" t="e">
        <f ca="1">_xll.RiskTriang(4,6,7)*I30</f>
        <v>#NAME?</v>
      </c>
      <c r="L30" s="21"/>
      <c r="M30" s="22"/>
      <c r="N30" s="22"/>
      <c r="O30" s="22"/>
      <c r="P30" s="22"/>
      <c r="Q30" s="23"/>
      <c r="R30" s="29" t="s">
        <v>12</v>
      </c>
      <c r="S30" s="23"/>
      <c r="T30" s="24"/>
    </row>
    <row r="31" spans="2:20" x14ac:dyDescent="0.25">
      <c r="B31" s="55" t="s">
        <v>12</v>
      </c>
      <c r="C31" s="9">
        <f t="shared" si="0"/>
        <v>8</v>
      </c>
      <c r="D31" s="34">
        <v>10</v>
      </c>
      <c r="E31" s="2">
        <f t="shared" si="1"/>
        <v>15</v>
      </c>
      <c r="F31" s="36" t="e">
        <f ca="1">_xll.RiskTriang(C31,D31,E31)</f>
        <v>#NAME?</v>
      </c>
      <c r="G31" s="10" t="e">
        <f ca="1">MAX($H$24,$H$27,$H$30)</f>
        <v>#NAME?</v>
      </c>
      <c r="H31" s="38" t="e">
        <f t="shared" ca="1" si="2"/>
        <v>#NAME?</v>
      </c>
      <c r="I31" s="13"/>
      <c r="J31" s="56"/>
      <c r="L31" s="21"/>
      <c r="M31" s="22"/>
      <c r="N31" s="22"/>
      <c r="O31" s="22"/>
      <c r="P31" s="22"/>
      <c r="Q31" s="23"/>
      <c r="R31" s="30" t="s">
        <v>13</v>
      </c>
      <c r="S31" s="23"/>
      <c r="T31" s="24"/>
    </row>
    <row r="32" spans="2:20" x14ac:dyDescent="0.25">
      <c r="B32" s="55" t="s">
        <v>13</v>
      </c>
      <c r="C32" s="9">
        <f t="shared" si="0"/>
        <v>8</v>
      </c>
      <c r="D32" s="34">
        <v>10</v>
      </c>
      <c r="E32" s="2">
        <f t="shared" si="1"/>
        <v>15</v>
      </c>
      <c r="F32" s="36" t="e">
        <f ca="1">_xll.RiskTriang(C32,D32,E32)</f>
        <v>#NAME?</v>
      </c>
      <c r="G32" s="10" t="e">
        <f ca="1">MAX($H$24,$H$27,$H$30)</f>
        <v>#NAME?</v>
      </c>
      <c r="H32" s="38" t="e">
        <f t="shared" ca="1" si="2"/>
        <v>#NAME?</v>
      </c>
      <c r="I32" s="13"/>
      <c r="J32" s="56"/>
      <c r="L32" s="21"/>
      <c r="M32" s="22"/>
      <c r="N32" s="22"/>
      <c r="O32" s="22"/>
      <c r="P32" s="22"/>
      <c r="Q32" s="23"/>
      <c r="R32" s="23"/>
      <c r="S32" s="29" t="s">
        <v>14</v>
      </c>
      <c r="T32" s="24"/>
    </row>
    <row r="33" spans="1:20" ht="13.5" thickBot="1" x14ac:dyDescent="0.35">
      <c r="B33" s="58" t="s">
        <v>14</v>
      </c>
      <c r="C33" s="59">
        <f t="shared" si="0"/>
        <v>6.4</v>
      </c>
      <c r="D33" s="60">
        <v>8</v>
      </c>
      <c r="E33" s="61">
        <f t="shared" si="1"/>
        <v>12</v>
      </c>
      <c r="F33" s="62" t="e">
        <f ca="1">_xll.RiskTriang(C33,D33,E33)</f>
        <v>#NAME?</v>
      </c>
      <c r="G33" s="63" t="e">
        <f ca="1">MAX(H31:H32)</f>
        <v>#NAME?</v>
      </c>
      <c r="H33" s="64" t="e">
        <f ca="1">_xll.RiskOutput() + G33+F33</f>
        <v>#NAME?</v>
      </c>
      <c r="I33" s="65"/>
      <c r="J33" s="66"/>
      <c r="L33" s="26"/>
      <c r="M33" s="27"/>
      <c r="N33" s="27"/>
      <c r="O33" s="27"/>
      <c r="P33" s="27"/>
      <c r="Q33" s="27"/>
      <c r="R33" s="27"/>
      <c r="S33" s="27"/>
      <c r="T33" s="28"/>
    </row>
    <row r="35" spans="1:20" x14ac:dyDescent="0.25">
      <c r="A35" s="1"/>
      <c r="F35" s="5"/>
    </row>
  </sheetData>
  <mergeCells count="3">
    <mergeCell ref="C8:I8"/>
    <mergeCell ref="B15:J16"/>
    <mergeCell ref="B4:J6"/>
  </mergeCells>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senseInfo</vt:lpstr>
      <vt:lpstr>Schedule model with risks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2002-11-04T15:28:43Z</dcterms:created>
  <dcterms:modified xsi:type="dcterms:W3CDTF">2017-09-22T16:20:40Z</dcterms:modified>
  <cp:category/>
</cp:coreProperties>
</file>