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8610" yWindow="60" windowWidth="7350" windowHeight="8240"/>
  </bookViews>
  <sheets>
    <sheet name="CLT flip" sheetId="1" r:id="rId1"/>
  </sheets>
  <definedNames>
    <definedName name="_ZA100" localSheetId="0">'CLT flip'!$L$24+"QCB distributions"+8737+"&lt;ref1&gt;"+0+0.34+"&lt;ref2&gt;"+0+16+"-"+"+"</definedName>
    <definedName name="_ZA101" localSheetId="0">'CLT flip'!$L$25+"aI26"+25121+"&lt;ref1&gt;"+0+125600+"&lt;ref2&gt;"+0+24017.7711982884</definedName>
    <definedName name="_ZA102" localSheetId="0">'CLT flip'!$D$33+"fUniform distribution"+553+"&lt;ref1&gt;"+3+10600+"?"+"&lt;ref2&gt;"+3+52200</definedName>
    <definedName name="_ZA103" localSheetId="0">'CLT flip'!$D$34+"fD35"+16937+"&lt;ref1&gt;"+3+10600+"?"+"&lt;ref2&gt;"+3+52200</definedName>
    <definedName name="_ZA104" localSheetId="0">'CLT flip'!$D$35+"fD36"+16937+"&lt;ref1&gt;"+3+10600+"?"+"&lt;ref2&gt;"+3+52200</definedName>
    <definedName name="_ZA105" localSheetId="0">'CLT flip'!$D$36+"fD37"+16937+"&lt;ref1&gt;"+3+10600+"?"+"&lt;ref2&gt;"+3+52200</definedName>
    <definedName name="_ZA106" localSheetId="0">'CLT flip'!$D$37+"fD38"+16937+"&lt;ref1&gt;"+3+10600+"?"+"&lt;ref2&gt;"+3+52200</definedName>
    <definedName name="_ZA107" localSheetId="0">'CLT flip'!$D$38+"fD39"+16937+"&lt;ref1&gt;"+3+10600+"?"+"&lt;ref2&gt;"+3+52200</definedName>
    <definedName name="_ZA108" localSheetId="0">'CLT flip'!$D$39+"fD40"+16937+"&lt;ref1&gt;"+3+10600+"?"+"&lt;ref2&gt;"+3+52200</definedName>
    <definedName name="_ZA109" localSheetId="0">'CLT flip'!$D$40+"fD41"+16937+"&lt;ref1&gt;"+3+10600+"?"+"&lt;ref2&gt;"+3+52200</definedName>
    <definedName name="_ZA110" localSheetId="0">'CLT flip'!$D$41+"fD42"+16937+"&lt;ref1&gt;"+3+10600+"?"+"&lt;ref2&gt;"+3+52200</definedName>
    <definedName name="_ZA111" localSheetId="0">'CLT flip'!$D$42+"fD43"+16937+"&lt;ref1&gt;"+3+10600+"?"+"&lt;ref2&gt;"+3+52200</definedName>
    <definedName name="_ZA112" localSheetId="0">'CLT flip'!$D$43+"fD44"+16937+"&lt;ref1&gt;"+3+10600+"?"+"&lt;ref2&gt;"+3+52200</definedName>
    <definedName name="_ZA113" localSheetId="0">'CLT flip'!$D$44+"fD45"+16937+"&lt;ref1&gt;"+3+10600+"?"+"&lt;ref2&gt;"+3+52200</definedName>
    <definedName name="_ZA114" localSheetId="0">'CLT flip'!$D$45+"fD46"+16937+"&lt;ref1&gt;"+3+10600+"?"+"&lt;ref2&gt;"+3+52200</definedName>
    <definedName name="_ZA115" localSheetId="0">'CLT flip'!$D$46+"fD47"+16937+"&lt;ref1&gt;"+3+10600+"?"+"&lt;ref2&gt;"+3+52200</definedName>
    <definedName name="_ZA116" localSheetId="0">'CLT flip'!$D$47+"fD48"+16937+"&lt;ref1&gt;"+3+10600+"?"+"&lt;ref2&gt;"+3+52200</definedName>
    <definedName name="_ZA117" localSheetId="0">'CLT flip'!$D$48+"fD49"+16937+"&lt;ref1&gt;"+3+10600+"?"+"&lt;ref2&gt;"+3+52200</definedName>
    <definedName name="_ZA118" localSheetId="0">'CLT flip'!$D$49+"fD50"+16937+"&lt;ref1&gt;"+3+10600+"?"+"&lt;ref2&gt;"+3+52200</definedName>
    <definedName name="_ZA119" localSheetId="0">'CLT flip'!$D$50+"fD51"+16937+"&lt;ref1&gt;"+3+10600+"?"+"&lt;ref2&gt;"+3+52200</definedName>
    <definedName name="_ZA120" localSheetId="0">'CLT flip'!$D$51+"fD52"+16937+"&lt;ref1&gt;"+3+10600+"?"+"&lt;ref2&gt;"+3+52200</definedName>
    <definedName name="_ZA121" localSheetId="0">'CLT flip'!$D$52+"fD53"+16937+"&lt;ref1&gt;"+3+10600+"?"+"&lt;ref2&gt;"+3+52200</definedName>
    <definedName name="_ZA122" localSheetId="0">'CLT flip'!$D$53+"fD54"+16937+"&lt;ref1&gt;"+3+10600+"?"+"&lt;ref2&gt;"+3+52200</definedName>
    <definedName name="_ZA123" localSheetId="0">'CLT flip'!$D$54+"fD55"+16937+"&lt;ref1&gt;"+3+10600+"?"+"&lt;ref2&gt;"+3+52200</definedName>
    <definedName name="_ZA124" localSheetId="0">'CLT flip'!$D$55+"fD56"+16937+"&lt;ref1&gt;"+3+10600+"?"+"&lt;ref2&gt;"+3+52200</definedName>
    <definedName name="_ZA125" localSheetId="0">'CLT flip'!$D$56+"fD57"+16937+"&lt;ref1&gt;"+3+10600+"?"+"&lt;ref2&gt;"+3+52200</definedName>
    <definedName name="_ZA126" localSheetId="0">'CLT flip'!$D$57+"fD58"+16937+"&lt;ref1&gt;"+3+10600+"?"+"&lt;ref2&gt;"+3+52200</definedName>
    <definedName name="_ZA127" localSheetId="0">'CLT flip'!$D$58+"fD59"+16937+"&lt;ref1&gt;"+3+10600+"?"+"&lt;ref2&gt;"+3+52200</definedName>
    <definedName name="_ZA128" localSheetId="0">'CLT flip'!$D$59+"fD60"+16937+"&lt;ref1&gt;"+3+10600+"?"+"&lt;ref2&gt;"+3+52200</definedName>
    <definedName name="_ZA129" localSheetId="0">'CLT flip'!$D$60+"fD61"+16937+"&lt;ref1&gt;"+3+10600+"?"+"&lt;ref2&gt;"+3+52200</definedName>
    <definedName name="_ZA130" localSheetId="0">'CLT flip'!$D$61+"fD62"+16937+"&lt;ref1&gt;"+3+10600+"?"+"&lt;ref2&gt;"+3+52200</definedName>
    <definedName name="_ZA131" localSheetId="0">'CLT flip'!$D$62+"fD63"+16937+"&lt;ref1&gt;"+3+10600+"?"+"&lt;ref2&gt;"+3+52200</definedName>
    <definedName name="_ZF100" localSheetId="0">'CLT flip'!$E$29+"Answer (the average). cell E29"+""+545+0+216+213+532+498+991+4+3+"-"+"+"+2.6+50+2+4+95+0.05+5+2+"-"+"+"+-1+-1+0</definedName>
    <definedName name="_ZF101" localSheetId="0">'CLT flip'!$E$24+"Number of failing recruits. cell E24"+""+545+0+218+171+81+456+540+4+3+"-"+"+"+2.6+50+2+4+95+2.35+5+2+"-"+"+"+-1+-1+0</definedName>
    <definedName name="ZA0" localSheetId="0">"Crystal Ball Data : Ver. 5.5"</definedName>
    <definedName name="ZA0A" localSheetId="0">32+131</definedName>
    <definedName name="ZA0C" localSheetId="0">0+0</definedName>
    <definedName name="ZA0D" localSheetId="0">0+0</definedName>
    <definedName name="ZA0F" localSheetId="0">2+101</definedName>
    <definedName name="ZA0T" localSheetId="0">24239124+0</definedName>
    <definedName name="ZA100R1" localSheetId="0">'CLT flip'!$E$11+1</definedName>
    <definedName name="ZA100R2" localSheetId="0">'CLT flip'!$E$10+1</definedName>
    <definedName name="ZA101R1" localSheetId="0">'CLT flip'!$J$25+1</definedName>
    <definedName name="ZA101R2" localSheetId="0">'CLT flip'!$K$25+1</definedName>
    <definedName name="ZA102R1" localSheetId="0">'CLT flip'!$E$17+1</definedName>
    <definedName name="ZA102R2" localSheetId="0">'CLT flip'!$E$18+1</definedName>
    <definedName name="ZA103R1" localSheetId="0">'CLT flip'!$E$17+1</definedName>
    <definedName name="ZA103R2" localSheetId="0">'CLT flip'!$E$18+1</definedName>
    <definedName name="ZA104R1" localSheetId="0">'CLT flip'!$E$17+1</definedName>
    <definedName name="ZA104R2" localSheetId="0">'CLT flip'!$E$18+1</definedName>
    <definedName name="ZA105R1" localSheetId="0">'CLT flip'!$E$17+1</definedName>
    <definedName name="ZA105R2" localSheetId="0">'CLT flip'!$E$18+1</definedName>
    <definedName name="ZA106R1" localSheetId="0">'CLT flip'!$E$17+1</definedName>
    <definedName name="ZA106R2" localSheetId="0">'CLT flip'!$E$18+1</definedName>
    <definedName name="ZA107R1" localSheetId="0">'CLT flip'!$E$17+1</definedName>
    <definedName name="ZA107R2" localSheetId="0">'CLT flip'!$E$18+1</definedName>
    <definedName name="ZA108R1" localSheetId="0">'CLT flip'!$E$17+1</definedName>
    <definedName name="ZA108R2" localSheetId="0">'CLT flip'!$E$18+1</definedName>
    <definedName name="ZA109R1" localSheetId="0">'CLT flip'!$E$17+1</definedName>
    <definedName name="ZA109R2" localSheetId="0">'CLT flip'!$E$18+1</definedName>
    <definedName name="ZA110R1" localSheetId="0">'CLT flip'!$E$17+1</definedName>
    <definedName name="ZA110R2" localSheetId="0">'CLT flip'!$E$18+1</definedName>
    <definedName name="ZA111R1" localSheetId="0">'CLT flip'!$E$17+1</definedName>
    <definedName name="ZA111R2" localSheetId="0">'CLT flip'!$E$18+1</definedName>
    <definedName name="ZA112R1" localSheetId="0">'CLT flip'!$E$17+1</definedName>
    <definedName name="ZA112R2" localSheetId="0">'CLT flip'!$E$18+1</definedName>
    <definedName name="ZA113R1" localSheetId="0">'CLT flip'!$E$17+1</definedName>
    <definedName name="ZA113R2" localSheetId="0">'CLT flip'!$E$18+1</definedName>
    <definedName name="ZA114R1" localSheetId="0">'CLT flip'!$E$17+1</definedName>
    <definedName name="ZA114R2" localSheetId="0">'CLT flip'!$E$18+1</definedName>
    <definedName name="ZA115R1" localSheetId="0">'CLT flip'!$E$17+1</definedName>
    <definedName name="ZA115R2" localSheetId="0">'CLT flip'!$E$18+1</definedName>
    <definedName name="ZA116R1" localSheetId="0">'CLT flip'!$E$17+1</definedName>
    <definedName name="ZA116R2" localSheetId="0">'CLT flip'!$E$18+1</definedName>
    <definedName name="ZA117R1" localSheetId="0">'CLT flip'!$E$17+1</definedName>
    <definedName name="ZA117R2" localSheetId="0">'CLT flip'!$E$18+1</definedName>
    <definedName name="ZA118R1" localSheetId="0">'CLT flip'!$E$17+1</definedName>
    <definedName name="ZA118R2" localSheetId="0">'CLT flip'!$E$18+1</definedName>
    <definedName name="ZA119R1" localSheetId="0">'CLT flip'!$E$17+1</definedName>
    <definedName name="ZA119R2" localSheetId="0">'CLT flip'!$E$18+1</definedName>
    <definedName name="ZA120R1" localSheetId="0">'CLT flip'!$E$17+1</definedName>
    <definedName name="ZA120R2" localSheetId="0">'CLT flip'!$E$18+1</definedName>
    <definedName name="ZA121R1" localSheetId="0">'CLT flip'!$E$17+1</definedName>
    <definedName name="ZA121R2" localSheetId="0">'CLT flip'!$E$18+1</definedName>
    <definedName name="ZA122R1" localSheetId="0">'CLT flip'!$E$17+1</definedName>
    <definedName name="ZA122R2" localSheetId="0">'CLT flip'!$E$18+1</definedName>
    <definedName name="ZA123R1" localSheetId="0">'CLT flip'!$E$17+1</definedName>
    <definedName name="ZA123R2" localSheetId="0">'CLT flip'!$E$18+1</definedName>
    <definedName name="ZA124R1" localSheetId="0">'CLT flip'!$E$17+1</definedName>
    <definedName name="ZA124R2" localSheetId="0">'CLT flip'!$E$18+1</definedName>
    <definedName name="ZA125R1" localSheetId="0">'CLT flip'!$E$17+1</definedName>
    <definedName name="ZA125R2" localSheetId="0">'CLT flip'!$E$18+1</definedName>
    <definedName name="ZA126R1" localSheetId="0">'CLT flip'!$E$17+1</definedName>
    <definedName name="ZA126R2" localSheetId="0">'CLT flip'!$E$18+1</definedName>
    <definedName name="ZA127R1" localSheetId="0">'CLT flip'!$E$17+1</definedName>
    <definedName name="ZA127R2" localSheetId="0">'CLT flip'!$E$18+1</definedName>
    <definedName name="ZA128R1" localSheetId="0">'CLT flip'!$E$17+1</definedName>
    <definedName name="ZA128R2" localSheetId="0">'CLT flip'!$E$18+1</definedName>
    <definedName name="ZA129R1" localSheetId="0">'CLT flip'!$E$17+1</definedName>
    <definedName name="ZA129R2" localSheetId="0">'CLT flip'!$E$18+1</definedName>
    <definedName name="ZA130R1" localSheetId="0">'CLT flip'!$E$17+1</definedName>
    <definedName name="ZA130R2" localSheetId="0">'CLT flip'!$E$18+1</definedName>
    <definedName name="ZA131R1" localSheetId="0">'CLT flip'!$E$17+1</definedName>
    <definedName name="ZA131R2" localSheetId="0">'CLT flip'!$E$18+1</definedName>
  </definedNames>
  <calcPr calcId="171027" calcMode="manual"/>
</workbook>
</file>

<file path=xl/calcChain.xml><?xml version="1.0" encoding="utf-8"?>
<calcChain xmlns="http://schemas.openxmlformats.org/spreadsheetml/2006/main">
  <c r="E24" i="1" l="1"/>
  <c r="K25" i="1" s="1"/>
  <c r="E17" i="1"/>
  <c r="E18" i="1"/>
  <c r="E19" i="1"/>
  <c r="E20" i="1"/>
  <c r="C35" i="1"/>
  <c r="C36" i="1"/>
  <c r="C37" i="1"/>
  <c r="C38" i="1"/>
  <c r="C39" i="1"/>
  <c r="C40" i="1"/>
  <c r="C43" i="1"/>
  <c r="C44" i="1"/>
  <c r="C45" i="1"/>
  <c r="C46" i="1"/>
  <c r="C47" i="1"/>
  <c r="C48" i="1"/>
  <c r="C51" i="1"/>
  <c r="C52" i="1"/>
  <c r="C53" i="1"/>
  <c r="C54" i="1"/>
  <c r="C55" i="1"/>
  <c r="C56" i="1"/>
  <c r="C59" i="1"/>
  <c r="C60" i="1"/>
  <c r="C61" i="1"/>
  <c r="C62" i="1"/>
  <c r="C33" i="1"/>
  <c r="E21" i="1"/>
  <c r="C58" i="1"/>
  <c r="C50" i="1"/>
  <c r="C42" i="1"/>
  <c r="C34" i="1"/>
  <c r="C57" i="1"/>
  <c r="C49" i="1"/>
  <c r="C41" i="1"/>
  <c r="E25" i="1"/>
  <c r="E26" i="1" s="1"/>
  <c r="E29" i="1" s="1"/>
  <c r="F29" i="1"/>
  <c r="J25" i="1" l="1"/>
</calcChain>
</file>

<file path=xl/comments1.xml><?xml version="1.0" encoding="utf-8"?>
<comments xmlns="http://schemas.openxmlformats.org/spreadsheetml/2006/main">
  <authors>
    <author>David Vose</author>
  </authors>
  <commentList>
    <comment ref="E19" authorId="0" shapeId="0">
      <text>
        <r>
          <rPr>
            <sz val="8"/>
            <color indexed="81"/>
            <rFont val="Tahoma"/>
            <family val="2"/>
          </rPr>
          <t>A Uniform(a,b) distribution, has a mean (a+b)/2</t>
        </r>
      </text>
    </comment>
    <comment ref="E20" authorId="0" shapeId="0">
      <text>
        <r>
          <rPr>
            <sz val="8"/>
            <color indexed="81"/>
            <rFont val="Tahoma"/>
            <family val="2"/>
          </rPr>
          <t>A Uniform(a,b) distribution has a standard deviation of (b-a)/SQRT(12)</t>
        </r>
      </text>
    </comment>
    <comment ref="E24" authorId="0" shapeId="0">
      <text>
        <r>
          <rPr>
            <sz val="8"/>
            <color indexed="81"/>
            <rFont val="Tahoma"/>
            <family val="2"/>
          </rPr>
          <t>See the Negative Binomial distribution and the binomial process for an explanation</t>
        </r>
      </text>
    </comment>
    <comment ref="E25" authorId="0" shapeId="0">
      <text>
        <r>
          <rPr>
            <sz val="8"/>
            <color indexed="81"/>
            <rFont val="Tahoma"/>
            <family val="2"/>
          </rPr>
          <t>This formula uses CLT when the number of failing recruits is above 30, but otherwise sums individual failed recruit costs from the table below</t>
        </r>
      </text>
    </comment>
  </commentList>
</comments>
</file>

<file path=xl/sharedStrings.xml><?xml version="1.0" encoding="utf-8"?>
<sst xmlns="http://schemas.openxmlformats.org/spreadsheetml/2006/main" count="21" uniqueCount="21">
  <si>
    <t>Recruits needed</t>
  </si>
  <si>
    <t>P(recruit is successful)</t>
  </si>
  <si>
    <t>Minimum cost of failed training $</t>
  </si>
  <si>
    <t>Cost of starting training $</t>
  </si>
  <si>
    <t>Cost/week of training $</t>
  </si>
  <si>
    <t>Duraction of training course (weeks)</t>
  </si>
  <si>
    <t>Maximum cost of failed training $</t>
  </si>
  <si>
    <t>Mean cost of failed training $</t>
  </si>
  <si>
    <t>Standard deviation of failed training $</t>
  </si>
  <si>
    <t>Number of failing recruits</t>
  </si>
  <si>
    <t>Failed recruit #</t>
  </si>
  <si>
    <t>Cost $</t>
  </si>
  <si>
    <t>Total cost of recruitment $</t>
  </si>
  <si>
    <t>Probability budget is insufficient</t>
  </si>
  <si>
    <t>Total cost of training successful recruits $</t>
  </si>
  <si>
    <t>Total cost of failing recruits</t>
  </si>
  <si>
    <t>Budget $</t>
  </si>
  <si>
    <r>
      <t>Problem:</t>
    </r>
    <r>
      <rPr>
        <sz val="10"/>
        <rFont val="Times New Roman"/>
        <family val="1"/>
      </rPr>
      <t xml:space="preserve"> You run a special forces division of your country's army. You need to recruit another 16 personnel. The selection process is very tough, and only 34% of people who have ever started the training have completed it. The selection process is also very expensive. It costs $10600 to start a person on the program and $3200 thereafter for each week of training. The training course lasts 13 weeks. A person who fails has equal probability of doing so at any point during the course. You have a budget of $2,200,000. What is the probability that this will be sufficient for your recruitment needs?</t>
    </r>
  </si>
  <si>
    <t>CLT flip</t>
  </si>
  <si>
    <t>CB distributions</t>
  </si>
  <si>
    <t>Uniform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</si>
</sst>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%"/>
    <numFmt numFmtId="167" formatCode="_-* #,##0.000_-;\-* #,##0.000_-;_-* &quot;-&quot;??_-;_-@_-"/>
    <numFmt numFmtId="168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6" fontId="0" fillId="0" borderId="0" xfId="3" applyNumberFormat="1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8" fillId="0" borderId="1" xfId="0" applyFont="1" applyBorder="1"/>
    <xf numFmtId="0" fontId="3" fillId="0" borderId="2" xfId="0" applyFont="1" applyBorder="1"/>
    <xf numFmtId="0" fontId="8" fillId="0" borderId="3" xfId="0" applyFont="1" applyBorder="1"/>
    <xf numFmtId="0" fontId="3" fillId="0" borderId="0" xfId="0" applyFont="1" applyBorder="1"/>
    <xf numFmtId="0" fontId="8" fillId="0" borderId="4" xfId="0" applyFont="1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0" fontId="8" fillId="0" borderId="8" xfId="0" applyFont="1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3" borderId="20" xfId="0" applyFill="1" applyBorder="1" applyAlignment="1">
      <alignment horizontal="center"/>
    </xf>
    <xf numFmtId="166" fontId="9" fillId="0" borderId="21" xfId="3" applyNumberFormat="1" applyFont="1" applyBorder="1" applyAlignment="1">
      <alignment horizontal="center"/>
    </xf>
    <xf numFmtId="168" fontId="0" fillId="0" borderId="15" xfId="0" applyNumberFormat="1" applyBorder="1"/>
    <xf numFmtId="168" fontId="0" fillId="0" borderId="16" xfId="0" applyNumberFormat="1" applyBorder="1"/>
    <xf numFmtId="168" fontId="0" fillId="4" borderId="22" xfId="0" applyNumberFormat="1" applyFill="1" applyBorder="1"/>
    <xf numFmtId="0" fontId="0" fillId="2" borderId="23" xfId="0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24" xfId="0" applyFill="1" applyBorder="1" applyAlignment="1">
      <alignment horizontal="center"/>
    </xf>
    <xf numFmtId="44" fontId="0" fillId="4" borderId="17" xfId="2" applyNumberFormat="1" applyFont="1" applyFill="1" applyBorder="1"/>
    <xf numFmtId="44" fontId="0" fillId="4" borderId="18" xfId="2" applyNumberFormat="1" applyFont="1" applyFill="1" applyBorder="1"/>
    <xf numFmtId="44" fontId="0" fillId="4" borderId="19" xfId="2" applyNumberFormat="1" applyFont="1" applyFill="1" applyBorder="1"/>
    <xf numFmtId="3" fontId="3" fillId="0" borderId="7" xfId="1" applyNumberFormat="1" applyFont="1" applyBorder="1" applyAlignment="1">
      <alignment horizontal="center"/>
    </xf>
    <xf numFmtId="3" fontId="3" fillId="0" borderId="25" xfId="1" applyNumberFormat="1" applyFont="1" applyBorder="1" applyAlignment="1">
      <alignment horizontal="center"/>
    </xf>
    <xf numFmtId="3" fontId="1" fillId="0" borderId="24" xfId="1" applyNumberFormat="1" applyFont="1" applyBorder="1" applyAlignment="1">
      <alignment horizontal="center"/>
    </xf>
    <xf numFmtId="3" fontId="1" fillId="0" borderId="26" xfId="1" applyNumberFormat="1" applyFont="1" applyBorder="1" applyAlignment="1">
      <alignment horizontal="center"/>
    </xf>
    <xf numFmtId="3" fontId="1" fillId="0" borderId="22" xfId="1" applyNumberFormat="1" applyFont="1" applyBorder="1" applyAlignment="1">
      <alignment horizontal="center"/>
    </xf>
    <xf numFmtId="0" fontId="0" fillId="3" borderId="24" xfId="0" applyFill="1" applyBorder="1" applyAlignment="1">
      <alignment horizontal="center"/>
    </xf>
    <xf numFmtId="167" fontId="0" fillId="0" borderId="26" xfId="1" applyNumberFormat="1" applyFont="1" applyBorder="1" applyAlignment="1">
      <alignment horizontal="center"/>
    </xf>
    <xf numFmtId="165" fontId="0" fillId="0" borderId="22" xfId="1" applyFont="1" applyBorder="1" applyAlignment="1">
      <alignment horizontal="center"/>
    </xf>
    <xf numFmtId="0" fontId="0" fillId="4" borderId="26" xfId="0" applyFill="1" applyBorder="1"/>
    <xf numFmtId="0" fontId="0" fillId="0" borderId="27" xfId="0" applyBorder="1"/>
    <xf numFmtId="0" fontId="0" fillId="0" borderId="28" xfId="0" applyBorder="1"/>
    <xf numFmtId="0" fontId="0" fillId="0" borderId="23" xfId="0" applyBorder="1"/>
    <xf numFmtId="0" fontId="6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left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22</xdr:row>
      <xdr:rowOff>44450</xdr:rowOff>
    </xdr:from>
    <xdr:to>
      <xdr:col>5</xdr:col>
      <xdr:colOff>546100</xdr:colOff>
      <xdr:row>24</xdr:row>
      <xdr:rowOff>114300</xdr:rowOff>
    </xdr:to>
    <xdr:sp macro="" textlink="">
      <xdr:nvSpPr>
        <xdr:cNvPr id="1088" name="Line 7">
          <a:extLst>
            <a:ext uri="{FF2B5EF4-FFF2-40B4-BE49-F238E27FC236}">
              <a16:creationId xmlns:a16="http://schemas.microsoft.com/office/drawing/2014/main" id="{E974367E-DAF7-4757-9D25-227296F7A3C9}"/>
            </a:ext>
          </a:extLst>
        </xdr:cNvPr>
        <xdr:cNvSpPr>
          <a:spLocks noChangeShapeType="1"/>
        </xdr:cNvSpPr>
      </xdr:nvSpPr>
      <xdr:spPr bwMode="auto">
        <a:xfrm flipH="1">
          <a:off x="4146550" y="4292600"/>
          <a:ext cx="635000" cy="3873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371475</xdr:colOff>
      <xdr:row>19</xdr:row>
      <xdr:rowOff>0</xdr:rowOff>
    </xdr:from>
    <xdr:to>
      <xdr:col>7</xdr:col>
      <xdr:colOff>708025</xdr:colOff>
      <xdr:row>22</xdr:row>
      <xdr:rowOff>19050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D8D5AF39-0D22-4F7D-8591-1E54763647C5}"/>
            </a:ext>
          </a:extLst>
        </xdr:cNvPr>
        <xdr:cNvSpPr txBox="1">
          <a:spLocks noChangeArrowheads="1"/>
        </xdr:cNvSpPr>
      </xdr:nvSpPr>
      <xdr:spPr bwMode="auto">
        <a:xfrm>
          <a:off x="4419600" y="3200400"/>
          <a:ext cx="1609725" cy="504825"/>
        </a:xfrm>
        <a:prstGeom prst="rect">
          <a:avLst/>
        </a:prstGeom>
        <a:solidFill>
          <a:srgbClr val="FFFF00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This is the cell that flips between CLT and adding individual random variables</a:t>
          </a:r>
        </a:p>
      </xdr:txBody>
    </xdr:sp>
    <xdr:clientData/>
  </xdr:twoCellAnchor>
  <xdr:twoCellAnchor>
    <xdr:from>
      <xdr:col>5</xdr:col>
      <xdr:colOff>603250</xdr:colOff>
      <xdr:row>26</xdr:row>
      <xdr:rowOff>152400</xdr:rowOff>
    </xdr:from>
    <xdr:to>
      <xdr:col>6</xdr:col>
      <xdr:colOff>273050</xdr:colOff>
      <xdr:row>28</xdr:row>
      <xdr:rowOff>6350</xdr:rowOff>
    </xdr:to>
    <xdr:sp macro="" textlink="">
      <xdr:nvSpPr>
        <xdr:cNvPr id="1090" name="Line 11">
          <a:extLst>
            <a:ext uri="{FF2B5EF4-FFF2-40B4-BE49-F238E27FC236}">
              <a16:creationId xmlns:a16="http://schemas.microsoft.com/office/drawing/2014/main" id="{7361D009-7BA7-4AA5-B19E-7FA1675C7D5E}"/>
            </a:ext>
          </a:extLst>
        </xdr:cNvPr>
        <xdr:cNvSpPr>
          <a:spLocks noChangeShapeType="1"/>
        </xdr:cNvSpPr>
      </xdr:nvSpPr>
      <xdr:spPr bwMode="auto">
        <a:xfrm flipH="1">
          <a:off x="4838700" y="5035550"/>
          <a:ext cx="279400" cy="1778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47625</xdr:colOff>
      <xdr:row>24</xdr:row>
      <xdr:rowOff>114300</xdr:rowOff>
    </xdr:from>
    <xdr:to>
      <xdr:col>8</xdr:col>
      <xdr:colOff>625475</xdr:colOff>
      <xdr:row>26</xdr:row>
      <xdr:rowOff>133350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26135D57-683A-4112-A0C9-8347C65244C3}"/>
            </a:ext>
          </a:extLst>
        </xdr:cNvPr>
        <xdr:cNvSpPr txBox="1">
          <a:spLocks noChangeArrowheads="1"/>
        </xdr:cNvSpPr>
      </xdr:nvSpPr>
      <xdr:spPr bwMode="auto">
        <a:xfrm>
          <a:off x="4705350" y="4124325"/>
          <a:ext cx="1990725" cy="342900"/>
        </a:xfrm>
        <a:prstGeom prst="rect">
          <a:avLst/>
        </a:prstGeom>
        <a:solidFill>
          <a:srgbClr val="FFFF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The value in this cell after running a simulation is the required answer</a:t>
          </a:r>
        </a:p>
      </xdr:txBody>
    </xdr:sp>
    <xdr:clientData/>
  </xdr:twoCellAnchor>
  <xdr:twoCellAnchor editAs="oneCell">
    <xdr:from>
      <xdr:col>1</xdr:col>
      <xdr:colOff>0</xdr:colOff>
      <xdr:row>0</xdr:row>
      <xdr:rowOff>44450</xdr:rowOff>
    </xdr:from>
    <xdr:to>
      <xdr:col>3</xdr:col>
      <xdr:colOff>342900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5A05F-C036-4AB0-BC6C-AA043DDA36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44450"/>
          <a:ext cx="22479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62"/>
  <sheetViews>
    <sheetView showGridLines="0" tabSelected="1" workbookViewId="0">
      <selection activeCell="L14" sqref="L14"/>
    </sheetView>
  </sheetViews>
  <sheetFormatPr defaultRowHeight="12.5" x14ac:dyDescent="0.25"/>
  <cols>
    <col min="1" max="1" width="2.54296875" customWidth="1"/>
    <col min="2" max="2" width="13.54296875" customWidth="1"/>
    <col min="3" max="3" width="13.7265625" customWidth="1"/>
    <col min="4" max="4" width="17" bestFit="1" customWidth="1"/>
    <col min="5" max="5" width="13.81640625" bestFit="1" customWidth="1"/>
    <col min="7" max="7" width="10.453125" customWidth="1"/>
    <col min="8" max="8" width="11.1796875" bestFit="1" customWidth="1"/>
    <col min="9" max="9" width="12.453125" customWidth="1"/>
    <col min="10" max="10" width="10.26953125" bestFit="1" customWidth="1"/>
    <col min="11" max="11" width="10.54296875" customWidth="1"/>
    <col min="12" max="13" width="14.26953125" bestFit="1" customWidth="1"/>
  </cols>
  <sheetData>
    <row r="1" spans="2:11" s="2" customFormat="1" ht="58.5" customHeight="1" x14ac:dyDescent="0.25"/>
    <row r="2" spans="2:11" s="2" customFormat="1" ht="17.25" customHeight="1" x14ac:dyDescent="0.4">
      <c r="E2" s="3" t="s">
        <v>18</v>
      </c>
      <c r="J2"/>
    </row>
    <row r="3" spans="2:11" s="2" customFormat="1" ht="17.25" customHeight="1" thickBot="1" x14ac:dyDescent="0.3">
      <c r="J3"/>
    </row>
    <row r="4" spans="2:11" s="2" customFormat="1" ht="12.75" customHeight="1" x14ac:dyDescent="0.25">
      <c r="B4" s="49" t="s">
        <v>17</v>
      </c>
      <c r="C4" s="50"/>
      <c r="D4" s="50"/>
      <c r="E4" s="50"/>
      <c r="F4" s="50"/>
      <c r="G4" s="50"/>
      <c r="H4" s="50"/>
      <c r="I4" s="50"/>
      <c r="J4" s="50"/>
      <c r="K4" s="51"/>
    </row>
    <row r="5" spans="2:11" s="2" customFormat="1" ht="12.75" customHeight="1" x14ac:dyDescent="0.25">
      <c r="B5" s="52"/>
      <c r="C5" s="53"/>
      <c r="D5" s="53"/>
      <c r="E5" s="53"/>
      <c r="F5" s="53"/>
      <c r="G5" s="53"/>
      <c r="H5" s="53"/>
      <c r="I5" s="53"/>
      <c r="J5" s="53"/>
      <c r="K5" s="54"/>
    </row>
    <row r="6" spans="2:11" s="2" customFormat="1" ht="13.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4"/>
    </row>
    <row r="7" spans="2:11" s="2" customFormat="1" ht="12.75" customHeight="1" x14ac:dyDescent="0.25">
      <c r="B7" s="52"/>
      <c r="C7" s="53"/>
      <c r="D7" s="53"/>
      <c r="E7" s="53"/>
      <c r="F7" s="53"/>
      <c r="G7" s="53"/>
      <c r="H7" s="53"/>
      <c r="I7" s="53"/>
      <c r="J7" s="53"/>
      <c r="K7" s="54"/>
    </row>
    <row r="8" spans="2:11" s="2" customFormat="1" ht="12.75" customHeight="1" thickBot="1" x14ac:dyDescent="0.3">
      <c r="B8" s="55"/>
      <c r="C8" s="56"/>
      <c r="D8" s="56"/>
      <c r="E8" s="56"/>
      <c r="F8" s="56"/>
      <c r="G8" s="56"/>
      <c r="H8" s="56"/>
      <c r="I8" s="56"/>
      <c r="J8" s="56"/>
      <c r="K8" s="57"/>
    </row>
    <row r="9" spans="2:11" ht="12.65" customHeight="1" thickBot="1" x14ac:dyDescent="0.3"/>
    <row r="10" spans="2:11" ht="13" x14ac:dyDescent="0.3">
      <c r="B10" s="4" t="s">
        <v>0</v>
      </c>
      <c r="C10" s="5"/>
      <c r="D10" s="5"/>
      <c r="E10" s="10">
        <v>16</v>
      </c>
    </row>
    <row r="11" spans="2:11" ht="13" x14ac:dyDescent="0.3">
      <c r="B11" s="6" t="s">
        <v>1</v>
      </c>
      <c r="C11" s="7"/>
      <c r="D11" s="7"/>
      <c r="E11" s="11">
        <v>0.34</v>
      </c>
    </row>
    <row r="12" spans="2:11" ht="13" x14ac:dyDescent="0.3">
      <c r="B12" s="6" t="s">
        <v>3</v>
      </c>
      <c r="C12" s="7"/>
      <c r="D12" s="7"/>
      <c r="E12" s="37">
        <v>10600</v>
      </c>
    </row>
    <row r="13" spans="2:11" ht="13" x14ac:dyDescent="0.3">
      <c r="B13" s="6" t="s">
        <v>4</v>
      </c>
      <c r="C13" s="7"/>
      <c r="D13" s="7"/>
      <c r="E13" s="37">
        <v>3200</v>
      </c>
    </row>
    <row r="14" spans="2:11" ht="13" x14ac:dyDescent="0.3">
      <c r="B14" s="6" t="s">
        <v>5</v>
      </c>
      <c r="C14" s="7"/>
      <c r="D14" s="7"/>
      <c r="E14" s="37">
        <v>13</v>
      </c>
    </row>
    <row r="15" spans="2:11" ht="13.5" thickBot="1" x14ac:dyDescent="0.35">
      <c r="B15" s="8" t="s">
        <v>16</v>
      </c>
      <c r="C15" s="9"/>
      <c r="D15" s="9"/>
      <c r="E15" s="38">
        <v>2200000</v>
      </c>
    </row>
    <row r="17" spans="2:12" x14ac:dyDescent="0.25">
      <c r="B17" s="16" t="s">
        <v>2</v>
      </c>
      <c r="C17" s="17"/>
      <c r="D17" s="17"/>
      <c r="E17" s="39">
        <f>E12</f>
        <v>10600</v>
      </c>
    </row>
    <row r="18" spans="2:12" x14ac:dyDescent="0.25">
      <c r="B18" s="18" t="s">
        <v>6</v>
      </c>
      <c r="C18" s="19"/>
      <c r="D18" s="19"/>
      <c r="E18" s="40">
        <f>E12+E13*E14</f>
        <v>52200</v>
      </c>
    </row>
    <row r="19" spans="2:12" x14ac:dyDescent="0.25">
      <c r="B19" s="18" t="s">
        <v>7</v>
      </c>
      <c r="C19" s="19"/>
      <c r="D19" s="19"/>
      <c r="E19" s="40">
        <f>AVERAGE(E17:E18)</f>
        <v>31400</v>
      </c>
    </row>
    <row r="20" spans="2:12" x14ac:dyDescent="0.25">
      <c r="B20" s="18" t="s">
        <v>8</v>
      </c>
      <c r="C20" s="19"/>
      <c r="D20" s="19"/>
      <c r="E20" s="40">
        <f>(E18-E17)/SQRT(12)</f>
        <v>12008.885599144216</v>
      </c>
      <c r="F20" s="1"/>
    </row>
    <row r="21" spans="2:12" x14ac:dyDescent="0.25">
      <c r="B21" s="20" t="s">
        <v>14</v>
      </c>
      <c r="C21" s="21"/>
      <c r="D21" s="21"/>
      <c r="E21" s="41">
        <f>E10*(E12+E14*E13)</f>
        <v>835200</v>
      </c>
    </row>
    <row r="22" spans="2:12" x14ac:dyDescent="0.25">
      <c r="B22" s="19"/>
      <c r="C22" s="19"/>
      <c r="D22" s="19"/>
      <c r="E22" s="19"/>
    </row>
    <row r="23" spans="2:12" x14ac:dyDescent="0.25">
      <c r="D23" s="21"/>
      <c r="J23" s="46"/>
      <c r="K23" s="47"/>
      <c r="L23" s="48" t="s">
        <v>19</v>
      </c>
    </row>
    <row r="24" spans="2:12" x14ac:dyDescent="0.25">
      <c r="B24" s="16" t="s">
        <v>9</v>
      </c>
      <c r="C24" s="17"/>
      <c r="E24" s="42">
        <f>L24-E10</f>
        <v>13</v>
      </c>
      <c r="J24" s="18"/>
      <c r="K24" s="19"/>
      <c r="L24" s="45">
        <v>29</v>
      </c>
    </row>
    <row r="25" spans="2:12" x14ac:dyDescent="0.25">
      <c r="B25" s="18" t="s">
        <v>15</v>
      </c>
      <c r="C25" s="19"/>
      <c r="E25" s="43">
        <f>IF(E24&gt;B62,L25,SUM(C33:C62))</f>
        <v>431778.64118087047</v>
      </c>
      <c r="J25" s="27">
        <f>E24*E19</f>
        <v>408200</v>
      </c>
      <c r="K25" s="28">
        <f>SQRT(E24)*E20</f>
        <v>43298.652788895561</v>
      </c>
      <c r="L25" s="29">
        <v>433721.5188354525</v>
      </c>
    </row>
    <row r="26" spans="2:12" x14ac:dyDescent="0.25">
      <c r="B26" s="20" t="s">
        <v>12</v>
      </c>
      <c r="C26" s="21"/>
      <c r="D26" s="21"/>
      <c r="E26" s="44">
        <f>E25+E21</f>
        <v>1266978.6411808706</v>
      </c>
    </row>
    <row r="28" spans="2:12" ht="13" thickBot="1" x14ac:dyDescent="0.3"/>
    <row r="29" spans="2:12" ht="13.5" thickBot="1" x14ac:dyDescent="0.35">
      <c r="B29" s="12" t="s">
        <v>13</v>
      </c>
      <c r="C29" s="13"/>
      <c r="D29" s="14"/>
      <c r="E29" s="25">
        <f>IF(E26&gt;E15,1,0)</f>
        <v>0</v>
      </c>
      <c r="F29" s="26" t="e">
        <f ca="1">_xll.CB.GetForeStatFN(E29,2)</f>
        <v>#NUM!</v>
      </c>
    </row>
    <row r="32" spans="2:12" x14ac:dyDescent="0.25">
      <c r="B32" s="15" t="s">
        <v>10</v>
      </c>
      <c r="C32" s="33" t="s">
        <v>11</v>
      </c>
      <c r="D32" s="30" t="s">
        <v>20</v>
      </c>
    </row>
    <row r="33" spans="2:4" x14ac:dyDescent="0.25">
      <c r="B33" s="31">
        <v>1</v>
      </c>
      <c r="C33" s="22">
        <f>IF(B33&gt;$E$24,0,D33)</f>
        <v>30909.76865919352</v>
      </c>
      <c r="D33" s="34">
        <v>30909.76865919352</v>
      </c>
    </row>
    <row r="34" spans="2:4" x14ac:dyDescent="0.25">
      <c r="B34" s="31">
        <v>2</v>
      </c>
      <c r="C34" s="23">
        <f t="shared" ref="C34:C62" si="0">IF(B34&gt;$E$24,0,D34)</f>
        <v>33526.542636577105</v>
      </c>
      <c r="D34" s="35">
        <v>33526.542636577105</v>
      </c>
    </row>
    <row r="35" spans="2:4" x14ac:dyDescent="0.25">
      <c r="B35" s="31">
        <v>3</v>
      </c>
      <c r="C35" s="23">
        <f t="shared" si="0"/>
        <v>15788.551792018745</v>
      </c>
      <c r="D35" s="35">
        <v>15788.551792018745</v>
      </c>
    </row>
    <row r="36" spans="2:4" x14ac:dyDescent="0.25">
      <c r="B36" s="31">
        <v>4</v>
      </c>
      <c r="C36" s="23">
        <f t="shared" si="0"/>
        <v>32058.772789630097</v>
      </c>
      <c r="D36" s="35">
        <v>32058.772789630097</v>
      </c>
    </row>
    <row r="37" spans="2:4" x14ac:dyDescent="0.25">
      <c r="B37" s="31">
        <v>5</v>
      </c>
      <c r="C37" s="23">
        <f t="shared" si="0"/>
        <v>40262.929532807568</v>
      </c>
      <c r="D37" s="35">
        <v>40262.929532807568</v>
      </c>
    </row>
    <row r="38" spans="2:4" x14ac:dyDescent="0.25">
      <c r="B38" s="31">
        <v>6</v>
      </c>
      <c r="C38" s="23">
        <f t="shared" si="0"/>
        <v>24524.141684841059</v>
      </c>
      <c r="D38" s="35">
        <v>24524.141684841059</v>
      </c>
    </row>
    <row r="39" spans="2:4" x14ac:dyDescent="0.25">
      <c r="B39" s="31">
        <v>7</v>
      </c>
      <c r="C39" s="23">
        <f t="shared" si="0"/>
        <v>51740.427194133976</v>
      </c>
      <c r="D39" s="35">
        <v>51740.427194133976</v>
      </c>
    </row>
    <row r="40" spans="2:4" x14ac:dyDescent="0.25">
      <c r="B40" s="31">
        <v>8</v>
      </c>
      <c r="C40" s="23">
        <f t="shared" si="0"/>
        <v>44449.745723208856</v>
      </c>
      <c r="D40" s="35">
        <v>44449.745723208856</v>
      </c>
    </row>
    <row r="41" spans="2:4" x14ac:dyDescent="0.25">
      <c r="B41" s="31">
        <v>9</v>
      </c>
      <c r="C41" s="23">
        <f t="shared" si="0"/>
        <v>47991.329152081591</v>
      </c>
      <c r="D41" s="35">
        <v>47991.329152081591</v>
      </c>
    </row>
    <row r="42" spans="2:4" x14ac:dyDescent="0.25">
      <c r="B42" s="31">
        <v>10</v>
      </c>
      <c r="C42" s="23">
        <f t="shared" si="0"/>
        <v>28734.166170067976</v>
      </c>
      <c r="D42" s="35">
        <v>28734.166170067976</v>
      </c>
    </row>
    <row r="43" spans="2:4" x14ac:dyDescent="0.25">
      <c r="B43" s="31">
        <v>11</v>
      </c>
      <c r="C43" s="23">
        <f t="shared" si="0"/>
        <v>30711.765079231453</v>
      </c>
      <c r="D43" s="35">
        <v>30711.765079231453</v>
      </c>
    </row>
    <row r="44" spans="2:4" x14ac:dyDescent="0.25">
      <c r="B44" s="31">
        <v>12</v>
      </c>
      <c r="C44" s="23">
        <f t="shared" si="0"/>
        <v>27273.943886707137</v>
      </c>
      <c r="D44" s="35">
        <v>27273.943886707137</v>
      </c>
    </row>
    <row r="45" spans="2:4" x14ac:dyDescent="0.25">
      <c r="B45" s="31">
        <v>13</v>
      </c>
      <c r="C45" s="23">
        <f t="shared" si="0"/>
        <v>23806.556880371347</v>
      </c>
      <c r="D45" s="35">
        <v>23806.556880371347</v>
      </c>
    </row>
    <row r="46" spans="2:4" x14ac:dyDescent="0.25">
      <c r="B46" s="31">
        <v>14</v>
      </c>
      <c r="C46" s="23">
        <f t="shared" si="0"/>
        <v>0</v>
      </c>
      <c r="D46" s="35">
        <v>33893.193225212577</v>
      </c>
    </row>
    <row r="47" spans="2:4" x14ac:dyDescent="0.25">
      <c r="B47" s="31">
        <v>15</v>
      </c>
      <c r="C47" s="23">
        <f t="shared" si="0"/>
        <v>0</v>
      </c>
      <c r="D47" s="35">
        <v>28607.327024142876</v>
      </c>
    </row>
    <row r="48" spans="2:4" x14ac:dyDescent="0.25">
      <c r="B48" s="31">
        <v>16</v>
      </c>
      <c r="C48" s="23">
        <f t="shared" si="0"/>
        <v>0</v>
      </c>
      <c r="D48" s="35">
        <v>39222.02734060643</v>
      </c>
    </row>
    <row r="49" spans="2:4" x14ac:dyDescent="0.25">
      <c r="B49" s="31">
        <v>17</v>
      </c>
      <c r="C49" s="23">
        <f t="shared" si="0"/>
        <v>0</v>
      </c>
      <c r="D49" s="35">
        <v>49864.796549994127</v>
      </c>
    </row>
    <row r="50" spans="2:4" x14ac:dyDescent="0.25">
      <c r="B50" s="31">
        <v>18</v>
      </c>
      <c r="C50" s="23">
        <f t="shared" si="0"/>
        <v>0</v>
      </c>
      <c r="D50" s="35">
        <v>41645.939385425831</v>
      </c>
    </row>
    <row r="51" spans="2:4" x14ac:dyDescent="0.25">
      <c r="B51" s="31">
        <v>19</v>
      </c>
      <c r="C51" s="23">
        <f t="shared" si="0"/>
        <v>0</v>
      </c>
      <c r="D51" s="35">
        <v>20273.906896542154</v>
      </c>
    </row>
    <row r="52" spans="2:4" x14ac:dyDescent="0.25">
      <c r="B52" s="31">
        <v>20</v>
      </c>
      <c r="C52" s="23">
        <f t="shared" si="0"/>
        <v>0</v>
      </c>
      <c r="D52" s="35">
        <v>26640.540807134908</v>
      </c>
    </row>
    <row r="53" spans="2:4" x14ac:dyDescent="0.25">
      <c r="B53" s="31">
        <v>21</v>
      </c>
      <c r="C53" s="23">
        <f t="shared" si="0"/>
        <v>0</v>
      </c>
      <c r="D53" s="35">
        <v>34857.64149409013</v>
      </c>
    </row>
    <row r="54" spans="2:4" x14ac:dyDescent="0.25">
      <c r="B54" s="31">
        <v>22</v>
      </c>
      <c r="C54" s="23">
        <f t="shared" si="0"/>
        <v>0</v>
      </c>
      <c r="D54" s="35">
        <v>15155.707882266728</v>
      </c>
    </row>
    <row r="55" spans="2:4" x14ac:dyDescent="0.25">
      <c r="B55" s="31">
        <v>23</v>
      </c>
      <c r="C55" s="23">
        <f t="shared" si="0"/>
        <v>0</v>
      </c>
      <c r="D55" s="35">
        <v>27659.563729231228</v>
      </c>
    </row>
    <row r="56" spans="2:4" x14ac:dyDescent="0.25">
      <c r="B56" s="31">
        <v>24</v>
      </c>
      <c r="C56" s="23">
        <f t="shared" si="0"/>
        <v>0</v>
      </c>
      <c r="D56" s="35">
        <v>20464.644619686456</v>
      </c>
    </row>
    <row r="57" spans="2:4" x14ac:dyDescent="0.25">
      <c r="B57" s="31">
        <v>25</v>
      </c>
      <c r="C57" s="23">
        <f t="shared" si="0"/>
        <v>0</v>
      </c>
      <c r="D57" s="35">
        <v>43762.838809343259</v>
      </c>
    </row>
    <row r="58" spans="2:4" x14ac:dyDescent="0.25">
      <c r="B58" s="31">
        <v>26</v>
      </c>
      <c r="C58" s="23">
        <f t="shared" si="0"/>
        <v>0</v>
      </c>
      <c r="D58" s="35">
        <v>24660.016360023252</v>
      </c>
    </row>
    <row r="59" spans="2:4" x14ac:dyDescent="0.25">
      <c r="B59" s="31">
        <v>27</v>
      </c>
      <c r="C59" s="23">
        <f t="shared" si="0"/>
        <v>0</v>
      </c>
      <c r="D59" s="35">
        <v>18009.721547337678</v>
      </c>
    </row>
    <row r="60" spans="2:4" x14ac:dyDescent="0.25">
      <c r="B60" s="31">
        <v>28</v>
      </c>
      <c r="C60" s="23">
        <f t="shared" si="0"/>
        <v>0</v>
      </c>
      <c r="D60" s="35">
        <v>19291.584187686622</v>
      </c>
    </row>
    <row r="61" spans="2:4" x14ac:dyDescent="0.25">
      <c r="B61" s="31">
        <v>29</v>
      </c>
      <c r="C61" s="23">
        <f t="shared" si="0"/>
        <v>0</v>
      </c>
      <c r="D61" s="35">
        <v>46559.342604078789</v>
      </c>
    </row>
    <row r="62" spans="2:4" x14ac:dyDescent="0.25">
      <c r="B62" s="32">
        <v>30</v>
      </c>
      <c r="C62" s="24">
        <f t="shared" si="0"/>
        <v>0</v>
      </c>
      <c r="D62" s="36">
        <v>43681.483078947611</v>
      </c>
    </row>
  </sheetData>
  <mergeCells count="1">
    <mergeCell ref="B4:K8"/>
  </mergeCells>
  <phoneticPr fontId="2" type="noConversion"/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CLT flip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2003-07-05T16:12:15Z</dcterms:created>
  <dcterms:modified xsi:type="dcterms:W3CDTF">2017-09-22T16:22:40Z</dcterms:modified>
  <cp:category/>
</cp:coreProperties>
</file>