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720" yWindow="260" windowWidth="13980" windowHeight="7880"/>
  </bookViews>
  <sheets>
    <sheet name="Clumps of cysts" sheetId="1" r:id="rId1"/>
  </sheets>
  <definedNames>
    <definedName name="_ZA100" localSheetId="0">'Clumps of cysts'!$I$16+"CCB Distribution"+8737+"&lt;ref1&gt;"+0+3.46104+"-"+"+"</definedName>
    <definedName name="_ZA101" localSheetId="0">'Clumps of cysts'!$I$17+"CI17"+25121+"&lt;ref1&gt;"+0+3.46104+"-"+"+"</definedName>
    <definedName name="_ZA102" localSheetId="0">'Clumps of cysts'!$I$18+"CI18"+25121+"&lt;ref1&gt;"+0+3.46104+"-"+"+"</definedName>
    <definedName name="_ZA103" localSheetId="0">'Clumps of cysts'!$I$19+"CI19"+25121+"&lt;ref1&gt;"+0+3.46104+"-"+"+"</definedName>
    <definedName name="_ZA104" localSheetId="0">'Clumps of cysts'!$I$20+"CI20"+25121+"&lt;ref1&gt;"+0+3.46104+"-"+"+"</definedName>
    <definedName name="_ZA105" localSheetId="0">'Clumps of cysts'!$I$21+"CI21"+25121+"&lt;ref1&gt;"+0+3.46104+"-"+"+"</definedName>
    <definedName name="_ZA106" localSheetId="0">'Clumps of cysts'!$I$22+"CI22"+25121+"&lt;ref1&gt;"+0+3.46104+"-"+"+"</definedName>
    <definedName name="_ZA107" localSheetId="0">'Clumps of cysts'!$I$23+"CI23"+25121+"&lt;ref1&gt;"+0+3.46104+"-"+"+"</definedName>
    <definedName name="_ZA108" localSheetId="0">'Clumps of cysts'!$I$24+"CI24"+25121+"&lt;ref1&gt;"+0+3.46104+"-"+"+"</definedName>
    <definedName name="_ZA109" localSheetId="0">'Clumps of cysts'!$I$25+"CI25"+25121+"&lt;ref1&gt;"+0+3.46104+"-"+"+"</definedName>
    <definedName name="_ZA110" localSheetId="0">'Clumps of cysts'!$M$16+"DCB Distribution"+8737+"&lt;ref1&gt;"+0+0.25+"&lt;ref2&gt;"+0+2+"-"+"+"</definedName>
    <definedName name="_ZA111" localSheetId="0">'Clumps of cysts'!$M$17+"DM17"+25121+"&lt;ref1&gt;"+0+0.25+"&lt;ref2&gt;"+0+2+"-"+"+"</definedName>
    <definedName name="_ZA112" localSheetId="0">'Clumps of cysts'!$M$18+"DM18"+25121+"&lt;ref1&gt;"+0+0.25+"&lt;ref2&gt;"+0+2+"-"+"+"</definedName>
    <definedName name="_ZA113" localSheetId="0">'Clumps of cysts'!$M$19+"DM19"+25121+"&lt;ref1&gt;"+0+0.25+"&lt;ref2&gt;"+0+2+"-"+"+"</definedName>
    <definedName name="_ZA114" localSheetId="0">'Clumps of cysts'!$M$20+"DM20"+25121+"&lt;ref1&gt;"+0+0.25+"&lt;ref2&gt;"+0+2+"-"+"+"</definedName>
    <definedName name="_ZA115" localSheetId="0">'Clumps of cysts'!$M$21+"DM21"+25121+"&lt;ref1&gt;"+0+0.25+"&lt;ref2&gt;"+0+2+"-"+"+"</definedName>
    <definedName name="_ZA116" localSheetId="0">'Clumps of cysts'!$M$22+"DM22"+25121+"&lt;ref1&gt;"+0+0.25+"&lt;ref2&gt;"+0+2+"-"+"+"</definedName>
    <definedName name="_ZA117" localSheetId="0">'Clumps of cysts'!$M$23+"DM23"+25121+"&lt;ref1&gt;"+0+0.25+"&lt;ref2&gt;"+0+2+"-"+"+"</definedName>
    <definedName name="_ZA118" localSheetId="0">'Clumps of cysts'!$M$24+"DM24"+25121+"&lt;ref1&gt;"+0+0.25+"&lt;ref2&gt;"+0+2+"-"+"+"</definedName>
    <definedName name="_ZA119" localSheetId="0">'Clumps of cysts'!$M$25+"DM25"+25121+"&lt;ref1&gt;"+0+0.25+"&lt;ref2&gt;"+0+2+"-"+"+"</definedName>
    <definedName name="_ZF100" localSheetId="0">'Clumps of cysts'!$H$11+"Total cysts consumed next year. cell H11"+""+1+1+473+0+0+0+0+4+3+"-"+"+"+2.6+50+2+4+95+1.6+5+2+"-"+"+"+-1+-1+0</definedName>
    <definedName name="_ZF101" localSheetId="0">'Clumps of cysts'!$H$12+"Total illnesses next year. cell H12"+""+545+0+217+0+0+0+0+4+3+"-"+"+"+2.6+50+2+4+95+0.45+5+2+"-"+"+"+-1+-1+0</definedName>
    <definedName name="ZA0" localSheetId="0">"Crystal Ball Data : Ver. 5.5"</definedName>
    <definedName name="ZA0A" localSheetId="0">20+119</definedName>
    <definedName name="ZA0C" localSheetId="0">0+0</definedName>
    <definedName name="ZA0D" localSheetId="0">0+0</definedName>
    <definedName name="ZA0F" localSheetId="0">2+101</definedName>
    <definedName name="ZA0T" localSheetId="0">24746533+0</definedName>
    <definedName name="ZA100R1" localSheetId="0">'Clumps of cysts'!$H$16+1</definedName>
    <definedName name="ZA101R1" localSheetId="0">'Clumps of cysts'!$H$17+1</definedName>
    <definedName name="ZA102R1" localSheetId="0">'Clumps of cysts'!$H$18+1</definedName>
    <definedName name="ZA103R1" localSheetId="0">'Clumps of cysts'!$H$19+1</definedName>
    <definedName name="ZA104R1" localSheetId="0">'Clumps of cysts'!$H$20+1</definedName>
    <definedName name="ZA105R1" localSheetId="0">'Clumps of cysts'!$H$21+1</definedName>
    <definedName name="ZA106R1" localSheetId="0">'Clumps of cysts'!$H$22+1</definedName>
    <definedName name="ZA107R1" localSheetId="0">'Clumps of cysts'!$H$23+1</definedName>
    <definedName name="ZA108R1" localSheetId="0">'Clumps of cysts'!$H$24+1</definedName>
    <definedName name="ZA109R1" localSheetId="0">'Clumps of cysts'!$H$25+1</definedName>
    <definedName name="ZA110R1" localSheetId="0">'Clumps of cysts'!$K$16+1</definedName>
    <definedName name="ZA110R2" localSheetId="0">'Clumps of cysts'!$L$16+1</definedName>
    <definedName name="ZA111R1" localSheetId="0">'Clumps of cysts'!$K$17+1</definedName>
    <definedName name="ZA111R2" localSheetId="0">'Clumps of cysts'!$L$17+1</definedName>
    <definedName name="ZA112R1" localSheetId="0">'Clumps of cysts'!$K$18+1</definedName>
    <definedName name="ZA112R2" localSheetId="0">'Clumps of cysts'!$L$18+1</definedName>
    <definedName name="ZA113R1" localSheetId="0">'Clumps of cysts'!$K$19+1</definedName>
    <definedName name="ZA113R2" localSheetId="0">'Clumps of cysts'!$L$19+1</definedName>
    <definedName name="ZA114R1" localSheetId="0">'Clumps of cysts'!$K$20+1</definedName>
    <definedName name="ZA114R2" localSheetId="0">'Clumps of cysts'!$L$20+1</definedName>
    <definedName name="ZA115R1" localSheetId="0">'Clumps of cysts'!$K$21+1</definedName>
    <definedName name="ZA115R2" localSheetId="0">'Clumps of cysts'!$L$21+1</definedName>
    <definedName name="ZA116R1" localSheetId="0">'Clumps of cysts'!$K$22+1</definedName>
    <definedName name="ZA116R2" localSheetId="0">'Clumps of cysts'!$L$22+1</definedName>
    <definedName name="ZA117R1" localSheetId="0">'Clumps of cysts'!$K$23+1</definedName>
    <definedName name="ZA117R2" localSheetId="0">'Clumps of cysts'!$L$23+1</definedName>
    <definedName name="ZA118R1" localSheetId="0">'Clumps of cysts'!$K$24+1</definedName>
    <definedName name="ZA118R2" localSheetId="0">'Clumps of cysts'!$L$24+1</definedName>
    <definedName name="ZA119R1" localSheetId="0">'Clumps of cysts'!$K$25+1</definedName>
    <definedName name="ZA119R2" localSheetId="0">'Clumps of cysts'!$L$25+1</definedName>
  </definedNames>
  <calcPr calcId="171027" calcMode="manual"/>
</workbook>
</file>

<file path=xl/calcChain.xml><?xml version="1.0" encoding="utf-8"?>
<calcChain xmlns="http://schemas.openxmlformats.org/spreadsheetml/2006/main">
  <c r="J25" i="1" l="1"/>
  <c r="L25" i="1" s="1"/>
  <c r="J24" i="1"/>
  <c r="L24" i="1" s="1"/>
  <c r="J23" i="1"/>
  <c r="N23" i="1" s="1"/>
  <c r="J22" i="1"/>
  <c r="N22" i="1" s="1"/>
  <c r="L22" i="1"/>
  <c r="J21" i="1"/>
  <c r="L21" i="1" s="1"/>
  <c r="J20" i="1"/>
  <c r="L20" i="1"/>
  <c r="J19" i="1"/>
  <c r="L19" i="1" s="1"/>
  <c r="J18" i="1"/>
  <c r="N18" i="1"/>
  <c r="L18" i="1"/>
  <c r="J17" i="1"/>
  <c r="L17" i="1" s="1"/>
  <c r="J16" i="1"/>
  <c r="N16" i="1" s="1"/>
  <c r="H12" i="1" s="1"/>
  <c r="N17" i="1"/>
  <c r="N20" i="1"/>
  <c r="N21" i="1"/>
  <c r="N24" i="1"/>
  <c r="N25" i="1"/>
  <c r="K17" i="1"/>
  <c r="K18" i="1"/>
  <c r="K19" i="1"/>
  <c r="K20" i="1"/>
  <c r="K21" i="1"/>
  <c r="K22" i="1"/>
  <c r="K23" i="1"/>
  <c r="K24" i="1"/>
  <c r="K25" i="1"/>
  <c r="K16" i="1"/>
  <c r="G17" i="1"/>
  <c r="H17" i="1" s="1"/>
  <c r="G18" i="1"/>
  <c r="H18" i="1" s="1"/>
  <c r="G19" i="1"/>
  <c r="H19" i="1" s="1"/>
  <c r="G20" i="1"/>
  <c r="H20" i="1" s="1"/>
  <c r="G21" i="1"/>
  <c r="H21" i="1" s="1"/>
  <c r="G22" i="1"/>
  <c r="H22" i="1" s="1"/>
  <c r="G23" i="1"/>
  <c r="H23" i="1" s="1"/>
  <c r="G24" i="1"/>
  <c r="H24" i="1" s="1"/>
  <c r="G25" i="1"/>
  <c r="H25" i="1" s="1"/>
  <c r="G16" i="1"/>
  <c r="H16" i="1" s="1"/>
  <c r="N19" i="1"/>
  <c r="H11" i="1"/>
  <c r="L23" i="1"/>
  <c r="L16" i="1" l="1"/>
</calcChain>
</file>

<file path=xl/comments1.xml><?xml version="1.0" encoding="utf-8"?>
<comments xmlns="http://schemas.openxmlformats.org/spreadsheetml/2006/main">
  <authors>
    <author>David Vose</author>
  </authors>
  <commentList>
    <comment ref="G15" authorId="0" shapeId="0">
      <text>
        <r>
          <rPr>
            <sz val="8"/>
            <color indexed="81"/>
            <rFont val="Tahoma"/>
            <family val="2"/>
          </rPr>
          <t>Equal to the concentration of clumps/1000m3 * the probability that the clump will have the specified number of cysts *(1-probability that the clump will be filtered out)</t>
        </r>
      </text>
    </comment>
    <comment ref="J15" authorId="0" shapeId="0">
      <text>
        <r>
          <rPr>
            <sz val="8"/>
            <color indexed="81"/>
            <rFont val="Tahoma"/>
            <family val="2"/>
          </rPr>
          <t>Equals a Poisson distribution with a mean of the expected number of clumps of this size per 1000m3 * the number of 1000m3 the town will drink next year, then that Poisson distribution (of clump numbers) * by the number of cysts in a clump</t>
        </r>
      </text>
    </comment>
    <comment ref="N15" authorId="0" shapeId="0">
      <text>
        <r>
          <rPr>
            <sz val="8"/>
            <color indexed="81"/>
            <rFont val="Tahoma"/>
            <family val="2"/>
          </rPr>
          <t>Modelled as binomial trials where a trial is the consumption of a clumps, and a success is a resultant illness. The number of trials is the number of total cysts/cysts in a clump. The probability of a resultant illness is 1-(probability none of the cysts causes illness).</t>
        </r>
      </text>
    </comment>
  </commentList>
</comments>
</file>

<file path=xl/sharedStrings.xml><?xml version="1.0" encoding="utf-8"?>
<sst xmlns="http://schemas.openxmlformats.org/spreadsheetml/2006/main" count="21" uniqueCount="19">
  <si>
    <t>Cyst # in clump</t>
  </si>
  <si>
    <t>Probability of   cyst #</t>
  </si>
  <si>
    <t>Filtration capture rate</t>
  </si>
  <si>
    <r>
      <t>Expected number of clumps/1000 m</t>
    </r>
    <r>
      <rPr>
        <b/>
        <vertAlign val="superscript"/>
        <sz val="10"/>
        <rFont val="Arial"/>
        <family val="2"/>
      </rPr>
      <t>3</t>
    </r>
  </si>
  <si>
    <t>Actual cysts consumed</t>
  </si>
  <si>
    <t>Illnesses next year</t>
  </si>
  <si>
    <t>Total cysts consumed next year</t>
  </si>
  <si>
    <t>Total illnesses next year</t>
  </si>
  <si>
    <t>Notes:</t>
  </si>
  <si>
    <t>Clumps of cysts</t>
  </si>
  <si>
    <t>Clump density</t>
  </si>
  <si>
    <t>Volume of water per year</t>
  </si>
  <si>
    <t>Probability of illness</t>
  </si>
  <si>
    <r>
      <t>Problem:</t>
    </r>
    <r>
      <rPr>
        <sz val="10"/>
        <rFont val="Times New Roman"/>
        <family val="1"/>
      </rPr>
      <t xml:space="preserve"> Clumps of cysts appear in water from a particular lake at a rate of 2.3  cysts per 1000m</t>
    </r>
    <r>
      <rPr>
        <vertAlign val="superscript"/>
        <sz val="10"/>
        <rFont val="Times New Roman"/>
        <family val="1"/>
      </rPr>
      <t>3</t>
    </r>
    <r>
      <rPr>
        <sz val="10"/>
        <rFont val="Times New Roman"/>
        <family val="1"/>
      </rPr>
      <t>. The number of cysts in a clump appears to take the distribution from empirical data shown in the table below. A filtration system is used that is able to capture these cyst clumps with varying efficiency depending on the clump size as shown in the third column of the table below. If a town draws its drinking water from this lake, uses the filtration system, and consumes 7600  m</t>
    </r>
    <r>
      <rPr>
        <vertAlign val="superscript"/>
        <sz val="10"/>
        <rFont val="Times New Roman"/>
        <family val="1"/>
      </rPr>
      <t>3</t>
    </r>
    <r>
      <rPr>
        <sz val="10"/>
        <rFont val="Times New Roman"/>
        <family val="1"/>
      </rPr>
      <t xml:space="preserve"> of water per year, how many cysts will be consumed? A cyst has a 25% probability of causing illness, how many people will get ill next year?</t>
    </r>
  </si>
  <si>
    <t>Rate</t>
  </si>
  <si>
    <t>CB Distribution</t>
  </si>
  <si>
    <t>P-value</t>
  </si>
  <si>
    <t>n-value</t>
  </si>
  <si>
    <t>1. Because the clumps are Poisson distributed in the water, they are independent of each other (See Poisson process), and thus each clump size can be modeled separately. 
2. Each clump consumed is a binomial 'trial' where a 'success' is an illness (see binomial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</si>
</sst>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00"/>
  </numFmts>
  <fonts count="14" x14ac:knownFonts="1">
    <font>
      <sz val="10"/>
      <name val="Arial"/>
    </font>
    <font>
      <sz val="10"/>
      <name val="Arial"/>
      <family val="2"/>
    </font>
    <font>
      <sz val="8"/>
      <name val="Arial"/>
      <family val="2"/>
    </font>
    <font>
      <sz val="10"/>
      <color indexed="12"/>
      <name val="Arial"/>
      <family val="2"/>
    </font>
    <font>
      <sz val="10"/>
      <color indexed="12"/>
      <name val="Arial"/>
      <family val="2"/>
    </font>
    <font>
      <b/>
      <sz val="10"/>
      <name val="Arial"/>
      <family val="2"/>
    </font>
    <font>
      <b/>
      <vertAlign val="superscript"/>
      <sz val="10"/>
      <name val="Arial"/>
      <family val="2"/>
    </font>
    <font>
      <sz val="8"/>
      <color indexed="81"/>
      <name val="Tahoma"/>
      <family val="2"/>
    </font>
    <font>
      <sz val="16"/>
      <name val="Arial"/>
      <family val="2"/>
    </font>
    <font>
      <b/>
      <sz val="10"/>
      <name val="Times New Roman"/>
      <family val="1"/>
    </font>
    <font>
      <sz val="10"/>
      <name val="Times New Roman"/>
      <family val="1"/>
    </font>
    <font>
      <vertAlign val="superscript"/>
      <sz val="10"/>
      <name val="Times New Roman"/>
      <family val="1"/>
    </font>
    <font>
      <b/>
      <sz val="10"/>
      <color indexed="10"/>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
      <patternFill patternType="solid">
        <fgColor indexed="43"/>
        <bgColor indexed="64"/>
      </patternFill>
    </fill>
  </fills>
  <borders count="28">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70">
    <xf numFmtId="0" fontId="0" fillId="0" borderId="0" xfId="0"/>
    <xf numFmtId="9" fontId="4" fillId="0" borderId="1" xfId="0" applyNumberFormat="1" applyFont="1" applyBorder="1" applyAlignment="1">
      <alignment horizontal="center"/>
    </xf>
    <xf numFmtId="0" fontId="0" fillId="0" borderId="2" xfId="0" applyBorder="1" applyAlignment="1">
      <alignment horizontal="center"/>
    </xf>
    <xf numFmtId="166" fontId="1" fillId="0" borderId="3" xfId="1" applyNumberFormat="1" applyBorder="1" applyAlignment="1">
      <alignment horizontal="center"/>
    </xf>
    <xf numFmtId="0" fontId="0" fillId="0" borderId="4" xfId="0" applyBorder="1" applyAlignment="1">
      <alignment horizontal="center"/>
    </xf>
    <xf numFmtId="166" fontId="1" fillId="0" borderId="2" xfId="1" applyNumberFormat="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6" fontId="1" fillId="0" borderId="5" xfId="1" applyNumberFormat="1" applyBorder="1" applyAlignment="1">
      <alignment horizontal="center"/>
    </xf>
    <xf numFmtId="0" fontId="0" fillId="0" borderId="6" xfId="0" applyBorder="1" applyAlignment="1">
      <alignment horizontal="center"/>
    </xf>
    <xf numFmtId="0" fontId="0" fillId="0" borderId="0" xfId="0" applyProtection="1">
      <protection locked="0"/>
    </xf>
    <xf numFmtId="0" fontId="8" fillId="0" borderId="0" xfId="0" applyFont="1" applyProtection="1">
      <protection locked="0"/>
    </xf>
    <xf numFmtId="0" fontId="0" fillId="0" borderId="7" xfId="0" applyBorder="1"/>
    <xf numFmtId="0" fontId="3" fillId="0" borderId="8" xfId="0" applyFont="1" applyBorder="1" applyAlignment="1">
      <alignment horizontal="center"/>
    </xf>
    <xf numFmtId="0" fontId="0" fillId="0" borderId="9" xfId="0" applyBorder="1"/>
    <xf numFmtId="0" fontId="3" fillId="0" borderId="10" xfId="0" applyFont="1" applyBorder="1" applyAlignment="1">
      <alignment horizontal="center"/>
    </xf>
    <xf numFmtId="0" fontId="0" fillId="0" borderId="11" xfId="0" applyBorder="1"/>
    <xf numFmtId="9" fontId="3" fillId="0" borderId="12" xfId="0" applyNumberFormat="1" applyFont="1" applyBorder="1" applyAlignment="1">
      <alignment horizontal="center"/>
    </xf>
    <xf numFmtId="0" fontId="5" fillId="0" borderId="13" xfId="0" applyFont="1" applyBorder="1"/>
    <xf numFmtId="0" fontId="12" fillId="0" borderId="14" xfId="0" applyFont="1" applyBorder="1"/>
    <xf numFmtId="0" fontId="5" fillId="0" borderId="15" xfId="0" applyFont="1" applyBorder="1"/>
    <xf numFmtId="0" fontId="12" fillId="0" borderId="16" xfId="0" applyFont="1" applyBorder="1"/>
    <xf numFmtId="0" fontId="5" fillId="0" borderId="9" xfId="0" applyFont="1" applyBorder="1" applyAlignment="1">
      <alignment horizontal="center"/>
    </xf>
    <xf numFmtId="165" fontId="4" fillId="0" borderId="10" xfId="0" applyNumberFormat="1" applyFont="1" applyBorder="1" applyAlignment="1">
      <alignment horizontal="center"/>
    </xf>
    <xf numFmtId="0" fontId="5" fillId="0" borderId="11" xfId="0" applyFont="1" applyBorder="1" applyAlignment="1">
      <alignment horizontal="center"/>
    </xf>
    <xf numFmtId="9" fontId="4" fillId="0" borderId="17" xfId="0" applyNumberFormat="1" applyFont="1" applyBorder="1" applyAlignment="1">
      <alignment horizontal="center"/>
    </xf>
    <xf numFmtId="165" fontId="4" fillId="0" borderId="12" xfId="0" applyNumberFormat="1" applyFont="1" applyBorder="1" applyAlignment="1">
      <alignment horizontal="center"/>
    </xf>
    <xf numFmtId="0" fontId="5" fillId="2" borderId="13"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0" borderId="0" xfId="0" applyFont="1"/>
    <xf numFmtId="0" fontId="0" fillId="0" borderId="0" xfId="0" applyAlignment="1">
      <alignment vertical="distributed"/>
    </xf>
    <xf numFmtId="0" fontId="5" fillId="2" borderId="4" xfId="0" applyFont="1" applyFill="1" applyBorder="1" applyAlignment="1">
      <alignment horizontal="center" vertical="center" wrapText="1"/>
    </xf>
    <xf numFmtId="1" fontId="12" fillId="3" borderId="23" xfId="0" applyNumberFormat="1" applyFont="1" applyFill="1" applyBorder="1" applyAlignment="1">
      <alignment horizontal="center"/>
    </xf>
    <xf numFmtId="0" fontId="12" fillId="3" borderId="24" xfId="0" applyFont="1" applyFill="1" applyBorder="1" applyAlignment="1">
      <alignment horizontal="center"/>
    </xf>
    <xf numFmtId="0" fontId="0" fillId="0" borderId="3" xfId="0" applyBorder="1"/>
    <xf numFmtId="0" fontId="0" fillId="0" borderId="2" xfId="0" applyBorder="1"/>
    <xf numFmtId="0" fontId="0" fillId="0" borderId="5" xfId="0" applyBorder="1"/>
    <xf numFmtId="1" fontId="1" fillId="0" borderId="4" xfId="1" applyNumberFormat="1" applyBorder="1" applyAlignment="1">
      <alignment horizontal="center"/>
    </xf>
    <xf numFmtId="1" fontId="1" fillId="0" borderId="1" xfId="1" applyNumberFormat="1" applyBorder="1" applyAlignment="1">
      <alignment horizontal="center"/>
    </xf>
    <xf numFmtId="1" fontId="1" fillId="0" borderId="6" xfId="1" applyNumberFormat="1" applyBorder="1" applyAlignment="1">
      <alignment horizontal="center"/>
    </xf>
    <xf numFmtId="0" fontId="0" fillId="0" borderId="25" xfId="0" applyBorder="1"/>
    <xf numFmtId="0" fontId="0" fillId="0" borderId="26" xfId="0" applyBorder="1"/>
    <xf numFmtId="10" fontId="0" fillId="0" borderId="2" xfId="0" applyNumberFormat="1" applyBorder="1"/>
    <xf numFmtId="10" fontId="0" fillId="0" borderId="5" xfId="0" applyNumberFormat="1" applyBorder="1"/>
    <xf numFmtId="0" fontId="0" fillId="4" borderId="0" xfId="0" applyFill="1" applyBorder="1" applyAlignment="1">
      <alignment horizontal="center"/>
    </xf>
    <xf numFmtId="0" fontId="0" fillId="4" borderId="27" xfId="0" applyFill="1" applyBorder="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0" fontId="9" fillId="5" borderId="7" xfId="0" applyFont="1" applyFill="1" applyBorder="1" applyAlignment="1">
      <alignment horizontal="left" vertical="center" wrapText="1"/>
    </xf>
    <xf numFmtId="0" fontId="9" fillId="5" borderId="25" xfId="0" applyFont="1" applyFill="1" applyBorder="1" applyAlignment="1">
      <alignment horizontal="left" vertical="center" wrapText="1"/>
    </xf>
    <xf numFmtId="0" fontId="9" fillId="5" borderId="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5" borderId="26" xfId="0" applyFont="1" applyFill="1" applyBorder="1" applyAlignment="1">
      <alignment horizontal="left" vertical="center" wrapText="1"/>
    </xf>
    <xf numFmtId="0" fontId="9" fillId="5" borderId="12" xfId="0" applyFont="1" applyFill="1" applyBorder="1" applyAlignment="1">
      <alignment horizontal="left" vertical="center" wrapText="1"/>
    </xf>
    <xf numFmtId="0" fontId="13" fillId="6" borderId="7" xfId="0" applyFont="1" applyFill="1" applyBorder="1" applyAlignment="1">
      <alignment horizontal="left" vertical="center" wrapText="1"/>
    </xf>
    <xf numFmtId="0" fontId="1" fillId="6" borderId="25"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9"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 fillId="6" borderId="10" xfId="0" applyFont="1" applyFill="1" applyBorder="1" applyAlignment="1">
      <alignment horizontal="left" vertical="center" wrapText="1"/>
    </xf>
    <xf numFmtId="0" fontId="1" fillId="6" borderId="11" xfId="0" applyFont="1" applyFill="1" applyBorder="1" applyAlignment="1">
      <alignment horizontal="left" vertical="center" wrapText="1"/>
    </xf>
    <xf numFmtId="0" fontId="1" fillId="6" borderId="26" xfId="0" applyFont="1" applyFill="1" applyBorder="1" applyAlignment="1">
      <alignment horizontal="left" vertical="center" wrapText="1"/>
    </xf>
    <xf numFmtId="0" fontId="1" fillId="6" borderId="12"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11</xdr:col>
      <xdr:colOff>438150</xdr:colOff>
      <xdr:row>6</xdr:row>
      <xdr:rowOff>142875</xdr:rowOff>
    </xdr:from>
    <xdr:to>
      <xdr:col>15</xdr:col>
      <xdr:colOff>171450</xdr:colOff>
      <xdr:row>11</xdr:row>
      <xdr:rowOff>161925</xdr:rowOff>
    </xdr:to>
    <xdr:sp macro="" textlink="">
      <xdr:nvSpPr>
        <xdr:cNvPr id="1030" name="Text Box 6">
          <a:extLst>
            <a:ext uri="{FF2B5EF4-FFF2-40B4-BE49-F238E27FC236}">
              <a16:creationId xmlns:a16="http://schemas.microsoft.com/office/drawing/2014/main" id="{E498B078-439A-4470-8F88-492704A96432}"/>
            </a:ext>
          </a:extLst>
        </xdr:cNvPr>
        <xdr:cNvSpPr txBox="1">
          <a:spLocks noChangeArrowheads="1"/>
        </xdr:cNvSpPr>
      </xdr:nvSpPr>
      <xdr:spPr bwMode="auto">
        <a:xfrm>
          <a:off x="8401050" y="1228725"/>
          <a:ext cx="2400300" cy="83820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n-US" sz="1000" b="1" i="0" strike="noStrike">
              <a:solidFill>
                <a:srgbClr val="000000"/>
              </a:solidFill>
              <a:latin typeface="Arial"/>
              <a:cs typeface="Arial"/>
            </a:rPr>
            <a:t>Vose Consulting:</a:t>
          </a:r>
          <a:r>
            <a:rPr lang="en-US" sz="1000" b="0" i="0" strike="noStrike">
              <a:solidFill>
                <a:srgbClr val="000000"/>
              </a:solidFill>
              <a:latin typeface="Arial"/>
              <a:cs typeface="Arial"/>
            </a:rPr>
            <a:t> In Column L, we added an If-statement that will prevent Crystal Ball from getting n = 0 in the Binomial Distribution. We correct this in column N, so that we still get the correct answers.</a:t>
          </a:r>
        </a:p>
      </xdr:txBody>
    </xdr:sp>
    <xdr:clientData/>
  </xdr:twoCellAnchor>
  <xdr:twoCellAnchor>
    <xdr:from>
      <xdr:col>11</xdr:col>
      <xdr:colOff>381000</xdr:colOff>
      <xdr:row>12</xdr:row>
      <xdr:rowOff>0</xdr:rowOff>
    </xdr:from>
    <xdr:to>
      <xdr:col>11</xdr:col>
      <xdr:colOff>609600</xdr:colOff>
      <xdr:row>14</xdr:row>
      <xdr:rowOff>12700</xdr:rowOff>
    </xdr:to>
    <xdr:sp macro="" textlink="">
      <xdr:nvSpPr>
        <xdr:cNvPr id="1060" name="Line 7">
          <a:extLst>
            <a:ext uri="{FF2B5EF4-FFF2-40B4-BE49-F238E27FC236}">
              <a16:creationId xmlns:a16="http://schemas.microsoft.com/office/drawing/2014/main" id="{2F4FCDC4-C1FA-48D0-AA7B-B014FA92BDB6}"/>
            </a:ext>
          </a:extLst>
        </xdr:cNvPr>
        <xdr:cNvSpPr>
          <a:spLocks noChangeShapeType="1"/>
        </xdr:cNvSpPr>
      </xdr:nvSpPr>
      <xdr:spPr bwMode="auto">
        <a:xfrm flipH="1">
          <a:off x="8737600" y="2628900"/>
          <a:ext cx="228600" cy="342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57150</xdr:rowOff>
    </xdr:from>
    <xdr:to>
      <xdr:col>3</xdr:col>
      <xdr:colOff>177800</xdr:colOff>
      <xdr:row>2</xdr:row>
      <xdr:rowOff>133350</xdr:rowOff>
    </xdr:to>
    <xdr:pic>
      <xdr:nvPicPr>
        <xdr:cNvPr id="2" name="Picture 126">
          <a:hlinkClick xmlns:r="http://schemas.openxmlformats.org/officeDocument/2006/relationships" r:id="rId1"/>
          <a:extLst>
            <a:ext uri="{FF2B5EF4-FFF2-40B4-BE49-F238E27FC236}">
              <a16:creationId xmlns:a16="http://schemas.microsoft.com/office/drawing/2014/main" id="{07C8EE11-592A-4C10-94B2-31848C7BDA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800" y="57150"/>
          <a:ext cx="2451100" cy="1035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N43"/>
  <sheetViews>
    <sheetView showGridLines="0" tabSelected="1" workbookViewId="0">
      <selection activeCell="J31" sqref="J31"/>
    </sheetView>
  </sheetViews>
  <sheetFormatPr defaultRowHeight="12.5" x14ac:dyDescent="0.25"/>
  <cols>
    <col min="1" max="1" width="2.54296875" customWidth="1"/>
    <col min="2" max="2" width="21.26953125" customWidth="1"/>
    <col min="3" max="3" width="11.26953125" customWidth="1"/>
    <col min="4" max="4" width="10.54296875" customWidth="1"/>
    <col min="5" max="5" width="6.81640625" customWidth="1"/>
    <col min="6" max="6" width="8.1796875" customWidth="1"/>
    <col min="7" max="7" width="16" customWidth="1"/>
    <col min="8" max="8" width="8.7265625" customWidth="1"/>
    <col min="9" max="9" width="11.81640625" bestFit="1" customWidth="1"/>
    <col min="10" max="10" width="11" customWidth="1"/>
    <col min="11" max="11" width="11.453125" customWidth="1"/>
    <col min="12" max="12" width="9.453125" customWidth="1"/>
    <col min="13" max="13" width="11.7265625" customWidth="1"/>
    <col min="14" max="14" width="9.453125" customWidth="1"/>
  </cols>
  <sheetData>
    <row r="1" spans="2:14" s="10" customFormat="1" ht="58.5" customHeight="1" x14ac:dyDescent="0.25"/>
    <row r="2" spans="2:14" s="10" customFormat="1" ht="17.25" customHeight="1" x14ac:dyDescent="0.4">
      <c r="E2" s="11" t="s">
        <v>9</v>
      </c>
      <c r="J2"/>
    </row>
    <row r="3" spans="2:14" s="10" customFormat="1" ht="17.25" customHeight="1" thickBot="1" x14ac:dyDescent="0.3">
      <c r="J3"/>
    </row>
    <row r="4" spans="2:14" s="10" customFormat="1" ht="12.75" customHeight="1" x14ac:dyDescent="0.25">
      <c r="B4" s="52" t="s">
        <v>13</v>
      </c>
      <c r="C4" s="53"/>
      <c r="D4" s="53"/>
      <c r="E4" s="53"/>
      <c r="F4" s="53"/>
      <c r="G4" s="53"/>
      <c r="H4" s="53"/>
      <c r="I4" s="53"/>
      <c r="J4" s="54"/>
    </row>
    <row r="5" spans="2:14" s="10" customFormat="1" ht="12.75" customHeight="1" x14ac:dyDescent="0.25">
      <c r="B5" s="55"/>
      <c r="C5" s="56"/>
      <c r="D5" s="56"/>
      <c r="E5" s="56"/>
      <c r="F5" s="56"/>
      <c r="G5" s="56"/>
      <c r="H5" s="56"/>
      <c r="I5" s="56"/>
      <c r="J5" s="57"/>
    </row>
    <row r="6" spans="2:14" s="10" customFormat="1" ht="12.75" customHeight="1" x14ac:dyDescent="0.25">
      <c r="B6" s="55"/>
      <c r="C6" s="56"/>
      <c r="D6" s="56"/>
      <c r="E6" s="56"/>
      <c r="F6" s="56"/>
      <c r="G6" s="56"/>
      <c r="H6" s="56"/>
      <c r="I6" s="56"/>
      <c r="J6" s="57"/>
    </row>
    <row r="7" spans="2:14" s="10" customFormat="1" ht="12.75" customHeight="1" x14ac:dyDescent="0.25">
      <c r="B7" s="55"/>
      <c r="C7" s="56"/>
      <c r="D7" s="56"/>
      <c r="E7" s="56"/>
      <c r="F7" s="56"/>
      <c r="G7" s="56"/>
      <c r="H7" s="56"/>
      <c r="I7" s="56"/>
      <c r="J7" s="57"/>
    </row>
    <row r="8" spans="2:14" s="10" customFormat="1" ht="12.75" customHeight="1" x14ac:dyDescent="0.25">
      <c r="B8" s="55"/>
      <c r="C8" s="56"/>
      <c r="D8" s="56"/>
      <c r="E8" s="56"/>
      <c r="F8" s="56"/>
      <c r="G8" s="56"/>
      <c r="H8" s="56"/>
      <c r="I8" s="56"/>
      <c r="J8" s="57"/>
    </row>
    <row r="9" spans="2:14" s="10" customFormat="1" ht="12.75" customHeight="1" thickBot="1" x14ac:dyDescent="0.3">
      <c r="B9" s="58"/>
      <c r="C9" s="59"/>
      <c r="D9" s="59"/>
      <c r="E9" s="59"/>
      <c r="F9" s="59"/>
      <c r="G9" s="59"/>
      <c r="H9" s="59"/>
      <c r="I9" s="59"/>
      <c r="J9" s="60"/>
    </row>
    <row r="10" spans="2:14" ht="13" thickBot="1" x14ac:dyDescent="0.3"/>
    <row r="11" spans="2:14" ht="13" x14ac:dyDescent="0.3">
      <c r="B11" s="12" t="s">
        <v>10</v>
      </c>
      <c r="C11" s="13">
        <v>2.2999999999999998</v>
      </c>
      <c r="E11" s="18" t="s">
        <v>6</v>
      </c>
      <c r="F11" s="44"/>
      <c r="G11" s="19"/>
      <c r="H11" s="36">
        <f>SUM(J16:J25)</f>
        <v>35</v>
      </c>
    </row>
    <row r="12" spans="2:14" ht="13.5" thickBot="1" x14ac:dyDescent="0.35">
      <c r="B12" s="14" t="s">
        <v>11</v>
      </c>
      <c r="C12" s="15">
        <v>7600</v>
      </c>
      <c r="E12" s="20" t="s">
        <v>7</v>
      </c>
      <c r="F12" s="45"/>
      <c r="G12" s="21"/>
      <c r="H12" s="37">
        <f>SUM(N16:N25)</f>
        <v>6</v>
      </c>
    </row>
    <row r="13" spans="2:14" ht="13" thickBot="1" x14ac:dyDescent="0.3">
      <c r="B13" s="16" t="s">
        <v>12</v>
      </c>
      <c r="C13" s="17">
        <v>0.25</v>
      </c>
    </row>
    <row r="14" spans="2:14" ht="13" thickBot="1" x14ac:dyDescent="0.3"/>
    <row r="15" spans="2:14" ht="39" customHeight="1" x14ac:dyDescent="0.25">
      <c r="B15" s="27" t="s">
        <v>0</v>
      </c>
      <c r="C15" s="28" t="s">
        <v>1</v>
      </c>
      <c r="D15" s="29" t="s">
        <v>2</v>
      </c>
      <c r="F15" s="30" t="s">
        <v>0</v>
      </c>
      <c r="G15" s="31" t="s">
        <v>3</v>
      </c>
      <c r="H15" s="30" t="s">
        <v>14</v>
      </c>
      <c r="I15" s="31" t="s">
        <v>15</v>
      </c>
      <c r="J15" s="32" t="s">
        <v>4</v>
      </c>
      <c r="K15" s="31" t="s">
        <v>16</v>
      </c>
      <c r="L15" s="35" t="s">
        <v>17</v>
      </c>
      <c r="M15" s="31" t="s">
        <v>15</v>
      </c>
      <c r="N15" s="35" t="s">
        <v>5</v>
      </c>
    </row>
    <row r="16" spans="2:14" ht="13" x14ac:dyDescent="0.3">
      <c r="B16" s="22">
        <v>1</v>
      </c>
      <c r="C16" s="1">
        <v>0.22</v>
      </c>
      <c r="D16" s="23">
        <v>0.1</v>
      </c>
      <c r="F16" s="2">
        <v>1</v>
      </c>
      <c r="G16" s="3">
        <f t="shared" ref="G16:G25" si="0">$C$11*C16*(1-D16)</f>
        <v>0.45540000000000003</v>
      </c>
      <c r="H16" s="38">
        <f>G16*$C$12/1000</f>
        <v>3.4610400000000006</v>
      </c>
      <c r="I16" s="50">
        <v>5</v>
      </c>
      <c r="J16" s="41">
        <f>I16*F16</f>
        <v>5</v>
      </c>
      <c r="K16" s="46">
        <f>1-(1-$C$13)^F16</f>
        <v>0.25</v>
      </c>
      <c r="L16" s="4">
        <f>IF(J16/F16=0,999,J16/F16)</f>
        <v>5</v>
      </c>
      <c r="M16" s="48">
        <v>2</v>
      </c>
      <c r="N16" s="4">
        <f>IF(J16=0,0,M16)</f>
        <v>2</v>
      </c>
    </row>
    <row r="17" spans="2:14" ht="13" x14ac:dyDescent="0.3">
      <c r="B17" s="22">
        <v>2</v>
      </c>
      <c r="C17" s="1">
        <v>0.27</v>
      </c>
      <c r="D17" s="23">
        <v>0.19</v>
      </c>
      <c r="F17" s="2">
        <v>2</v>
      </c>
      <c r="G17" s="5">
        <f t="shared" si="0"/>
        <v>0.50301000000000007</v>
      </c>
      <c r="H17" s="39">
        <f t="shared" ref="H17:H25" si="1">G17*$C$12/1000</f>
        <v>3.8228760000000008</v>
      </c>
      <c r="I17" s="50">
        <v>4</v>
      </c>
      <c r="J17" s="42">
        <f t="shared" ref="J17:J25" si="2">I17*F17</f>
        <v>8</v>
      </c>
      <c r="K17" s="46">
        <f t="shared" ref="K17:K25" si="3">1-(1-$C$13)^F17</f>
        <v>0.4375</v>
      </c>
      <c r="L17" s="6">
        <f t="shared" ref="L17:L25" si="4">IF(J17/F17=0,999,J17/F17)</f>
        <v>4</v>
      </c>
      <c r="M17" s="48">
        <v>1</v>
      </c>
      <c r="N17" s="6">
        <f t="shared" ref="N17:N25" si="5">IF(J17=0,0,M17)</f>
        <v>1</v>
      </c>
    </row>
    <row r="18" spans="2:14" ht="13" x14ac:dyDescent="0.3">
      <c r="B18" s="22">
        <v>3</v>
      </c>
      <c r="C18" s="1">
        <v>0.17</v>
      </c>
      <c r="D18" s="23">
        <v>0.27099999999999991</v>
      </c>
      <c r="F18" s="2">
        <v>3</v>
      </c>
      <c r="G18" s="5">
        <f t="shared" si="0"/>
        <v>0.28503900000000004</v>
      </c>
      <c r="H18" s="39">
        <f t="shared" si="1"/>
        <v>2.1662964000000002</v>
      </c>
      <c r="I18" s="50">
        <v>2</v>
      </c>
      <c r="J18" s="42">
        <f t="shared" si="2"/>
        <v>6</v>
      </c>
      <c r="K18" s="46">
        <f t="shared" si="3"/>
        <v>0.578125</v>
      </c>
      <c r="L18" s="6">
        <f t="shared" si="4"/>
        <v>2</v>
      </c>
      <c r="M18" s="48">
        <v>0</v>
      </c>
      <c r="N18" s="6">
        <f t="shared" si="5"/>
        <v>0</v>
      </c>
    </row>
    <row r="19" spans="2:14" ht="13" x14ac:dyDescent="0.3">
      <c r="B19" s="22">
        <v>4</v>
      </c>
      <c r="C19" s="1">
        <v>0.12</v>
      </c>
      <c r="D19" s="23">
        <v>0.34389999999999987</v>
      </c>
      <c r="F19" s="2">
        <v>4</v>
      </c>
      <c r="G19" s="5">
        <f t="shared" si="0"/>
        <v>0.18108360000000001</v>
      </c>
      <c r="H19" s="39">
        <f t="shared" si="1"/>
        <v>1.3762353600000001</v>
      </c>
      <c r="I19" s="50">
        <v>1</v>
      </c>
      <c r="J19" s="42">
        <f t="shared" si="2"/>
        <v>4</v>
      </c>
      <c r="K19" s="46">
        <f t="shared" si="3"/>
        <v>0.68359375</v>
      </c>
      <c r="L19" s="6">
        <f t="shared" si="4"/>
        <v>1</v>
      </c>
      <c r="M19" s="48">
        <v>1</v>
      </c>
      <c r="N19" s="6">
        <f t="shared" si="5"/>
        <v>1</v>
      </c>
    </row>
    <row r="20" spans="2:14" ht="13" x14ac:dyDescent="0.3">
      <c r="B20" s="22">
        <v>5</v>
      </c>
      <c r="C20" s="1">
        <v>0.09</v>
      </c>
      <c r="D20" s="23">
        <v>0.40950999999999982</v>
      </c>
      <c r="F20" s="2">
        <v>5</v>
      </c>
      <c r="G20" s="5">
        <f t="shared" si="0"/>
        <v>0.12223143000000003</v>
      </c>
      <c r="H20" s="39">
        <f t="shared" si="1"/>
        <v>0.92895886800000027</v>
      </c>
      <c r="I20" s="50">
        <v>0</v>
      </c>
      <c r="J20" s="42">
        <f t="shared" si="2"/>
        <v>0</v>
      </c>
      <c r="K20" s="46">
        <f t="shared" si="3"/>
        <v>0.7626953125</v>
      </c>
      <c r="L20" s="6">
        <f t="shared" si="4"/>
        <v>999</v>
      </c>
      <c r="M20" s="48">
        <v>765</v>
      </c>
      <c r="N20" s="6">
        <f t="shared" si="5"/>
        <v>0</v>
      </c>
    </row>
    <row r="21" spans="2:14" ht="13" x14ac:dyDescent="0.3">
      <c r="B21" s="22">
        <v>6</v>
      </c>
      <c r="C21" s="1">
        <v>0.06</v>
      </c>
      <c r="D21" s="23">
        <v>0.46855899999999984</v>
      </c>
      <c r="F21" s="2">
        <v>6</v>
      </c>
      <c r="G21" s="5">
        <f t="shared" si="0"/>
        <v>7.3338858000000021E-2</v>
      </c>
      <c r="H21" s="39">
        <f t="shared" si="1"/>
        <v>0.55737532080000018</v>
      </c>
      <c r="I21" s="50">
        <v>2</v>
      </c>
      <c r="J21" s="42">
        <f t="shared" si="2"/>
        <v>12</v>
      </c>
      <c r="K21" s="46">
        <f t="shared" si="3"/>
        <v>0.822021484375</v>
      </c>
      <c r="L21" s="6">
        <f t="shared" si="4"/>
        <v>2</v>
      </c>
      <c r="M21" s="48">
        <v>2</v>
      </c>
      <c r="N21" s="6">
        <f t="shared" si="5"/>
        <v>2</v>
      </c>
    </row>
    <row r="22" spans="2:14" ht="13" x14ac:dyDescent="0.3">
      <c r="B22" s="22">
        <v>7</v>
      </c>
      <c r="C22" s="1">
        <v>0.03</v>
      </c>
      <c r="D22" s="23">
        <v>0.52170309999999986</v>
      </c>
      <c r="F22" s="2">
        <v>7</v>
      </c>
      <c r="G22" s="5">
        <f t="shared" si="0"/>
        <v>3.3002486100000006E-2</v>
      </c>
      <c r="H22" s="39">
        <f t="shared" si="1"/>
        <v>0.25081889436000004</v>
      </c>
      <c r="I22" s="50">
        <v>0</v>
      </c>
      <c r="J22" s="42">
        <f t="shared" si="2"/>
        <v>0</v>
      </c>
      <c r="K22" s="46">
        <f t="shared" si="3"/>
        <v>0.86651611328125</v>
      </c>
      <c r="L22" s="6">
        <f t="shared" si="4"/>
        <v>999</v>
      </c>
      <c r="M22" s="48">
        <v>868</v>
      </c>
      <c r="N22" s="6">
        <f t="shared" si="5"/>
        <v>0</v>
      </c>
    </row>
    <row r="23" spans="2:14" ht="13" x14ac:dyDescent="0.3">
      <c r="B23" s="22">
        <v>8</v>
      </c>
      <c r="C23" s="1">
        <v>0.02</v>
      </c>
      <c r="D23" s="23">
        <v>0.56953278999999979</v>
      </c>
      <c r="F23" s="2">
        <v>8</v>
      </c>
      <c r="G23" s="5">
        <f t="shared" si="0"/>
        <v>1.980149166000001E-2</v>
      </c>
      <c r="H23" s="39">
        <f t="shared" si="1"/>
        <v>0.15049133661600006</v>
      </c>
      <c r="I23" s="50">
        <v>0</v>
      </c>
      <c r="J23" s="42">
        <f t="shared" si="2"/>
        <v>0</v>
      </c>
      <c r="K23" s="46">
        <f t="shared" si="3"/>
        <v>0.8998870849609375</v>
      </c>
      <c r="L23" s="6">
        <f t="shared" si="4"/>
        <v>999</v>
      </c>
      <c r="M23" s="48">
        <v>890</v>
      </c>
      <c r="N23" s="6">
        <f t="shared" si="5"/>
        <v>0</v>
      </c>
    </row>
    <row r="24" spans="2:14" ht="13" x14ac:dyDescent="0.3">
      <c r="B24" s="22">
        <v>9</v>
      </c>
      <c r="C24" s="1">
        <v>0.01</v>
      </c>
      <c r="D24" s="23">
        <v>0.61257951099999985</v>
      </c>
      <c r="F24" s="2">
        <v>9</v>
      </c>
      <c r="G24" s="5">
        <f t="shared" si="0"/>
        <v>8.910671247000004E-3</v>
      </c>
      <c r="H24" s="39">
        <f t="shared" si="1"/>
        <v>6.7721101477200035E-2</v>
      </c>
      <c r="I24" s="50">
        <v>0</v>
      </c>
      <c r="J24" s="42">
        <f t="shared" si="2"/>
        <v>0</v>
      </c>
      <c r="K24" s="46">
        <f t="shared" si="3"/>
        <v>0.92491531372070313</v>
      </c>
      <c r="L24" s="6">
        <f t="shared" si="4"/>
        <v>999</v>
      </c>
      <c r="M24" s="48">
        <v>925</v>
      </c>
      <c r="N24" s="6">
        <f t="shared" si="5"/>
        <v>0</v>
      </c>
    </row>
    <row r="25" spans="2:14" ht="13.5" thickBot="1" x14ac:dyDescent="0.35">
      <c r="B25" s="24">
        <v>10</v>
      </c>
      <c r="C25" s="25">
        <v>0.01</v>
      </c>
      <c r="D25" s="26">
        <v>0.65132155989999985</v>
      </c>
      <c r="F25" s="7">
        <v>10</v>
      </c>
      <c r="G25" s="8">
        <f t="shared" si="0"/>
        <v>8.0196041223000031E-3</v>
      </c>
      <c r="H25" s="40">
        <f t="shared" si="1"/>
        <v>6.0948991329480021E-2</v>
      </c>
      <c r="I25" s="51">
        <v>0</v>
      </c>
      <c r="J25" s="43">
        <f t="shared" si="2"/>
        <v>0</v>
      </c>
      <c r="K25" s="47">
        <f t="shared" si="3"/>
        <v>0.94368648529052734</v>
      </c>
      <c r="L25" s="9">
        <f t="shared" si="4"/>
        <v>999</v>
      </c>
      <c r="M25" s="49">
        <v>942</v>
      </c>
      <c r="N25" s="9">
        <f t="shared" si="5"/>
        <v>0</v>
      </c>
    </row>
    <row r="27" spans="2:14" ht="13" x14ac:dyDescent="0.3">
      <c r="B27" s="33" t="s">
        <v>8</v>
      </c>
    </row>
    <row r="28" spans="2:14" ht="13" thickBot="1" x14ac:dyDescent="0.3"/>
    <row r="29" spans="2:14" ht="12.75" customHeight="1" x14ac:dyDescent="0.25">
      <c r="B29" s="61" t="s">
        <v>18</v>
      </c>
      <c r="C29" s="62"/>
      <c r="D29" s="62"/>
      <c r="E29" s="62"/>
      <c r="F29" s="62"/>
      <c r="G29" s="62"/>
      <c r="H29" s="63"/>
    </row>
    <row r="30" spans="2:14" x14ac:dyDescent="0.25">
      <c r="B30" s="64"/>
      <c r="C30" s="65"/>
      <c r="D30" s="65"/>
      <c r="E30" s="65"/>
      <c r="F30" s="65"/>
      <c r="G30" s="65"/>
      <c r="H30" s="66"/>
    </row>
    <row r="31" spans="2:14" x14ac:dyDescent="0.25">
      <c r="B31" s="64"/>
      <c r="C31" s="65"/>
      <c r="D31" s="65"/>
      <c r="E31" s="65"/>
      <c r="F31" s="65"/>
      <c r="G31" s="65"/>
      <c r="H31" s="66"/>
    </row>
    <row r="32" spans="2:14" x14ac:dyDescent="0.25">
      <c r="B32" s="64"/>
      <c r="C32" s="65"/>
      <c r="D32" s="65"/>
      <c r="E32" s="65"/>
      <c r="F32" s="65"/>
      <c r="G32" s="65"/>
      <c r="H32" s="66"/>
    </row>
    <row r="33" spans="2:8" ht="13" thickBot="1" x14ac:dyDescent="0.3">
      <c r="B33" s="67"/>
      <c r="C33" s="68"/>
      <c r="D33" s="68"/>
      <c r="E33" s="68"/>
      <c r="F33" s="68"/>
      <c r="G33" s="68"/>
      <c r="H33" s="69"/>
    </row>
    <row r="34" spans="2:8" x14ac:dyDescent="0.25">
      <c r="H34" s="34"/>
    </row>
    <row r="43" spans="2:8" ht="12.75" customHeight="1" x14ac:dyDescent="0.25"/>
  </sheetData>
  <mergeCells count="2">
    <mergeCell ref="B4:J9"/>
    <mergeCell ref="B29:H33"/>
  </mergeCells>
  <phoneticPr fontId="2" type="noConversion"/>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Clumps of cysts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2003-07-05T15:42:25Z</dcterms:created>
  <dcterms:modified xsi:type="dcterms:W3CDTF">2017-09-22T16:22:40Z</dcterms:modified>
  <cp:category/>
</cp:coreProperties>
</file>