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spenag_ntnu_no/Documents/Energi og Miljø NTNU/TET 4205 Kraftsystem analyse 2/"/>
    </mc:Choice>
  </mc:AlternateContent>
  <xr:revisionPtr revIDLastSave="154" documentId="8_{ED191E68-9DE5-4A85-8684-D868171E4B81}" xr6:coauthVersionLast="47" xr6:coauthVersionMax="47" xr10:uidLastSave="{0583E68E-ACBC-44F3-9650-E55366AFB9D9}"/>
  <bookViews>
    <workbookView xWindow="5124" yWindow="3396" windowWidth="17280" windowHeight="8964" activeTab="6" xr2:uid="{8568825A-90E7-416A-AAD2-834ABAF027E0}"/>
  </bookViews>
  <sheets>
    <sheet name="Z_real" sheetId="1" r:id="rId1"/>
    <sheet name="Z_imag" sheetId="2" r:id="rId2"/>
    <sheet name="Shunt" sheetId="3" r:id="rId3"/>
    <sheet name="Ybus" sheetId="4" r:id="rId4"/>
    <sheet name="Y_real" sheetId="5" r:id="rId5"/>
    <sheet name="Y_imag" sheetId="6" r:id="rId6"/>
    <sheet name="Angl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E2" i="7"/>
  <c r="C3" i="7"/>
  <c r="D3" i="7"/>
  <c r="E3" i="7"/>
  <c r="C4" i="7"/>
  <c r="D4" i="7"/>
  <c r="E5" i="7"/>
  <c r="F5" i="7"/>
  <c r="E6" i="7"/>
  <c r="F6" i="7"/>
  <c r="B3" i="7"/>
  <c r="B5" i="7"/>
  <c r="B2" i="7"/>
  <c r="F6" i="4"/>
  <c r="F6" i="5" s="1"/>
  <c r="D4" i="4"/>
  <c r="E5" i="4"/>
  <c r="E5" i="6" s="1"/>
  <c r="C3" i="4"/>
  <c r="C3" i="6" s="1"/>
  <c r="D4" i="5"/>
  <c r="B2" i="4"/>
  <c r="B3" i="4"/>
  <c r="B3" i="5" s="1"/>
  <c r="C2" i="4"/>
  <c r="C2" i="5" s="1"/>
  <c r="F5" i="4"/>
  <c r="F5" i="6" s="1"/>
  <c r="E6" i="4"/>
  <c r="E6" i="5" s="1"/>
  <c r="E3" i="4"/>
  <c r="E3" i="5" s="1"/>
  <c r="E2" i="4"/>
  <c r="E2" i="5" s="1"/>
  <c r="D3" i="4"/>
  <c r="D3" i="5" s="1"/>
  <c r="C4" i="4"/>
  <c r="C4" i="6" s="1"/>
  <c r="B5" i="4"/>
  <c r="B5" i="6" s="1"/>
  <c r="D2" i="5"/>
  <c r="F2" i="5"/>
  <c r="F3" i="5"/>
  <c r="E4" i="5"/>
  <c r="F4" i="5"/>
  <c r="C5" i="5"/>
  <c r="D5" i="5"/>
  <c r="C6" i="5"/>
  <c r="D6" i="5"/>
  <c r="B4" i="5"/>
  <c r="B6" i="5"/>
  <c r="D2" i="6"/>
  <c r="F2" i="6"/>
  <c r="F3" i="6"/>
  <c r="E4" i="6"/>
  <c r="F4" i="6"/>
  <c r="C5" i="6"/>
  <c r="D5" i="6"/>
  <c r="C6" i="6"/>
  <c r="D6" i="6"/>
  <c r="B4" i="6"/>
  <c r="B6" i="6"/>
  <c r="F6" i="6" l="1"/>
  <c r="E5" i="5"/>
  <c r="D4" i="6"/>
  <c r="C3" i="5"/>
  <c r="B2" i="5"/>
  <c r="B2" i="6"/>
  <c r="C2" i="6"/>
  <c r="F5" i="5"/>
  <c r="E6" i="6"/>
  <c r="E3" i="6"/>
  <c r="E2" i="6"/>
  <c r="D3" i="6"/>
  <c r="C4" i="5"/>
  <c r="B5" i="5"/>
  <c r="B3" i="6"/>
</calcChain>
</file>

<file path=xl/sharedStrings.xml><?xml version="1.0" encoding="utf-8"?>
<sst xmlns="http://schemas.openxmlformats.org/spreadsheetml/2006/main" count="55" uniqueCount="15">
  <si>
    <t>z12</t>
  </si>
  <si>
    <t>z23</t>
  </si>
  <si>
    <t>z14</t>
  </si>
  <si>
    <t>z24</t>
  </si>
  <si>
    <t>z45</t>
  </si>
  <si>
    <t>bus1</t>
  </si>
  <si>
    <t>bus2</t>
  </si>
  <si>
    <t>bus3</t>
  </si>
  <si>
    <t>bus4</t>
  </si>
  <si>
    <t>bus5</t>
  </si>
  <si>
    <t>Y1</t>
  </si>
  <si>
    <t>Y2</t>
  </si>
  <si>
    <t>Y3</t>
  </si>
  <si>
    <t>Y4</t>
  </si>
  <si>
    <t>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</si>
</sst>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6383-33B4-480C-9398-30C19B904C53}">
  <dimension ref="A2:B6"/>
  <sheetViews>
    <sheetView workbookViewId="0">
      <selection activeCell="B2" sqref="B2"/>
    </sheetView>
  </sheetViews>
  <sheetFormatPr baseColWidth="10" defaultRowHeight="14.4" x14ac:dyDescent="0.3"/>
  <sheetData>
    <row r="2" spans="1:2" x14ac:dyDescent="0.3">
      <c r="A2" t="s">
        <v>0</v>
      </c>
      <c r="B2">
        <v>0.05</v>
      </c>
    </row>
    <row r="3" spans="1:2" x14ac:dyDescent="0.3">
      <c r="A3" t="s">
        <v>1</v>
      </c>
      <c r="B3">
        <v>2.5000000000000001E-2</v>
      </c>
    </row>
    <row r="4" spans="1:2" x14ac:dyDescent="0.3">
      <c r="A4" t="s">
        <v>2</v>
      </c>
      <c r="B4">
        <v>0.02</v>
      </c>
    </row>
    <row r="5" spans="1:2" x14ac:dyDescent="0.3">
      <c r="A5" t="s">
        <v>3</v>
      </c>
      <c r="B5">
        <v>0.02</v>
      </c>
    </row>
    <row r="6" spans="1:2" x14ac:dyDescent="0.3">
      <c r="A6" t="s">
        <v>4</v>
      </c>
      <c r="B6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0E5A0-8146-4A98-BC7D-11D480555925}">
  <dimension ref="A2:B6"/>
  <sheetViews>
    <sheetView workbookViewId="0">
      <selection activeCell="B4" sqref="B4"/>
    </sheetView>
  </sheetViews>
  <sheetFormatPr baseColWidth="10" defaultRowHeight="14.4" x14ac:dyDescent="0.3"/>
  <sheetData>
    <row r="2" spans="1:2" x14ac:dyDescent="0.3">
      <c r="A2" t="s">
        <v>0</v>
      </c>
      <c r="B2">
        <v>0.25</v>
      </c>
    </row>
    <row r="3" spans="1:2" x14ac:dyDescent="0.3">
      <c r="A3" t="s">
        <v>1</v>
      </c>
      <c r="B3">
        <v>0.125</v>
      </c>
    </row>
    <row r="4" spans="1:2" x14ac:dyDescent="0.3">
      <c r="A4" t="s">
        <v>2</v>
      </c>
      <c r="B4">
        <v>0.2</v>
      </c>
    </row>
    <row r="5" spans="1:2" x14ac:dyDescent="0.3">
      <c r="A5" t="s">
        <v>3</v>
      </c>
      <c r="B5">
        <v>0.2</v>
      </c>
    </row>
    <row r="6" spans="1:2" x14ac:dyDescent="0.3">
      <c r="A6" t="s">
        <v>4</v>
      </c>
      <c r="B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D0AF-84BC-4080-950B-A27AC5959DB8}">
  <dimension ref="A2:B6"/>
  <sheetViews>
    <sheetView workbookViewId="0">
      <selection activeCell="B2" sqref="B2"/>
    </sheetView>
  </sheetViews>
  <sheetFormatPr baseColWidth="10" defaultRowHeight="14.4" x14ac:dyDescent="0.3"/>
  <sheetData>
    <row r="2" spans="1:2" x14ac:dyDescent="0.3">
      <c r="A2" t="s">
        <v>5</v>
      </c>
      <c r="B2">
        <v>0.05</v>
      </c>
    </row>
    <row r="3" spans="1:2" x14ac:dyDescent="0.3">
      <c r="A3" t="s">
        <v>6</v>
      </c>
      <c r="B3">
        <v>0.05</v>
      </c>
    </row>
    <row r="4" spans="1:2" x14ac:dyDescent="0.3">
      <c r="A4" t="s">
        <v>7</v>
      </c>
      <c r="B4">
        <v>3.3333000000000002E-2</v>
      </c>
    </row>
    <row r="5" spans="1:2" x14ac:dyDescent="0.3">
      <c r="A5" t="s">
        <v>8</v>
      </c>
      <c r="B5">
        <v>3.3333000000000002E-2</v>
      </c>
    </row>
    <row r="6" spans="1:2" x14ac:dyDescent="0.3">
      <c r="A6" t="s">
        <v>9</v>
      </c>
      <c r="B6">
        <v>0.02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50D1-6A95-48DD-B61C-7D8F42FD71B1}">
  <dimension ref="A1:F6"/>
  <sheetViews>
    <sheetView workbookViewId="0">
      <selection activeCell="E8" sqref="E8"/>
    </sheetView>
  </sheetViews>
  <sheetFormatPr baseColWidth="10" defaultRowHeight="14.4" x14ac:dyDescent="0.3"/>
  <cols>
    <col min="2" max="2" width="35.44140625" customWidth="1"/>
    <col min="4" max="4" width="20.33203125" customWidth="1"/>
  </cols>
  <sheetData>
    <row r="1" spans="1:6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t="s">
        <v>10</v>
      </c>
      <c r="B2" s="1" t="str">
        <f>IMSUM(IMDIV(1,COMPLEX(Z_real!B2,Z_imag!B2,"j")),COMPLEX(0,Shunt!B2,"j"),IMDIV(1,COMPLEX(Z_real!B4,Z_imag!B4,"j")),COMPLEX(0,Shunt!B4,"j"))</f>
        <v>1.26428027418126-8.7133158956588j</v>
      </c>
      <c r="C2" s="1" t="str">
        <f>IMDIV(-1,COMPLEX(Z_real!B2,Z_imag!B2,"j"))</f>
        <v>-0.769230769230769+3.84615384615385j</v>
      </c>
      <c r="D2" s="1">
        <v>0</v>
      </c>
      <c r="E2" s="1" t="str">
        <f>IMDIV(-1,COMPLEX(Z_real!B4,Z_imag!B4,"j"))</f>
        <v>-0.495049504950495+4.95049504950495j</v>
      </c>
      <c r="F2" s="1">
        <v>0</v>
      </c>
    </row>
    <row r="3" spans="1:6" x14ac:dyDescent="0.3">
      <c r="A3" t="s">
        <v>11</v>
      </c>
      <c r="B3" s="1" t="str">
        <f>IMDIV(-1,COMPLEX(Z_real!B2,Z_imag!B2,"j"))</f>
        <v>-0.769230769230769+3.84615384615385j</v>
      </c>
      <c r="C3" s="1" t="str">
        <f>IMSUM(IMDIV(1,COMPLEX(Z_real!B2,Z_imag!B2,"j")),COMPLEX(0,Shunt!B3,"j"),IMDIV(1,COMPLEX(Z_real!B3,Z_imag!B3,"j")),COMPLEX(0,Shunt!B4,"j"))</f>
        <v>2.30769230769231-11.4551285384615j</v>
      </c>
      <c r="D3" s="1" t="str">
        <f>IMDIV(-1,COMPLEX(Z_real!B3,Z_imag!B3,"j"))</f>
        <v>-1.53846153846154+7.69230769230769j</v>
      </c>
      <c r="E3" s="1" t="str">
        <f>IMDIV(-1,COMPLEX(Z_real!B5,Z_imag!B5,"j"))</f>
        <v>-0.495049504950495+4.95049504950495j</v>
      </c>
      <c r="F3" s="1">
        <v>0</v>
      </c>
    </row>
    <row r="4" spans="1:6" x14ac:dyDescent="0.3">
      <c r="A4" t="s">
        <v>12</v>
      </c>
      <c r="B4" s="1">
        <v>0</v>
      </c>
      <c r="C4" s="1" t="str">
        <f>IMDIV(-1,COMPLEX(Z_real!B3,Z_imag!B3,"j"))</f>
        <v>-1.53846153846154+7.69230769230769j</v>
      </c>
      <c r="D4" s="1" t="str">
        <f>IMSUM(IMDIV(1,COMPLEX(Z_real!B3,Z_imag!B3,"j")),COMPLEX(0,Shunt!B3,"j"))</f>
        <v>1.53846153846154-7.64230769230769j</v>
      </c>
      <c r="E4" s="1">
        <v>0</v>
      </c>
      <c r="F4" s="1">
        <v>0</v>
      </c>
    </row>
    <row r="5" spans="1:6" x14ac:dyDescent="0.3">
      <c r="A5" t="s">
        <v>13</v>
      </c>
      <c r="B5" s="1" t="str">
        <f>IMDIV(-1,COMPLEX(Z_real!B4,Z_imag!B4,"j"))</f>
        <v>-0.495049504950495+4.95049504950495j</v>
      </c>
      <c r="C5" s="1">
        <v>0</v>
      </c>
      <c r="D5" s="1">
        <v>0</v>
      </c>
      <c r="E5" s="1" t="str">
        <f>IMSUM(IMDIV(1,COMPLEX(Z_real!B4,Z_imag!B4,"j")),COMPLEX(0,Shunt!B2,"j"),IMDIV(1,COMPLEX(Z_real!B5,Z_imag!B5,"j")),COMPLEX(0,Shunt!B5,"j"),IMDIV(1,COMPLEX(Z_real!B6,Z_imag!B6,"j")),COMPLEX(0,Shunt!B6,"j"))</f>
        <v>1.98019801980198-19.6986471980198j</v>
      </c>
      <c r="F5" s="1" t="str">
        <f>IMDIV(-1,COMPLEX(Z_real!B6,Z_imag!B6,"j"))</f>
        <v>-0.99009900990099+9.9009900990099j</v>
      </c>
    </row>
    <row r="6" spans="1:6" x14ac:dyDescent="0.3">
      <c r="A6" t="s">
        <v>14</v>
      </c>
      <c r="B6" s="1">
        <v>0</v>
      </c>
      <c r="C6" s="1">
        <v>0</v>
      </c>
      <c r="D6" s="1">
        <v>0</v>
      </c>
      <c r="E6" s="1" t="str">
        <f>IMDIV(-1,COMPLEX(Z_real!B6,Z_imag!B6,"j"))</f>
        <v>-0.99009900990099+9.9009900990099j</v>
      </c>
      <c r="F6" s="1" t="str">
        <f>IMSUM(IMDIV(1,COMPLEX(Z_real!B6,Z_imag!B6,"j")),COMPLEX(0,Shunt!B6,"j"))</f>
        <v>0.99009900990099-9.8809900990099j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FCD5-E6FE-459F-B221-44C94A9B472E}">
  <dimension ref="A1:F6"/>
  <sheetViews>
    <sheetView workbookViewId="0">
      <selection activeCell="B10" sqref="B10"/>
    </sheetView>
  </sheetViews>
  <sheetFormatPr baseColWidth="10" defaultRowHeight="14.4" x14ac:dyDescent="0.3"/>
  <sheetData>
    <row r="1" spans="1:6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t="s">
        <v>10</v>
      </c>
      <c r="B2">
        <f>IMREAL(Ybus!B2)</f>
        <v>1.26428027418126</v>
      </c>
      <c r="C2">
        <f>IMREAL(Ybus!C2)</f>
        <v>-0.76923076923076905</v>
      </c>
      <c r="D2">
        <f>IMREAL(Ybus!D2)</f>
        <v>0</v>
      </c>
      <c r="E2">
        <f>IMREAL(Ybus!E2)</f>
        <v>-0.49504950495049499</v>
      </c>
      <c r="F2">
        <f>IMREAL(Ybus!F2)</f>
        <v>0</v>
      </c>
    </row>
    <row r="3" spans="1:6" x14ac:dyDescent="0.3">
      <c r="A3" t="s">
        <v>11</v>
      </c>
      <c r="B3">
        <f>IMREAL(Ybus!B3)</f>
        <v>-0.76923076923076905</v>
      </c>
      <c r="C3">
        <f>IMREAL(Ybus!C3)</f>
        <v>2.3076923076923102</v>
      </c>
      <c r="D3">
        <f>IMREAL(Ybus!D3)</f>
        <v>-1.5384615384615401</v>
      </c>
      <c r="E3">
        <f>IMREAL(Ybus!E3)</f>
        <v>-0.49504950495049499</v>
      </c>
      <c r="F3">
        <f>IMREAL(Ybus!F3)</f>
        <v>0</v>
      </c>
    </row>
    <row r="4" spans="1:6" x14ac:dyDescent="0.3">
      <c r="A4" t="s">
        <v>12</v>
      </c>
      <c r="B4">
        <f>IMREAL(Ybus!B4)</f>
        <v>0</v>
      </c>
      <c r="C4">
        <f>IMREAL(Ybus!C4)</f>
        <v>-1.5384615384615401</v>
      </c>
      <c r="D4">
        <f>IMREAL(Ybus!D4)</f>
        <v>1.5384615384615401</v>
      </c>
      <c r="E4">
        <f>IMREAL(Ybus!E4)</f>
        <v>0</v>
      </c>
      <c r="F4">
        <f>IMREAL(Ybus!F4)</f>
        <v>0</v>
      </c>
    </row>
    <row r="5" spans="1:6" x14ac:dyDescent="0.3">
      <c r="A5" t="s">
        <v>13</v>
      </c>
      <c r="B5">
        <f>IMREAL(Ybus!B5)</f>
        <v>-0.49504950495049499</v>
      </c>
      <c r="C5">
        <f>IMREAL(Ybus!C5)</f>
        <v>0</v>
      </c>
      <c r="D5">
        <f>IMREAL(Ybus!D5)</f>
        <v>0</v>
      </c>
      <c r="E5">
        <f>IMREAL(Ybus!E5)</f>
        <v>1.98019801980198</v>
      </c>
      <c r="F5">
        <f>IMREAL(Ybus!F5)</f>
        <v>-0.99009900990098998</v>
      </c>
    </row>
    <row r="6" spans="1:6" x14ac:dyDescent="0.3">
      <c r="A6" t="s">
        <v>14</v>
      </c>
      <c r="B6">
        <f>IMREAL(Ybus!B6)</f>
        <v>0</v>
      </c>
      <c r="C6">
        <f>IMREAL(Ybus!C6)</f>
        <v>0</v>
      </c>
      <c r="D6">
        <f>IMREAL(Ybus!D6)</f>
        <v>0</v>
      </c>
      <c r="E6">
        <f>IMREAL(Ybus!E6)</f>
        <v>-0.99009900990098998</v>
      </c>
      <c r="F6">
        <f>IMREAL(Ybus!F6)</f>
        <v>0.99009900990098998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B16DE-5D27-4AD5-88C4-EB5D5C94FEE5}">
  <dimension ref="A1:F6"/>
  <sheetViews>
    <sheetView workbookViewId="0">
      <selection activeCell="B2" sqref="B2"/>
    </sheetView>
  </sheetViews>
  <sheetFormatPr baseColWidth="10" defaultRowHeight="14.4" x14ac:dyDescent="0.3"/>
  <sheetData>
    <row r="1" spans="1:6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t="s">
        <v>10</v>
      </c>
      <c r="B2">
        <f>IMAGINARY(Ybus!B2)</f>
        <v>-8.7133158956588002</v>
      </c>
      <c r="C2">
        <f>IMAGINARY(Ybus!C2)</f>
        <v>3.8461538461538498</v>
      </c>
      <c r="D2">
        <f>IMAGINARY(Ybus!D2)</f>
        <v>0</v>
      </c>
      <c r="E2">
        <f>IMAGINARY(Ybus!E2)</f>
        <v>4.9504950495049496</v>
      </c>
      <c r="F2">
        <f>IMAGINARY(Ybus!F2)</f>
        <v>0</v>
      </c>
    </row>
    <row r="3" spans="1:6" x14ac:dyDescent="0.3">
      <c r="A3" t="s">
        <v>11</v>
      </c>
      <c r="B3">
        <f>IMAGINARY(Ybus!B3)</f>
        <v>3.8461538461538498</v>
      </c>
      <c r="C3">
        <f>IMAGINARY(Ybus!C3)</f>
        <v>-11.4551285384615</v>
      </c>
      <c r="D3">
        <f>IMAGINARY(Ybus!D3)</f>
        <v>7.6923076923076898</v>
      </c>
      <c r="E3">
        <f>IMAGINARY(Ybus!E3)</f>
        <v>4.9504950495049496</v>
      </c>
      <c r="F3">
        <f>IMAGINARY(Ybus!F3)</f>
        <v>0</v>
      </c>
    </row>
    <row r="4" spans="1:6" x14ac:dyDescent="0.3">
      <c r="A4" t="s">
        <v>12</v>
      </c>
      <c r="B4">
        <f>IMAGINARY(Ybus!B4)</f>
        <v>0</v>
      </c>
      <c r="C4">
        <f>IMAGINARY(Ybus!C4)</f>
        <v>7.6923076923076898</v>
      </c>
      <c r="D4">
        <f>IMAGINARY(Ybus!D4)</f>
        <v>-7.64230769230769</v>
      </c>
      <c r="E4">
        <f>IMAGINARY(Ybus!E4)</f>
        <v>0</v>
      </c>
      <c r="F4">
        <f>IMAGINARY(Ybus!F4)</f>
        <v>0</v>
      </c>
    </row>
    <row r="5" spans="1:6" x14ac:dyDescent="0.3">
      <c r="A5" t="s">
        <v>13</v>
      </c>
      <c r="B5">
        <f>IMAGINARY(Ybus!B5)</f>
        <v>4.9504950495049496</v>
      </c>
      <c r="C5">
        <f>IMAGINARY(Ybus!C5)</f>
        <v>0</v>
      </c>
      <c r="D5">
        <f>IMAGINARY(Ybus!D5)</f>
        <v>0</v>
      </c>
      <c r="E5">
        <f>IMAGINARY(Ybus!E5)</f>
        <v>-19.698647198019799</v>
      </c>
      <c r="F5">
        <f>IMAGINARY(Ybus!F5)</f>
        <v>9.9009900990098991</v>
      </c>
    </row>
    <row r="6" spans="1:6" x14ac:dyDescent="0.3">
      <c r="A6" t="s">
        <v>14</v>
      </c>
      <c r="B6">
        <f>IMAGINARY(Ybus!B6)</f>
        <v>0</v>
      </c>
      <c r="C6">
        <f>IMAGINARY(Ybus!C6)</f>
        <v>0</v>
      </c>
      <c r="D6">
        <f>IMAGINARY(Ybus!D6)</f>
        <v>0</v>
      </c>
      <c r="E6">
        <f>IMAGINARY(Ybus!E6)</f>
        <v>9.9009900990098991</v>
      </c>
      <c r="F6">
        <f>IMAGINARY(Ybus!F6)</f>
        <v>-9.8809900990098996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9EFF-1C8F-4689-8D20-4C78F8301475}">
  <dimension ref="A1:F6"/>
  <sheetViews>
    <sheetView tabSelected="1" workbookViewId="0">
      <selection activeCell="D5" sqref="D5"/>
    </sheetView>
  </sheetViews>
  <sheetFormatPr baseColWidth="10" defaultRowHeight="14.4" x14ac:dyDescent="0.3"/>
  <sheetData>
    <row r="1" spans="1:6" x14ac:dyDescent="0.3"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t="s">
        <v>10</v>
      </c>
      <c r="B2">
        <f>ATAN(Y_imag!B2/Y_real!B2)</f>
        <v>-1.4267044230119903</v>
      </c>
      <c r="C2">
        <f>ATAN(Y_imag!C2/Y_real!C2)</f>
        <v>-1.3734007669450161</v>
      </c>
      <c r="D2">
        <v>0</v>
      </c>
      <c r="E2">
        <f>ATAN(Y_imag!E2/Y_real!E2)</f>
        <v>-1.4711276743037347</v>
      </c>
      <c r="F2">
        <v>0</v>
      </c>
    </row>
    <row r="3" spans="1:6" x14ac:dyDescent="0.3">
      <c r="A3" t="s">
        <v>11</v>
      </c>
      <c r="B3">
        <f>ATAN(Y_imag!B3/Y_real!B3)</f>
        <v>-1.3734007669450161</v>
      </c>
      <c r="C3">
        <f>ATAN(Y_imag!C3/Y_real!C3)</f>
        <v>-1.3720021720918567</v>
      </c>
      <c r="D3">
        <f>ATAN(Y_imag!D3/Y_real!D3)</f>
        <v>-1.3734007669450157</v>
      </c>
      <c r="E3">
        <f>ATAN(Y_imag!E3/Y_real!E3)</f>
        <v>-1.4711276743037347</v>
      </c>
      <c r="F3">
        <v>0</v>
      </c>
    </row>
    <row r="4" spans="1:6" x14ac:dyDescent="0.3">
      <c r="A4" t="s">
        <v>12</v>
      </c>
      <c r="B4">
        <v>0</v>
      </c>
      <c r="C4">
        <f>ATAN(Y_imag!C4/Y_real!C4)</f>
        <v>-1.3734007669450157</v>
      </c>
      <c r="D4">
        <f>ATAN(Y_imag!D4/Y_real!D4)</f>
        <v>-1.3721429059731978</v>
      </c>
      <c r="E4">
        <v>0</v>
      </c>
      <c r="F4">
        <v>0</v>
      </c>
    </row>
    <row r="5" spans="1:6" x14ac:dyDescent="0.3">
      <c r="A5" t="s">
        <v>13</v>
      </c>
      <c r="B5">
        <f>ATAN(Y_imag!B5/Y_real!B5)</f>
        <v>-1.4711276743037347</v>
      </c>
      <c r="C5">
        <v>0</v>
      </c>
      <c r="D5">
        <v>0</v>
      </c>
      <c r="E5">
        <f>ATAN(Y_imag!E5/Y_real!E5)</f>
        <v>-1.470608326059581</v>
      </c>
      <c r="F5">
        <f>ATAN(Y_imag!F5/Y_real!F5)</f>
        <v>-1.4711276743037347</v>
      </c>
    </row>
    <row r="6" spans="1:6" x14ac:dyDescent="0.3">
      <c r="A6" t="s">
        <v>14</v>
      </c>
      <c r="B6">
        <v>0</v>
      </c>
      <c r="C6">
        <v>0</v>
      </c>
      <c r="D6">
        <v>0</v>
      </c>
      <c r="E6">
        <f>ATAN(Y_imag!E6/Y_real!E6)</f>
        <v>-1.4711276743037347</v>
      </c>
      <c r="F6">
        <f>ATAN(Y_imag!F6/Y_real!F6)</f>
        <v>-1.470927273504814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Z_real</vt:lpstr>
      <vt:lpstr>Z_imag</vt:lpstr>
      <vt:lpstr>Shunt</vt:lpstr>
      <vt:lpstr>Ybus</vt:lpstr>
      <vt:lpstr>Y_real</vt:lpstr>
      <vt:lpstr>Y_imag</vt:lpstr>
      <vt:lpstr>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Epsilon Delta</dc:creator>
  <cp:lastModifiedBy>Espen Aglen</cp:lastModifiedBy>
  <dcterms:created xsi:type="dcterms:W3CDTF">2022-10-06T09:12:29Z</dcterms:created>
  <dcterms:modified xsi:type="dcterms:W3CDTF">2022-10-18T13:02:30Z</dcterms:modified>
</cp:coreProperties>
</file>