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razahajska/Library/CloudStorage/Dropbox/Bern/side_projects/Rotsee/"/>
    </mc:Choice>
  </mc:AlternateContent>
  <xr:revisionPtr revIDLastSave="0" documentId="8_{443972BE-A782-A143-9E0F-A81593C97F79}" xr6:coauthVersionLast="47" xr6:coauthVersionMax="47" xr10:uidLastSave="{00000000-0000-0000-0000-000000000000}"/>
  <bookViews>
    <workbookView xWindow="6640" yWindow="3060" windowWidth="27240" windowHeight="16440" xr2:uid="{D45EA097-25D3-8146-A440-15D177331A5A}"/>
  </bookViews>
  <sheets>
    <sheet name="pig_are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Fatemeh Ajallooeian</author>
  </authors>
  <commentList>
    <comment ref="I1" authorId="0" shapeId="0" xr:uid="{1308416B-5F69-014F-8A27-85331321B3AE}">
      <text>
        <r>
          <rPr>
            <b/>
            <sz val="9"/>
            <color rgb="FF000000"/>
            <rFont val="Tahoma"/>
            <family val="2"/>
          </rPr>
          <t xml:space="preserve">Fatemeh Ajallooeian
</t>
        </r>
        <r>
          <rPr>
            <b/>
            <sz val="9"/>
            <color rgb="FF000000"/>
            <rFont val="Tahoma"/>
            <family val="2"/>
          </rPr>
          <t xml:space="preserve">coming together as 3 peaks (see attached) with exact bandwidth of 445 and 474 and retention time of 20.80''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Fatemeh Ajallooeian</author>
  </authors>
  <commentList>
    <comment ref="A9" authorId="0" shapeId="0" xr:uid="{34F3550B-071D-7549-B616-9BFA9A560E27}">
      <text>
        <r>
          <rPr>
            <b/>
            <sz val="9"/>
            <color rgb="FF000000"/>
            <rFont val="Tahoma"/>
            <family val="2"/>
          </rPr>
          <t xml:space="preserve">Fatemeh Ajallooeian
</t>
        </r>
        <r>
          <rPr>
            <b/>
            <sz val="9"/>
            <color rgb="FF000000"/>
            <rFont val="Tahoma"/>
            <family val="2"/>
          </rPr>
          <t xml:space="preserve">coming together as 3 peaks (see attached) with exact bandwidth of 445 and 474 and retention time of 20.80''
</t>
        </r>
      </text>
    </comment>
  </commentList>
</comments>
</file>

<file path=xl/sharedStrings.xml><?xml version="1.0" encoding="utf-8"?>
<sst xmlns="http://schemas.openxmlformats.org/spreadsheetml/2006/main" count="60" uniqueCount="41">
  <si>
    <t>Diatoxanthin</t>
  </si>
  <si>
    <t>Lutein</t>
  </si>
  <si>
    <t>Composite depth</t>
  </si>
  <si>
    <t>TChl</t>
  </si>
  <si>
    <t>ID</t>
  </si>
  <si>
    <t>pigment</t>
  </si>
  <si>
    <t>producer</t>
  </si>
  <si>
    <t>alternative</t>
  </si>
  <si>
    <t>a_Carotene</t>
  </si>
  <si>
    <t>Green algae</t>
  </si>
  <si>
    <t>bb_Car</t>
  </si>
  <si>
    <t>bb_Carotene</t>
  </si>
  <si>
    <t>Fuco</t>
  </si>
  <si>
    <t>Fucoxanthin</t>
  </si>
  <si>
    <t>Silicifiers</t>
  </si>
  <si>
    <t>Diatoms, Chysophytes</t>
  </si>
  <si>
    <t>Diatoms, Dinoflagellate, Euglena</t>
  </si>
  <si>
    <t>Allo</t>
  </si>
  <si>
    <t>Alloxantin</t>
  </si>
  <si>
    <t>Cryptophytes</t>
  </si>
  <si>
    <t>Lute</t>
  </si>
  <si>
    <t>Red algae</t>
  </si>
  <si>
    <t>Cyanobacteria</t>
  </si>
  <si>
    <t>Green algae, Diatoms</t>
  </si>
  <si>
    <t>Zeax</t>
  </si>
  <si>
    <t>Zeaxantin</t>
  </si>
  <si>
    <t>Red algae, Green algae, Euglena, Chrysophytes, Brown algae</t>
  </si>
  <si>
    <t>Canta</t>
  </si>
  <si>
    <t>Canthaxanthin</t>
  </si>
  <si>
    <t xml:space="preserve">Green algae, Diatoms, Euglena, </t>
  </si>
  <si>
    <t>Myxoxantophyll</t>
  </si>
  <si>
    <t>Myxo</t>
  </si>
  <si>
    <t>Monadoxanthin</t>
  </si>
  <si>
    <t>Mona</t>
  </si>
  <si>
    <t>Carx</t>
  </si>
  <si>
    <t>Carxx</t>
  </si>
  <si>
    <t>misterious Carotenoids</t>
  </si>
  <si>
    <t>Alfa-car</t>
  </si>
  <si>
    <t>Echinenone</t>
  </si>
  <si>
    <t>Echi</t>
  </si>
  <si>
    <t>Chlorophylls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</si>
</sst>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3744-BB6E-AE42-B8F4-B65DF2187D07}">
  <dimension ref="A1:N24"/>
  <sheetViews>
    <sheetView tabSelected="1" topLeftCell="H1" workbookViewId="0">
      <selection activeCell="B1" sqref="B1:N1"/>
    </sheetView>
  </sheetViews>
  <sheetFormatPr baseColWidth="10" defaultRowHeight="16" x14ac:dyDescent="0.2"/>
  <cols>
    <col min="1" max="1" width="14" bestFit="1" customWidth="1"/>
    <col min="2" max="2" width="11.1640625" bestFit="1" customWidth="1"/>
    <col min="13" max="13" width="13.33203125" bestFit="1" customWidth="1"/>
    <col min="14" max="14" width="28.1640625" bestFit="1" customWidth="1"/>
  </cols>
  <sheetData>
    <row r="1" spans="1:14" x14ac:dyDescent="0.2">
      <c r="A1" s="3" t="s">
        <v>2</v>
      </c>
      <c r="B1" t="s">
        <v>12</v>
      </c>
      <c r="C1" s="1" t="s">
        <v>17</v>
      </c>
      <c r="D1" s="1" t="s">
        <v>31</v>
      </c>
      <c r="E1" s="1" t="s">
        <v>0</v>
      </c>
      <c r="F1" s="1" t="s">
        <v>24</v>
      </c>
      <c r="G1" s="1" t="s">
        <v>20</v>
      </c>
      <c r="H1" s="1" t="s">
        <v>32</v>
      </c>
      <c r="I1" s="1" t="s">
        <v>34</v>
      </c>
      <c r="J1" s="1" t="s">
        <v>37</v>
      </c>
      <c r="K1" s="1" t="s">
        <v>39</v>
      </c>
      <c r="L1" t="s">
        <v>27</v>
      </c>
      <c r="M1" s="1" t="s">
        <v>10</v>
      </c>
      <c r="N1" s="2" t="s">
        <v>3</v>
      </c>
    </row>
    <row r="2" spans="1:14" x14ac:dyDescent="0.2">
      <c r="A2">
        <v>149.80000000000001</v>
      </c>
      <c r="C2">
        <v>478.2</v>
      </c>
      <c r="E2">
        <v>533.29999999999995</v>
      </c>
      <c r="F2">
        <v>611.4</v>
      </c>
      <c r="G2">
        <v>602.29999999999995</v>
      </c>
      <c r="K2">
        <v>0</v>
      </c>
      <c r="L2">
        <v>78.8</v>
      </c>
      <c r="M2">
        <v>136.69999999999999</v>
      </c>
      <c r="N2">
        <f>42.6+198.4+176.9+223.1+229.3+36.78</f>
        <v>907.07999999999993</v>
      </c>
    </row>
    <row r="3" spans="1:14" x14ac:dyDescent="0.2">
      <c r="A3">
        <v>159.80000000000001</v>
      </c>
      <c r="C3">
        <v>200.41</v>
      </c>
      <c r="E3">
        <v>212.6</v>
      </c>
      <c r="F3">
        <v>1343.4</v>
      </c>
      <c r="G3">
        <v>1011.32</v>
      </c>
      <c r="K3">
        <v>0</v>
      </c>
      <c r="M3">
        <v>210.56</v>
      </c>
      <c r="N3">
        <f>78.42+489.2+317.61+113.45+78.9</f>
        <v>1077.5800000000002</v>
      </c>
    </row>
    <row r="4" spans="1:14" x14ac:dyDescent="0.2">
      <c r="A4">
        <v>189.8</v>
      </c>
      <c r="C4">
        <v>327.10000000000002</v>
      </c>
      <c r="E4">
        <v>352.7</v>
      </c>
      <c r="F4">
        <v>987.3</v>
      </c>
      <c r="G4">
        <v>776.5</v>
      </c>
      <c r="K4">
        <v>0</v>
      </c>
      <c r="M4">
        <v>150.6</v>
      </c>
      <c r="N4">
        <f>13.65+55.57+230.98+341.77+220.92+50.5</f>
        <v>913.39</v>
      </c>
    </row>
    <row r="5" spans="1:14" x14ac:dyDescent="0.2">
      <c r="A5">
        <v>264.2</v>
      </c>
      <c r="C5">
        <v>342.6</v>
      </c>
      <c r="E5">
        <v>368.4</v>
      </c>
      <c r="F5">
        <v>1001.8</v>
      </c>
      <c r="G5">
        <v>791.1</v>
      </c>
      <c r="K5">
        <v>228.7</v>
      </c>
      <c r="M5">
        <v>90.2</v>
      </c>
      <c r="N5">
        <f>173.12+330.06+131.63+74.5+41.72</f>
        <v>751.03</v>
      </c>
    </row>
    <row r="6" spans="1:14" x14ac:dyDescent="0.2">
      <c r="A6">
        <v>276.89999999999998</v>
      </c>
      <c r="C6">
        <v>354.4</v>
      </c>
      <c r="E6">
        <v>454.6</v>
      </c>
      <c r="F6">
        <v>1177.9000000000001</v>
      </c>
      <c r="G6">
        <v>917</v>
      </c>
      <c r="K6">
        <v>1057</v>
      </c>
      <c r="M6">
        <v>102.4</v>
      </c>
      <c r="N6">
        <f>80.45+470.49+445.53+235.98+108.63</f>
        <v>1341.08</v>
      </c>
    </row>
    <row r="7" spans="1:14" x14ac:dyDescent="0.2">
      <c r="A7">
        <v>289.7</v>
      </c>
      <c r="C7">
        <v>529.29999999999995</v>
      </c>
      <c r="E7">
        <v>582</v>
      </c>
      <c r="F7">
        <v>1882.7</v>
      </c>
      <c r="G7">
        <v>1426.8</v>
      </c>
      <c r="K7">
        <v>1699</v>
      </c>
      <c r="M7">
        <v>217.1</v>
      </c>
      <c r="N7">
        <f>78.07+118.8+591.71+664.91+318.4+161.21</f>
        <v>1933.1</v>
      </c>
    </row>
    <row r="8" spans="1:14" x14ac:dyDescent="0.2">
      <c r="A8">
        <v>306.2</v>
      </c>
      <c r="C8">
        <v>689.7</v>
      </c>
      <c r="E8">
        <v>766.5</v>
      </c>
      <c r="F8">
        <v>2170.6</v>
      </c>
      <c r="G8">
        <v>1452.4</v>
      </c>
      <c r="K8">
        <v>689.5</v>
      </c>
      <c r="M8">
        <v>257.3</v>
      </c>
      <c r="N8">
        <f>73.6+134.61+469.35+496.55+313.87+154.94</f>
        <v>1642.92</v>
      </c>
    </row>
    <row r="9" spans="1:14" x14ac:dyDescent="0.2">
      <c r="A9">
        <v>343.8</v>
      </c>
      <c r="C9">
        <v>980.23</v>
      </c>
      <c r="E9">
        <v>1156.5</v>
      </c>
      <c r="F9">
        <v>2662.6</v>
      </c>
      <c r="G9">
        <v>1788.4</v>
      </c>
      <c r="K9">
        <v>766.2</v>
      </c>
      <c r="M9">
        <v>212.6</v>
      </c>
      <c r="N9">
        <f>112.42+182.77+273.08+921.36+383.41+224.04</f>
        <v>2097.0800000000004</v>
      </c>
    </row>
    <row r="10" spans="1:14" x14ac:dyDescent="0.2">
      <c r="A10">
        <v>363.8</v>
      </c>
      <c r="C10">
        <v>452.9</v>
      </c>
      <c r="E10">
        <v>495.5</v>
      </c>
      <c r="F10">
        <v>1052.5999999999999</v>
      </c>
      <c r="G10">
        <v>817.3</v>
      </c>
      <c r="K10">
        <v>778.6</v>
      </c>
      <c r="M10">
        <v>80.599999999999994</v>
      </c>
      <c r="N10">
        <f>49.18+74.23+163.37+328.69+159.83+113.56</f>
        <v>888.86000000000013</v>
      </c>
    </row>
    <row r="11" spans="1:14" x14ac:dyDescent="0.2">
      <c r="A11">
        <v>721.4</v>
      </c>
      <c r="D11">
        <v>350.1</v>
      </c>
      <c r="F11">
        <v>98.5</v>
      </c>
      <c r="G11">
        <v>101.2</v>
      </c>
      <c r="H11">
        <v>631.70000000000005</v>
      </c>
      <c r="K11">
        <v>0</v>
      </c>
      <c r="L11">
        <v>228.9</v>
      </c>
      <c r="M11">
        <v>0</v>
      </c>
      <c r="N11">
        <f>37.39+282.83+46.1+48.35+183.95</f>
        <v>598.62</v>
      </c>
    </row>
    <row r="12" spans="1:14" x14ac:dyDescent="0.2">
      <c r="A12">
        <v>736.3</v>
      </c>
      <c r="B12">
        <v>194.7</v>
      </c>
      <c r="D12">
        <v>317.3</v>
      </c>
      <c r="F12">
        <v>65.5</v>
      </c>
      <c r="G12">
        <v>98.4</v>
      </c>
      <c r="H12">
        <v>485.7</v>
      </c>
      <c r="K12">
        <v>0</v>
      </c>
      <c r="L12">
        <v>268</v>
      </c>
      <c r="M12">
        <v>95.5</v>
      </c>
      <c r="N12">
        <f>24.49+296.07+39.21+34.94</f>
        <v>394.71</v>
      </c>
    </row>
    <row r="13" spans="1:14" x14ac:dyDescent="0.2">
      <c r="A13">
        <v>745.7</v>
      </c>
      <c r="C13">
        <v>210.5</v>
      </c>
      <c r="E13">
        <v>191</v>
      </c>
      <c r="F13">
        <v>828.7</v>
      </c>
      <c r="G13">
        <v>502.9</v>
      </c>
      <c r="H13">
        <v>165.6</v>
      </c>
      <c r="K13">
        <v>0</v>
      </c>
      <c r="M13">
        <v>282.8</v>
      </c>
      <c r="N13">
        <f>479.96+40.87+173.25+328.12+156.95</f>
        <v>1179.1499999999999</v>
      </c>
    </row>
    <row r="14" spans="1:14" x14ac:dyDescent="0.2">
      <c r="A14">
        <v>755.7</v>
      </c>
      <c r="H14">
        <v>201.1</v>
      </c>
      <c r="K14">
        <v>0</v>
      </c>
      <c r="M14">
        <v>0</v>
      </c>
    </row>
    <row r="15" spans="1:14" x14ac:dyDescent="0.2">
      <c r="A15">
        <v>861.8</v>
      </c>
      <c r="C15">
        <v>98.4</v>
      </c>
      <c r="E15">
        <v>111.3</v>
      </c>
      <c r="F15">
        <v>346.1</v>
      </c>
      <c r="G15">
        <v>224.1</v>
      </c>
      <c r="I15">
        <v>251.3</v>
      </c>
      <c r="K15">
        <v>179.5</v>
      </c>
      <c r="M15">
        <v>73.400000000000006</v>
      </c>
      <c r="N15">
        <f>285.18+150.12+71.28</f>
        <v>506.58000000000004</v>
      </c>
    </row>
    <row r="16" spans="1:14" x14ac:dyDescent="0.2">
      <c r="A16">
        <v>871.8</v>
      </c>
      <c r="C16">
        <v>140.22999999999999</v>
      </c>
      <c r="E16">
        <v>219.4</v>
      </c>
      <c r="F16">
        <v>778.5</v>
      </c>
      <c r="G16">
        <v>519.6</v>
      </c>
      <c r="I16">
        <v>518.20000000000005</v>
      </c>
      <c r="K16">
        <v>222.4</v>
      </c>
      <c r="M16">
        <v>0</v>
      </c>
      <c r="N16">
        <f>328.91+239.99+59.2+132.41+377.85+177.01</f>
        <v>1315.3700000000001</v>
      </c>
    </row>
    <row r="17" spans="1:14" x14ac:dyDescent="0.2">
      <c r="A17">
        <v>882.8</v>
      </c>
      <c r="C17">
        <v>390.4</v>
      </c>
      <c r="E17">
        <v>150.19999999999999</v>
      </c>
      <c r="F17">
        <v>319.3</v>
      </c>
      <c r="G17">
        <v>176.2</v>
      </c>
      <c r="I17">
        <v>206.6</v>
      </c>
      <c r="K17">
        <v>143.19999999999999</v>
      </c>
      <c r="M17">
        <v>132.80000000000001</v>
      </c>
      <c r="N17">
        <f>149.61+37.92+161.76+88.78</f>
        <v>438.07000000000005</v>
      </c>
    </row>
    <row r="18" spans="1:14" x14ac:dyDescent="0.2">
      <c r="A18">
        <v>892.8</v>
      </c>
      <c r="C18">
        <v>115.3</v>
      </c>
      <c r="E18">
        <v>106.9</v>
      </c>
      <c r="F18">
        <v>145</v>
      </c>
      <c r="G18">
        <v>255.5</v>
      </c>
      <c r="H18">
        <v>349.5</v>
      </c>
      <c r="K18">
        <v>0</v>
      </c>
      <c r="L18">
        <v>178.3</v>
      </c>
      <c r="M18">
        <v>98.7</v>
      </c>
      <c r="N18">
        <f>57.56+39+250.28+31.9+28.54+16.21+86.02</f>
        <v>509.51</v>
      </c>
    </row>
    <row r="19" spans="1:14" x14ac:dyDescent="0.2">
      <c r="A19">
        <v>902.8</v>
      </c>
      <c r="E19">
        <v>0</v>
      </c>
      <c r="F19">
        <v>0</v>
      </c>
      <c r="G19">
        <v>0</v>
      </c>
      <c r="K19">
        <v>0</v>
      </c>
      <c r="M19">
        <v>0</v>
      </c>
      <c r="N19">
        <f>35.49+12.05</f>
        <v>47.540000000000006</v>
      </c>
    </row>
    <row r="20" spans="1:14" x14ac:dyDescent="0.2">
      <c r="A20">
        <v>953.3</v>
      </c>
      <c r="F20">
        <v>531.5</v>
      </c>
      <c r="G20">
        <v>433.5</v>
      </c>
      <c r="K20">
        <v>0</v>
      </c>
      <c r="M20">
        <v>112.3</v>
      </c>
      <c r="N20">
        <f>130.54+87.66</f>
        <v>218.2</v>
      </c>
    </row>
    <row r="21" spans="1:14" x14ac:dyDescent="0.2">
      <c r="A21">
        <v>966.8</v>
      </c>
      <c r="C21">
        <v>456.3</v>
      </c>
      <c r="E21">
        <v>970.4</v>
      </c>
      <c r="F21">
        <v>674.3</v>
      </c>
      <c r="G21">
        <v>381</v>
      </c>
      <c r="J21">
        <v>1058.5999999999999</v>
      </c>
      <c r="K21">
        <v>0</v>
      </c>
      <c r="M21">
        <v>362.7</v>
      </c>
      <c r="N21">
        <f>210.48+335.1+354.08+66.08+115.1+146.15+117.11+162.75+175.5+663.98+89.46+62.4+94.75+420.76+87.88</f>
        <v>3101.58</v>
      </c>
    </row>
    <row r="22" spans="1:14" x14ac:dyDescent="0.2">
      <c r="A22">
        <v>976.8</v>
      </c>
      <c r="F22">
        <v>466.6</v>
      </c>
      <c r="G22">
        <v>146.30000000000001</v>
      </c>
      <c r="K22">
        <v>0</v>
      </c>
      <c r="L22">
        <v>474</v>
      </c>
      <c r="M22">
        <v>0</v>
      </c>
      <c r="N22">
        <f>85.14+168.25+32.13+93.17+12.47+39.69+77.47</f>
        <v>508.32000000000005</v>
      </c>
    </row>
    <row r="23" spans="1:14" x14ac:dyDescent="0.2">
      <c r="A23">
        <v>993.1</v>
      </c>
      <c r="C23">
        <v>170.7</v>
      </c>
      <c r="E23">
        <v>689</v>
      </c>
      <c r="F23">
        <v>579.4</v>
      </c>
      <c r="G23">
        <v>175</v>
      </c>
      <c r="J23">
        <v>810.2</v>
      </c>
      <c r="K23">
        <v>0</v>
      </c>
      <c r="M23">
        <v>323.3</v>
      </c>
      <c r="N23">
        <f>317.7+112.61+211.33+283.36+235.98</f>
        <v>1160.98</v>
      </c>
    </row>
    <row r="24" spans="1:14" x14ac:dyDescent="0.2">
      <c r="A24">
        <v>1003.8</v>
      </c>
      <c r="E24">
        <v>250.9</v>
      </c>
      <c r="F24">
        <v>190.8</v>
      </c>
      <c r="G24">
        <v>296.60000000000002</v>
      </c>
      <c r="K24">
        <v>0</v>
      </c>
      <c r="L24">
        <v>105.2</v>
      </c>
      <c r="M24">
        <v>57.6</v>
      </c>
      <c r="N24">
        <f>58+61.89+24.25+66.49+76.69</f>
        <v>287.32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25F2-094B-CD40-AEE8-3F6AD2DA3348}">
  <dimension ref="A1:F14"/>
  <sheetViews>
    <sheetView workbookViewId="0">
      <selection activeCell="C21" sqref="C21"/>
    </sheetView>
  </sheetViews>
  <sheetFormatPr baseColWidth="10" defaultRowHeight="16" x14ac:dyDescent="0.2"/>
  <cols>
    <col min="1" max="2" width="13.6640625" style="4" bestFit="1" customWidth="1"/>
    <col min="3" max="6" width="10.83203125" style="4"/>
  </cols>
  <sheetData>
    <row r="1" spans="1:4" x14ac:dyDescent="0.2">
      <c r="A1" s="4" t="s">
        <v>4</v>
      </c>
      <c r="B1" s="4" t="s">
        <v>5</v>
      </c>
      <c r="C1" s="4" t="s">
        <v>6</v>
      </c>
      <c r="D1" s="4" t="s">
        <v>7</v>
      </c>
    </row>
    <row r="2" spans="1:4" x14ac:dyDescent="0.2">
      <c r="A2" s="4" t="s">
        <v>12</v>
      </c>
      <c r="B2" s="4" t="s">
        <v>13</v>
      </c>
      <c r="C2" s="4" t="s">
        <v>14</v>
      </c>
      <c r="D2" s="4" t="s">
        <v>15</v>
      </c>
    </row>
    <row r="3" spans="1:4" x14ac:dyDescent="0.2">
      <c r="A3" s="4" t="s">
        <v>17</v>
      </c>
      <c r="B3" s="4" t="s">
        <v>18</v>
      </c>
      <c r="C3" s="4" t="s">
        <v>19</v>
      </c>
    </row>
    <row r="4" spans="1:4" x14ac:dyDescent="0.2">
      <c r="A4" s="4" t="s">
        <v>31</v>
      </c>
      <c r="B4" s="4" t="s">
        <v>30</v>
      </c>
    </row>
    <row r="5" spans="1:4" x14ac:dyDescent="0.2">
      <c r="A5" s="4" t="s">
        <v>0</v>
      </c>
      <c r="B5" s="4" t="s">
        <v>0</v>
      </c>
      <c r="C5" s="4" t="s">
        <v>14</v>
      </c>
      <c r="D5" s="4" t="s">
        <v>16</v>
      </c>
    </row>
    <row r="6" spans="1:4" x14ac:dyDescent="0.2">
      <c r="A6" s="4" t="s">
        <v>24</v>
      </c>
      <c r="B6" s="4" t="s">
        <v>25</v>
      </c>
      <c r="C6" s="4" t="s">
        <v>22</v>
      </c>
      <c r="D6" s="4" t="s">
        <v>26</v>
      </c>
    </row>
    <row r="7" spans="1:4" x14ac:dyDescent="0.2">
      <c r="A7" s="4" t="s">
        <v>20</v>
      </c>
      <c r="B7" s="4" t="s">
        <v>1</v>
      </c>
      <c r="C7" s="4" t="s">
        <v>9</v>
      </c>
      <c r="D7" s="4" t="s">
        <v>21</v>
      </c>
    </row>
    <row r="8" spans="1:4" x14ac:dyDescent="0.2">
      <c r="A8" s="4" t="s">
        <v>33</v>
      </c>
      <c r="B8" s="4" t="s">
        <v>32</v>
      </c>
    </row>
    <row r="9" spans="1:4" x14ac:dyDescent="0.2">
      <c r="A9" s="4" t="s">
        <v>35</v>
      </c>
      <c r="B9" s="4" t="s">
        <v>36</v>
      </c>
    </row>
    <row r="10" spans="1:4" x14ac:dyDescent="0.2">
      <c r="A10" s="4" t="s">
        <v>37</v>
      </c>
      <c r="B10" s="4" t="s">
        <v>8</v>
      </c>
      <c r="C10" s="4" t="s">
        <v>9</v>
      </c>
    </row>
    <row r="11" spans="1:4" x14ac:dyDescent="0.2">
      <c r="A11" s="4" t="s">
        <v>39</v>
      </c>
      <c r="B11" s="4" t="s">
        <v>38</v>
      </c>
      <c r="C11" s="4" t="s">
        <v>22</v>
      </c>
      <c r="D11" s="4" t="s">
        <v>23</v>
      </c>
    </row>
    <row r="12" spans="1:4" x14ac:dyDescent="0.2">
      <c r="A12" s="4" t="s">
        <v>27</v>
      </c>
      <c r="B12" s="4" t="s">
        <v>28</v>
      </c>
      <c r="C12" s="4" t="s">
        <v>22</v>
      </c>
      <c r="D12" s="4" t="s">
        <v>29</v>
      </c>
    </row>
    <row r="13" spans="1:4" x14ac:dyDescent="0.2">
      <c r="A13" s="4" t="s">
        <v>10</v>
      </c>
      <c r="B13" s="4" t="s">
        <v>11</v>
      </c>
      <c r="C13" s="4" t="s">
        <v>9</v>
      </c>
    </row>
    <row r="14" spans="1:4" x14ac:dyDescent="0.2">
      <c r="A14" s="4" t="s">
        <v>3</v>
      </c>
      <c r="B14" s="4" t="s">
        <v>40</v>
      </c>
      <c r="C14" s="4" t="s">
        <v>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pig_area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Zahajská, Petra (GIUB)</dc:creator>
  <cp:lastModifiedBy>Zahajská, Petra (GIUB)</cp:lastModifiedBy>
  <dcterms:created xsi:type="dcterms:W3CDTF">2025-08-12T08:07:41Z</dcterms:created>
  <dcterms:modified xsi:type="dcterms:W3CDTF">2025-08-12T08:15:20Z</dcterms:modified>
</cp:coreProperties>
</file>