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F8C4BCC3-0493-E449-B9E0-D2830E55F717}" xr6:coauthVersionLast="47" xr6:coauthVersionMax="47" xr10:uidLastSave="{00000000-0000-0000-0000-000000000000}"/>
  <bookViews>
    <workbookView xWindow="2780" yWindow="1500" windowWidth="28040" windowHeight="17440" xr2:uid="{6DD725CB-59AE-DC4D-AB12-0216919D0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31" i="1"/>
  <c r="J31" i="1"/>
  <c r="O31" i="1" s="1"/>
  <c r="H31" i="1"/>
  <c r="G31" i="1"/>
  <c r="E31" i="1"/>
  <c r="D31" i="1"/>
  <c r="L31" i="1" s="1"/>
  <c r="N30" i="1"/>
  <c r="J30" i="1"/>
  <c r="O30" i="1" s="1"/>
  <c r="H30" i="1"/>
  <c r="G30" i="1"/>
  <c r="E30" i="1"/>
  <c r="D30" i="1"/>
  <c r="L30" i="1" s="1"/>
  <c r="N29" i="1"/>
  <c r="J29" i="1"/>
  <c r="O29" i="1" s="1"/>
  <c r="H29" i="1"/>
  <c r="G29" i="1"/>
  <c r="E29" i="1"/>
  <c r="D29" i="1"/>
  <c r="L29" i="1" s="1"/>
  <c r="N28" i="1"/>
  <c r="J28" i="1"/>
  <c r="O28" i="1" s="1"/>
  <c r="H28" i="1"/>
  <c r="G28" i="1"/>
  <c r="E28" i="1"/>
  <c r="D28" i="1"/>
  <c r="L28" i="1" s="1"/>
  <c r="N27" i="1"/>
  <c r="J27" i="1"/>
  <c r="O27" i="1" s="1"/>
  <c r="H27" i="1"/>
  <c r="G27" i="1"/>
  <c r="E27" i="1"/>
  <c r="D27" i="1"/>
  <c r="L27" i="1" s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26" i="1"/>
  <c r="H26" i="1"/>
  <c r="G26" i="1"/>
  <c r="E26" i="1"/>
  <c r="D26" i="1"/>
  <c r="L26" i="1" s="1"/>
  <c r="E25" i="1"/>
  <c r="E24" i="1"/>
  <c r="E23" i="1"/>
  <c r="J25" i="1"/>
  <c r="H25" i="1"/>
  <c r="G25" i="1"/>
  <c r="D25" i="1"/>
  <c r="L25" i="1" s="1"/>
  <c r="J24" i="1"/>
  <c r="H24" i="1"/>
  <c r="G24" i="1"/>
  <c r="D24" i="1"/>
  <c r="L24" i="1" s="1"/>
  <c r="J23" i="1"/>
  <c r="H23" i="1"/>
  <c r="G23" i="1"/>
  <c r="D23" i="1"/>
  <c r="L23" i="1" s="1"/>
  <c r="E4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A21" i="1"/>
  <c r="G21" i="1" s="1"/>
  <c r="G20" i="1"/>
  <c r="B20" i="1"/>
  <c r="H20" i="1" s="1"/>
  <c r="A6" i="1"/>
  <c r="B6" i="1" s="1"/>
  <c r="B5" i="1"/>
  <c r="H5" i="1" s="1"/>
  <c r="C19" i="1"/>
  <c r="E19" i="1" s="1"/>
  <c r="A18" i="1"/>
  <c r="G18" i="1" s="1"/>
  <c r="C16" i="1"/>
  <c r="E16" i="1" s="1"/>
  <c r="G16" i="1"/>
  <c r="J19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  <c r="J2" i="1"/>
  <c r="H19" i="1"/>
  <c r="G19" i="1"/>
  <c r="H18" i="1"/>
  <c r="H17" i="1"/>
  <c r="G17" i="1"/>
  <c r="H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G5" i="1"/>
  <c r="H4" i="1"/>
  <c r="G4" i="1"/>
  <c r="H3" i="1"/>
  <c r="G3" i="1"/>
  <c r="H2" i="1"/>
  <c r="G2" i="1"/>
  <c r="D18" i="1"/>
  <c r="E17" i="1"/>
  <c r="D17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5" i="1"/>
  <c r="D5" i="1"/>
  <c r="D4" i="1"/>
  <c r="E3" i="1"/>
  <c r="D3" i="1"/>
  <c r="E2" i="1"/>
  <c r="D2" i="1"/>
  <c r="L2" i="1" s="1"/>
  <c r="E18" i="1" l="1"/>
  <c r="D19" i="1"/>
  <c r="D16" i="1"/>
  <c r="G6" i="1"/>
  <c r="J18" i="1"/>
  <c r="J20" i="1"/>
  <c r="B21" i="1"/>
  <c r="D20" i="1"/>
  <c r="E20" i="1"/>
  <c r="H6" i="1"/>
  <c r="J6" i="1"/>
  <c r="D6" i="1"/>
  <c r="E6" i="1"/>
  <c r="J21" i="1" l="1"/>
  <c r="E21" i="1"/>
  <c r="H21" i="1"/>
  <c r="D21" i="1"/>
</calcChain>
</file>

<file path=xl/sharedStrings.xml><?xml version="1.0" encoding="utf-8"?>
<sst xmlns="http://schemas.openxmlformats.org/spreadsheetml/2006/main" count="17" uniqueCount="14">
  <si>
    <t>settlement</t>
  </si>
  <si>
    <t>maturity</t>
  </si>
  <si>
    <t>discount</t>
  </si>
  <si>
    <t>TBILLEQ</t>
  </si>
  <si>
    <t>Formula</t>
  </si>
  <si>
    <t>Settlement Date</t>
  </si>
  <si>
    <t>maturity Date</t>
  </si>
  <si>
    <t>days</t>
  </si>
  <si>
    <t>Hello</t>
  </si>
  <si>
    <t>45366</t>
  </si>
  <si>
    <t>45731</t>
  </si>
  <si>
    <t>TBILLPRICE</t>
  </si>
  <si>
    <t>pr</t>
  </si>
  <si>
    <t>TBILLYIELD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</si>
</sst>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2" borderId="1" xfId="1"/>
    <xf numFmtId="0" fontId="2" fillId="0" borderId="0" xfId="0" applyFont="1"/>
    <xf numFmtId="0" fontId="0" fillId="0" borderId="0" xfId="0" quotePrefix="1"/>
    <xf numFmtId="0" fontId="1" fillId="2" borderId="1" xfId="1" applyNumberFormat="1"/>
    <xf numFmtId="0" fontId="2" fillId="0" borderId="0" xfId="0" applyNumberFormat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26D8-AD83-8D4E-B2BC-262F5A6ED4C8}">
  <dimension ref="A1:R31"/>
  <sheetViews>
    <sheetView tabSelected="1" workbookViewId="0">
      <selection activeCell="H14" sqref="H14"/>
    </sheetView>
  </sheetViews>
  <sheetFormatPr baseColWidth="10" defaultRowHeight="16" x14ac:dyDescent="0.2"/>
  <cols>
    <col min="7" max="7" width="18.5" customWidth="1"/>
    <col min="8" max="8" width="14.6640625" customWidth="1"/>
    <col min="13" max="13" width="17.83203125" customWidth="1"/>
  </cols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3"/>
      <c r="J1" s="3" t="s">
        <v>7</v>
      </c>
      <c r="L1" s="3" t="s">
        <v>7</v>
      </c>
      <c r="M1" s="3"/>
      <c r="N1" s="6" t="s">
        <v>11</v>
      </c>
      <c r="O1" s="6" t="s">
        <v>4</v>
      </c>
      <c r="P1" s="6"/>
      <c r="Q1" s="6" t="s">
        <v>12</v>
      </c>
      <c r="R1" s="6" t="s">
        <v>13</v>
      </c>
    </row>
    <row r="2" spans="1:18" x14ac:dyDescent="0.2">
      <c r="A2">
        <v>20000</v>
      </c>
      <c r="B2">
        <v>20182</v>
      </c>
      <c r="C2">
        <v>0.5</v>
      </c>
      <c r="D2" s="2">
        <f>TBILLEQ(A2,B2,C2)</f>
        <v>0.67843866171003719</v>
      </c>
      <c r="E2" s="2">
        <f>365*C2/(360-C2*(B2-A2))</f>
        <v>0.67843866171003719</v>
      </c>
      <c r="G2" s="1">
        <f>A2</f>
        <v>20000</v>
      </c>
      <c r="H2" s="1">
        <f>B2</f>
        <v>20182</v>
      </c>
      <c r="J2" s="2">
        <f>B2-A2</f>
        <v>182</v>
      </c>
      <c r="L2">
        <f>(360-365*C2/D2)/C2</f>
        <v>182</v>
      </c>
      <c r="N2" s="5">
        <f>TBILLPRICE(A2,B2,C2)</f>
        <v>74.722222222222229</v>
      </c>
      <c r="O2" s="2">
        <f>100*(1-C2*J2/360)</f>
        <v>74.722222222222229</v>
      </c>
      <c r="Q2">
        <v>200</v>
      </c>
      <c r="R2" s="2">
        <f>TBILLYIELD(A2,B2,Q2)</f>
        <v>-0.98901098901098905</v>
      </c>
    </row>
    <row r="3" spans="1:18" x14ac:dyDescent="0.2">
      <c r="A3">
        <v>100</v>
      </c>
      <c r="B3">
        <v>200</v>
      </c>
      <c r="C3">
        <v>1</v>
      </c>
      <c r="D3" s="2">
        <f t="shared" ref="D3:D19" si="0">TBILLEQ(A3,B3,C3)</f>
        <v>1.4038461538461537</v>
      </c>
      <c r="E3" s="2">
        <f t="shared" ref="E3:E19" si="1">365*C3/(360-C3*(B3-A3))</f>
        <v>1.4038461538461537</v>
      </c>
      <c r="G3" s="1">
        <f t="shared" ref="G3:G19" si="2">A3</f>
        <v>100</v>
      </c>
      <c r="H3" s="1">
        <f t="shared" ref="H3:H19" si="3">B3</f>
        <v>200</v>
      </c>
      <c r="J3" s="2">
        <f t="shared" ref="J3:J19" si="4">B3-A3</f>
        <v>100</v>
      </c>
      <c r="L3">
        <f t="shared" ref="L3:L21" si="5">(360-365*C3/D3)/C3</f>
        <v>100</v>
      </c>
      <c r="N3" s="5">
        <f t="shared" ref="N3:N26" si="6">TBILLPRICE(A3,B3,C3)</f>
        <v>72.222222222222214</v>
      </c>
      <c r="O3" s="2">
        <f t="shared" ref="O3:O26" si="7">100*(1-C3*J3/360)</f>
        <v>72.222222222222214</v>
      </c>
      <c r="Q3">
        <v>100</v>
      </c>
      <c r="R3" s="2">
        <f t="shared" ref="R3:R31" si="8">TBILLYIELD(A3,B3,Q3)</f>
        <v>0</v>
      </c>
    </row>
    <row r="4" spans="1:18" x14ac:dyDescent="0.2">
      <c r="A4">
        <v>2040</v>
      </c>
      <c r="B4">
        <v>2400</v>
      </c>
      <c r="C4">
        <v>0.8</v>
      </c>
      <c r="D4" s="2">
        <f t="shared" si="0"/>
        <v>2.5066048253748145</v>
      </c>
      <c r="E4" s="2">
        <f>365*C4/(360-C4*(B4-A4))</f>
        <v>4.0555555555555554</v>
      </c>
      <c r="G4" s="1">
        <f t="shared" si="2"/>
        <v>2040</v>
      </c>
      <c r="H4" s="1">
        <f t="shared" si="3"/>
        <v>2400</v>
      </c>
      <c r="J4" s="2">
        <f t="shared" si="4"/>
        <v>360</v>
      </c>
      <c r="L4">
        <f t="shared" si="5"/>
        <v>304.38470543699634</v>
      </c>
      <c r="N4" s="5">
        <f t="shared" si="6"/>
        <v>19.999999999999996</v>
      </c>
      <c r="O4" s="2">
        <f t="shared" si="7"/>
        <v>19.999999999999996</v>
      </c>
      <c r="Q4">
        <v>-2</v>
      </c>
      <c r="R4" s="2" t="e">
        <f t="shared" si="8"/>
        <v>#NUM!</v>
      </c>
    </row>
    <row r="5" spans="1:18" x14ac:dyDescent="0.2">
      <c r="A5">
        <v>14640</v>
      </c>
      <c r="B5">
        <f>A5+365</f>
        <v>15005</v>
      </c>
      <c r="C5">
        <v>0.5</v>
      </c>
      <c r="D5" s="2">
        <f t="shared" si="0"/>
        <v>0.84827597966524815</v>
      </c>
      <c r="E5" s="2">
        <f t="shared" si="1"/>
        <v>1.028169014084507</v>
      </c>
      <c r="G5" s="1">
        <f t="shared" si="2"/>
        <v>14640</v>
      </c>
      <c r="H5" s="1">
        <f t="shared" si="3"/>
        <v>15005</v>
      </c>
      <c r="J5" s="2">
        <f t="shared" si="4"/>
        <v>365</v>
      </c>
      <c r="L5">
        <f t="shared" si="5"/>
        <v>289.71550680470932</v>
      </c>
      <c r="N5" s="5">
        <f t="shared" si="6"/>
        <v>49.305555555555557</v>
      </c>
      <c r="O5" s="2">
        <f t="shared" si="7"/>
        <v>49.305555555555557</v>
      </c>
      <c r="Q5">
        <v>0</v>
      </c>
      <c r="R5" s="2" t="e">
        <f t="shared" si="8"/>
        <v>#NUM!</v>
      </c>
    </row>
    <row r="6" spans="1:18" x14ac:dyDescent="0.2">
      <c r="A6">
        <f>A5</f>
        <v>14640</v>
      </c>
      <c r="B6">
        <f>A6+366</f>
        <v>15006</v>
      </c>
      <c r="C6">
        <v>0.5</v>
      </c>
      <c r="D6" s="2">
        <f t="shared" si="0"/>
        <v>0.85229613124917014</v>
      </c>
      <c r="E6" s="2">
        <f t="shared" si="1"/>
        <v>1.0310734463276836</v>
      </c>
      <c r="G6" s="1">
        <f t="shared" si="2"/>
        <v>14640</v>
      </c>
      <c r="H6" s="1">
        <f t="shared" si="3"/>
        <v>15006</v>
      </c>
      <c r="J6" s="2">
        <f t="shared" si="4"/>
        <v>366</v>
      </c>
      <c r="L6">
        <f t="shared" si="5"/>
        <v>291.74509349815213</v>
      </c>
      <c r="N6" s="5">
        <f t="shared" si="6"/>
        <v>49.166666666666671</v>
      </c>
      <c r="O6" s="2">
        <f t="shared" si="7"/>
        <v>49.166666666666671</v>
      </c>
      <c r="Q6">
        <v>3000</v>
      </c>
      <c r="R6" s="2">
        <f t="shared" si="8"/>
        <v>-0.95081967213114749</v>
      </c>
    </row>
    <row r="7" spans="1:18" x14ac:dyDescent="0.2">
      <c r="A7">
        <v>1000</v>
      </c>
      <c r="B7">
        <v>1365</v>
      </c>
      <c r="C7">
        <v>0.5</v>
      </c>
      <c r="D7" s="2">
        <f t="shared" si="0"/>
        <v>0.84827597966524815</v>
      </c>
      <c r="E7" s="2">
        <f t="shared" si="1"/>
        <v>1.028169014084507</v>
      </c>
      <c r="G7" s="1">
        <f t="shared" si="2"/>
        <v>1000</v>
      </c>
      <c r="H7" s="1">
        <f t="shared" si="3"/>
        <v>1365</v>
      </c>
      <c r="J7" s="2">
        <f t="shared" si="4"/>
        <v>365</v>
      </c>
      <c r="L7">
        <f t="shared" si="5"/>
        <v>289.71550680470932</v>
      </c>
      <c r="N7" s="5">
        <f t="shared" si="6"/>
        <v>49.305555555555557</v>
      </c>
      <c r="O7" s="2">
        <f t="shared" si="7"/>
        <v>49.305555555555557</v>
      </c>
      <c r="Q7">
        <v>45</v>
      </c>
      <c r="R7" s="2">
        <f t="shared" si="8"/>
        <v>1.2054794520547945</v>
      </c>
    </row>
    <row r="8" spans="1:18" x14ac:dyDescent="0.2">
      <c r="A8">
        <v>1000</v>
      </c>
      <c r="B8">
        <v>1366</v>
      </c>
      <c r="C8">
        <v>0.5</v>
      </c>
      <c r="D8" s="2" t="e">
        <f t="shared" si="0"/>
        <v>#NUM!</v>
      </c>
      <c r="E8" s="2">
        <f t="shared" si="1"/>
        <v>1.0310734463276836</v>
      </c>
      <c r="G8" s="1">
        <f t="shared" si="2"/>
        <v>1000</v>
      </c>
      <c r="H8" s="1">
        <f t="shared" si="3"/>
        <v>1366</v>
      </c>
      <c r="J8" s="2">
        <f t="shared" si="4"/>
        <v>366</v>
      </c>
      <c r="L8" t="e">
        <f t="shared" si="5"/>
        <v>#NUM!</v>
      </c>
      <c r="N8" s="5" t="e">
        <f t="shared" si="6"/>
        <v>#NUM!</v>
      </c>
      <c r="O8" s="2">
        <f t="shared" si="7"/>
        <v>49.166666666666671</v>
      </c>
      <c r="Q8">
        <v>120</v>
      </c>
      <c r="R8" s="2" t="e">
        <f t="shared" si="8"/>
        <v>#NUM!</v>
      </c>
    </row>
    <row r="9" spans="1:18" x14ac:dyDescent="0.2">
      <c r="A9">
        <v>45332</v>
      </c>
      <c r="B9">
        <v>45650</v>
      </c>
      <c r="C9">
        <v>0.5</v>
      </c>
      <c r="D9" s="2">
        <f t="shared" si="0"/>
        <v>0.7787541318484793</v>
      </c>
      <c r="E9" s="2">
        <f t="shared" si="1"/>
        <v>0.90796019900497515</v>
      </c>
      <c r="G9" s="1">
        <f t="shared" si="2"/>
        <v>45332</v>
      </c>
      <c r="H9" s="1">
        <f t="shared" si="3"/>
        <v>45650</v>
      </c>
      <c r="J9" s="2">
        <f t="shared" si="4"/>
        <v>318</v>
      </c>
      <c r="L9">
        <f t="shared" si="5"/>
        <v>251.30264730201475</v>
      </c>
      <c r="N9" s="5">
        <f t="shared" si="6"/>
        <v>55.833333333333336</v>
      </c>
      <c r="O9" s="2">
        <f t="shared" si="7"/>
        <v>55.833333333333336</v>
      </c>
      <c r="Q9">
        <v>2000</v>
      </c>
      <c r="R9" s="2">
        <f t="shared" si="8"/>
        <v>-1.0754716981132075</v>
      </c>
    </row>
    <row r="10" spans="1:18" x14ac:dyDescent="0.2">
      <c r="A10">
        <v>45366</v>
      </c>
      <c r="B10">
        <v>45731</v>
      </c>
      <c r="C10">
        <v>0.5</v>
      </c>
      <c r="D10" s="2">
        <f t="shared" si="0"/>
        <v>0.84827597966524815</v>
      </c>
      <c r="E10" s="2">
        <f t="shared" si="1"/>
        <v>1.028169014084507</v>
      </c>
      <c r="G10" s="1">
        <f t="shared" si="2"/>
        <v>45366</v>
      </c>
      <c r="H10" s="1">
        <f t="shared" si="3"/>
        <v>45731</v>
      </c>
      <c r="J10" s="2">
        <f t="shared" si="4"/>
        <v>365</v>
      </c>
      <c r="L10">
        <f t="shared" si="5"/>
        <v>289.71550680470932</v>
      </c>
      <c r="N10" s="5">
        <f t="shared" si="6"/>
        <v>49.305555555555557</v>
      </c>
      <c r="O10" s="2">
        <f t="shared" si="7"/>
        <v>49.305555555555557</v>
      </c>
      <c r="Q10">
        <v>2000</v>
      </c>
      <c r="R10" s="2">
        <f t="shared" si="8"/>
        <v>-0.93698630136986294</v>
      </c>
    </row>
    <row r="11" spans="1:18" x14ac:dyDescent="0.2">
      <c r="A11">
        <v>45366</v>
      </c>
      <c r="B11">
        <v>45732</v>
      </c>
      <c r="C11">
        <v>0.5</v>
      </c>
      <c r="D11" s="2" t="e">
        <f t="shared" si="0"/>
        <v>#NUM!</v>
      </c>
      <c r="E11" s="2">
        <f t="shared" si="1"/>
        <v>1.0310734463276836</v>
      </c>
      <c r="G11" s="1">
        <f t="shared" si="2"/>
        <v>45366</v>
      </c>
      <c r="H11" s="1">
        <f t="shared" si="3"/>
        <v>45732</v>
      </c>
      <c r="J11" s="2">
        <f t="shared" si="4"/>
        <v>366</v>
      </c>
      <c r="L11" t="e">
        <f t="shared" si="5"/>
        <v>#NUM!</v>
      </c>
      <c r="N11" s="5" t="e">
        <f t="shared" si="6"/>
        <v>#NUM!</v>
      </c>
      <c r="O11" s="2">
        <f t="shared" si="7"/>
        <v>49.166666666666671</v>
      </c>
      <c r="Q11">
        <v>2000</v>
      </c>
      <c r="R11" s="2" t="e">
        <f t="shared" si="8"/>
        <v>#NUM!</v>
      </c>
    </row>
    <row r="12" spans="1:18" x14ac:dyDescent="0.2">
      <c r="A12" t="b">
        <v>1</v>
      </c>
      <c r="B12">
        <v>45731</v>
      </c>
      <c r="C12">
        <v>0.5</v>
      </c>
      <c r="D12" s="2" t="e">
        <f t="shared" si="0"/>
        <v>#VALUE!</v>
      </c>
      <c r="E12" s="2">
        <f t="shared" si="1"/>
        <v>-8.1093090424350141E-3</v>
      </c>
      <c r="G12" s="1" t="b">
        <f t="shared" si="2"/>
        <v>1</v>
      </c>
      <c r="H12" s="1">
        <f t="shared" si="3"/>
        <v>45731</v>
      </c>
      <c r="J12" s="2">
        <f t="shared" si="4"/>
        <v>45730</v>
      </c>
      <c r="L12" t="e">
        <f t="shared" si="5"/>
        <v>#VALUE!</v>
      </c>
      <c r="N12" s="5" t="e">
        <f t="shared" si="6"/>
        <v>#VALUE!</v>
      </c>
      <c r="O12" s="2">
        <f t="shared" si="7"/>
        <v>-6251.3888888888887</v>
      </c>
      <c r="Q12">
        <v>2000</v>
      </c>
      <c r="R12" s="2" t="e">
        <f t="shared" si="8"/>
        <v>#VALUE!</v>
      </c>
    </row>
    <row r="13" spans="1:18" x14ac:dyDescent="0.2">
      <c r="A13">
        <v>10000</v>
      </c>
      <c r="B13">
        <v>20000</v>
      </c>
      <c r="C13">
        <v>0.5</v>
      </c>
      <c r="D13" s="2" t="e">
        <f t="shared" si="0"/>
        <v>#NUM!</v>
      </c>
      <c r="E13" s="2">
        <f t="shared" si="1"/>
        <v>-3.9331896551724137E-2</v>
      </c>
      <c r="G13" s="1">
        <f t="shared" si="2"/>
        <v>10000</v>
      </c>
      <c r="H13" s="1">
        <f t="shared" si="3"/>
        <v>20000</v>
      </c>
      <c r="J13" s="2">
        <f t="shared" si="4"/>
        <v>10000</v>
      </c>
      <c r="L13" t="e">
        <f t="shared" si="5"/>
        <v>#NUM!</v>
      </c>
      <c r="N13" s="5" t="e">
        <f t="shared" si="6"/>
        <v>#NUM!</v>
      </c>
      <c r="O13" s="2">
        <f t="shared" si="7"/>
        <v>-1288.8888888888889</v>
      </c>
      <c r="Q13">
        <v>2000</v>
      </c>
      <c r="R13" s="2" t="e">
        <f t="shared" si="8"/>
        <v>#NUM!</v>
      </c>
    </row>
    <row r="14" spans="1:18" x14ac:dyDescent="0.2">
      <c r="A14" t="s">
        <v>8</v>
      </c>
      <c r="B14">
        <v>45731</v>
      </c>
      <c r="C14">
        <v>0.5</v>
      </c>
      <c r="D14" s="2" t="e">
        <f t="shared" si="0"/>
        <v>#VALUE!</v>
      </c>
      <c r="E14" s="2" t="e">
        <f t="shared" si="1"/>
        <v>#VALUE!</v>
      </c>
      <c r="G14" s="1" t="str">
        <f t="shared" si="2"/>
        <v>Hello</v>
      </c>
      <c r="H14" s="1">
        <f t="shared" si="3"/>
        <v>45731</v>
      </c>
      <c r="J14" s="2" t="e">
        <f t="shared" si="4"/>
        <v>#VALUE!</v>
      </c>
      <c r="L14" t="e">
        <f t="shared" si="5"/>
        <v>#VALUE!</v>
      </c>
      <c r="N14" s="5" t="e">
        <f t="shared" si="6"/>
        <v>#VALUE!</v>
      </c>
      <c r="O14" s="2" t="e">
        <f t="shared" si="7"/>
        <v>#VALUE!</v>
      </c>
      <c r="Q14">
        <v>2000</v>
      </c>
      <c r="R14" s="2" t="e">
        <f t="shared" si="8"/>
        <v>#VALUE!</v>
      </c>
    </row>
    <row r="15" spans="1:18" x14ac:dyDescent="0.2">
      <c r="A15">
        <v>10</v>
      </c>
      <c r="B15" t="s">
        <v>8</v>
      </c>
      <c r="C15">
        <v>0.5</v>
      </c>
      <c r="D15" s="2" t="e">
        <f t="shared" si="0"/>
        <v>#VALUE!</v>
      </c>
      <c r="E15" s="2" t="e">
        <f t="shared" si="1"/>
        <v>#VALUE!</v>
      </c>
      <c r="G15" s="1">
        <f t="shared" si="2"/>
        <v>10</v>
      </c>
      <c r="H15" s="1" t="str">
        <f t="shared" si="3"/>
        <v>Hello</v>
      </c>
      <c r="J15" s="2" t="e">
        <f t="shared" si="4"/>
        <v>#VALUE!</v>
      </c>
      <c r="L15" t="e">
        <f t="shared" si="5"/>
        <v>#VALUE!</v>
      </c>
      <c r="N15" s="5" t="e">
        <f t="shared" si="6"/>
        <v>#VALUE!</v>
      </c>
      <c r="O15" s="2" t="e">
        <f t="shared" si="7"/>
        <v>#VALUE!</v>
      </c>
      <c r="Q15">
        <v>2000</v>
      </c>
      <c r="R15" s="2" t="e">
        <f t="shared" si="8"/>
        <v>#VALUE!</v>
      </c>
    </row>
    <row r="16" spans="1:18" x14ac:dyDescent="0.2">
      <c r="A16" s="4" t="s">
        <v>9</v>
      </c>
      <c r="B16" s="4" t="s">
        <v>10</v>
      </c>
      <c r="C16" t="str">
        <f>"0.5"</f>
        <v>0.5</v>
      </c>
      <c r="D16" s="2">
        <f t="shared" si="0"/>
        <v>0.84827597966524815</v>
      </c>
      <c r="E16" s="2">
        <f t="shared" si="1"/>
        <v>1.028169014084507</v>
      </c>
      <c r="G16" s="1" t="str">
        <f t="shared" si="2"/>
        <v>45366</v>
      </c>
      <c r="H16" s="1" t="str">
        <f t="shared" si="3"/>
        <v>45731</v>
      </c>
      <c r="J16" s="2">
        <f t="shared" si="4"/>
        <v>365</v>
      </c>
      <c r="L16">
        <f t="shared" si="5"/>
        <v>289.71550680470932</v>
      </c>
      <c r="N16" s="5">
        <f t="shared" si="6"/>
        <v>49.305555555555557</v>
      </c>
      <c r="O16" s="2">
        <f t="shared" si="7"/>
        <v>49.305555555555557</v>
      </c>
      <c r="Q16">
        <v>2000</v>
      </c>
      <c r="R16" s="2">
        <f t="shared" si="8"/>
        <v>-0.93698630136986294</v>
      </c>
    </row>
    <row r="17" spans="1:18" x14ac:dyDescent="0.2">
      <c r="A17">
        <v>45366</v>
      </c>
      <c r="B17">
        <v>45731</v>
      </c>
      <c r="C17" t="b">
        <v>1</v>
      </c>
      <c r="D17" s="2" t="e">
        <f t="shared" si="0"/>
        <v>#VALUE!</v>
      </c>
      <c r="E17" s="2">
        <f t="shared" si="1"/>
        <v>-73</v>
      </c>
      <c r="G17" s="1">
        <f t="shared" si="2"/>
        <v>45366</v>
      </c>
      <c r="H17" s="1">
        <f t="shared" si="3"/>
        <v>45731</v>
      </c>
      <c r="J17" s="2">
        <f t="shared" si="4"/>
        <v>365</v>
      </c>
      <c r="L17" t="e">
        <f t="shared" si="5"/>
        <v>#VALUE!</v>
      </c>
      <c r="N17" s="5" t="e">
        <f t="shared" si="6"/>
        <v>#VALUE!</v>
      </c>
      <c r="O17" s="2">
        <f t="shared" si="7"/>
        <v>-1.388888888888884</v>
      </c>
      <c r="Q17">
        <v>2000</v>
      </c>
      <c r="R17" s="2">
        <f t="shared" si="8"/>
        <v>-0.93698630136986294</v>
      </c>
    </row>
    <row r="18" spans="1:18" x14ac:dyDescent="0.2">
      <c r="A18" t="e">
        <f>NA()</f>
        <v>#N/A</v>
      </c>
      <c r="B18">
        <v>45731</v>
      </c>
      <c r="C18">
        <v>0.5</v>
      </c>
      <c r="D18" s="2" t="e">
        <f t="shared" si="0"/>
        <v>#N/A</v>
      </c>
      <c r="E18" s="2" t="e">
        <f t="shared" si="1"/>
        <v>#N/A</v>
      </c>
      <c r="G18" s="1" t="e">
        <f t="shared" si="2"/>
        <v>#N/A</v>
      </c>
      <c r="H18" s="1">
        <f t="shared" si="3"/>
        <v>45731</v>
      </c>
      <c r="J18" s="2" t="e">
        <f t="shared" si="4"/>
        <v>#N/A</v>
      </c>
      <c r="L18" t="e">
        <f t="shared" si="5"/>
        <v>#N/A</v>
      </c>
      <c r="N18" s="5" t="e">
        <f t="shared" si="6"/>
        <v>#N/A</v>
      </c>
      <c r="O18" s="2" t="e">
        <f t="shared" si="7"/>
        <v>#N/A</v>
      </c>
      <c r="Q18">
        <v>2000</v>
      </c>
      <c r="R18" s="2" t="e">
        <f t="shared" si="8"/>
        <v>#N/A</v>
      </c>
    </row>
    <row r="19" spans="1:18" x14ac:dyDescent="0.2">
      <c r="A19">
        <v>45366</v>
      </c>
      <c r="B19">
        <v>45731</v>
      </c>
      <c r="C19" t="e">
        <f>1/0</f>
        <v>#DIV/0!</v>
      </c>
      <c r="D19" s="2" t="e">
        <f t="shared" si="0"/>
        <v>#DIV/0!</v>
      </c>
      <c r="E19" s="2" t="e">
        <f t="shared" si="1"/>
        <v>#DIV/0!</v>
      </c>
      <c r="G19" s="1">
        <f t="shared" si="2"/>
        <v>45366</v>
      </c>
      <c r="H19" s="1">
        <f t="shared" si="3"/>
        <v>45731</v>
      </c>
      <c r="J19" s="2">
        <f t="shared" si="4"/>
        <v>365</v>
      </c>
      <c r="L19" t="e">
        <f t="shared" si="5"/>
        <v>#DIV/0!</v>
      </c>
      <c r="N19" s="5" t="e">
        <f t="shared" si="6"/>
        <v>#DIV/0!</v>
      </c>
      <c r="O19" s="2" t="e">
        <f t="shared" si="7"/>
        <v>#DIV/0!</v>
      </c>
      <c r="Q19">
        <v>2000</v>
      </c>
      <c r="R19" s="2">
        <f t="shared" si="8"/>
        <v>-0.93698630136986294</v>
      </c>
    </row>
    <row r="20" spans="1:18" x14ac:dyDescent="0.2">
      <c r="A20">
        <v>15640</v>
      </c>
      <c r="B20">
        <f>A20+365</f>
        <v>16005</v>
      </c>
      <c r="C20">
        <v>0.5</v>
      </c>
      <c r="D20" s="2">
        <f t="shared" ref="D20:D21" si="9">TBILLEQ(A20,B20,C20)</f>
        <v>0.84827597966524815</v>
      </c>
      <c r="E20" s="2">
        <f t="shared" ref="E20:E25" si="10">365*C20/(360-C20*(B20-A20))</f>
        <v>1.028169014084507</v>
      </c>
      <c r="G20" s="1">
        <f t="shared" ref="G20:G21" si="11">A20</f>
        <v>15640</v>
      </c>
      <c r="H20" s="1">
        <f t="shared" ref="H20:H21" si="12">B20</f>
        <v>16005</v>
      </c>
      <c r="J20" s="2">
        <f t="shared" ref="J20:J21" si="13">B20-A20</f>
        <v>365</v>
      </c>
      <c r="L20">
        <f t="shared" si="5"/>
        <v>289.71550680470932</v>
      </c>
      <c r="N20" s="5">
        <f t="shared" si="6"/>
        <v>49.305555555555557</v>
      </c>
      <c r="O20" s="2">
        <f t="shared" si="7"/>
        <v>49.305555555555557</v>
      </c>
      <c r="Q20">
        <v>2000</v>
      </c>
      <c r="R20" s="2">
        <f t="shared" si="8"/>
        <v>-0.93698630136986294</v>
      </c>
    </row>
    <row r="21" spans="1:18" x14ac:dyDescent="0.2">
      <c r="A21">
        <f>A20</f>
        <v>15640</v>
      </c>
      <c r="B21">
        <f>A21+366</f>
        <v>16006</v>
      </c>
      <c r="C21">
        <v>0.5</v>
      </c>
      <c r="D21" s="2" t="e">
        <f t="shared" si="9"/>
        <v>#NUM!</v>
      </c>
      <c r="E21" s="2">
        <f t="shared" si="10"/>
        <v>1.0310734463276836</v>
      </c>
      <c r="G21" s="1">
        <f t="shared" si="11"/>
        <v>15640</v>
      </c>
      <c r="H21" s="1">
        <f t="shared" si="12"/>
        <v>16006</v>
      </c>
      <c r="J21" s="2">
        <f t="shared" si="13"/>
        <v>366</v>
      </c>
      <c r="L21" t="e">
        <f t="shared" si="5"/>
        <v>#NUM!</v>
      </c>
      <c r="N21" s="5" t="e">
        <f t="shared" si="6"/>
        <v>#NUM!</v>
      </c>
      <c r="O21" s="2">
        <f t="shared" si="7"/>
        <v>49.166666666666671</v>
      </c>
      <c r="Q21">
        <v>2000</v>
      </c>
      <c r="R21" s="2" t="e">
        <f t="shared" si="8"/>
        <v>#NUM!</v>
      </c>
    </row>
    <row r="22" spans="1:18" x14ac:dyDescent="0.2">
      <c r="N22" s="5" t="e">
        <f t="shared" si="6"/>
        <v>#NUM!</v>
      </c>
      <c r="O22" s="2">
        <f t="shared" si="7"/>
        <v>100</v>
      </c>
      <c r="Q22">
        <v>2000</v>
      </c>
      <c r="R22" s="2" t="e">
        <f t="shared" si="8"/>
        <v>#NUM!</v>
      </c>
    </row>
    <row r="23" spans="1:18" x14ac:dyDescent="0.2">
      <c r="A23">
        <v>2040</v>
      </c>
      <c r="B23">
        <v>2222</v>
      </c>
      <c r="C23">
        <v>0.8</v>
      </c>
      <c r="D23" s="2">
        <f t="shared" ref="D23" si="14">TBILLEQ(A23,B23,C23)</f>
        <v>1.3619402985074627</v>
      </c>
      <c r="E23" s="2">
        <f t="shared" si="10"/>
        <v>1.3619402985074627</v>
      </c>
      <c r="G23" s="1">
        <f t="shared" ref="G23" si="15">A23</f>
        <v>2040</v>
      </c>
      <c r="H23" s="1">
        <f t="shared" ref="H23" si="16">B23</f>
        <v>2222</v>
      </c>
      <c r="J23" s="2">
        <f t="shared" ref="J23" si="17">B23-A23</f>
        <v>182</v>
      </c>
      <c r="L23">
        <f t="shared" ref="L23" si="18">(360-365*C23/D23)/C23</f>
        <v>181.99999999999997</v>
      </c>
      <c r="N23" s="5">
        <f t="shared" si="6"/>
        <v>59.555555555555564</v>
      </c>
      <c r="O23" s="2">
        <f t="shared" si="7"/>
        <v>59.555555555555564</v>
      </c>
      <c r="Q23">
        <v>2000</v>
      </c>
      <c r="R23" s="2">
        <f t="shared" si="8"/>
        <v>-1.8791208791208791</v>
      </c>
    </row>
    <row r="24" spans="1:18" x14ac:dyDescent="0.2">
      <c r="A24">
        <v>2040</v>
      </c>
      <c r="B24">
        <v>2223</v>
      </c>
      <c r="C24">
        <v>0.8</v>
      </c>
      <c r="D24" s="2">
        <f t="shared" ref="D24:D25" si="19">TBILLEQ(A24,B24,C24)</f>
        <v>1.3644976822112611</v>
      </c>
      <c r="E24" s="2">
        <f t="shared" si="10"/>
        <v>1.3670411985018727</v>
      </c>
      <c r="G24" s="1">
        <f t="shared" ref="G24:G25" si="20">A24</f>
        <v>2040</v>
      </c>
      <c r="H24" s="1">
        <f t="shared" ref="H24:H25" si="21">B24</f>
        <v>2223</v>
      </c>
      <c r="J24" s="2">
        <f t="shared" ref="J24:J25" si="22">B24-A24</f>
        <v>183</v>
      </c>
      <c r="L24">
        <f t="shared" ref="L24:L25" si="23">(360-365*C24/D24)/C24</f>
        <v>182.50229387821841</v>
      </c>
      <c r="N24" s="5">
        <f t="shared" si="6"/>
        <v>59.333333333333329</v>
      </c>
      <c r="O24" s="2">
        <f t="shared" si="7"/>
        <v>59.333333333333329</v>
      </c>
      <c r="Q24">
        <v>2000</v>
      </c>
      <c r="R24" s="2">
        <f t="shared" si="8"/>
        <v>-1.8688524590163933</v>
      </c>
    </row>
    <row r="25" spans="1:18" x14ac:dyDescent="0.2">
      <c r="A25">
        <v>2042</v>
      </c>
      <c r="B25">
        <v>2224</v>
      </c>
      <c r="C25">
        <v>0.8</v>
      </c>
      <c r="D25" s="2">
        <f t="shared" si="19"/>
        <v>1.3619402985074627</v>
      </c>
      <c r="E25" s="2">
        <f t="shared" si="10"/>
        <v>1.3619402985074627</v>
      </c>
      <c r="G25" s="1">
        <f t="shared" si="20"/>
        <v>2042</v>
      </c>
      <c r="H25" s="1">
        <f t="shared" si="21"/>
        <v>2224</v>
      </c>
      <c r="J25" s="2">
        <f t="shared" si="22"/>
        <v>182</v>
      </c>
      <c r="L25">
        <f t="shared" si="23"/>
        <v>181.99999999999997</v>
      </c>
      <c r="N25" s="5">
        <f t="shared" si="6"/>
        <v>59.555555555555564</v>
      </c>
      <c r="O25" s="2">
        <f t="shared" si="7"/>
        <v>59.555555555555564</v>
      </c>
      <c r="Q25">
        <v>2000</v>
      </c>
      <c r="R25" s="2">
        <f t="shared" si="8"/>
        <v>-1.8791208791208791</v>
      </c>
    </row>
    <row r="26" spans="1:18" x14ac:dyDescent="0.2">
      <c r="A26">
        <v>2042</v>
      </c>
      <c r="B26">
        <v>2225</v>
      </c>
      <c r="C26">
        <v>0.8</v>
      </c>
      <c r="D26" s="2">
        <f t="shared" ref="D26:D27" si="24">TBILLEQ(A26,B26,C26)</f>
        <v>1.3644976822112611</v>
      </c>
      <c r="E26" s="2">
        <f t="shared" ref="E26:E27" si="25">365*C26/(360-C26*(B26-A26))</f>
        <v>1.3670411985018727</v>
      </c>
      <c r="G26" s="1">
        <f t="shared" ref="G26:G27" si="26">A26</f>
        <v>2042</v>
      </c>
      <c r="H26" s="1">
        <f t="shared" ref="H26:H27" si="27">B26</f>
        <v>2225</v>
      </c>
      <c r="J26" s="2">
        <f t="shared" ref="J26:J27" si="28">B26-A26</f>
        <v>183</v>
      </c>
      <c r="L26">
        <f t="shared" ref="L26:L27" si="29">(360-365*C26/D26)/C26</f>
        <v>182.50229387821841</v>
      </c>
      <c r="N26" s="5">
        <f t="shared" si="6"/>
        <v>59.333333333333329</v>
      </c>
      <c r="O26" s="2">
        <f t="shared" si="7"/>
        <v>59.333333333333329</v>
      </c>
      <c r="Q26">
        <v>2000</v>
      </c>
      <c r="R26" s="2">
        <f t="shared" si="8"/>
        <v>-1.8688524590163933</v>
      </c>
    </row>
    <row r="27" spans="1:18" x14ac:dyDescent="0.2">
      <c r="A27">
        <v>45332</v>
      </c>
      <c r="B27">
        <v>45650</v>
      </c>
      <c r="C27">
        <v>-0.2</v>
      </c>
      <c r="D27" s="2" t="e">
        <f t="shared" si="24"/>
        <v>#NUM!</v>
      </c>
      <c r="E27" s="2">
        <f t="shared" si="25"/>
        <v>-0.17233238904627005</v>
      </c>
      <c r="G27" s="1">
        <f t="shared" si="26"/>
        <v>45332</v>
      </c>
      <c r="H27" s="1">
        <f t="shared" si="27"/>
        <v>45650</v>
      </c>
      <c r="J27" s="2">
        <f t="shared" si="28"/>
        <v>318</v>
      </c>
      <c r="L27" t="e">
        <f t="shared" si="29"/>
        <v>#NUM!</v>
      </c>
      <c r="N27" s="5" t="e">
        <f t="shared" ref="N27" si="30">TBILLPRICE(A27,B27,C27)</f>
        <v>#NUM!</v>
      </c>
      <c r="O27" s="2">
        <f t="shared" ref="O27" si="31">100*(1-C27*J27/360)</f>
        <v>117.66666666666667</v>
      </c>
      <c r="Q27">
        <v>2000</v>
      </c>
      <c r="R27" s="2">
        <f t="shared" si="8"/>
        <v>-1.0754716981132075</v>
      </c>
    </row>
    <row r="28" spans="1:18" x14ac:dyDescent="0.2">
      <c r="A28">
        <v>45332</v>
      </c>
      <c r="B28">
        <v>45650</v>
      </c>
      <c r="C28">
        <v>0.1</v>
      </c>
      <c r="D28" s="2">
        <f t="shared" ref="D28:D30" si="32">TBILLEQ(A28,B28,C28)</f>
        <v>0.10869554506360148</v>
      </c>
      <c r="E28" s="2">
        <f t="shared" ref="E28:E30" si="33">365*C28/(360-C28*(B28-A28))</f>
        <v>0.11121267519804998</v>
      </c>
      <c r="G28" s="1">
        <f t="shared" ref="G28:G30" si="34">A28</f>
        <v>45332</v>
      </c>
      <c r="H28" s="1">
        <f t="shared" ref="H28:H30" si="35">B28</f>
        <v>45650</v>
      </c>
      <c r="J28" s="2">
        <f t="shared" ref="J28:J30" si="36">B28-A28</f>
        <v>318</v>
      </c>
      <c r="L28">
        <f t="shared" ref="L28:L30" si="37">(360-365*C28/D28)/C28</f>
        <v>241.99669097361777</v>
      </c>
      <c r="N28" s="5">
        <f t="shared" ref="N28:N30" si="38">TBILLPRICE(A28,B28,C28)</f>
        <v>91.166666666666657</v>
      </c>
      <c r="O28" s="2">
        <f t="shared" ref="O28:O30" si="39">100*(1-C28*J28/360)</f>
        <v>91.166666666666657</v>
      </c>
      <c r="Q28">
        <v>23</v>
      </c>
      <c r="R28" s="2">
        <f t="shared" si="8"/>
        <v>3.7899917965545531</v>
      </c>
    </row>
    <row r="29" spans="1:18" x14ac:dyDescent="0.2">
      <c r="A29">
        <v>45332</v>
      </c>
      <c r="B29">
        <v>45650</v>
      </c>
      <c r="C29">
        <v>7</v>
      </c>
      <c r="D29" s="2" t="e">
        <f t="shared" si="32"/>
        <v>#NUM!</v>
      </c>
      <c r="E29" s="2">
        <f t="shared" si="33"/>
        <v>-1.3692390139335477</v>
      </c>
      <c r="G29" s="1">
        <f t="shared" si="34"/>
        <v>45332</v>
      </c>
      <c r="H29" s="1">
        <f t="shared" si="35"/>
        <v>45650</v>
      </c>
      <c r="J29" s="2">
        <f t="shared" si="36"/>
        <v>318</v>
      </c>
      <c r="L29" t="e">
        <f t="shared" si="37"/>
        <v>#NUM!</v>
      </c>
      <c r="N29" s="5" t="e">
        <f t="shared" si="38"/>
        <v>#NUM!</v>
      </c>
      <c r="O29" s="2">
        <f t="shared" si="39"/>
        <v>-518.33333333333337</v>
      </c>
      <c r="Q29">
        <v>0</v>
      </c>
      <c r="R29" s="2" t="e">
        <f t="shared" si="8"/>
        <v>#NUM!</v>
      </c>
    </row>
    <row r="30" spans="1:18" x14ac:dyDescent="0.2">
      <c r="A30">
        <v>45332</v>
      </c>
      <c r="B30">
        <v>45650</v>
      </c>
      <c r="C30">
        <v>1</v>
      </c>
      <c r="D30" s="2">
        <f t="shared" si="32"/>
        <v>4.4574359319904966</v>
      </c>
      <c r="E30" s="2">
        <f t="shared" si="33"/>
        <v>8.6904761904761898</v>
      </c>
      <c r="G30" s="1">
        <f t="shared" si="34"/>
        <v>45332</v>
      </c>
      <c r="H30" s="1">
        <f t="shared" si="35"/>
        <v>45650</v>
      </c>
      <c r="J30" s="2">
        <f t="shared" si="36"/>
        <v>318</v>
      </c>
      <c r="L30">
        <f t="shared" si="37"/>
        <v>278.11435866516047</v>
      </c>
      <c r="N30" s="5">
        <f t="shared" si="38"/>
        <v>11.66666666666667</v>
      </c>
      <c r="O30" s="2">
        <f t="shared" si="39"/>
        <v>11.66666666666667</v>
      </c>
      <c r="Q30">
        <v>123.56768889999999</v>
      </c>
      <c r="R30" s="2">
        <f t="shared" si="8"/>
        <v>-0.21591730626194369</v>
      </c>
    </row>
    <row r="31" spans="1:18" x14ac:dyDescent="0.2">
      <c r="A31">
        <v>45332</v>
      </c>
      <c r="B31">
        <v>45650</v>
      </c>
      <c r="C31">
        <v>1.19</v>
      </c>
      <c r="D31" s="2" t="e">
        <f t="shared" ref="D31" si="40">TBILLEQ(A31,B31,C31)</f>
        <v>#NUM!</v>
      </c>
      <c r="E31" s="2">
        <f t="shared" ref="E31" si="41">365*C31/(360-C31*(B31-A31))</f>
        <v>-23.580347448425673</v>
      </c>
      <c r="G31" s="1">
        <f t="shared" ref="G31" si="42">A31</f>
        <v>45332</v>
      </c>
      <c r="H31" s="1">
        <f t="shared" ref="H31" si="43">B31</f>
        <v>45650</v>
      </c>
      <c r="J31" s="2">
        <f t="shared" ref="J31" si="44">B31-A31</f>
        <v>318</v>
      </c>
      <c r="L31" t="e">
        <f t="shared" ref="L31" si="45">(360-365*C31/D31)/C31</f>
        <v>#NUM!</v>
      </c>
      <c r="N31" s="5" t="e">
        <f t="shared" ref="N31" si="46">TBILLPRICE(A31,B31,C31)</f>
        <v>#NUM!</v>
      </c>
      <c r="O31" s="2">
        <f t="shared" ref="O31" si="47">100*(1-C31*J31/360)</f>
        <v>-5.1166666666666583</v>
      </c>
      <c r="Q31">
        <v>2000</v>
      </c>
      <c r="R31" s="2">
        <f t="shared" si="8"/>
        <v>-1.0754716981132075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2023-03-06T12:55:26Z</dcterms:created>
  <dcterms:modified xsi:type="dcterms:W3CDTF">2023-03-06T18:46:39Z</dcterms:modified>
</cp:coreProperties>
</file>